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fractalanalytic-my.sharepoint.com/personal/aditi_chamoli_fractal_ai/Documents/kitchen_kt/"/>
    </mc:Choice>
  </mc:AlternateContent>
  <xr:revisionPtr revIDLastSave="33" documentId="8_{68C1CA6B-0825-45DC-9A79-79D1F2F070C2}" xr6:coauthVersionLast="47" xr6:coauthVersionMax="47" xr10:uidLastSave="{812A77DB-B287-4BE8-974A-15D6E27B9153}"/>
  <bookViews>
    <workbookView xWindow="-120" yWindow="-120" windowWidth="20730" windowHeight="11160" activeTab="5" xr2:uid="{00000000-000D-0000-FFFF-FFFF00000000}"/>
  </bookViews>
  <sheets>
    <sheet name="clusters" sheetId="20" r:id="rId1"/>
    <sheet name="MEU - detailed clusters" sheetId="16" r:id="rId2"/>
    <sheet name="AMEA - detailed clusters" sheetId="17" r:id="rId3"/>
    <sheet name="NA - detailed clusters" sheetId="11" r:id="rId4"/>
    <sheet name="LA - detailed clusters" sheetId="18" r:id="rId5"/>
    <sheet name="manual clustering" sheetId="21" r:id="rId6"/>
  </sheets>
  <definedNames>
    <definedName name="_xlnm._FilterDatabase" localSheetId="2" hidden="1">'AMEA - detailed clusters'!$A$1:$AW$1</definedName>
    <definedName name="_xlnm._FilterDatabase" localSheetId="5" hidden="1">'manual clustering'!$B$1:$R$372</definedName>
    <definedName name="_xlnm._FilterDatabase" localSheetId="3" hidden="1">'NA - detailed clusters'!$B$1:$AI$1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205" i="18" l="1"/>
  <c r="AE199" i="18"/>
  <c r="AE43" i="18"/>
  <c r="AE3" i="18"/>
  <c r="AB16" i="11"/>
  <c r="AA16" i="11"/>
  <c r="AB11" i="11"/>
  <c r="AA11" i="11"/>
  <c r="AC50" i="17"/>
  <c r="AE50" i="17" s="1"/>
  <c r="AE409" i="17" l="1"/>
  <c r="AE364" i="17"/>
  <c r="AB267" i="17"/>
  <c r="AA267" i="17"/>
  <c r="AA252" i="17"/>
  <c r="AE249" i="17"/>
  <c r="AE247" i="17"/>
  <c r="AE245" i="17"/>
  <c r="AE244" i="17"/>
  <c r="AE163" i="17"/>
  <c r="AE164" i="17"/>
  <c r="AE89" i="17"/>
  <c r="AE391" i="16"/>
  <c r="AE48" i="17"/>
  <c r="AE25" i="17"/>
  <c r="AE20" i="17"/>
  <c r="AE19" i="17"/>
  <c r="AE9" i="17"/>
  <c r="AE4" i="17"/>
  <c r="AE3" i="17"/>
  <c r="AE243" i="16"/>
  <c r="AE229" i="16"/>
  <c r="AE96" i="16"/>
  <c r="AE98" i="16"/>
  <c r="AE92" i="16"/>
  <c r="AE83" i="16"/>
  <c r="AE82" i="16"/>
  <c r="AE73" i="16"/>
  <c r="AE20" i="16"/>
  <c r="AE19" i="16"/>
  <c r="AE6" i="17"/>
  <c r="AE8" i="17"/>
  <c r="AE10" i="17" l="1"/>
  <c r="AB138" i="18"/>
  <c r="AA138" i="18"/>
  <c r="AB134" i="18"/>
  <c r="AA134" i="18"/>
  <c r="AB247" i="18" l="1"/>
  <c r="AA247" i="18"/>
  <c r="AC246" i="18"/>
  <c r="AC247" i="18" s="1"/>
  <c r="AB243" i="18"/>
  <c r="AA243" i="18"/>
  <c r="AC240" i="18"/>
  <c r="AC239" i="18"/>
  <c r="AC238" i="18"/>
  <c r="AC236" i="18"/>
  <c r="AB233" i="18"/>
  <c r="AA233" i="18"/>
  <c r="AC231" i="18"/>
  <c r="AC230" i="18"/>
  <c r="AB227" i="18"/>
  <c r="AA227" i="18"/>
  <c r="AC226" i="18"/>
  <c r="AC227" i="18" s="1"/>
  <c r="AB223" i="18"/>
  <c r="AA223" i="18"/>
  <c r="AC220" i="18"/>
  <c r="AC219" i="18"/>
  <c r="AC223" i="18" s="1"/>
  <c r="AB216" i="18"/>
  <c r="AA216" i="18"/>
  <c r="AC214" i="18"/>
  <c r="AC216" i="18" s="1"/>
  <c r="AB211" i="18"/>
  <c r="AA211" i="18"/>
  <c r="AC210" i="18"/>
  <c r="AC211" i="18" s="1"/>
  <c r="AB207" i="18"/>
  <c r="AA207" i="18"/>
  <c r="AC205" i="18"/>
  <c r="AC204" i="18"/>
  <c r="AE204" i="18" s="1"/>
  <c r="AC203" i="18"/>
  <c r="AE203" i="18" s="1"/>
  <c r="AB201" i="18"/>
  <c r="AA201" i="18"/>
  <c r="AC199" i="18"/>
  <c r="AC198" i="18"/>
  <c r="AE198" i="18" s="1"/>
  <c r="AC197" i="18"/>
  <c r="AE197" i="18" s="1"/>
  <c r="AC196" i="18"/>
  <c r="AE196" i="18" s="1"/>
  <c r="AC195" i="18"/>
  <c r="AE195" i="18" s="1"/>
  <c r="AC194" i="18"/>
  <c r="AE194" i="18" s="1"/>
  <c r="AB191" i="18"/>
  <c r="AA191" i="18"/>
  <c r="AC189" i="18"/>
  <c r="AC191" i="18" s="1"/>
  <c r="AC188" i="18"/>
  <c r="AB185" i="18"/>
  <c r="AA185" i="18"/>
  <c r="AC184" i="18"/>
  <c r="AC183" i="18"/>
  <c r="AB180" i="18"/>
  <c r="AA180" i="18"/>
  <c r="AC177" i="18"/>
  <c r="AC180" i="18" s="1"/>
  <c r="AB174" i="18"/>
  <c r="AA174" i="18"/>
  <c r="AC172" i="18"/>
  <c r="AC170" i="18"/>
  <c r="AC174" i="18" s="1"/>
  <c r="AB167" i="18"/>
  <c r="AA167" i="18"/>
  <c r="AC166" i="18"/>
  <c r="AC165" i="18"/>
  <c r="AC167" i="18" s="1"/>
  <c r="AB162" i="18"/>
  <c r="AA162" i="18"/>
  <c r="AC161" i="18"/>
  <c r="AC162" i="18" s="1"/>
  <c r="AB158" i="18"/>
  <c r="AA158" i="18"/>
  <c r="AC157" i="18"/>
  <c r="AC158" i="18" s="1"/>
  <c r="AB154" i="18"/>
  <c r="AA154" i="18"/>
  <c r="AC153" i="18"/>
  <c r="AC154" i="18" s="1"/>
  <c r="AB150" i="18"/>
  <c r="AA150" i="18"/>
  <c r="AC149" i="18"/>
  <c r="AC150" i="18" s="1"/>
  <c r="AB146" i="18"/>
  <c r="AA146" i="18"/>
  <c r="AC145" i="18"/>
  <c r="AC146" i="18" s="1"/>
  <c r="AB142" i="18"/>
  <c r="AA142" i="18"/>
  <c r="AC141" i="18"/>
  <c r="AC142" i="18" s="1"/>
  <c r="AC137" i="18"/>
  <c r="AC138" i="18" s="1"/>
  <c r="AC133" i="18"/>
  <c r="AC134" i="18" s="1"/>
  <c r="AB130" i="18"/>
  <c r="AA130" i="18"/>
  <c r="AC129" i="18"/>
  <c r="AC127" i="18"/>
  <c r="AC130" i="18" s="1"/>
  <c r="AB124" i="18"/>
  <c r="AA124" i="18"/>
  <c r="AC123" i="18"/>
  <c r="AC124" i="18" s="1"/>
  <c r="AB120" i="18"/>
  <c r="AA120" i="18"/>
  <c r="AC119" i="18"/>
  <c r="AC120" i="18" s="1"/>
  <c r="AB116" i="18"/>
  <c r="AA116" i="18"/>
  <c r="AC114" i="18"/>
  <c r="AC113" i="18"/>
  <c r="AB109" i="18"/>
  <c r="AA109" i="18"/>
  <c r="AC108" i="18"/>
  <c r="AC109" i="18" s="1"/>
  <c r="AB104" i="18"/>
  <c r="AA104" i="18"/>
  <c r="AC103" i="18"/>
  <c r="AC104" i="18" s="1"/>
  <c r="AB100" i="18"/>
  <c r="AA100" i="18"/>
  <c r="AC99" i="18"/>
  <c r="AC98" i="18"/>
  <c r="AB95" i="18"/>
  <c r="AA95" i="18"/>
  <c r="AC94" i="18"/>
  <c r="AE94" i="18" s="1"/>
  <c r="AE93" i="18"/>
  <c r="AC93" i="18"/>
  <c r="AC95" i="18" s="1"/>
  <c r="AB90" i="18"/>
  <c r="AA90" i="18"/>
  <c r="AC89" i="18"/>
  <c r="AC88" i="18"/>
  <c r="AB85" i="18"/>
  <c r="AA85" i="18"/>
  <c r="AC84" i="18"/>
  <c r="AC85" i="18" s="1"/>
  <c r="AB81" i="18"/>
  <c r="AA81" i="18"/>
  <c r="AC80" i="18"/>
  <c r="AC74" i="18"/>
  <c r="AC73" i="18"/>
  <c r="AB70" i="18"/>
  <c r="AA70" i="18"/>
  <c r="AC69" i="18"/>
  <c r="AC68" i="18"/>
  <c r="AB65" i="18"/>
  <c r="AA65" i="18"/>
  <c r="AC64" i="18"/>
  <c r="AC65" i="18" s="1"/>
  <c r="AB61" i="18"/>
  <c r="AA61" i="18"/>
  <c r="AC60" i="18"/>
  <c r="AC61" i="18" s="1"/>
  <c r="AB57" i="18"/>
  <c r="AA57" i="18"/>
  <c r="AC55" i="18"/>
  <c r="AC57" i="18" s="1"/>
  <c r="AB52" i="18"/>
  <c r="AA52" i="18"/>
  <c r="AC51" i="18"/>
  <c r="AE51" i="18" s="1"/>
  <c r="AE50" i="18"/>
  <c r="AC50" i="18"/>
  <c r="AC49" i="18"/>
  <c r="AE49" i="18" s="1"/>
  <c r="AB46" i="18"/>
  <c r="AA46" i="18"/>
  <c r="AC45" i="18"/>
  <c r="AE45" i="18" s="1"/>
  <c r="AC43" i="18"/>
  <c r="AC35" i="18"/>
  <c r="AB32" i="18"/>
  <c r="AA32" i="18"/>
  <c r="AC31" i="18"/>
  <c r="AC32" i="18" s="1"/>
  <c r="AB28" i="18"/>
  <c r="AA28" i="18"/>
  <c r="AC27" i="18"/>
  <c r="AC20" i="18"/>
  <c r="AB17" i="18"/>
  <c r="AA17" i="18"/>
  <c r="AC16" i="18"/>
  <c r="AE16" i="18" s="1"/>
  <c r="AE15" i="18"/>
  <c r="AC15" i="18"/>
  <c r="AB12" i="18"/>
  <c r="AA12" i="18"/>
  <c r="AC11" i="18"/>
  <c r="AE11" i="18" s="1"/>
  <c r="AC4" i="18"/>
  <c r="AE4" i="18" s="1"/>
  <c r="AC3" i="18"/>
  <c r="AB158" i="11"/>
  <c r="AA158" i="11"/>
  <c r="AC157" i="11"/>
  <c r="AC156" i="11"/>
  <c r="AB153" i="11"/>
  <c r="AA153" i="11"/>
  <c r="AC152" i="11"/>
  <c r="AC153" i="11" s="1"/>
  <c r="AB149" i="11"/>
  <c r="AA149" i="11"/>
  <c r="AC148" i="11"/>
  <c r="AC149" i="11" s="1"/>
  <c r="AB145" i="11"/>
  <c r="AA145" i="11"/>
  <c r="AC140" i="11"/>
  <c r="AE139" i="11"/>
  <c r="AC139" i="11"/>
  <c r="AB136" i="11"/>
  <c r="AA136" i="11"/>
  <c r="AC135" i="11"/>
  <c r="AC136" i="11" s="1"/>
  <c r="AB132" i="11"/>
  <c r="AA132" i="11"/>
  <c r="AC130" i="11"/>
  <c r="AC132" i="11" s="1"/>
  <c r="AB127" i="11"/>
  <c r="AA127" i="11"/>
  <c r="AC126" i="11"/>
  <c r="AC127" i="11" s="1"/>
  <c r="AB123" i="11"/>
  <c r="AA123" i="11"/>
  <c r="AC122" i="11"/>
  <c r="AC123" i="11" s="1"/>
  <c r="AC119" i="11"/>
  <c r="AB115" i="11"/>
  <c r="AA115" i="11"/>
  <c r="AC114" i="11"/>
  <c r="AC115" i="11" s="1"/>
  <c r="AB111" i="11"/>
  <c r="AA111" i="11"/>
  <c r="AC110" i="11"/>
  <c r="AC111" i="11" s="1"/>
  <c r="AB107" i="11"/>
  <c r="AA107" i="11"/>
  <c r="AC105" i="11"/>
  <c r="AC107" i="11" s="1"/>
  <c r="AB102" i="11"/>
  <c r="AA102" i="11"/>
  <c r="AC101" i="11"/>
  <c r="AC100" i="11"/>
  <c r="AB97" i="11"/>
  <c r="AA97" i="11"/>
  <c r="AC96" i="11"/>
  <c r="AC97" i="11" s="1"/>
  <c r="AB93" i="11"/>
  <c r="AA93" i="11"/>
  <c r="AC92" i="11"/>
  <c r="AC93" i="11" s="1"/>
  <c r="AB89" i="11"/>
  <c r="AA89" i="11"/>
  <c r="AC88" i="11"/>
  <c r="AC87" i="11"/>
  <c r="AC89" i="11" s="1"/>
  <c r="AB84" i="11"/>
  <c r="AA84" i="11"/>
  <c r="AC83" i="11"/>
  <c r="AC84" i="11" s="1"/>
  <c r="AB80" i="11"/>
  <c r="AA80" i="11"/>
  <c r="AC79" i="11"/>
  <c r="AC80" i="11" s="1"/>
  <c r="AC76" i="11"/>
  <c r="AB72" i="11"/>
  <c r="AA72" i="11"/>
  <c r="AC70" i="11"/>
  <c r="AC72" i="11" s="1"/>
  <c r="AB67" i="11"/>
  <c r="AA67" i="11"/>
  <c r="AC66" i="11"/>
  <c r="AC67" i="11" s="1"/>
  <c r="AB63" i="11"/>
  <c r="AA63" i="11"/>
  <c r="AC62" i="11"/>
  <c r="AC63" i="11" s="1"/>
  <c r="AB59" i="11"/>
  <c r="AA59" i="11"/>
  <c r="AC58" i="11"/>
  <c r="AC59" i="11" s="1"/>
  <c r="AB56" i="11"/>
  <c r="AA56" i="11"/>
  <c r="AC55" i="11"/>
  <c r="AC56" i="11" s="1"/>
  <c r="AB52" i="11"/>
  <c r="AA52" i="11"/>
  <c r="AC51" i="11"/>
  <c r="AC50" i="11"/>
  <c r="AB47" i="11"/>
  <c r="AA47" i="11"/>
  <c r="AC45" i="11"/>
  <c r="AC44" i="11"/>
  <c r="AB42" i="11"/>
  <c r="AA42" i="11"/>
  <c r="AC41" i="11"/>
  <c r="AC40" i="11"/>
  <c r="AB37" i="11"/>
  <c r="AA37" i="11"/>
  <c r="AC36" i="11"/>
  <c r="AC37" i="11" s="1"/>
  <c r="AB33" i="11"/>
  <c r="AA33" i="11"/>
  <c r="AC32" i="11"/>
  <c r="AC33" i="11" s="1"/>
  <c r="AB29" i="11"/>
  <c r="AA29" i="11"/>
  <c r="AC28" i="11"/>
  <c r="AC29" i="11" s="1"/>
  <c r="AB25" i="11"/>
  <c r="AA25" i="11"/>
  <c r="AC24" i="11"/>
  <c r="AC25" i="11" s="1"/>
  <c r="AB21" i="11"/>
  <c r="AA21" i="11"/>
  <c r="AC20" i="11"/>
  <c r="AC21" i="11" s="1"/>
  <c r="AC15" i="11"/>
  <c r="AC16" i="11" s="1"/>
  <c r="AC10" i="11"/>
  <c r="AC11" i="11" s="1"/>
  <c r="AB6" i="11"/>
  <c r="AA6" i="11"/>
  <c r="AC5" i="11"/>
  <c r="AC3" i="11"/>
  <c r="AB470" i="17"/>
  <c r="AA470" i="17"/>
  <c r="AC469" i="17"/>
  <c r="AC468" i="17"/>
  <c r="AC467" i="17"/>
  <c r="AC466" i="17"/>
  <c r="AC465" i="17"/>
  <c r="AC464" i="17"/>
  <c r="AC463" i="17"/>
  <c r="AB460" i="17"/>
  <c r="AA460" i="17"/>
  <c r="AC459" i="17"/>
  <c r="AC460" i="17" s="1"/>
  <c r="AB456" i="17"/>
  <c r="AA456" i="17"/>
  <c r="AC455" i="17"/>
  <c r="AC456" i="17" s="1"/>
  <c r="AB452" i="17"/>
  <c r="AA452" i="17"/>
  <c r="AC451" i="17"/>
  <c r="AC452" i="17" s="1"/>
  <c r="AB448" i="17"/>
  <c r="AA448" i="17"/>
  <c r="AC447" i="17"/>
  <c r="AC448" i="17" s="1"/>
  <c r="AB444" i="17"/>
  <c r="AA444" i="17"/>
  <c r="AE442" i="17"/>
  <c r="AC442" i="17"/>
  <c r="AC440" i="17"/>
  <c r="AE440" i="17" s="1"/>
  <c r="AC438" i="17"/>
  <c r="AE438" i="17" s="1"/>
  <c r="AE437" i="17"/>
  <c r="AC437" i="17"/>
  <c r="AC436" i="17"/>
  <c r="AB429" i="17"/>
  <c r="AA429" i="17"/>
  <c r="AE428" i="17"/>
  <c r="AC428" i="17"/>
  <c r="AE426" i="17"/>
  <c r="AC426" i="17"/>
  <c r="AB423" i="17"/>
  <c r="AA423" i="17"/>
  <c r="AE422" i="17"/>
  <c r="AC422" i="17"/>
  <c r="AE421" i="17"/>
  <c r="AC421" i="17"/>
  <c r="AE417" i="17"/>
  <c r="AB417" i="17"/>
  <c r="AA417" i="17"/>
  <c r="AC416" i="17"/>
  <c r="AC415" i="17"/>
  <c r="AB412" i="17"/>
  <c r="AA412" i="17"/>
  <c r="AC411" i="17"/>
  <c r="AE411" i="17" s="1"/>
  <c r="AC409" i="17"/>
  <c r="AC408" i="17"/>
  <c r="AE408" i="17" s="1"/>
  <c r="AE405" i="17"/>
  <c r="AB405" i="17"/>
  <c r="AA405" i="17"/>
  <c r="AC404" i="17"/>
  <c r="AC402" i="17"/>
  <c r="AC399" i="17"/>
  <c r="AC396" i="17"/>
  <c r="AC393" i="17"/>
  <c r="AC392" i="17"/>
  <c r="AC391" i="17"/>
  <c r="AC389" i="17"/>
  <c r="AB386" i="17"/>
  <c r="AA386" i="17"/>
  <c r="AC385" i="17"/>
  <c r="AC386" i="17" s="1"/>
  <c r="AB382" i="17"/>
  <c r="AA382" i="17"/>
  <c r="AE380" i="17"/>
  <c r="AC380" i="17"/>
  <c r="AE377" i="17"/>
  <c r="AC377" i="17"/>
  <c r="AB374" i="17"/>
  <c r="AA374" i="17"/>
  <c r="AE373" i="17"/>
  <c r="AC373" i="17"/>
  <c r="AE372" i="17"/>
  <c r="AC372" i="17"/>
  <c r="AC371" i="17"/>
  <c r="AE371" i="17" s="1"/>
  <c r="AC370" i="17"/>
  <c r="AE370" i="17" s="1"/>
  <c r="AB367" i="17"/>
  <c r="AA367" i="17"/>
  <c r="AE366" i="17"/>
  <c r="AC366" i="17"/>
  <c r="AC364" i="17"/>
  <c r="AE363" i="17"/>
  <c r="AC363" i="17"/>
  <c r="AB360" i="17"/>
  <c r="AA360" i="17"/>
  <c r="AC356" i="17"/>
  <c r="AC360" i="17" s="1"/>
  <c r="AB353" i="17"/>
  <c r="AA353" i="17"/>
  <c r="AC350" i="17"/>
  <c r="AC353" i="17" s="1"/>
  <c r="AB346" i="17"/>
  <c r="AA346" i="17"/>
  <c r="AC344" i="17"/>
  <c r="AC346" i="17" s="1"/>
  <c r="AB341" i="17"/>
  <c r="AA341" i="17"/>
  <c r="AC339" i="17"/>
  <c r="AC341" i="17" s="1"/>
  <c r="AB336" i="17"/>
  <c r="AA336" i="17"/>
  <c r="AE335" i="17"/>
  <c r="AC335" i="17"/>
  <c r="AE334" i="17"/>
  <c r="AC334" i="17"/>
  <c r="AB331" i="17"/>
  <c r="AA331" i="17"/>
  <c r="AC325" i="17"/>
  <c r="AC331" i="17" s="1"/>
  <c r="AB322" i="17"/>
  <c r="AA322" i="17"/>
  <c r="AC321" i="17"/>
  <c r="AC322" i="17" s="1"/>
  <c r="AB318" i="17"/>
  <c r="AA318" i="17"/>
  <c r="AC317" i="17"/>
  <c r="AC318" i="17" s="1"/>
  <c r="AB313" i="17"/>
  <c r="AA313" i="17"/>
  <c r="AC312" i="17"/>
  <c r="AC313" i="17" s="1"/>
  <c r="AB309" i="17"/>
  <c r="AA309" i="17"/>
  <c r="AE306" i="17"/>
  <c r="AC306" i="17"/>
  <c r="AE304" i="17"/>
  <c r="AC304" i="17"/>
  <c r="AB301" i="17"/>
  <c r="AA301" i="17"/>
  <c r="AC299" i="17"/>
  <c r="AC301" i="17" s="1"/>
  <c r="AB296" i="17"/>
  <c r="AA296" i="17"/>
  <c r="AC294" i="17"/>
  <c r="AC296" i="17" s="1"/>
  <c r="AB291" i="17"/>
  <c r="AA291" i="17"/>
  <c r="AC289" i="17"/>
  <c r="AC291" i="17" s="1"/>
  <c r="AB286" i="17"/>
  <c r="AA286" i="17"/>
  <c r="AC285" i="17"/>
  <c r="AC286" i="17" s="1"/>
  <c r="AB282" i="17"/>
  <c r="AA282" i="17"/>
  <c r="AE281" i="17"/>
  <c r="AC281" i="17"/>
  <c r="AE278" i="17"/>
  <c r="AC278" i="17"/>
  <c r="AE275" i="17"/>
  <c r="AC275" i="17"/>
  <c r="AB271" i="17"/>
  <c r="AA271" i="17"/>
  <c r="AC270" i="17"/>
  <c r="AC271" i="17" s="1"/>
  <c r="AS252" i="17"/>
  <c r="AB252" i="17"/>
  <c r="AC249" i="17"/>
  <c r="AE256" i="17"/>
  <c r="AE267" i="17" s="1"/>
  <c r="AC256" i="17"/>
  <c r="AC267" i="17" s="1"/>
  <c r="AF248" i="17"/>
  <c r="AC247" i="17"/>
  <c r="AF246" i="17"/>
  <c r="AC245" i="17"/>
  <c r="AC244" i="17"/>
  <c r="AB241" i="17"/>
  <c r="AA241" i="17"/>
  <c r="AC240" i="17"/>
  <c r="AE240" i="17" s="1"/>
  <c r="AE239" i="17"/>
  <c r="AC239" i="17"/>
  <c r="AE236" i="17"/>
  <c r="AC236" i="17"/>
  <c r="AB233" i="17"/>
  <c r="AA233" i="17"/>
  <c r="AE232" i="17"/>
  <c r="AC232" i="17"/>
  <c r="AE231" i="17"/>
  <c r="AC231" i="17"/>
  <c r="AB228" i="17"/>
  <c r="AA228" i="17"/>
  <c r="AC225" i="17"/>
  <c r="AC228" i="17" s="1"/>
  <c r="AB222" i="17"/>
  <c r="AA222" i="17"/>
  <c r="AC220" i="17"/>
  <c r="AC222" i="17" s="1"/>
  <c r="AB217" i="17"/>
  <c r="AA217" i="17"/>
  <c r="AC216" i="17"/>
  <c r="AC213" i="17"/>
  <c r="AB210" i="17"/>
  <c r="AA210" i="17"/>
  <c r="AC209" i="17"/>
  <c r="AC210" i="17" s="1"/>
  <c r="AE206" i="17"/>
  <c r="AB205" i="17"/>
  <c r="AA205" i="17"/>
  <c r="AE204" i="17"/>
  <c r="AC204" i="17"/>
  <c r="AE203" i="17"/>
  <c r="AC203" i="17"/>
  <c r="AB200" i="17"/>
  <c r="AA200" i="17"/>
  <c r="AE198" i="17"/>
  <c r="AC198" i="17"/>
  <c r="AE196" i="17"/>
  <c r="AC196" i="17"/>
  <c r="AE192" i="17"/>
  <c r="AC192" i="17"/>
  <c r="AE189" i="17"/>
  <c r="AC189" i="17"/>
  <c r="AB185" i="17"/>
  <c r="AA185" i="17"/>
  <c r="AC184" i="17"/>
  <c r="AC185" i="17" s="1"/>
  <c r="AB181" i="17"/>
  <c r="AA181" i="17"/>
  <c r="AE180" i="17"/>
  <c r="AC180" i="17"/>
  <c r="AE179" i="17"/>
  <c r="AC179" i="17"/>
  <c r="AE178" i="17"/>
  <c r="AC178" i="17"/>
  <c r="AE177" i="17"/>
  <c r="AC177" i="17"/>
  <c r="AE175" i="17"/>
  <c r="AC175" i="17"/>
  <c r="AE171" i="17"/>
  <c r="AC171" i="17"/>
  <c r="AA168" i="17"/>
  <c r="AC164" i="17"/>
  <c r="AC163" i="17"/>
  <c r="AB160" i="17"/>
  <c r="AA160" i="17"/>
  <c r="AC159" i="17"/>
  <c r="AC160" i="17" s="1"/>
  <c r="AB156" i="17"/>
  <c r="AA156" i="17"/>
  <c r="AC155" i="17"/>
  <c r="AC156" i="17" s="1"/>
  <c r="AB152" i="17"/>
  <c r="AA152" i="17"/>
  <c r="AC151" i="17"/>
  <c r="AC152" i="17" s="1"/>
  <c r="AB148" i="17"/>
  <c r="AA148" i="17"/>
  <c r="AC147" i="17"/>
  <c r="AC148" i="17" s="1"/>
  <c r="AB144" i="17"/>
  <c r="AA144" i="17"/>
  <c r="AC143" i="17"/>
  <c r="AC144" i="17" s="1"/>
  <c r="AB140" i="17"/>
  <c r="AA140" i="17"/>
  <c r="AE139" i="17"/>
  <c r="AC139" i="17"/>
  <c r="AE138" i="17"/>
  <c r="AC138" i="17"/>
  <c r="AB135" i="17"/>
  <c r="AA135" i="17"/>
  <c r="AC134" i="17"/>
  <c r="AC135" i="17" s="1"/>
  <c r="AB131" i="17"/>
  <c r="AA131" i="17"/>
  <c r="AE130" i="17"/>
  <c r="AC130" i="17"/>
  <c r="AE129" i="17"/>
  <c r="AC129" i="17"/>
  <c r="AE128" i="17"/>
  <c r="AC128" i="17"/>
  <c r="AB125" i="17"/>
  <c r="AA125" i="17"/>
  <c r="AE123" i="17"/>
  <c r="AC123" i="17"/>
  <c r="AE122" i="17"/>
  <c r="AC122" i="17"/>
  <c r="AE120" i="17"/>
  <c r="AC120" i="17"/>
  <c r="AE117" i="17"/>
  <c r="AC117" i="17"/>
  <c r="AE116" i="17"/>
  <c r="AC116" i="17"/>
  <c r="AB113" i="17"/>
  <c r="AA113" i="17"/>
  <c r="AC112" i="17"/>
  <c r="AC113" i="17" s="1"/>
  <c r="AB109" i="17"/>
  <c r="AA109" i="17"/>
  <c r="AE108" i="17"/>
  <c r="AC108" i="17"/>
  <c r="AE107" i="17"/>
  <c r="AC107" i="17"/>
  <c r="AB104" i="17"/>
  <c r="AA104" i="17"/>
  <c r="AC103" i="17"/>
  <c r="AC104" i="17" s="1"/>
  <c r="AB100" i="17"/>
  <c r="AA100" i="17"/>
  <c r="AE99" i="17"/>
  <c r="AC99" i="17"/>
  <c r="AE98" i="17"/>
  <c r="AC98" i="17"/>
  <c r="AB95" i="17"/>
  <c r="AA95" i="17"/>
  <c r="AE94" i="17"/>
  <c r="AC94" i="17"/>
  <c r="AE90" i="17"/>
  <c r="AC90" i="17"/>
  <c r="AC89" i="17"/>
  <c r="AB86" i="17"/>
  <c r="AA86" i="17"/>
  <c r="AC85" i="17"/>
  <c r="AC86" i="17" s="1"/>
  <c r="AB82" i="17"/>
  <c r="AA82" i="17"/>
  <c r="AC81" i="17"/>
  <c r="AC82" i="17" s="1"/>
  <c r="AB78" i="17"/>
  <c r="AA78" i="17"/>
  <c r="AC77" i="17"/>
  <c r="AC78" i="17" s="1"/>
  <c r="AB74" i="17"/>
  <c r="AA74" i="17"/>
  <c r="AE73" i="17"/>
  <c r="AC73" i="17"/>
  <c r="AE72" i="17"/>
  <c r="AC72" i="17"/>
  <c r="AE71" i="17"/>
  <c r="AC71" i="17"/>
  <c r="AE69" i="17"/>
  <c r="AC69" i="17"/>
  <c r="AE68" i="17"/>
  <c r="AC68" i="17"/>
  <c r="AB65" i="17"/>
  <c r="AA65" i="17"/>
  <c r="AE63" i="17"/>
  <c r="AC63" i="17"/>
  <c r="AE59" i="17"/>
  <c r="AC59" i="17"/>
  <c r="AE58" i="17"/>
  <c r="AC58" i="17"/>
  <c r="AB55" i="17"/>
  <c r="AA55" i="17"/>
  <c r="AE54" i="17"/>
  <c r="AC54" i="17"/>
  <c r="AE49" i="17"/>
  <c r="AC49" i="17"/>
  <c r="AC48" i="17"/>
  <c r="AB47" i="17"/>
  <c r="AA47" i="17"/>
  <c r="AB45" i="17"/>
  <c r="AA45" i="17"/>
  <c r="AC43" i="17"/>
  <c r="AC45" i="17" s="1"/>
  <c r="AB39" i="17"/>
  <c r="AA39" i="17"/>
  <c r="AC38" i="17"/>
  <c r="AC39" i="17" s="1"/>
  <c r="AB35" i="17"/>
  <c r="AA35" i="17"/>
  <c r="AC34" i="17"/>
  <c r="AC35" i="17" s="1"/>
  <c r="AB31" i="17"/>
  <c r="AA31" i="17"/>
  <c r="AC30" i="17"/>
  <c r="AC31" i="17" s="1"/>
  <c r="AB27" i="17"/>
  <c r="AA27" i="17"/>
  <c r="AC25" i="17"/>
  <c r="AE24" i="17"/>
  <c r="AC24" i="17"/>
  <c r="AC20" i="17"/>
  <c r="AC19" i="17"/>
  <c r="AB17" i="17"/>
  <c r="AA17" i="17"/>
  <c r="AE16" i="17"/>
  <c r="AC16" i="17"/>
  <c r="AE14" i="17"/>
  <c r="AC14" i="17"/>
  <c r="AE13" i="17"/>
  <c r="AC13" i="17"/>
  <c r="AB10" i="17"/>
  <c r="AA10" i="17"/>
  <c r="AC9" i="17"/>
  <c r="AC8" i="17"/>
  <c r="AC6" i="17"/>
  <c r="AC4" i="17"/>
  <c r="AC3" i="17"/>
  <c r="AB403" i="16"/>
  <c r="AG403" i="16" s="1"/>
  <c r="AA403" i="16"/>
  <c r="AC399" i="16"/>
  <c r="AC403" i="16" s="1"/>
  <c r="AB396" i="16"/>
  <c r="AG396" i="16" s="1"/>
  <c r="AA396" i="16"/>
  <c r="AC394" i="16"/>
  <c r="AE394" i="16" s="1"/>
  <c r="AC391" i="16"/>
  <c r="AC390" i="16"/>
  <c r="AE390" i="16" s="1"/>
  <c r="AC386" i="16"/>
  <c r="AE386" i="16" s="1"/>
  <c r="AB383" i="16"/>
  <c r="AG383" i="16" s="1"/>
  <c r="AA383" i="16"/>
  <c r="AC382" i="16"/>
  <c r="AC383" i="16" s="1"/>
  <c r="AB380" i="16"/>
  <c r="AG380" i="16" s="1"/>
  <c r="AA380" i="16"/>
  <c r="AC377" i="16"/>
  <c r="AC380" i="16" s="1"/>
  <c r="AB374" i="16"/>
  <c r="AG374" i="16" s="1"/>
  <c r="AA374" i="16"/>
  <c r="AE373" i="16"/>
  <c r="AC373" i="16"/>
  <c r="AE372" i="16"/>
  <c r="AC372" i="16"/>
  <c r="AE369" i="16"/>
  <c r="AC369" i="16"/>
  <c r="AS368" i="16"/>
  <c r="AE365" i="16"/>
  <c r="AC365" i="16"/>
  <c r="AB361" i="16"/>
  <c r="AG361" i="16" s="1"/>
  <c r="AA361" i="16"/>
  <c r="AE359" i="16"/>
  <c r="AC359" i="16"/>
  <c r="AE355" i="16"/>
  <c r="AC355" i="16"/>
  <c r="AB352" i="16"/>
  <c r="AG352" i="16" s="1"/>
  <c r="AA352" i="16"/>
  <c r="AC349" i="16"/>
  <c r="AC352" i="16" s="1"/>
  <c r="AB346" i="16"/>
  <c r="AG346" i="16" s="1"/>
  <c r="AA346" i="16"/>
  <c r="AC345" i="16"/>
  <c r="AB342" i="16"/>
  <c r="AG342" i="16" s="1"/>
  <c r="AA342" i="16"/>
  <c r="AE336" i="16"/>
  <c r="AC336" i="16"/>
  <c r="AE335" i="16"/>
  <c r="AC335" i="16"/>
  <c r="AE334" i="16"/>
  <c r="AC334" i="16"/>
  <c r="AE333" i="16"/>
  <c r="AC333" i="16"/>
  <c r="AE332" i="16"/>
  <c r="AC332" i="16"/>
  <c r="AE331" i="16"/>
  <c r="AC331" i="16"/>
  <c r="AE328" i="16"/>
  <c r="AC328" i="16"/>
  <c r="AB324" i="16"/>
  <c r="AG324" i="16" s="1"/>
  <c r="AA324" i="16"/>
  <c r="AC323" i="16"/>
  <c r="AC324" i="16" s="1"/>
  <c r="AB320" i="16"/>
  <c r="AG320" i="16" s="1"/>
  <c r="AA320" i="16"/>
  <c r="AE317" i="16"/>
  <c r="AC317" i="16"/>
  <c r="AC316" i="16"/>
  <c r="AE316" i="16" s="1"/>
  <c r="AC313" i="16"/>
  <c r="AE313" i="16" s="1"/>
  <c r="AB309" i="16"/>
  <c r="AG309" i="16" s="1"/>
  <c r="AA309" i="16"/>
  <c r="AE306" i="16"/>
  <c r="AC306" i="16"/>
  <c r="AE303" i="16"/>
  <c r="AC303" i="16"/>
  <c r="AC302" i="16"/>
  <c r="AE302" i="16" s="1"/>
  <c r="AB299" i="16"/>
  <c r="AG299" i="16" s="1"/>
  <c r="AA299" i="16"/>
  <c r="AC296" i="16"/>
  <c r="AC299" i="16" s="1"/>
  <c r="AB293" i="16"/>
  <c r="AG293" i="16" s="1"/>
  <c r="AA293" i="16"/>
  <c r="AC292" i="16"/>
  <c r="AE292" i="16" s="1"/>
  <c r="AC291" i="16"/>
  <c r="AE291" i="16" s="1"/>
  <c r="AE289" i="16"/>
  <c r="AC289" i="16"/>
  <c r="AC287" i="16"/>
  <c r="AE287" i="16" s="1"/>
  <c r="AB284" i="16"/>
  <c r="AG284" i="16" s="1"/>
  <c r="AA284" i="16"/>
  <c r="AC282" i="16"/>
  <c r="AE282" i="16" s="1"/>
  <c r="AE281" i="16"/>
  <c r="AC281" i="16"/>
  <c r="AB278" i="16"/>
  <c r="AG278" i="16" s="1"/>
  <c r="AA278" i="16"/>
  <c r="AC276" i="16"/>
  <c r="AC274" i="16"/>
  <c r="AB270" i="16"/>
  <c r="AG270" i="16" s="1"/>
  <c r="AA270" i="16"/>
  <c r="AC268" i="16"/>
  <c r="AC270" i="16" s="1"/>
  <c r="AB264" i="16"/>
  <c r="AG264" i="16" s="1"/>
  <c r="AA264" i="16"/>
  <c r="AE263" i="16"/>
  <c r="AC263" i="16"/>
  <c r="AE262" i="16"/>
  <c r="AC262" i="16"/>
  <c r="AC258" i="16"/>
  <c r="AE258" i="16" s="1"/>
  <c r="AB255" i="16"/>
  <c r="AG255" i="16" s="1"/>
  <c r="AA255" i="16"/>
  <c r="AE254" i="16"/>
  <c r="AC254" i="16"/>
  <c r="AE251" i="16"/>
  <c r="AC251" i="16"/>
  <c r="AC250" i="16"/>
  <c r="AB247" i="16"/>
  <c r="AG247" i="16" s="1"/>
  <c r="AA247" i="16"/>
  <c r="AC243" i="16"/>
  <c r="AC242" i="16"/>
  <c r="AE242" i="16" s="1"/>
  <c r="AC241" i="16"/>
  <c r="AE241" i="16" s="1"/>
  <c r="AB238" i="16"/>
  <c r="AG238" i="16" s="1"/>
  <c r="AA238" i="16"/>
  <c r="AE236" i="16"/>
  <c r="AC236" i="16"/>
  <c r="AC235" i="16"/>
  <c r="AE235" i="16" s="1"/>
  <c r="AB232" i="16"/>
  <c r="AG232" i="16" s="1"/>
  <c r="AA232" i="16"/>
  <c r="AC229" i="16"/>
  <c r="AC228" i="16"/>
  <c r="AE228" i="16" s="1"/>
  <c r="AC226" i="16"/>
  <c r="AE226" i="16" s="1"/>
  <c r="AB222" i="16"/>
  <c r="AG222" i="16" s="1"/>
  <c r="AA222" i="16"/>
  <c r="AC220" i="16"/>
  <c r="AC222" i="16" s="1"/>
  <c r="AB217" i="16"/>
  <c r="AG217" i="16" s="1"/>
  <c r="AA217" i="16"/>
  <c r="AE216" i="16"/>
  <c r="AC216" i="16"/>
  <c r="AC209" i="16"/>
  <c r="AE209" i="16" s="1"/>
  <c r="AE207" i="16"/>
  <c r="AC207" i="16"/>
  <c r="AB204" i="16"/>
  <c r="AG204" i="16" s="1"/>
  <c r="AA204" i="16"/>
  <c r="AE203" i="16"/>
  <c r="AC203" i="16"/>
  <c r="AC199" i="16"/>
  <c r="AE199" i="16" s="1"/>
  <c r="AB196" i="16"/>
  <c r="AG196" i="16" s="1"/>
  <c r="AA196" i="16"/>
  <c r="AC195" i="16"/>
  <c r="AE195" i="16" s="1"/>
  <c r="AE192" i="16"/>
  <c r="AC192" i="16"/>
  <c r="AE191" i="16"/>
  <c r="AC191" i="16"/>
  <c r="AC190" i="16"/>
  <c r="AE190" i="16" s="1"/>
  <c r="AE189" i="16"/>
  <c r="AC189" i="16"/>
  <c r="AE187" i="16"/>
  <c r="AC187" i="16"/>
  <c r="AB184" i="16"/>
  <c r="AG184" i="16" s="1"/>
  <c r="AA184" i="16"/>
  <c r="AE183" i="16"/>
  <c r="AC183" i="16"/>
  <c r="AE182" i="16"/>
  <c r="AC182" i="16"/>
  <c r="AE181" i="16"/>
  <c r="AC181" i="16"/>
  <c r="AE178" i="16"/>
  <c r="AC178" i="16"/>
  <c r="AB175" i="16"/>
  <c r="AG175" i="16" s="1"/>
  <c r="AA175" i="16"/>
  <c r="AC174" i="16"/>
  <c r="AE174" i="16" s="1"/>
  <c r="AC172" i="16"/>
  <c r="AE172" i="16" s="1"/>
  <c r="AC169" i="16"/>
  <c r="AE169" i="16" s="1"/>
  <c r="AE164" i="16"/>
  <c r="AC164" i="16"/>
  <c r="AC163" i="16"/>
  <c r="AE163" i="16" s="1"/>
  <c r="AC161" i="16"/>
  <c r="AE161" i="16" s="1"/>
  <c r="AE160" i="16"/>
  <c r="AC160" i="16"/>
  <c r="AE158" i="16"/>
  <c r="AC158" i="16"/>
  <c r="AB155" i="16"/>
  <c r="AG155" i="16" s="1"/>
  <c r="AA155" i="16"/>
  <c r="AC154" i="16"/>
  <c r="AC155" i="16" s="1"/>
  <c r="AB151" i="16"/>
  <c r="AG151" i="16" s="1"/>
  <c r="AA151" i="16"/>
  <c r="AC150" i="16"/>
  <c r="AC151" i="16" s="1"/>
  <c r="AB147" i="16"/>
  <c r="AG147" i="16" s="1"/>
  <c r="AA147" i="16"/>
  <c r="AC145" i="16"/>
  <c r="AC147" i="16" s="1"/>
  <c r="AB142" i="16"/>
  <c r="AG142" i="16" s="1"/>
  <c r="AA142" i="16"/>
  <c r="AC141" i="16"/>
  <c r="AC142" i="16" s="1"/>
  <c r="AB138" i="16"/>
  <c r="AG138" i="16" s="1"/>
  <c r="AA138" i="16"/>
  <c r="AE135" i="16"/>
  <c r="AC135" i="16"/>
  <c r="AE132" i="16"/>
  <c r="AC132" i="16"/>
  <c r="AB129" i="16"/>
  <c r="AG129" i="16" s="1"/>
  <c r="AA129" i="16"/>
  <c r="AB125" i="16"/>
  <c r="AG125" i="16" s="1"/>
  <c r="AA125" i="16"/>
  <c r="AC123" i="16"/>
  <c r="AC125" i="16" s="1"/>
  <c r="AB120" i="16"/>
  <c r="AG120" i="16" s="1"/>
  <c r="AA120" i="16"/>
  <c r="AE119" i="16"/>
  <c r="AC119" i="16"/>
  <c r="AE118" i="16"/>
  <c r="AC118" i="16"/>
  <c r="AB115" i="16"/>
  <c r="AG115" i="16" s="1"/>
  <c r="AA115" i="16"/>
  <c r="AE113" i="16"/>
  <c r="AC113" i="16"/>
  <c r="AC110" i="16"/>
  <c r="AE110" i="16" s="1"/>
  <c r="AC108" i="16"/>
  <c r="AE108" i="16" s="1"/>
  <c r="AE107" i="16"/>
  <c r="AC107" i="16"/>
  <c r="AB104" i="16"/>
  <c r="AA104" i="16"/>
  <c r="AC98" i="16"/>
  <c r="AC96" i="16"/>
  <c r="AE94" i="16"/>
  <c r="AC94" i="16"/>
  <c r="AC92" i="16"/>
  <c r="AB89" i="16"/>
  <c r="AG89" i="16" s="1"/>
  <c r="AA89" i="16"/>
  <c r="AE87" i="16"/>
  <c r="AC87" i="16"/>
  <c r="AC83" i="16"/>
  <c r="AC82" i="16"/>
  <c r="AB79" i="16"/>
  <c r="AA79" i="16"/>
  <c r="AC78" i="16"/>
  <c r="AE78" i="16" s="1"/>
  <c r="AE74" i="16"/>
  <c r="AC74" i="16"/>
  <c r="AC73" i="16"/>
  <c r="AC68" i="16"/>
  <c r="AE68" i="16" s="1"/>
  <c r="AE66" i="16"/>
  <c r="AC66" i="16"/>
  <c r="AE64" i="16"/>
  <c r="AC64" i="16"/>
  <c r="AB61" i="16"/>
  <c r="AG61" i="16" s="1"/>
  <c r="AA61" i="16"/>
  <c r="AE59" i="16"/>
  <c r="AC59" i="16"/>
  <c r="AE57" i="16"/>
  <c r="AC57" i="16"/>
  <c r="AC61" i="16" s="1"/>
  <c r="AB54" i="16"/>
  <c r="AG54" i="16" s="1"/>
  <c r="AA54" i="16"/>
  <c r="AC53" i="16"/>
  <c r="AC54" i="16" s="1"/>
  <c r="AB50" i="16"/>
  <c r="AG50" i="16" s="1"/>
  <c r="AA50" i="16"/>
  <c r="AC49" i="16"/>
  <c r="AC48" i="16"/>
  <c r="AB45" i="16"/>
  <c r="AG45" i="16" s="1"/>
  <c r="AA45" i="16"/>
  <c r="AC44" i="16"/>
  <c r="AC45" i="16" s="1"/>
  <c r="AB41" i="16"/>
  <c r="AG41" i="16" s="1"/>
  <c r="AA41" i="16"/>
  <c r="AC40" i="16"/>
  <c r="AC41" i="16" s="1"/>
  <c r="AB36" i="16"/>
  <c r="AG36" i="16" s="1"/>
  <c r="AA36" i="16"/>
  <c r="AC35" i="16"/>
  <c r="AC36" i="16" s="1"/>
  <c r="AB32" i="16"/>
  <c r="AG32" i="16" s="1"/>
  <c r="AA32" i="16"/>
  <c r="AE30" i="16"/>
  <c r="AC30" i="16"/>
  <c r="AE26" i="16"/>
  <c r="AC26" i="16"/>
  <c r="AB24" i="16"/>
  <c r="AG24" i="16" s="1"/>
  <c r="AA24" i="16"/>
  <c r="AE23" i="16"/>
  <c r="AC23" i="16"/>
  <c r="AC20" i="16"/>
  <c r="AC19" i="16"/>
  <c r="AB15" i="16"/>
  <c r="AG15" i="16" s="1"/>
  <c r="AA15" i="16"/>
  <c r="AC14" i="16"/>
  <c r="AC15" i="16" s="1"/>
  <c r="AB11" i="16"/>
  <c r="AG11" i="16" s="1"/>
  <c r="AA11" i="16"/>
  <c r="AC10" i="16"/>
  <c r="AC11" i="16" s="1"/>
  <c r="AB7" i="16"/>
  <c r="AG7" i="16" s="1"/>
  <c r="AA7" i="16"/>
  <c r="AC6" i="16"/>
  <c r="AC7" i="16" s="1"/>
  <c r="AB4" i="16"/>
  <c r="AG4" i="16" s="1"/>
  <c r="AA4" i="16"/>
  <c r="AC3" i="16"/>
  <c r="AC4" i="16" s="1"/>
  <c r="AC278" i="16" l="1"/>
  <c r="AC28" i="18"/>
  <c r="AC116" i="18"/>
  <c r="AF139" i="11"/>
  <c r="AC6" i="11"/>
  <c r="AC158" i="11"/>
  <c r="AC42" i="11"/>
  <c r="AE138" i="16"/>
  <c r="AC185" i="18"/>
  <c r="AC100" i="18"/>
  <c r="AC52" i="11"/>
  <c r="AC145" i="11"/>
  <c r="AC102" i="11"/>
  <c r="AC47" i="11"/>
  <c r="AF267" i="17"/>
  <c r="AE241" i="17"/>
  <c r="AF206" i="17"/>
  <c r="AC423" i="17"/>
  <c r="AC309" i="17"/>
  <c r="AC100" i="17"/>
  <c r="AE109" i="17"/>
  <c r="AF249" i="17"/>
  <c r="AC361" i="16"/>
  <c r="AE396" i="16"/>
  <c r="AE32" i="16"/>
  <c r="AE309" i="16"/>
  <c r="AC32" i="16"/>
  <c r="AC120" i="16"/>
  <c r="AE61" i="16"/>
  <c r="AF61" i="16" s="1"/>
  <c r="AE204" i="16"/>
  <c r="AC429" i="17"/>
  <c r="AC233" i="17"/>
  <c r="AC417" i="17"/>
  <c r="AE367" i="17"/>
  <c r="AF373" i="17"/>
  <c r="AF437" i="17"/>
  <c r="AC205" i="17"/>
  <c r="AE131" i="17"/>
  <c r="AE24" i="16"/>
  <c r="AE196" i="16"/>
  <c r="AE342" i="16"/>
  <c r="AE89" i="16"/>
  <c r="AC196" i="16"/>
  <c r="AC284" i="16"/>
  <c r="AC89" i="16"/>
  <c r="AE120" i="16"/>
  <c r="AC181" i="17"/>
  <c r="AE336" i="17"/>
  <c r="AC444" i="17"/>
  <c r="AC168" i="17"/>
  <c r="AC367" i="17"/>
  <c r="AC74" i="17"/>
  <c r="AC131" i="17"/>
  <c r="AE233" i="17"/>
  <c r="AE374" i="17"/>
  <c r="AC382" i="17"/>
  <c r="AC109" i="17"/>
  <c r="AE382" i="17"/>
  <c r="AE423" i="17"/>
  <c r="AC241" i="17"/>
  <c r="AC405" i="17"/>
  <c r="AE429" i="17"/>
  <c r="AC470" i="17"/>
  <c r="AF247" i="17"/>
  <c r="AC10" i="17"/>
  <c r="AF10" i="17" s="1"/>
  <c r="AC55" i="17"/>
  <c r="AC65" i="17"/>
  <c r="AC95" i="17"/>
  <c r="AE181" i="17"/>
  <c r="AC17" i="17"/>
  <c r="AE65" i="17"/>
  <c r="AE95" i="17"/>
  <c r="AE282" i="17"/>
  <c r="AE17" i="17"/>
  <c r="AE27" i="17"/>
  <c r="AC47" i="17"/>
  <c r="AC125" i="17"/>
  <c r="AC140" i="17"/>
  <c r="AE168" i="17"/>
  <c r="AC200" i="17"/>
  <c r="AF245" i="17"/>
  <c r="AF442" i="17"/>
  <c r="AE74" i="17"/>
  <c r="AE100" i="17"/>
  <c r="AE125" i="17"/>
  <c r="AE140" i="17"/>
  <c r="AE200" i="17"/>
  <c r="AC50" i="16"/>
  <c r="AE104" i="16"/>
  <c r="AC138" i="16"/>
  <c r="AC175" i="16"/>
  <c r="AC217" i="16"/>
  <c r="AC309" i="16"/>
  <c r="AE217" i="16"/>
  <c r="AC247" i="16"/>
  <c r="AE284" i="16"/>
  <c r="AE320" i="16"/>
  <c r="AE376" i="16"/>
  <c r="AC184" i="16"/>
  <c r="AE232" i="16"/>
  <c r="AC255" i="16"/>
  <c r="AE374" i="16"/>
  <c r="AE184" i="16"/>
  <c r="AE238" i="16"/>
  <c r="AE247" i="16"/>
  <c r="AE250" i="16"/>
  <c r="AE255" i="16" s="1"/>
  <c r="AC264" i="16"/>
  <c r="AE361" i="16"/>
  <c r="AC396" i="16"/>
  <c r="AE293" i="16"/>
  <c r="AC24" i="16"/>
  <c r="AE79" i="16"/>
  <c r="AC79" i="16"/>
  <c r="AC104" i="16"/>
  <c r="AE264" i="16"/>
  <c r="AC342" i="16"/>
  <c r="AC374" i="16"/>
  <c r="AC12" i="18"/>
  <c r="AC233" i="18"/>
  <c r="AE95" i="18"/>
  <c r="AC243" i="18"/>
  <c r="AE17" i="18"/>
  <c r="AC70" i="18"/>
  <c r="AE201" i="18"/>
  <c r="AC52" i="18"/>
  <c r="AC207" i="18"/>
  <c r="AC81" i="18"/>
  <c r="AC90" i="18"/>
  <c r="AC46" i="18"/>
  <c r="AE52" i="18"/>
  <c r="AC17" i="18"/>
  <c r="AF17" i="18" s="1"/>
  <c r="AE35" i="18"/>
  <c r="AE46" i="18" s="1"/>
  <c r="AE115" i="16"/>
  <c r="AE175" i="16"/>
  <c r="AC204" i="16"/>
  <c r="AC232" i="16"/>
  <c r="AC27" i="17"/>
  <c r="AE47" i="17"/>
  <c r="AF244" i="17"/>
  <c r="AE309" i="17"/>
  <c r="AE12" i="18"/>
  <c r="AC282" i="17"/>
  <c r="AC336" i="17"/>
  <c r="AF95" i="18"/>
  <c r="AC320" i="16"/>
  <c r="AC238" i="16"/>
  <c r="AC293" i="16"/>
  <c r="AE205" i="17"/>
  <c r="AC252" i="17"/>
  <c r="AC201" i="18"/>
  <c r="AC217" i="17"/>
  <c r="AC115" i="16"/>
  <c r="AE412" i="17"/>
  <c r="AE55" i="17"/>
  <c r="AE252" i="17"/>
  <c r="AE207" i="18"/>
  <c r="AC374" i="17"/>
  <c r="AE436" i="17"/>
  <c r="AE444" i="17" s="1"/>
  <c r="AC412" i="17"/>
  <c r="AF361" i="16" l="1"/>
  <c r="AF396" i="16"/>
  <c r="AF32" i="16"/>
  <c r="AF138" i="16"/>
  <c r="AF205" i="17"/>
  <c r="AF12" i="18"/>
  <c r="AF204" i="16"/>
  <c r="AF429" i="17"/>
  <c r="AF241" i="17"/>
  <c r="AF423" i="17"/>
  <c r="AF181" i="17"/>
  <c r="AF109" i="17"/>
  <c r="AF95" i="17"/>
  <c r="AF309" i="17"/>
  <c r="AF100" i="17"/>
  <c r="AF233" i="17"/>
  <c r="AF47" i="17"/>
  <c r="AF131" i="17"/>
  <c r="AF74" i="17"/>
  <c r="AF168" i="17"/>
  <c r="AF444" i="17"/>
  <c r="AF55" i="17"/>
  <c r="AF374" i="17"/>
  <c r="AF374" i="16"/>
  <c r="AF196" i="16"/>
  <c r="AF320" i="16"/>
  <c r="AF120" i="16"/>
  <c r="AF309" i="16"/>
  <c r="AF264" i="16"/>
  <c r="AF24" i="16"/>
  <c r="AF284" i="16"/>
  <c r="AF175" i="16"/>
  <c r="AF247" i="16"/>
  <c r="AF200" i="17"/>
  <c r="AF367" i="17"/>
  <c r="AF336" i="17"/>
  <c r="AF65" i="17"/>
  <c r="AF89" i="16"/>
  <c r="AF79" i="16"/>
  <c r="AF342" i="16"/>
  <c r="AF217" i="16"/>
  <c r="AF104" i="16"/>
  <c r="AF238" i="16"/>
  <c r="AF255" i="16"/>
  <c r="AF17" i="17"/>
  <c r="AF382" i="17"/>
  <c r="AF140" i="17"/>
  <c r="AF282" i="17"/>
  <c r="AF125" i="17"/>
  <c r="AF184" i="16"/>
  <c r="AF52" i="18"/>
  <c r="AF201" i="18"/>
  <c r="AF46" i="18"/>
  <c r="AF207" i="18"/>
  <c r="AF232" i="16"/>
  <c r="AF27" i="17"/>
  <c r="AF293" i="16"/>
  <c r="AF252" i="17"/>
  <c r="AF412" i="17"/>
  <c r="AF115" i="16"/>
  <c r="AB168" i="17" l="1"/>
</calcChain>
</file>

<file path=xl/sharedStrings.xml><?xml version="1.0" encoding="utf-8"?>
<sst xmlns="http://schemas.openxmlformats.org/spreadsheetml/2006/main" count="16295" uniqueCount="2145">
  <si>
    <t>yellow/orange</t>
  </si>
  <si>
    <t>Lake</t>
  </si>
  <si>
    <t>powder</t>
  </si>
  <si>
    <t>Dye - powder</t>
  </si>
  <si>
    <t>Lake - powder</t>
  </si>
  <si>
    <t>Lake - liquid</t>
  </si>
  <si>
    <t>LA</t>
  </si>
  <si>
    <t>NA</t>
  </si>
  <si>
    <t>MEU</t>
  </si>
  <si>
    <t>AMEA</t>
  </si>
  <si>
    <t>liquid</t>
  </si>
  <si>
    <t>oil soluble</t>
  </si>
  <si>
    <t>Oterra</t>
  </si>
  <si>
    <t>Sensient</t>
  </si>
  <si>
    <t>Givaudan</t>
  </si>
  <si>
    <t>local supplier</t>
  </si>
  <si>
    <t>DDW</t>
  </si>
  <si>
    <t>N/A</t>
  </si>
  <si>
    <t>colour</t>
  </si>
  <si>
    <t>orange</t>
  </si>
  <si>
    <t>Allura red</t>
  </si>
  <si>
    <t>comments</t>
  </si>
  <si>
    <t>Kerry</t>
  </si>
  <si>
    <t>Glanbia</t>
  </si>
  <si>
    <t>flavouring</t>
  </si>
  <si>
    <t>speckle</t>
  </si>
  <si>
    <t>Speckles</t>
  </si>
  <si>
    <t>COLOR POWDER BLUE</t>
  </si>
  <si>
    <t>COL,BRILLANT BLUE,POWDER</t>
  </si>
  <si>
    <t>COLOR-POWDER-BLUE</t>
  </si>
  <si>
    <t>Poland</t>
  </si>
  <si>
    <t>Russia</t>
  </si>
  <si>
    <t>TURKEY</t>
  </si>
  <si>
    <t>Supplier 1</t>
  </si>
  <si>
    <t>H2 2021 - H1 2022 volume - MEU, KG</t>
  </si>
  <si>
    <t>H2 2021 - H1 2022 average price - MEU, USD/ton</t>
  </si>
  <si>
    <t>colour content (%)</t>
  </si>
  <si>
    <t>Roha (exception)</t>
  </si>
  <si>
    <t>Y</t>
  </si>
  <si>
    <t>where used</t>
  </si>
  <si>
    <t>SP, Maynards, Trident</t>
  </si>
  <si>
    <t>TBC (compliancy for US missing)</t>
  </si>
  <si>
    <t>total spend</t>
  </si>
  <si>
    <t>saving opportunity</t>
  </si>
  <si>
    <t>type</t>
  </si>
  <si>
    <t>dye</t>
  </si>
  <si>
    <t>Norway</t>
  </si>
  <si>
    <t>Spain</t>
  </si>
  <si>
    <t>Color-Brilliant Blue FCF 12%</t>
  </si>
  <si>
    <t>COLOUR,BRILLIANT BLUE EUROLAKE 12% E133</t>
  </si>
  <si>
    <t>not used in MEU plants (ION)</t>
  </si>
  <si>
    <t>Trident, Stimorol, Chiclets</t>
  </si>
  <si>
    <t>Cluster</t>
  </si>
  <si>
    <t>Belgium</t>
  </si>
  <si>
    <t>COLOR-LIQUID-BETA CAROTENE</t>
  </si>
  <si>
    <t>COL-YELLOW COLOR-LIQUID</t>
  </si>
  <si>
    <t>liquid &amp; oil soluble</t>
  </si>
  <si>
    <t>E160A(ii)</t>
  </si>
  <si>
    <t>carotenes</t>
  </si>
  <si>
    <t>LU, delicje, figaro, milka sponge cake, oreo</t>
  </si>
  <si>
    <t>COLOR-LIQUID-NATURAL CAROTENE</t>
  </si>
  <si>
    <t>France</t>
  </si>
  <si>
    <t>Lithuania</t>
  </si>
  <si>
    <t>Color-liquid-betacarotene-E160a(i)</t>
  </si>
  <si>
    <t>UK</t>
  </si>
  <si>
    <t>COL, LIQUID, CAROTENES</t>
  </si>
  <si>
    <t>COL,NAT CAROTENE LIQ</t>
  </si>
  <si>
    <t>liquid &amp; water soluble</t>
  </si>
  <si>
    <t>carotene</t>
  </si>
  <si>
    <t>E160a, carotene</t>
  </si>
  <si>
    <t>E160a(i), carotenes mixed</t>
  </si>
  <si>
    <t>trident, holliwood, dirol, halls, stimorol</t>
  </si>
  <si>
    <t>Turkey</t>
  </si>
  <si>
    <t>Halls, Trebor</t>
  </si>
  <si>
    <t>Roha</t>
  </si>
  <si>
    <t>Milka, Marabou, Freia, Lacta, Cadbury cookies, Granola Biscuits</t>
  </si>
  <si>
    <t>this is not a preferred supplier for nonart yellow</t>
  </si>
  <si>
    <t>Germany</t>
  </si>
  <si>
    <t>MEALS ONLY-Vitamin-Beta Carotene</t>
  </si>
  <si>
    <t>Hungary</t>
  </si>
  <si>
    <t>COLOR-POWDER-BETA-CAROTENE-1 PERCENT</t>
  </si>
  <si>
    <t>BETA CAROTENE CWS 1%-Powder</t>
  </si>
  <si>
    <t>powder &amp; water soluble</t>
  </si>
  <si>
    <t>E160a(ii), synthetic?</t>
  </si>
  <si>
    <t>Napolitain, Lu</t>
  </si>
  <si>
    <t>Italy</t>
  </si>
  <si>
    <t>Halls, Olips, Tofy, other candy</t>
  </si>
  <si>
    <t>instant beverages KABA</t>
  </si>
  <si>
    <t>ADM Wild</t>
  </si>
  <si>
    <t>DSM</t>
  </si>
  <si>
    <t>COLOR-LIQUID-YELLOW-TURMERIC</t>
  </si>
  <si>
    <t>MEALS ONLY-Colourant-Liquid-Curcumine extract-Natural</t>
  </si>
  <si>
    <t>Color - Turmeric- Water Soluble</t>
  </si>
  <si>
    <t>COL NAT,TURMERIC EXTRACT,LIQUID</t>
  </si>
  <si>
    <t>COL,CURCUMIN 7%,LIQUID</t>
  </si>
  <si>
    <t>turmeric / curcuma, E100</t>
  </si>
  <si>
    <t>turmeric / curcuma, spice, art colour</t>
  </si>
  <si>
    <t>Turkish delight</t>
  </si>
  <si>
    <t>none</t>
  </si>
  <si>
    <t>Royal tutti frutti gelatin</t>
  </si>
  <si>
    <t>chewing gum</t>
  </si>
  <si>
    <t>Stimorol, hollywood, trident</t>
  </si>
  <si>
    <t>Bassetts, Maynards bassetts, wine gums</t>
  </si>
  <si>
    <t>MB fizzy fish, jelibon, hollywood, jellies, candy</t>
  </si>
  <si>
    <t>Marabou - not used anymoer</t>
  </si>
  <si>
    <t>gum core</t>
  </si>
  <si>
    <t>Freia Marabou liquorice praline</t>
  </si>
  <si>
    <t>turmeric yellow, E100, curcuma</t>
  </si>
  <si>
    <t>Maynards bassetts, candy liquorice</t>
  </si>
  <si>
    <t>Marabou mix</t>
  </si>
  <si>
    <t>MEALS ONLY-Colour-powder-Curcumin-natural</t>
  </si>
  <si>
    <t>COLOR-POWDER-YELLOW-TURMERIC</t>
  </si>
  <si>
    <t>Colour-Powder-Curcumine (E100)-natural</t>
  </si>
  <si>
    <t>Colour-Powder-Curcumine Extract-natural</t>
  </si>
  <si>
    <t>turmeric, curcuma, E100</t>
  </si>
  <si>
    <t>trident, dirol, hollywood</t>
  </si>
  <si>
    <t>Montornes</t>
  </si>
  <si>
    <t>Royal lemon mousse and cheese cake mix, also royal jelly mixes</t>
  </si>
  <si>
    <t>turmeric, curcuma, E101</t>
  </si>
  <si>
    <t>Boca Doce crème caramel</t>
  </si>
  <si>
    <t>Halls, Trident, Stimorol</t>
  </si>
  <si>
    <t>Dirol, PFP</t>
  </si>
  <si>
    <t>color</t>
  </si>
  <si>
    <t>Hollywood, Stimorol, Trident</t>
  </si>
  <si>
    <t>Jelibon, Hollywood</t>
  </si>
  <si>
    <t>Royal Lemon cake instant mix, flan, boca doce, strawberry gelatin</t>
  </si>
  <si>
    <t>MEALS ONLY-Colour-Powder-Annatto extract-Natural</t>
  </si>
  <si>
    <t>MEALS ONLY-Colour-Powder-Annato - Artificial</t>
  </si>
  <si>
    <t>color, annatto norbixin, E160b(ii)</t>
  </si>
  <si>
    <t>Boca Doce, Royal flan, royal catalan cream</t>
  </si>
  <si>
    <t>annatto norbixin, E160b(ii)</t>
  </si>
  <si>
    <t>Royal catalan cream, royal flan, boca docce</t>
  </si>
  <si>
    <t>COL NAT,LUTEIN,LIQUID</t>
  </si>
  <si>
    <t>COL,LUTEIN,LIQUID</t>
  </si>
  <si>
    <t>coloring</t>
  </si>
  <si>
    <t>Stimorol, Trident, Hollywood, Halls, coating syrup?</t>
  </si>
  <si>
    <t>CDO banana crème, egg flipp crème</t>
  </si>
  <si>
    <t>halls honey lemon, hard candy, maynard superfruit, Jelibon, MB fruit smoothie etc</t>
  </si>
  <si>
    <t>lutein, Xanthophyll, E161B</t>
  </si>
  <si>
    <t>Respiral</t>
  </si>
  <si>
    <t>CDO Pear praline, tablet</t>
  </si>
  <si>
    <t>MB soft Jelly, wine gums, VBK, SPK</t>
  </si>
  <si>
    <t>MEALS ONLY - Color-Liquid-Paprika Extract Water Soluble</t>
  </si>
  <si>
    <t>COL NAT,PAPRIKA OLEORESIN</t>
  </si>
  <si>
    <t>LIQUID-PAPRIKA EXTRACT</t>
  </si>
  <si>
    <t>COL NAT,PAPRIKA, LIQUID</t>
  </si>
  <si>
    <t>EM INGREDIENT-PAPRIKA EXTRACT 60 000 C.U</t>
  </si>
  <si>
    <t>Sotrtilette cheddar slices</t>
  </si>
  <si>
    <t>Philadelphia salmon</t>
  </si>
  <si>
    <t>paprika oleoresin, paprika extract, paprika, natural flavoring and coloring, E160c, artificial color</t>
  </si>
  <si>
    <t>MB jellies and candies</t>
  </si>
  <si>
    <t>Negro HBC, gum, Milka Bonibon coating</t>
  </si>
  <si>
    <t>Dirol, gum PFP</t>
  </si>
  <si>
    <t>Gum PFP, Halls, Dirol, Trident, Stimorol, Hollywood</t>
  </si>
  <si>
    <t>Cadbury Roses, Heros, Crème Egg</t>
  </si>
  <si>
    <t>Cabury mini eggs, Milka mini eggs, Freia Mini eggs</t>
  </si>
  <si>
    <t>Lamotte</t>
  </si>
  <si>
    <t>Kalsec</t>
  </si>
  <si>
    <t>Paprika extract colour</t>
  </si>
  <si>
    <t>Bulgaria</t>
  </si>
  <si>
    <t>COLOR-PAPRIKA EXTRACT-E160c</t>
  </si>
  <si>
    <t>COLOR-LIQUID-PAPRIKA-NATURAL</t>
  </si>
  <si>
    <t>Paprika extract, E160C</t>
  </si>
  <si>
    <t>Halls, Stimorol, SPK, Hollywood</t>
  </si>
  <si>
    <t>Halls</t>
  </si>
  <si>
    <t>Maynard Basset, SPK, CDY sports, Midget gems, TNCC snakes</t>
  </si>
  <si>
    <t>Freia praline</t>
  </si>
  <si>
    <t>ADM</t>
  </si>
  <si>
    <t>no info for MEU</t>
  </si>
  <si>
    <t>Negro honey menthol</t>
  </si>
  <si>
    <t>spice and colour, apprika, natural paprika colour, 160C</t>
  </si>
  <si>
    <t>Fondant Filling Sezoni</t>
  </si>
  <si>
    <t>MEALS ONLY-Colour-Powder-Carmine-Artificial</t>
  </si>
  <si>
    <t>COLOUR,CARMINE 52%</t>
  </si>
  <si>
    <t>colouring matter</t>
  </si>
  <si>
    <t>Boca Doce strawberry, Royal strawberry</t>
  </si>
  <si>
    <t>Stimorol, Halls cinnamon, Dentyn Fire Cinnamon</t>
  </si>
  <si>
    <t>Color Carmines</t>
  </si>
  <si>
    <t>Color-Carmine Red</t>
  </si>
  <si>
    <t>CARMINE RED CAL 10 (E 120)</t>
  </si>
  <si>
    <t>Color Carmine Blend</t>
  </si>
  <si>
    <t>Color-Carmine 2%</t>
  </si>
  <si>
    <t>Carmine color-Liquid-10%</t>
  </si>
  <si>
    <t>COLOUR-LIQUID-NATURAL COCHINEAL</t>
  </si>
  <si>
    <t>E120. color, cochineal carmine, carminic acid, carmine, artificial colour</t>
  </si>
  <si>
    <t>Delicje sponge cake fillings, Milka sponge cake, Milka Jaffa raspb, Figaro biscuit, Lu cake sour cherry, Fry's turkish delight</t>
  </si>
  <si>
    <t>E120, carmine aluminium lake</t>
  </si>
  <si>
    <t xml:space="preserve">Bassett &amp; Hatchback wine gums </t>
  </si>
  <si>
    <t>Royalstrawberry gelatin</t>
  </si>
  <si>
    <t>Halls cinnamon</t>
  </si>
  <si>
    <t>E120, color, cochineal, carminic acid, carmine, artificial colour</t>
  </si>
  <si>
    <t>dark blue chocolate lenses Marabou, freia. AMEA: oreo blueberries, purple grape, oreo blueberry icecream</t>
  </si>
  <si>
    <t>Non stop dragees, Freia, Marabou</t>
  </si>
  <si>
    <t>Gum love is strawberry banana</t>
  </si>
  <si>
    <t>Filling fondant sour cherry and strawberry Sezoni</t>
  </si>
  <si>
    <t>Marabou and Freia monolit chocolate praline</t>
  </si>
  <si>
    <t>Wild</t>
  </si>
  <si>
    <t>Greece</t>
  </si>
  <si>
    <t>Color-Oil Dispersible Carmine</t>
  </si>
  <si>
    <t>Slovakia</t>
  </si>
  <si>
    <t>COLOR-LIQUID-CARMINE</t>
  </si>
  <si>
    <t>milkbreak biscuit strawberry and raspberry filling</t>
  </si>
  <si>
    <t>wafer filling LEA, Milka</t>
  </si>
  <si>
    <t>Fonzies tomato chili filling</t>
  </si>
  <si>
    <t>Eperjo dark filling</t>
  </si>
  <si>
    <t>COLOR-BACON-BLACK CARROT</t>
  </si>
  <si>
    <t>COL NAT,BLACK CARROT,CONC,LIQUID</t>
  </si>
  <si>
    <t>COL,NAT,BLACK CAROT CONC</t>
  </si>
  <si>
    <t>colour intensity</t>
  </si>
  <si>
    <t>Natural color, E163, black carrot</t>
  </si>
  <si>
    <t>TUC crackers bacon, Lu crackers bacon</t>
  </si>
  <si>
    <t>TUC crackers party mix</t>
  </si>
  <si>
    <t>concentrated black carrot juice, black carrot juice concentrate, anthocyanins</t>
  </si>
  <si>
    <t>Halls HBC watermelon, wild berry, pomegranate, orange, strawberry, Dirol coatings</t>
  </si>
  <si>
    <t>Marabou confections mixed berry filling</t>
  </si>
  <si>
    <t>Stimorol wild cherry, strawberry, Trident wild cherry, strawberry, melon, hollywood strawberry, Halls Forest Fruit, wild berry, citrus, Cinnamon,strawberry Strawberry coating</t>
  </si>
  <si>
    <t>Halls wildberry</t>
  </si>
  <si>
    <t>M&amp;B jelly babies, jelly babies candy, wine gum, troebor softfruits, TNCC dinosaurs, CDY maynards sour shapes, pastilles, SPK tropical mix, sports mix, mini wild safari</t>
  </si>
  <si>
    <t>Paille Dor raspberry filing</t>
  </si>
  <si>
    <t>Olips strawberry, Missbon Strawberry, Halls fruitwave peach, strawberry, cherry, Grapefruit MB fizzy fish, Tofita blackberry, la vosgienne, black currant, MB fruitsmoothie</t>
  </si>
  <si>
    <t>Natural color, E163, black carrot, black carrot concentrate</t>
  </si>
  <si>
    <t>SPK soft candy, Halloween, Halls blackcurrant</t>
  </si>
  <si>
    <t>Colours-Anthocyanin extract-Natural-Liquid</t>
  </si>
  <si>
    <t>Colour - Anthocyanins</t>
  </si>
  <si>
    <t>COLOUR, LIQUID,ANTHOCYANIN,NATURAL, 50 conc</t>
  </si>
  <si>
    <t>COLOR-VEG ANTHOCYANIN-EXTRACT</t>
  </si>
  <si>
    <t>INS 163i, E 163, anthocyanin</t>
  </si>
  <si>
    <t>Halls sugar free cherry</t>
  </si>
  <si>
    <t>halls sugar free cherry</t>
  </si>
  <si>
    <t>Cadbury roses strawberry, Cadbury Misshapes</t>
  </si>
  <si>
    <t>Negro black currant</t>
  </si>
  <si>
    <t>Jelibon Strawberry, Olips watermelon, SPK watermelon, Jellies raspberry hokus pokus</t>
  </si>
  <si>
    <t>Additives, Colorants, Anthocyanins 3%</t>
  </si>
  <si>
    <t>Colorant NAT E163-MAGENTO</t>
  </si>
  <si>
    <t>Tricent water melon, Stimorol water melon, Dirol rspberry, hollywood raspberry lemon, Trident raspberry lemon, trident berlem, Xfresh watermelon peach, Tiptip bubblegum, First tuytti frutti</t>
  </si>
  <si>
    <t>Givaudan, Roha</t>
  </si>
  <si>
    <t>Halls water melon, Halls blackcurrant</t>
  </si>
  <si>
    <t>halls water melon SF</t>
  </si>
  <si>
    <t>Additive, Colorant, Anthocyanin extract 75%</t>
  </si>
  <si>
    <t>MEALS ONLY - Colorant - Powder - Anthocyanin</t>
  </si>
  <si>
    <t>Colour-Powder-Anthocyanin Extract-Natural</t>
  </si>
  <si>
    <t>COL NAT,ANTHOCYANINS,POWDER</t>
  </si>
  <si>
    <t>Trident mixed berry, red berries</t>
  </si>
  <si>
    <t>Royal gelatin passion fruit, forest fruit, blueberry</t>
  </si>
  <si>
    <t>Halls black current, trident water melon, stimorol water melon, gum lack current, gum glueberry,  trident senses berry party</t>
  </si>
  <si>
    <t>Stimorol blueberry dirol blueberry, gum blueberry</t>
  </si>
  <si>
    <t>color, anthocyanins</t>
  </si>
  <si>
    <t>Stimorol berry, Trident Berry, Gum red berries</t>
  </si>
  <si>
    <t>TNCC dinosaurs</t>
  </si>
  <si>
    <t>TNCC dinosaurs, snakes, Xmas shapes sour, squirms, juicy snakes</t>
  </si>
  <si>
    <t>Red Beet Colouring</t>
  </si>
  <si>
    <t xml:space="preserve"> BEETROOT JUICE BETANINE E-162</t>
  </si>
  <si>
    <t>COL,NAT,REDBEET</t>
  </si>
  <si>
    <t>Beetroot Juice - natural liquid</t>
  </si>
  <si>
    <t>concentrated beetroot juice</t>
  </si>
  <si>
    <t>beetroot juice, E162, betanin</t>
  </si>
  <si>
    <t>Beetroot red, vegetable color, E162, betanin</t>
  </si>
  <si>
    <t>beetroot concentrate</t>
  </si>
  <si>
    <t>Oreo raspberry, Strawberry cheesecake</t>
  </si>
  <si>
    <t>Oreo Strawberry cheesecake, Belvita strawberry filling sandwich</t>
  </si>
  <si>
    <t>Ukraine</t>
  </si>
  <si>
    <t>Milka Oreo Strawberry sandwich, Milka chocolat with oreo biscuits and strawberry filling</t>
  </si>
  <si>
    <t>Oreo Strawberry Cheesecake Filling</t>
  </si>
  <si>
    <t>Meybon apricot, Tofita orange, tofita strawberry, Halls soothers Strawberry, Tofita cherry chewy candy</t>
  </si>
  <si>
    <t>Milka strawberry cheesecake praline</t>
  </si>
  <si>
    <t>Bassetts candy, liquorice allsorts</t>
  </si>
  <si>
    <t>Milka mini eggs, Cadgbury mnini eggs, Freia miini eggs</t>
  </si>
  <si>
    <t>Bubbilicious Strawberry, Bubbaloo Cola</t>
  </si>
  <si>
    <t>COL-PINK COLOR- LIQUID</t>
  </si>
  <si>
    <t>Hollywood strawberry strip</t>
  </si>
  <si>
    <t>red beet concentrate</t>
  </si>
  <si>
    <t>COL,NAT,FRUIT &amp; VEG ANTHO EXTRACT</t>
  </si>
  <si>
    <t>contains glucose</t>
  </si>
  <si>
    <t>M&amp;B fruit smoothy, banana strawberry cocktail</t>
  </si>
  <si>
    <t>Trebor softfruits blackcurrant, CDY natural purple</t>
  </si>
  <si>
    <t>MEALS ONLY-Colour-Powder-Lutein Extract-Natural</t>
  </si>
  <si>
    <t>powder &amp; oil soluble</t>
  </si>
  <si>
    <t>Royal cheesecake dry mix, lemon instant cake, Boca Doce chocolate and pineapple pudding</t>
  </si>
  <si>
    <t>Colour-powder-Carthamus color-natural</t>
  </si>
  <si>
    <t>safflower extract</t>
  </si>
  <si>
    <t>Royal gelatine pineapple, strawberry, vegan pineapple, water melon, lemon, tropical, Boca Doce chocolate pudding, pudding pineapple</t>
  </si>
  <si>
    <t>Xanthophyll, Lutein, E161B</t>
  </si>
  <si>
    <t>COLOR-LIQUID-BACON CARMINE PAPRIKA MIX</t>
  </si>
  <si>
    <t>Ireland</t>
  </si>
  <si>
    <t>COL NAT,CAROTENE &amp; BEETROOT,LIQUID</t>
  </si>
  <si>
    <t>Red Radish - natural colorant</t>
  </si>
  <si>
    <t>red radish concentrate</t>
  </si>
  <si>
    <t>category</t>
  </si>
  <si>
    <t>Milkbreak biscuits forest fruit and raspberry, milkbreak strawberry</t>
  </si>
  <si>
    <t>2.7% &amp; 1.5%</t>
  </si>
  <si>
    <t>Biscuit</t>
  </si>
  <si>
    <t>TUC Original bacon</t>
  </si>
  <si>
    <t>E120, coloring, Cochineal carmine, carminic acid, carmine, artificial colour</t>
  </si>
  <si>
    <t>color, color blend</t>
  </si>
  <si>
    <t>75% &amp; 0.94%</t>
  </si>
  <si>
    <t>Cadbury Turkish Delight</t>
  </si>
  <si>
    <t>FRY's Turkish Delight</t>
  </si>
  <si>
    <t>Chocolate</t>
  </si>
  <si>
    <t>COL NAT,ANTHOCYANIN EXTRACT,LIQUID</t>
  </si>
  <si>
    <t>enociania, eno, E163(ii), color, artificial color, anthocyanins, grape skin extract</t>
  </si>
  <si>
    <t>Milka, Cadbury, Freia Mini Eggs</t>
  </si>
  <si>
    <t>COL,NAT,SPIRULINA,POWDER</t>
  </si>
  <si>
    <t>Meals</t>
  </si>
  <si>
    <t>G&amp;C</t>
  </si>
  <si>
    <t>Spirulina</t>
  </si>
  <si>
    <t>Holywood spearmint, cholophyll, Olips Chew Apple, Halls Mint Eucalyptus and Caramoom</t>
  </si>
  <si>
    <t>Royal Blueberry Jelly mousse</t>
  </si>
  <si>
    <t>Hollywood SF Peppermint, Trident Peppermint, Stimorol SF peppermint, Holywood Ice Fresh, Dirol SF Spearmint</t>
  </si>
  <si>
    <t>MEALS ONLY-Colourant-Liquid-Copper chlorophyllin</t>
  </si>
  <si>
    <t>CHLOROPHYLLS (E140(i)) FROM STINGING</t>
  </si>
  <si>
    <t>COLOR-COPPER CHLOROPHYLLIN-NATURAL</t>
  </si>
  <si>
    <t>oil &amp; water soluble</t>
  </si>
  <si>
    <t>E141(ii), E141, copper complexes of chlorophylls and chlorophyllins</t>
  </si>
  <si>
    <t>Hollywood Strawberry Lime, Trident Strawberry Lime, Stimorol Strawberry Lime</t>
  </si>
  <si>
    <t>First Strawberry Lime</t>
  </si>
  <si>
    <t>Strawberry Lime Filling, no finished good spec</t>
  </si>
  <si>
    <t>Halls Lime, Halls wildberry, Halls Forest fruit flavour</t>
  </si>
  <si>
    <t>Halls Spearmint, Halls Lime, Halls Mint, Halls Xstrong, Halls forest fruity, Halls water melon</t>
  </si>
  <si>
    <t>Hollywood Speramint, Hollywood chlorophyll, Halls Citrus</t>
  </si>
  <si>
    <t>Royal tutti frutti RTE</t>
  </si>
  <si>
    <t>Colour, Chlorophyll Dispersion</t>
  </si>
  <si>
    <t>COLOR-SODIUM COPPER CHLOROPHYLLIN</t>
  </si>
  <si>
    <t>MEALS ONLY- Colour-Powder-Copper Chlorophyllin-Artificial</t>
  </si>
  <si>
    <t>COLOUR,CU CHLOROPHYLL</t>
  </si>
  <si>
    <t>Diro SF Apple, Stimorol Senses Watermelon, Hollywood apple, Trident water melon, Stimorol rainforest, Hollywood Spearmint, Trident Rainsforest, Trident Senses SF watermelon, Trident Spearming</t>
  </si>
  <si>
    <t>G&amp;C, chocolate</t>
  </si>
  <si>
    <t>Dirol SF apple and mint</t>
  </si>
  <si>
    <t>Royal tutti frutti</t>
  </si>
  <si>
    <t>Dirol SF mint, Stimorol Spearmint, Halls Spearmint, Hollywood spearmint, V6 dental spearmint, Stimorol max frost spearmint, Clorets eliminator</t>
  </si>
  <si>
    <t>Trident Spearmint, First Spearmint</t>
  </si>
  <si>
    <t>Altseca</t>
  </si>
  <si>
    <t>Color-Liquid-Spinach-Natural</t>
  </si>
  <si>
    <t>CDO pistache crème</t>
  </si>
  <si>
    <t>Food Colour-Fruitmax date-Liquid-Natural</t>
  </si>
  <si>
    <t>CARAMEL COLOR</t>
  </si>
  <si>
    <t>Burnt sugar syrup</t>
  </si>
  <si>
    <t>COL NAT,BURNT SUGAR CARAMEL</t>
  </si>
  <si>
    <t>COL,NAT,CARAMEL SUGAR</t>
  </si>
  <si>
    <t>COLOR-LIQUID-CARAMEL-SAUCE</t>
  </si>
  <si>
    <t>Biscuits</t>
  </si>
  <si>
    <t>total solids</t>
  </si>
  <si>
    <t>caramelized sugar</t>
  </si>
  <si>
    <t>Jelibon candy cola, Jellies Cola, Halls Cola, Olips Cola, Ice tea lemon candy</t>
  </si>
  <si>
    <t>sulfite ammonia process</t>
  </si>
  <si>
    <t>artificial color</t>
  </si>
  <si>
    <t>Milka Bonibon Coffee, caramel, Kent candy sugar sweetened caramel</t>
  </si>
  <si>
    <t>sugar syrup, caramelized sugar syrup,c aramelized beet sugar syrup</t>
  </si>
  <si>
    <t>Aroma Besin</t>
  </si>
  <si>
    <t>Respiral honey, Oval HBC Honey/Menthol</t>
  </si>
  <si>
    <t>plain caramel, E150a, colour, caramel colour, caustic caramel</t>
  </si>
  <si>
    <t>sugar syrup, liquid caramel, E150a</t>
  </si>
  <si>
    <t>M&amp;B Liquorice all sorts candy</t>
  </si>
  <si>
    <t>Tiense Suikerraffinaderij</t>
  </si>
  <si>
    <t>CZ</t>
  </si>
  <si>
    <t>CARAMEL</t>
  </si>
  <si>
    <t>MEALS ONLY-Colour-Powder-Caramel-Artificial</t>
  </si>
  <si>
    <t>sulphite ammonia caramel, natural color, caramel iv, E150d</t>
  </si>
  <si>
    <t>Boca Doce chocolate pudding, Royal cheese cake dry mix, Royal caramel sauce without sugar, strawberry cheesecake syrup</t>
  </si>
  <si>
    <t>Colour-Dark Brown-Liquid</t>
  </si>
  <si>
    <t>plain caramel, E150a, color, caustic caramel, caramel color, artificial colour, caramel</t>
  </si>
  <si>
    <t>Cadbury Oreo chocolate peanut, Milka Oreo peanut</t>
  </si>
  <si>
    <t>Pavlides capppucino filing</t>
  </si>
  <si>
    <t>Alpen Gold oreo peanut filling</t>
  </si>
  <si>
    <t>non-artificial - black - powder</t>
  </si>
  <si>
    <t>CARBON BLACK</t>
  </si>
  <si>
    <t>Colour - Carbon Black</t>
  </si>
  <si>
    <t>E153, carbon black, vegetable carbon</t>
  </si>
  <si>
    <t>Cachou original licorice pastille</t>
  </si>
  <si>
    <t>Negro classic HBC, Halls blackcurrent, M&amp;B everton peppermint double twist</t>
  </si>
  <si>
    <t>Dirol white charcoal, Dirol frosty cherry</t>
  </si>
  <si>
    <t>Dirol charcoal gum</t>
  </si>
  <si>
    <t>E153, carbon black</t>
  </si>
  <si>
    <t>Cadbury Oreo instant cocoa beverage</t>
  </si>
  <si>
    <t>Negro classic HBC</t>
  </si>
  <si>
    <t>Sensient Colors-503750 Midnight Black P-WD-503750-10kg</t>
  </si>
  <si>
    <t>Sensient Colors-Midnight Black P-WD-503750-0010-10 kg</t>
  </si>
  <si>
    <t>colours are differnet in pH</t>
  </si>
  <si>
    <t>Country used</t>
  </si>
  <si>
    <t>Region</t>
  </si>
  <si>
    <t>COLOR-GRANULAR-FDAND C-YELLOW-NO 5</t>
  </si>
  <si>
    <t>COLOR-POWDER-YELLOW - Non Turmeric</t>
  </si>
  <si>
    <t>compliant US</t>
  </si>
  <si>
    <t>SPK soft candy tropical, SPK Halloween, SPK zombies, Swedish fish Mini and eggs</t>
  </si>
  <si>
    <t>COLOR-GRANULAR-FDAND C-YELLOW-NO-6</t>
  </si>
  <si>
    <t>chocolate</t>
  </si>
  <si>
    <t>Freia Nonstop Drage, Marabou nonstop drage</t>
  </si>
  <si>
    <t>Royal blueberry gelatin 10kcal</t>
  </si>
  <si>
    <t>Halls Spearmint, Trident spearmint, Hollywood spearmint, stimorol spearmint</t>
  </si>
  <si>
    <t>Dirol spearmint, &amp; peppermint, Sirst spearmint</t>
  </si>
  <si>
    <t>Blend of carotens - colour</t>
  </si>
  <si>
    <t>Negro Honey/Menthol, no last recipe transferred</t>
  </si>
  <si>
    <t>Negro Honey</t>
  </si>
  <si>
    <t>Jellies</t>
  </si>
  <si>
    <t>Color-Allura red sorbitol granules-Coated</t>
  </si>
  <si>
    <t>Speckle Powder Color Orange HPMC</t>
  </si>
  <si>
    <t>Speckle</t>
  </si>
  <si>
    <t>Carotenoid color</t>
  </si>
  <si>
    <t>Stimorol raspberry peach, Stimorol and Tridentvanilla mint</t>
  </si>
  <si>
    <t>Halls Citrus, Olips citrus, Halls SF watermelon, Hollywood watermelon, Olips watermelon</t>
  </si>
  <si>
    <t>Gum Vanilla mint, no brand</t>
  </si>
  <si>
    <t>artificial colour</t>
  </si>
  <si>
    <t>Trident Strawberry (nigeria)</t>
  </si>
  <si>
    <t>only used in 1 sku in meu</t>
  </si>
  <si>
    <t>Speckle color,Light blue HPMC,Artificial, powder</t>
  </si>
  <si>
    <t>Speckle color,Blue HPMC,Art,Speckle</t>
  </si>
  <si>
    <t>COLOR-FLAKE-0.5 PERCENT-HARMONIZE TO 25001199/2*6987</t>
  </si>
  <si>
    <t>E133, FD&amp;C blue 1, colour, brilliant blue</t>
  </si>
  <si>
    <t>Halls extra strong</t>
  </si>
  <si>
    <t>Halls original, Halls spearmint, Halls mild mint, Halls Mentholyptus</t>
  </si>
  <si>
    <t>Halls menthol, Hallsextra strong, Halls Mentholyprus</t>
  </si>
  <si>
    <t>halls Mentholyptus, extra strong, no last recipe transferred</t>
  </si>
  <si>
    <t>up to 2%</t>
  </si>
  <si>
    <t>Trident Vanilla mint, Stimorol Vanilla mint, Hollywood peppermint, Halls peppermint</t>
  </si>
  <si>
    <t>Dirol peppermint,</t>
  </si>
  <si>
    <t>Dentyne Ice Peppermint - no last recipe transferred</t>
  </si>
  <si>
    <t>Trident splash vanilla mint, dentyne white peppermint, stimorol vanilla mint, holly wood peppermint, halls peppermint</t>
  </si>
  <si>
    <t>Speckle color, Green HPMC,Nat,Speckle</t>
  </si>
  <si>
    <t>E141, copper chlorophyll, copper complexes of chlorophyllins, sodium copper chlorophyllin</t>
  </si>
  <si>
    <t>Stimorol max frost gum spearmint, trident strawberry lim, spearmint, hollywood spearmint, V6 dental spearmint</t>
  </si>
  <si>
    <t>Dirol sf Spearmint</t>
  </si>
  <si>
    <t>First Spearmint, strawberry lim</t>
  </si>
  <si>
    <t>allergens</t>
  </si>
  <si>
    <t>Ethanol</t>
  </si>
  <si>
    <t>added sulphites</t>
  </si>
  <si>
    <t>Ethylene oxide</t>
  </si>
  <si>
    <t>added sulphites, ethanol</t>
  </si>
  <si>
    <t>wheat (Brazil def), ethanol</t>
  </si>
  <si>
    <t>ethanol</t>
  </si>
  <si>
    <t>Other animal derived ingredients</t>
  </si>
  <si>
    <t>Gelatin from fish, gelatin from animal sources other than fish, e.g. beef, pork</t>
  </si>
  <si>
    <t>added sulphites, ethanol, other animal derived ingredients</t>
  </si>
  <si>
    <t>sunflower seed</t>
  </si>
  <si>
    <t>tree nut oil, refined, other animal derived ingredient</t>
  </si>
  <si>
    <t>soybean oil, refined</t>
  </si>
  <si>
    <t>wheat, added sulphites</t>
  </si>
  <si>
    <t>Halls orange, Olips Mango, Mango, orange &amp; rosemary mini mints, Olips chew apple</t>
  </si>
  <si>
    <t>non-artificial - black - paste</t>
  </si>
  <si>
    <t>Color-Paste-Carbon Black-Natural</t>
  </si>
  <si>
    <t>COLOR,CARBON BLACK,LIQ</t>
  </si>
  <si>
    <t>COLOR-PASTE-NATURAL BLACK-CV 100 WDI</t>
  </si>
  <si>
    <t>paste</t>
  </si>
  <si>
    <t>target market: US,CA, MX</t>
  </si>
  <si>
    <t>M&amp;B minigems candy, wine gums, M sports, SPK fruit mix</t>
  </si>
  <si>
    <t>Kaunas</t>
  </si>
  <si>
    <t>Marabou twist, Freia Twist</t>
  </si>
  <si>
    <t>Halls liquorice SF</t>
  </si>
  <si>
    <t>Halls liquorice SF, Respiral candy</t>
  </si>
  <si>
    <t>Supplier 2 / comments</t>
  </si>
  <si>
    <t>not a cluster owner / challenger</t>
  </si>
  <si>
    <t>Maynards SPK, Maynards sour rolls, M&amp;B wine gums, jelly babies, sports mix</t>
  </si>
  <si>
    <t>Jelibon candy fruit mix, MB/TNCC smoothie mix, SPK, fizzy fish, TNCC sour splash mix</t>
  </si>
  <si>
    <t>Halls blackcurrant</t>
  </si>
  <si>
    <t xml:space="preserve">Delicje blueberry cookies, Milka sponge cake chocolate mousse, </t>
  </si>
  <si>
    <t>does not contain HPMC but acetic acid &amp; Xanthan</t>
  </si>
  <si>
    <t>GRAPE SKIN EXTRACT</t>
  </si>
  <si>
    <t>M&amp;B cherry drops - phase out?</t>
  </si>
  <si>
    <t>natural colour, natural caramel colour, E150d, E150a, E150c, artificial colour</t>
  </si>
  <si>
    <t>CARAMELIZED SUGAR SYRUP</t>
  </si>
  <si>
    <t>INDIGO CARMINE/ BLUE (E132)</t>
  </si>
  <si>
    <t>missing label description</t>
  </si>
  <si>
    <t>Olips Menthol Eucalyptus</t>
  </si>
  <si>
    <t>COLOR-POWDER-GREEN</t>
  </si>
  <si>
    <t>contains sugar</t>
  </si>
  <si>
    <t>SPK strawberry, bunnies, watermelon, Swedish fish mini and eggs, Swedish fish &amp; friends</t>
  </si>
  <si>
    <t>COLOR-GRANULAR-FD-AND C-RED-40</t>
  </si>
  <si>
    <t>SPK big bag SC &amp; HBC, Swedish fish red, SPK grpape peg bag, Maynards SPK grape, SP zombies, SP bunnies, SP water melon</t>
  </si>
  <si>
    <t>Color-Dark Brown</t>
  </si>
  <si>
    <t>Brown Colour Iron Oxide Powder Blend</t>
  </si>
  <si>
    <t>E172, iron oxides and iron hydroxides</t>
  </si>
  <si>
    <t>Freia nonstop, Marabou non stop, both in drage coating</t>
  </si>
  <si>
    <t>Freia peanut drage, Marabou peanut drage</t>
  </si>
  <si>
    <t>Color - Shine Gold - Powder -PROHIBITED IN FOODS IN EU, DO NOT USE IN NEW DEV – see notes</t>
  </si>
  <si>
    <t>Golden Cadbury Crème egg, Golden chocolate Alpen Gold milk, dark hazlenut, raisins&amp; hazlenut, Oreo biscuits</t>
  </si>
  <si>
    <t>BETA CAROTENE EMULSION 5% LS</t>
  </si>
  <si>
    <t>liquid &amp; water/oil soluble</t>
  </si>
  <si>
    <t>Sunflower</t>
  </si>
  <si>
    <t>E160A, beta carotene</t>
  </si>
  <si>
    <t>G&amp;C, Chocolate</t>
  </si>
  <si>
    <t>Bonibon chocolate pieces, Topitop fruit orange candy, Halls Orange Vita, Kent tofy apricot,  orange lemon, Olipd orange, Missbon candy strawberry, orange, halls honey lemon</t>
  </si>
  <si>
    <t>Color-Apocarotenal</t>
  </si>
  <si>
    <t>fish gelatine</t>
  </si>
  <si>
    <t>E160e, beta-apo-8'-carotenal, artificial colour, apocarotenal</t>
  </si>
  <si>
    <t>COLOR-POWDER-RIBOFLAVIN-98 PERCENT</t>
  </si>
  <si>
    <t>Vitamin B2, riboflavin, E101, color, artificial color</t>
  </si>
  <si>
    <t>COLOUR-LIQUID-ANNATO NORBIXIN EXTRACT</t>
  </si>
  <si>
    <t>vegetable color, spice &amp; color, roucou powder, E160b, color, color added, artificial color, annatto</t>
  </si>
  <si>
    <t>Chamonix biscuits soft cake</t>
  </si>
  <si>
    <t>Color-Blue Sorbitol Speckles-Powder-N&amp;A</t>
  </si>
  <si>
    <t>Trident senses, Dentyne peppermint</t>
  </si>
  <si>
    <t>2*2547 &amp; 3446 are used in similar products, switch to 2*3446</t>
  </si>
  <si>
    <t xml:space="preserve">Hollywood Thomas, Trident Thomas, Stimorol </t>
  </si>
  <si>
    <t>E141, E141(ii), copper chlorophyll, copper complexes of chlorophyllins, sodium copper chlorophyllin</t>
  </si>
  <si>
    <t>E141(i), E141, magnesium chlorophyl, CI natural green</t>
  </si>
  <si>
    <t>E141, Copper Chlorophyll, Sodium copper chlorophyllin</t>
  </si>
  <si>
    <t>E141, chlorophyll, spinach leaf extract</t>
  </si>
  <si>
    <t>RETIRE Color - FD&amp;C Yellow #5 HARMONIZE TO 200000007124</t>
  </si>
  <si>
    <t>Thailand</t>
  </si>
  <si>
    <t>Vietnam</t>
  </si>
  <si>
    <t>Color, FD&amp;C Yellow # 5 Dye-PROPOSED HARMONIZE TO 10031836</t>
  </si>
  <si>
    <t>Color, FD&amp;C Yellow # 5 Dye-PROPOSED HARMONIZE TO 10031837</t>
  </si>
  <si>
    <t>Egypt</t>
  </si>
  <si>
    <t>Yellow No. 5 Color-Powder-Art-Tartrazine</t>
  </si>
  <si>
    <t>PB</t>
  </si>
  <si>
    <t>India</t>
  </si>
  <si>
    <t>Yellow 1 (Tartrazine), Colour</t>
  </si>
  <si>
    <t>Colour Tartrazine, 85% Dye</t>
  </si>
  <si>
    <t>Australia</t>
  </si>
  <si>
    <t>Spec</t>
  </si>
  <si>
    <t>Yellow No. 5 Lake (24-28%) Color-Powder-Art-Tartrazine</t>
  </si>
  <si>
    <t>Color, Yellow No.5 Alu Lake, Powder</t>
  </si>
  <si>
    <t>"MEALS ONLY"-Color - FD&amp;C Yellow #6</t>
  </si>
  <si>
    <t>Yellow No. 6 Color-Powder-Art-Sunset Yellow</t>
  </si>
  <si>
    <t>Sunset Yellow Colour</t>
  </si>
  <si>
    <t>Color Sunset Yellow-85%</t>
  </si>
  <si>
    <t>China</t>
  </si>
  <si>
    <t>COLOR-POWDER-YELLOW 6-LAKE</t>
  </si>
  <si>
    <t>South Africa</t>
  </si>
  <si>
    <t>Swaziland</t>
  </si>
  <si>
    <t>COL ART,QUINOLINE YELLOW</t>
  </si>
  <si>
    <t>Colour - Orange SO-20</t>
  </si>
  <si>
    <t>COLOR ORANGE</t>
  </si>
  <si>
    <t>ORPHAN - Shade Orange (SO-50)</t>
  </si>
  <si>
    <t>Red No. 40 Color-Powder-Art-Allura Red</t>
  </si>
  <si>
    <t>Color, FD &amp; C Red No 40, Powder</t>
  </si>
  <si>
    <t>Color Allura Red</t>
  </si>
  <si>
    <t>RETIRED - COLOR-RED-40 - SEE NOTES</t>
  </si>
  <si>
    <t>Red No. 40 Lake (35-42%)</t>
  </si>
  <si>
    <t>Color, RED No.40 ALU.LAKE 38, Powder</t>
  </si>
  <si>
    <t>COLOR-POWDER-RED-PROPOSED HARMONIZE TO 10132447</t>
  </si>
  <si>
    <t>Red No. 2 Color-Powder-Art-Amaranth</t>
  </si>
  <si>
    <t>Red No. 2 Lake (19-26%) Color-Powder-Art-Amaranth</t>
  </si>
  <si>
    <t>Carmoisine Color-Powder-Art</t>
  </si>
  <si>
    <t>Red 3 (Carmoisine), Colour</t>
  </si>
  <si>
    <t>COL ART,CARMOISINE</t>
  </si>
  <si>
    <t>Red 2 (Erythrosine), Colour</t>
  </si>
  <si>
    <t>COL,ERYTHROSINE,E127</t>
  </si>
  <si>
    <t>artificial - Erythrosine - dye</t>
  </si>
  <si>
    <t>COL,RED GER</t>
  </si>
  <si>
    <t>Red 4 (Ponceau 4R), Colour</t>
  </si>
  <si>
    <t>COL,PONCEAU - RED COLOUR</t>
  </si>
  <si>
    <t>Blue No. 1 Color-Powder-Art-Brilliant Blue</t>
  </si>
  <si>
    <t>RETIRE - COLORANT-POWDER-BRILLIANT BLUE-ARTIFICIAL-DYE FD&amp;C BLUE NO.1 harmonized to 2*0217</t>
  </si>
  <si>
    <t>Color,FD&amp;C Blue No1,Powder-PROPOSED HARMONIZE TO 10057192</t>
  </si>
  <si>
    <t>Color,FD&amp;C Blue No1,Powder-PROPOSED HARMONIZE TO 10057193</t>
  </si>
  <si>
    <t>Brilliant Blue FCF, Colour</t>
  </si>
  <si>
    <t>Blue No. 1 Lake (11-13%) Color-Powder-Art-Brilliant Blue</t>
  </si>
  <si>
    <t>Color, FD&amp;C No.1 Brilliant Blue Aluminum 12.5, Powder</t>
  </si>
  <si>
    <t>Indigo Carmine, Colour, E132</t>
  </si>
  <si>
    <t>Pakistan</t>
  </si>
  <si>
    <t>Colour-Powder-Indigo Carmine-Artificial-E132</t>
  </si>
  <si>
    <t>Green (Composite), Colour</t>
  </si>
  <si>
    <t>Brown Colour</t>
  </si>
  <si>
    <t>Color, 2% Beta Carotene Emulsion, Natural</t>
  </si>
  <si>
    <t>Indonesia</t>
  </si>
  <si>
    <t>Color-Carotene-Nature</t>
  </si>
  <si>
    <t>nonartificial - carotene - water soluble - liquid</t>
  </si>
  <si>
    <t>nonartificial - carotene - water soluble - powder</t>
  </si>
  <si>
    <t>Bahrain</t>
  </si>
  <si>
    <t>Color-Powder-Carotene-Natural</t>
  </si>
  <si>
    <t>Colour-Powder-Carotene-Natural</t>
  </si>
  <si>
    <t>MEALS ONLY-Color-Beta Carotene-Powder-1%-CWS/M</t>
  </si>
  <si>
    <t>MEALS ONLY - Colour Beta Carotene powder</t>
  </si>
  <si>
    <t>water soluble &amp; powder</t>
  </si>
  <si>
    <t>water soluble &amp; liquid</t>
  </si>
  <si>
    <t>nonartificial - curcumine - water soluble - liquid</t>
  </si>
  <si>
    <t>Colour, Yellow, Natural</t>
  </si>
  <si>
    <t>Color, Curcumin Yellow-PROPOSED HARMONIZE TO 10046862</t>
  </si>
  <si>
    <t>Color, Curcumin Yellow-PROPOSED HARMONIZE TO 10046863</t>
  </si>
  <si>
    <t>Color-Powder-Curcumin-Natural</t>
  </si>
  <si>
    <t>MEALS ONLY- Curcumin 0,65% powder</t>
  </si>
  <si>
    <t>nonartificial - curcumine - water soluble - powder</t>
  </si>
  <si>
    <t>nonartificial - safflower / carthamus - water soluble - powder</t>
  </si>
  <si>
    <t>Philippines</t>
  </si>
  <si>
    <t>MEALS ONLY-Color-Oleoresin Paprika-60,000 I.C. UNITS</t>
  </si>
  <si>
    <t>Colour, Paprika, Natural</t>
  </si>
  <si>
    <t>Malaysia</t>
  </si>
  <si>
    <t>COLOR-Oleoresin Paprika</t>
  </si>
  <si>
    <t>nonartificial - paprika - orange/red - oil soluble - liquid</t>
  </si>
  <si>
    <t>oil soluble &amp; liquid</t>
  </si>
  <si>
    <t>water &amp; oil soluble &amp; liquid</t>
  </si>
  <si>
    <t xml:space="preserve"> Akay Natural Ingredients Private Limited </t>
  </si>
  <si>
    <t>Kalsec Inc</t>
  </si>
  <si>
    <t>Color, Mandarin Orange Dispersion</t>
  </si>
  <si>
    <t>COLOUR POWDER ORANGE RED NATURAL</t>
  </si>
  <si>
    <t>nonartificial - carotene orange - water soluble - liquid</t>
  </si>
  <si>
    <t>nonartificial - carotene orange - water soluble - powder</t>
  </si>
  <si>
    <t>nonartificial - carmine - water soluble - liquid</t>
  </si>
  <si>
    <t>MEALS ONLY - Colour Carmine</t>
  </si>
  <si>
    <t>Color-Carmine-Liquid</t>
  </si>
  <si>
    <t>Colour, Carmine</t>
  </si>
  <si>
    <t>COLOUR, LIQUID RED CARMINE, NATURAL</t>
  </si>
  <si>
    <t>Color - Carmine - Water Soluble</t>
  </si>
  <si>
    <t>nonartificial - Anthocyanins - water soluble - liquid</t>
  </si>
  <si>
    <t>Colour, Color Fruit Red, Natural</t>
  </si>
  <si>
    <t>COLOUR, LIQUID RED, NATURAL</t>
  </si>
  <si>
    <t>Color, Liquid, Red,Natural-PROPOSED HARMONIZE TO 10084625</t>
  </si>
  <si>
    <t>nonartificial - Anthocyanins - water soluble - powder</t>
  </si>
  <si>
    <t>MF bright red P-WS E-163</t>
  </si>
  <si>
    <t>COLOR-BEETROOT RED-POWDER</t>
  </si>
  <si>
    <t>nonartificial - Beetroot - water soluble - powder</t>
  </si>
  <si>
    <t>Color-Natural Cherry Red L-OD- Liquid</t>
  </si>
  <si>
    <t>nonartificial - Beetroot - oil soluble - liquid</t>
  </si>
  <si>
    <t>nonartificial - Black Carrot - water soluble - liquid</t>
  </si>
  <si>
    <t>nonartificial - Red blends - water soluble - liquid</t>
  </si>
  <si>
    <t>Colour, Natural, Strawberry Premix</t>
  </si>
  <si>
    <t>Color, Liquid, Red, Natural</t>
  </si>
  <si>
    <t>nonartificial - Red blends - water soluble - powder</t>
  </si>
  <si>
    <t>nonartificial - Annato - water soluble - liquid</t>
  </si>
  <si>
    <t>Color - Annatto Extract</t>
  </si>
  <si>
    <t>nonartificial - purple Grape - water soluble - powder</t>
  </si>
  <si>
    <t>Colour, Purple, Natural</t>
  </si>
  <si>
    <t>COLOR, NICHINO-BLUE COLOR-PWDR</t>
  </si>
  <si>
    <t>HAYASHI KAZUJI CO., LTD.</t>
  </si>
  <si>
    <t>Color - Gardenia blue- Water Soluble</t>
  </si>
  <si>
    <t>Colour, Spirulina Blue</t>
  </si>
  <si>
    <t>recent BMC request for oil soluble</t>
  </si>
  <si>
    <t>COLOUR, DARK GREEN, NATURAL</t>
  </si>
  <si>
    <t>NATURAL GREEN COLOUR_LIQUID</t>
  </si>
  <si>
    <t>Color-Powder-Chlorophyll-Natural</t>
  </si>
  <si>
    <t>COLOR,SODIUM COPPER CHLOROPHYLLIN</t>
  </si>
  <si>
    <t>Color - Natural green color_ C-3000-OS-Paste</t>
  </si>
  <si>
    <t>Caramelized Sugar Syrup (CSS)– DS [E150c]</t>
  </si>
  <si>
    <t>Cocoa Beverages</t>
  </si>
  <si>
    <t>Colour - Caramel Double Strength</t>
  </si>
  <si>
    <t>Colour, Brown, Natural</t>
  </si>
  <si>
    <t>COLOUR-CARAMEL COLOUR</t>
  </si>
  <si>
    <t>COLOR-LIQUID-CARAMEL</t>
  </si>
  <si>
    <t>COL,CARAMEL</t>
  </si>
  <si>
    <t>ALVIN CARAMEL COLOURS(INDIA)PV</t>
  </si>
  <si>
    <t>San Soon Seng Food Industries SDN. BHD</t>
  </si>
  <si>
    <t>COLOUR-POWDER-CARAMEL</t>
  </si>
  <si>
    <t>Colour-Powder-Caramel-E150d-PROPOSED HARMONIZE TO 17000517</t>
  </si>
  <si>
    <t>NATURAL VEGETABLE CARAMEL</t>
  </si>
  <si>
    <t>Colour Liquid Brown OS</t>
  </si>
  <si>
    <t>Nigeria</t>
  </si>
  <si>
    <t>SOLID BLACK</t>
  </si>
  <si>
    <t>Colour, Natural Black</t>
  </si>
  <si>
    <t>Colour, Caramel</t>
  </si>
  <si>
    <t>sulphites</t>
  </si>
  <si>
    <t>Natural colour, natural caramel color, E150A, 150C, Natural caramel color E150D, artificial color, color, color added</t>
  </si>
  <si>
    <t>Speckles - artificial - allura red</t>
  </si>
  <si>
    <t>COLOR - RED GLITTER HPMC, menthol</t>
  </si>
  <si>
    <t>Speckle color, Menthol Purple HPMC,Art</t>
  </si>
  <si>
    <t>Speckles - artificial - purple</t>
  </si>
  <si>
    <t>Color, Blue Edible Glitter-PROPOSED HARMONIZE TO 25001199</t>
  </si>
  <si>
    <t>COLOR-FLAKE-0.5 PERCENT-HARMONIZE TO 25001201</t>
  </si>
  <si>
    <t>NAVY HPMC speckle 30 mesh</t>
  </si>
  <si>
    <t>Speckles - artificial - blue</t>
  </si>
  <si>
    <t>Speckle Color, Green HPMC, Power</t>
  </si>
  <si>
    <t>Speckles - artificial - green</t>
  </si>
  <si>
    <t>Speckles - artificial - rainbow</t>
  </si>
  <si>
    <t>Sugar Confections-Rainbow Sprinkles</t>
  </si>
  <si>
    <t>Colour, DK GRN 16/18 Nonpareils, ART</t>
  </si>
  <si>
    <t>CONFSP_Rainbow sprinkles (Natural colors)</t>
  </si>
  <si>
    <t>bought also in LA, NA</t>
  </si>
  <si>
    <t>Tartrazine / Sunset Yellow 10.5 / 2.35</t>
  </si>
  <si>
    <t>Tartrazine / Sunset Yellow 8.19 / 5.47</t>
  </si>
  <si>
    <t>SHADE ORANGE</t>
  </si>
  <si>
    <t>Tartrazine / Sunset Yellow 8.25 / 6.75</t>
  </si>
  <si>
    <t>Sunset yellow 14.7</t>
  </si>
  <si>
    <t>Disapproved (Kraft)</t>
  </si>
  <si>
    <t>only region where used</t>
  </si>
  <si>
    <t>15% Erythrosine, 85% Ponceau red</t>
  </si>
  <si>
    <t>PHASE OUT - 2*217</t>
  </si>
  <si>
    <t>86% coloring</t>
  </si>
  <si>
    <t>COL,GOLDEN BROWN (Brilliant blue, Ponceau 4R, quinoline yellow, sunset yellow, all lakes)</t>
  </si>
  <si>
    <t>3% / 12.5% /072% / 12.5%</t>
  </si>
  <si>
    <t>plant</t>
  </si>
  <si>
    <t>Blakelea Trispora</t>
  </si>
  <si>
    <t>Synthetic</t>
  </si>
  <si>
    <t>beta carotene</t>
  </si>
  <si>
    <t>plant carotenes</t>
  </si>
  <si>
    <t>also used in MEU</t>
  </si>
  <si>
    <t>nonartificial - carmine - oil soluble - liquid</t>
  </si>
  <si>
    <t>Color Liquid RED Carmine oil soluble</t>
  </si>
  <si>
    <t>contains glucose syrup</t>
  </si>
  <si>
    <t>E163</t>
  </si>
  <si>
    <t>nonartificial - purple/red anthocyanins - water soluble - powder</t>
  </si>
  <si>
    <t>Colour, powder, Dark Red-Violet, Natural Grape Skin</t>
  </si>
  <si>
    <t>COL NAT,CARANTHO, LIQUID</t>
  </si>
  <si>
    <t>Color-Powder-Anthocyanin-Natural</t>
  </si>
  <si>
    <t>85% elderberry &amp; 5% aronia juice concentrate</t>
  </si>
  <si>
    <t>Deltagen</t>
  </si>
  <si>
    <t>turmeric 2%, Black carrot 35%</t>
  </si>
  <si>
    <t>SPK water melon, TNCC strawberry, Fresha snakes, mixedberries, jelly babies</t>
  </si>
  <si>
    <t>contains sugar syrup</t>
  </si>
  <si>
    <t>also used in MEU &amp; LA</t>
  </si>
  <si>
    <t>also used in LA</t>
  </si>
  <si>
    <t>Sugar, invert sugar, invert sugar syrup</t>
  </si>
  <si>
    <t>Sethness Roquette</t>
  </si>
  <si>
    <t>Buisman-Zwartsluis-NL</t>
  </si>
  <si>
    <t>Tongaat Hulett Sugar</t>
  </si>
  <si>
    <t>Shandong Aipu Food Industry</t>
  </si>
  <si>
    <t>Drytech Processes</t>
  </si>
  <si>
    <t>no volume</t>
  </si>
  <si>
    <t>menthol</t>
  </si>
  <si>
    <t>Tartrazine, Brilliant blue</t>
  </si>
  <si>
    <t>Chlorophyll</t>
  </si>
  <si>
    <t>black carrot, sweet potatoe, apple concentrate, spirulina concentrate</t>
  </si>
  <si>
    <t>Multizen</t>
  </si>
  <si>
    <t>spend with cheapest spec - including color level</t>
  </si>
  <si>
    <t>E102, Yellow FD&amp;C No5, Yellow 5, Tartrazine</t>
  </si>
  <si>
    <t>RETIRE - COLORANT-POWDER-BRILLIANT BLUE-ARTIFICIAL-DYE FD&amp;C BLUE NO.1 harmonized to 2*0218</t>
  </si>
  <si>
    <t>RETIRE - COLORANT-POWDER-BRILLIANT BLUE-ARTIFICIAL-DYE FD&amp;C BLUE NO.1 harmonized to 2*0219</t>
  </si>
  <si>
    <t>label or source / US compliant</t>
  </si>
  <si>
    <t>Nonstop dragee chocolate pieces, Freia, marabou</t>
  </si>
  <si>
    <t>Cadbury nougat orange, Marabou mixed japp</t>
  </si>
  <si>
    <t>Oreo, vanilla hallow, double fun vanilla&amp; raspberry, Oreo raspberry, Oreo Halloween</t>
  </si>
  <si>
    <t>E141(ii), E141, Copper complexes of Chlorophylls and Chlorophyllins, Copper Chlorophyll</t>
  </si>
  <si>
    <t>E141, Copper Chloropohyll, Sodium Coppper Chlorophyllin</t>
  </si>
  <si>
    <t>sugar, caramel, caramelized sugar</t>
  </si>
  <si>
    <t>Sulphite ammonia caramel, E150D, color, color added, Caramel IV, Caramel IV - sulfite ammonia process, artificial color</t>
  </si>
  <si>
    <t>Copper complexes of cholorophyll, paprika oleoresin, beetroot juice concentrate</t>
  </si>
  <si>
    <t>Sunflower seed</t>
  </si>
  <si>
    <t>natural caramel colour</t>
  </si>
  <si>
    <t>E150D</t>
  </si>
  <si>
    <t>Red 40, RED FD&amp;C no50, E129, colour, Food Red 17, Allura red powder, allura red AC</t>
  </si>
  <si>
    <t>artifificial colur</t>
  </si>
  <si>
    <t>other animal-derived ingredients</t>
  </si>
  <si>
    <t>none?</t>
  </si>
  <si>
    <t>wheat (brazil def)</t>
  </si>
  <si>
    <t>refined ingredients derived from wheat</t>
  </si>
  <si>
    <t>Apple (Japanese definition)</t>
  </si>
  <si>
    <t>Sunflower seed, added sulphites</t>
  </si>
  <si>
    <t>sticks better to the pellet</t>
  </si>
  <si>
    <t>Green Chorophyllin large speckles</t>
  </si>
  <si>
    <t>Chocolate, Biscuits</t>
  </si>
  <si>
    <t>b-carotene, nature identical beta-carotene, E160a(I), E160a(ii), artificial color, beta-carotene synthetic</t>
  </si>
  <si>
    <t>Trident, Hollywood, Dirol, Halls, Stimorol</t>
  </si>
  <si>
    <t>Milka, Freia, Cadbury mini eggs</t>
  </si>
  <si>
    <t>Tartrazine</t>
  </si>
  <si>
    <t>target market</t>
  </si>
  <si>
    <t>Argetnina, Bolivia, Brazil, Paraguay, Uruguay</t>
  </si>
  <si>
    <t>Albania, Angola, Armenia, Azerbaijan, Belarus, Belgium, Bosnia and Herzegovina, Brazil, Bulgaria, Chile, Colombia, Costa Rica, Croatia, Czech Republic, Denmark,  Dominican Republic, Ecuador, Estonia, Finnland, France, Georgia, Germany, Great Britain, Greece, Guatemala, Hungary, Iraq, Kazakhstan, Kosovo, Dyrgyzstan, Latvia, Lithuania, Malawi, Mauritius, Moldova, Mongolia, Montenegro, Mozambiqu, Nethere lands, North Macedonia, Norway, Panama, Peru, Poland, Portugal, Russian Federation, Servia, Seychelles, Slovakia, South Africa, Spain, Sweden, Switzerland, Tajikistan, Turkey, Turkmenistan, Ukraine, Uzbekistand, Zambia, Zumbabwe</t>
  </si>
  <si>
    <t>Angola – AO, Argentina – AR, Belarus – BY, Bolivia – BO, Botswana – BW, Brazil – BR, Canada – CA, Chile – CL, Colombia – CO, Costa Rica – CR, Dominican Republic – DO, Ecuador – EC, El Salvador – SV, Greece – GR, Guatemala – GT, Honduras – HN, Malawi – MW, Mauritius – MU, Mexico – MX, Moldova, Republic of – MD, Mozambique – MZ, Namibia – NA, Nicaragua – NI, Panama – PA, Paraguay – PY, Peru – PE, Puerto Rico – PR, Saudi Arabia – SA, Seychelles – SC, South Africa – ZA, Swaziland – SZ, Turkey – TR, Ukraine – UA, United States – US, Uruguay – UY, Venezuela – VE, Zambia – ZM, Zimbabwe - ZW</t>
  </si>
  <si>
    <t>Spain, Germany, Denmark, Finland, Sweden, Norway</t>
  </si>
  <si>
    <t>Spain, Portugal</t>
  </si>
  <si>
    <t>Albania – AL, Armenia – AM, Azerbaijan – AZ, Belarus – BY, Belgium – BE, Bulgaria – BG, Denmark – DK, Estonia – EE, France – FR, Georgia – GE, Germany – DE, Greece – GR, Kazakhstan – KZ, Kyrgyzstan – KG, Latvia – LV, Lithuania – LT, Moldova, Republic of – MD, Mongolia – MN, Netherlands – NL, Norway – NO, Portugal – PT, Romania – RO, Russian Federation – RU, Slovenia – SI, Spain – ES, Sweden – SE, Turkey - TR</t>
  </si>
  <si>
    <t>Albania – AL, Armenia – Am, Australia – AU, Azerbaijan – AZ, Belarus – BY, Belgium – BE, Bosnia and Herzegovina – BA, Bulgaria – BG, Croatia – HR, Czech Republic – CZ, Denmark – DK, Estonia – EE, France – FR, Georgia – GE, Germany – DE, Great Britain – GB, Greece – GR, Hungary – HU, Kazakhstan – KZ, Kyrgyzstan – KG, Latvia – LV, Lithuania – LT, Malawi – MW, Mauritius – MU, Moldova, Republic of – MD, Mongolia – MN, Montenegro – ME, Mozambique – MZ, Netherlands – NL, New Zealand – NZ, North Macedonia – MK, Norway – NO, Poland – PL, Portugal – PT, Romania – RO, Russian Federation – RU, Serbia – RS, Slovakia – SK, Slovenia – SI, South Africa – ZA, Spain – ES, Sweden – SE, Switzerland – CH, Tajikistan – TJ, Ukraine – UA, Zambia - ZM</t>
  </si>
  <si>
    <t>Bulgaria, Iraq, Serbia, Turkey</t>
  </si>
  <si>
    <t>Tartrazine, E102, Color, Yellow 5 Lake, Yellow 5, Tartrazine Aluminum Lake, Tartrazine Lake</t>
  </si>
  <si>
    <t>Tartrazine, E102, Yellow 5 Lake, Tartrazine Aluminum Lake, Tartrazine Lake</t>
  </si>
  <si>
    <t>Yellow Fd&amp;C N°6, Yellow 6, Sunset Yellow Fcf, Ins 110, Fd&amp;C Yellow No. 6, Fd&amp;C Yellow 6, E110, Color, CI Food Yellow 3, Sunset Yellow</t>
  </si>
  <si>
    <t>Yellow 6 Lake, Yellow 6, Sunset Yellow Fcf, Ins 109, E110, Color, Sunset Yellow Lake</t>
  </si>
  <si>
    <t>Red Fd&amp;C N° 40, Red 40, Ins 129, Fd&amp;C Red No. 40, E129, Color, CI Food Red 17, Allura Red Powder, Allura Red Ac, Allura Red</t>
  </si>
  <si>
    <t>Red 40 Lake, Red 40, Lake Fd&amp;C Red 40, Ins 129, E129, Color, Allura Red, Allura Red Lake</t>
  </si>
  <si>
    <t>Aluminium oxide</t>
  </si>
  <si>
    <t>E123, color, Amaranth Aluminium Lake, Amaranth, Amaranth Lake</t>
  </si>
  <si>
    <t>INS 123, E123, color, CI Food Red 9, CI 16185, Amaranth</t>
  </si>
  <si>
    <t>E122, CI Food Red 3, Carmoisine, Azorubine</t>
  </si>
  <si>
    <t>Red Fd&amp;C N°3, Red 3, Ins 127, E127, Color, CI Food Red 14, Erythrosine</t>
  </si>
  <si>
    <t>New Coccine, Ins 124, E124, Color, Cochineal Red A, Cochineal, CI Food Red 7, Ponceau 4R</t>
  </si>
  <si>
    <t>Ins 133, Fd&amp;C Blue No. 1, Fd&amp;C Blue 1, E133, Color, CI Food Blue 2, Brilliant Blue Fd&amp;C N°1, Brilliant Blue Fcf, Blue 1, Brilliant Blue</t>
  </si>
  <si>
    <t>Lake Fd&amp;C Blue 1, E133, Color, Brilliant Blue Fcf, Blue 1 Lake, Brilliant Blue Lake</t>
  </si>
  <si>
    <t>Ins 132, Indigotine Disulfonate, Indigo Carmine, Fd&amp;C Blue No. 2, E132, Color, CI Food Blue 1, Blue 2, Indigotine</t>
  </si>
  <si>
    <t>Natural beta-carotene, mixed carotenes, E160A(ii), E160A, carotenes, natural, beta-carotene</t>
  </si>
  <si>
    <t>Plant</t>
  </si>
  <si>
    <t>Manama</t>
  </si>
  <si>
    <t>Canada</t>
  </si>
  <si>
    <t>Hamilton</t>
  </si>
  <si>
    <t>Bertrand</t>
  </si>
  <si>
    <t>USA</t>
  </si>
  <si>
    <t>Rockford</t>
  </si>
  <si>
    <t>Gladstone</t>
  </si>
  <si>
    <t>COLOUR-ULTRACOAT YELLOW PROHIBITED IN FOODS IN EU, DO NOT USE IN NEW DEV – see notes</t>
  </si>
  <si>
    <t>Color-Liquid-Yellow Lake PHO free</t>
  </si>
  <si>
    <t>dye - powder</t>
  </si>
  <si>
    <t>artificial - Tartrazine - dye - powder</t>
  </si>
  <si>
    <t>artificial - Tartrazine - lake - powder</t>
  </si>
  <si>
    <t>Sensient Colors-Kingston-CA</t>
  </si>
  <si>
    <t>Sensient Colors-Saint Louis-US</t>
  </si>
  <si>
    <t>Sensient Colors-Lerma-MX</t>
  </si>
  <si>
    <t>EBC</t>
  </si>
  <si>
    <t>ABU</t>
  </si>
  <si>
    <t>EBU</t>
  </si>
  <si>
    <t>sugar syrup content</t>
  </si>
  <si>
    <t>Anthocyanins</t>
  </si>
  <si>
    <t>COL NAT,BLACK CARROT,CONC,LIQUID, 1.3% anthocyanins</t>
  </si>
  <si>
    <t>artificial - Sunset Yellow - dye - powder</t>
  </si>
  <si>
    <t>COLOUR-LIQUID-YELLOW-FD&amp;C #6</t>
  </si>
  <si>
    <t>COLOR-GRANULAR-FDAND C-YELLOW-NO-7</t>
  </si>
  <si>
    <t>COLOR-POWDER-SUNSET YELLOW</t>
  </si>
  <si>
    <t>artificial - Sunset Yellow - dye - liquid</t>
  </si>
  <si>
    <t>lake - powder</t>
  </si>
  <si>
    <t>dye - liquid</t>
  </si>
  <si>
    <t>Colorquimica-La Estrella-CO</t>
  </si>
  <si>
    <t>Mexico</t>
  </si>
  <si>
    <t>Color-Liquid-Orange Lake Dispersion Non PHO</t>
  </si>
  <si>
    <t>lake - liquid - oil soluble</t>
  </si>
  <si>
    <t>Tartrtazine lake 1.8% / Sunset yellow lake 25.15%</t>
  </si>
  <si>
    <t>artificial -Allura Red - dye - powder</t>
  </si>
  <si>
    <t>COLOR-GRANULAR-FD-AND C-RED-41</t>
  </si>
  <si>
    <t>COLOR-POWDER-RED-PROPOSED HARMONIZE TO 10132445</t>
  </si>
  <si>
    <t>used in MEU as well (1020kg)</t>
  </si>
  <si>
    <t>Sensient Colors-Saint Louis-US / Lerma-MX</t>
  </si>
  <si>
    <t>artificial -Allura Red - Lake - powder</t>
  </si>
  <si>
    <t>COLOR-FD&amp;C-RED-NO-40-LAKE PROHIBITED IN FOODS IN EU, DO NOT USE IN NEW DEV – see notes</t>
  </si>
  <si>
    <t>COLOR-POWDER-RED</t>
  </si>
  <si>
    <t>TiO2</t>
  </si>
  <si>
    <t>Sensient Colors - Lerma - MX / Saint Louis - US</t>
  </si>
  <si>
    <t>Color-Liquid-Red Lake Dispersion-non PHO</t>
  </si>
  <si>
    <t>COLOR-LIQUID-RED-OPACOLOR PROHIBITED IN FOODS IN EU, DO NOT USE IN NEW DEV – see notes</t>
  </si>
  <si>
    <t>lake - liquid - water soluble</t>
  </si>
  <si>
    <t>COLOUR-ULTRACOAT PINK#3 PROHIBITED IN FOODS IN EU, DO NOT USE IN NEW DEV – see notes</t>
  </si>
  <si>
    <t>Colorcon</t>
  </si>
  <si>
    <t>artificial -Purple - Dye - powder</t>
  </si>
  <si>
    <t>COLOR-POWDER-PURPLE</t>
  </si>
  <si>
    <t>artificial -Purple - Lake - powder</t>
  </si>
  <si>
    <t>COLOR-POWDER-GRAPELAKE</t>
  </si>
  <si>
    <t>Scarborough</t>
  </si>
  <si>
    <t>Color-Lake Dispersion-Purple</t>
  </si>
  <si>
    <t>Allura red 83.5% / Brilliant Blue 16.5%</t>
  </si>
  <si>
    <t>redbeet concentrate 10% / indigotine 3%</t>
  </si>
  <si>
    <t>artificial - Brillian Blue - dye - powder</t>
  </si>
  <si>
    <t>artificial - Indigotine - dye - powder</t>
  </si>
  <si>
    <t>dye - liquid - water soluble</t>
  </si>
  <si>
    <t>artificial - Brillian Blue - lake - powder</t>
  </si>
  <si>
    <t>COLOR-BLUELAKE</t>
  </si>
  <si>
    <t>artificial - Indigotine - lake - powder</t>
  </si>
  <si>
    <t>COLOR-BLUE 2</t>
  </si>
  <si>
    <t>COLOR-LIQUID-FD AND C-BLUE- NO 1</t>
  </si>
  <si>
    <t>COLOR-DARK BLUE DISPERSION</t>
  </si>
  <si>
    <t>Roha USA LLC-Saint Louis-US</t>
  </si>
  <si>
    <t>artificial - Green - Dye - powder</t>
  </si>
  <si>
    <t>Tartrazine 58% / Brillian blue 25%</t>
  </si>
  <si>
    <t>artificial - Green - Lake - powder</t>
  </si>
  <si>
    <t>COLOR-MINT GREEN LAKE-BLEND</t>
  </si>
  <si>
    <t>COLOR-SOURAPPLEGREEN</t>
  </si>
  <si>
    <t>Tartrazine, Brilliant Blue (70/30)</t>
  </si>
  <si>
    <t>Tartrazine , Brilliant Blue (70/30)</t>
  </si>
  <si>
    <t>East York</t>
  </si>
  <si>
    <t>Richmond</t>
  </si>
  <si>
    <t xml:space="preserve"> Ultrasperse Green- PHO Free</t>
  </si>
  <si>
    <t>artificial - Green - Lake - liquid - oil soluble</t>
  </si>
  <si>
    <t>lake - liquid - oilsoluble</t>
  </si>
  <si>
    <t>Tartrazine, Brilliant Blue (13.1 / 7.6)</t>
  </si>
  <si>
    <t>Maple Ultralake</t>
  </si>
  <si>
    <t>Brown blends (Tartrazine, Sunset Yellow, Brilliant Blue)</t>
  </si>
  <si>
    <t>artificial - Black - dye - powder</t>
  </si>
  <si>
    <t>artificial - Brown - dye - powder</t>
  </si>
  <si>
    <t>COLOR-POWDER-BLACK</t>
  </si>
  <si>
    <t>Mix (Allura Red, Amaranth, Brilliant blue)</t>
  </si>
  <si>
    <t>Chicago</t>
  </si>
  <si>
    <t>Portland</t>
  </si>
  <si>
    <t>Turmeric Oleoresin</t>
  </si>
  <si>
    <t>Annatto Colour #4</t>
  </si>
  <si>
    <t>liquid - water soluble</t>
  </si>
  <si>
    <t>curcumin</t>
  </si>
  <si>
    <t>nonartificial - Turmeric - liquid</t>
  </si>
  <si>
    <t>McCormick</t>
  </si>
  <si>
    <t>liquid - in PG</t>
  </si>
  <si>
    <t>Color-liquid-Annatto-oil soluble-1.5%Bixin</t>
  </si>
  <si>
    <t>nonartificial - Annatto - liquid - oil soluble</t>
  </si>
  <si>
    <t>liquid - oil soluble</t>
  </si>
  <si>
    <t>COLOR-BETA CAROTENE-2-PERCENT-WD-EMULSION</t>
  </si>
  <si>
    <t>nonartificial - Carotene - liquid - water soluble</t>
  </si>
  <si>
    <t>liquid - water dispersible</t>
  </si>
  <si>
    <t>COLOR-LIQUID-CARAMEL-CLASS IV-ACID PROOF-DOUBLE STRENGTH</t>
  </si>
  <si>
    <t>Caramel - liquid</t>
  </si>
  <si>
    <t>Color-Liquid-Caramel-Class IV</t>
  </si>
  <si>
    <t>DD Williamson &amp; Company Incorporated-Louisville-US</t>
  </si>
  <si>
    <t>Lake - liquid - oil soluble</t>
  </si>
  <si>
    <t>Speckles Blue - artificial</t>
  </si>
  <si>
    <t>COLOR-FLAKE-0.5 PERCENT-MENTHOLATED BLUE GLITTER</t>
  </si>
  <si>
    <t>also used in LA and AMEA</t>
  </si>
  <si>
    <t>Color-Powder-Carnival Edible Glitter</t>
  </si>
  <si>
    <t>Speckles - Carnival Glitter - artificial</t>
  </si>
  <si>
    <t>Tartrazine 0.12%, Allura Red 0.07%, Brilliant blue 0.08%, Erythrosine 0.06%</t>
  </si>
  <si>
    <t>Color-Tartrazine (Yellow 5) Powder</t>
  </si>
  <si>
    <t>Brazil</t>
  </si>
  <si>
    <t>Argentina</t>
  </si>
  <si>
    <t>Curitiba</t>
  </si>
  <si>
    <t>Ecatepec</t>
  </si>
  <si>
    <t>Puebla</t>
  </si>
  <si>
    <t>Victoria-AR</t>
  </si>
  <si>
    <t>Villa Mercedes</t>
  </si>
  <si>
    <t>Color-FD&amp;C Yellow 5 Tartrazine Powder-LA Harm</t>
  </si>
  <si>
    <t>COLOR-POWDER-YELLOW - FD&amp;C Yellow #7</t>
  </si>
  <si>
    <t>Roha Dyechem Limited-Mumbai-IN</t>
  </si>
  <si>
    <t>Color-Lake-Yellow 5 (Tartrazine)</t>
  </si>
  <si>
    <t>Color-FD&amp;C Yellow 6 Sunset Powder-LA Harm</t>
  </si>
  <si>
    <t>100% lake</t>
  </si>
  <si>
    <t>artificial - Sunset Yellow - lake - powder</t>
  </si>
  <si>
    <t>pigment</t>
  </si>
  <si>
    <t>used in high volumes in NA</t>
  </si>
  <si>
    <t>artificial - Allura Red - Dye - Powder</t>
  </si>
  <si>
    <t>VSA</t>
  </si>
  <si>
    <t>Color-FD&amp;C Red 40 Allura Powder-LA Harm</t>
  </si>
  <si>
    <t>Color-Powder-Red 40</t>
  </si>
  <si>
    <t>COLOR-POWDER-RED-PROPOSED HARMONIZE TO 10132446</t>
  </si>
  <si>
    <t>Color-Lake-Allura Red (N°40)</t>
  </si>
  <si>
    <t>Color- Christmas Red Lacquer-Zoaroma</t>
  </si>
  <si>
    <t>RED COLOR 40 LAKE</t>
  </si>
  <si>
    <t>artificial - Allura Red - Lake - Powder</t>
  </si>
  <si>
    <t>80%lake, 15% Brilliant Blue lake</t>
  </si>
  <si>
    <t>artificial - Amaranth - Dye - Powder</t>
  </si>
  <si>
    <t>Color-Red 2 Amaranth Powder-LA Harm</t>
  </si>
  <si>
    <t>MEALS ONLY - Color-Red 3 Azorubine Powder</t>
  </si>
  <si>
    <t>Color-Powder-Red Ponceau 4R</t>
  </si>
  <si>
    <t>Choco/Biscuit</t>
  </si>
  <si>
    <t>artificial - Ponceau 4R - Dye - Powder</t>
  </si>
  <si>
    <t>artificial - Red Blends</t>
  </si>
  <si>
    <t>COLOR-LIQUID-RED PROHIBITED IN FOODS IN EU, DO NOT USE IN NEW DEV – see notes</t>
  </si>
  <si>
    <t>mix (allura red, tartrazine, TiO2)</t>
  </si>
  <si>
    <t>Color-FD&amp;C Blue 1 Brilliant Powder</t>
  </si>
  <si>
    <t>also used in AMEA</t>
  </si>
  <si>
    <t>COLOR-POWDER-APPEAL MOH-284 CERT-ARTIFICIAL</t>
  </si>
  <si>
    <t>also used in NA in small volumes</t>
  </si>
  <si>
    <t>Mifad-Badr-EG</t>
  </si>
  <si>
    <t>BLUE COLOR INDIGOTINA LAKE ALUM</t>
  </si>
  <si>
    <t>artificial - Green - dye - powder</t>
  </si>
  <si>
    <t>Color- Christmas Green Lacquer</t>
  </si>
  <si>
    <t>COLOR-GRANULAR-GREEN LOOKRACK</t>
  </si>
  <si>
    <t>Tartrazine, Brilliant Blue (50/50)</t>
  </si>
  <si>
    <t>Tartrazine, Brilliant Blue (0.1/0.04)</t>
  </si>
  <si>
    <t>Zoaromas-Miranda-VE</t>
  </si>
  <si>
    <t>Sensient Technologies-Jundiai-BR</t>
  </si>
  <si>
    <t>artificial - Green - lake - powder</t>
  </si>
  <si>
    <t>COLOR SOUR APLLE</t>
  </si>
  <si>
    <t>Color-Powder-Coffee Blend-Artifitial</t>
  </si>
  <si>
    <t>Color-Caramel-Lacquer</t>
  </si>
  <si>
    <t>Color-Caramel Dark-Lacquer</t>
  </si>
  <si>
    <t>Tartrazine (52.1%), Allura Red (39.74%), Brillian blue (3.5%)</t>
  </si>
  <si>
    <t>Sunset Yellow (10%), Allura Red (25%), Tartrazine Lake (50%), Brilliant Blue lake (15%)</t>
  </si>
  <si>
    <t>Tartrazine (42%), Sunset Yellow (14%), Allura Red (31%), Brilliant Blue lake (15%)</t>
  </si>
  <si>
    <t>Color-Powder-Mixture AB 07</t>
  </si>
  <si>
    <t>Trident, Hollywood, Stimorol, Halls</t>
  </si>
  <si>
    <t>nonartificial - Carotenes - liquid - water soluble</t>
  </si>
  <si>
    <t>COLOR-LIQUID-NATURAL BETA CAROTENE 3%</t>
  </si>
  <si>
    <t>nonartificial - Carotenes - liquid - oil soluble</t>
  </si>
  <si>
    <t>Color-Beta-carotene-30% Oily Color</t>
  </si>
  <si>
    <t>Pacheco</t>
  </si>
  <si>
    <t>BASF</t>
  </si>
  <si>
    <t>Color- Dark Curcumin- Hydroalcoholic solution</t>
  </si>
  <si>
    <t>nonartificial - Curcumin/Turmeric - liquid - water soluble</t>
  </si>
  <si>
    <t>Saporiti Argentina-Pompeya-AR</t>
  </si>
  <si>
    <t>nonartificial - Riboflavin - powder - water soluble</t>
  </si>
  <si>
    <t>powder - water soluble</t>
  </si>
  <si>
    <t>same as bought in MEU</t>
  </si>
  <si>
    <t>nonartificial - Apocarotenal - liquid - oil soluble</t>
  </si>
  <si>
    <t>MEALS ONLY - APOCAROTENAL-SUSPENSION 20%</t>
  </si>
  <si>
    <t>MEALS ONLY - ANNATO LIPOSOLUBLE</t>
  </si>
  <si>
    <t>extract</t>
  </si>
  <si>
    <t>COLOR-LIQUID-PAPRIKA-ACID STABLE-NATURAL</t>
  </si>
  <si>
    <t>MEALS ONLY - PAPRIKA-OLEORESIN-20,000 COLOR UNITS</t>
  </si>
  <si>
    <t>nonartificial - Paprika extract - liquid - water soluble</t>
  </si>
  <si>
    <t>Sensient Technologies Europe GmbH-Geesthacht-DE</t>
  </si>
  <si>
    <t>nonartificial - Carmine - powder - water soluble</t>
  </si>
  <si>
    <t>Color-Carmine-Powder- Hydrosoluble - 50%</t>
  </si>
  <si>
    <t>carmine aluminium lake</t>
  </si>
  <si>
    <t>nonartificial - Carmine - liquid - water soluble</t>
  </si>
  <si>
    <t>Color-Carmine 3% Liquid</t>
  </si>
  <si>
    <t>COLOR-LIQUID-NATURAL-PROPOSED HARMONIZE TO 10070940</t>
  </si>
  <si>
    <t>Color-Carmine 4% Liquid</t>
  </si>
  <si>
    <t>Color- Carmine Sunflower - Liquid</t>
  </si>
  <si>
    <t>nonartificial - Carmine - liquid - oil soluble</t>
  </si>
  <si>
    <t>COLOR-POWDER-ANTHOCYANIN-NATURAL</t>
  </si>
  <si>
    <t>nonartificial - Chlorophyll / Chlorophyllin - powder - water soluble</t>
  </si>
  <si>
    <t>Altecsa, S.A de C.V.-Humantla-MX</t>
  </si>
  <si>
    <t>Roha UK Ltd-Caldicot-GB</t>
  </si>
  <si>
    <t>Roha-Torrent-ES</t>
  </si>
  <si>
    <t>Color- Caramel-Liquid Color</t>
  </si>
  <si>
    <t>COLOR-CARAMEL-LIQUID</t>
  </si>
  <si>
    <t>Color - Caramel I (E150a)</t>
  </si>
  <si>
    <t>COLOR-LIQUID-CARAMEL2X</t>
  </si>
  <si>
    <t>MEALS ONLY - CARAMEL COLOR TYPE CARAMEL</t>
  </si>
  <si>
    <t>Color-Caramel Class III-Liquid</t>
  </si>
  <si>
    <t>nonartificial - Caramel - liquid - water soluble</t>
  </si>
  <si>
    <t>caramel IV sulfite process</t>
  </si>
  <si>
    <t>Caramel I - plain caramel</t>
  </si>
  <si>
    <t>caramel color</t>
  </si>
  <si>
    <t>Probamex S.A. de C.V.-Naucalpan-MX</t>
  </si>
  <si>
    <t>Fabrica Justo--AR</t>
  </si>
  <si>
    <t>Ingredion- Mogi Guacu-BR</t>
  </si>
  <si>
    <t>Ingredion</t>
  </si>
  <si>
    <t>Added Sulphites</t>
  </si>
  <si>
    <t>ABU (Absorbance)</t>
  </si>
  <si>
    <t>ABU (Colour intensity)</t>
  </si>
  <si>
    <t>color value</t>
  </si>
  <si>
    <t>natural color, natural caramel color e150d, natural caramel color, E150a, color, color added, artificial color, 150c, 150 (c), caramel color</t>
  </si>
  <si>
    <t>plain caramel, E150a, color, color added, caustic caramel, caramel color, caramel, artificial color, caramel i - plain</t>
  </si>
  <si>
    <t>sulphite ammonia caramel, sulfite ammonia caramel, natural color (caramel iv)-mx, INS 150d, E150d, color, color added, caramel iv - sulfite ammonia process, caramel color iv, caramel color, artificial color, 150d, caramel iv - sulfite ammonia process</t>
  </si>
  <si>
    <t>natural color, natural caramel color e150d, natural caramel color, E150a, color, color added, artificial color, 150c, 150(c), caramel color</t>
  </si>
  <si>
    <t>INS 150c, E150c, color, color added, caramel color, artificial color, ammonia caramel, caramel iii - ammonia process</t>
  </si>
  <si>
    <t>nonartificial - Caramel - powder - water soluble</t>
  </si>
  <si>
    <t>Color-Powder-Caramel</t>
  </si>
  <si>
    <t>MEALS ONLY - Color-Powder- Caramel</t>
  </si>
  <si>
    <t>International Flavors &amp; Fragrances (IFF)-Garin-AR</t>
  </si>
  <si>
    <t>natural color, natural caramel color e150d, natural caramel color, E150a, color, color added, artificial color, 150c, 150©, caramel color</t>
  </si>
  <si>
    <t>bought in large volumes in AMEA</t>
  </si>
  <si>
    <t>Colour Black Carrot Juice powder</t>
  </si>
  <si>
    <t>COLOUR ALLURA RED LAKE</t>
  </si>
  <si>
    <t>COL NAT,CARBON BLACK,PASTE</t>
  </si>
  <si>
    <t>RETIRE - COLOR-CARMINE-50% -SEE NOTES</t>
  </si>
  <si>
    <t>Colour, Liquid, Yellowish green, Natural</t>
  </si>
  <si>
    <t>5% curcumin / 10% copper complexes of chlorophyll</t>
  </si>
  <si>
    <t>TNCCsour apple soft chew, chews smoothies, chews sours</t>
  </si>
  <si>
    <t>Lad Krabang</t>
  </si>
  <si>
    <t>Color, Color blend</t>
  </si>
  <si>
    <t>COLOUR LIQUID RED NATURAL</t>
  </si>
  <si>
    <t>E160A(iii), E160A, color, beta-carotene (Blakeslea Trispora)</t>
  </si>
  <si>
    <t>Claremont</t>
  </si>
  <si>
    <t>Croydon Snack</t>
  </si>
  <si>
    <t>Mondelez KinnhDo</t>
  </si>
  <si>
    <t>Cadbury Freddo Orange, Cadbury Dairy Milk Snack</t>
  </si>
  <si>
    <t>Aldi Mixed SRP</t>
  </si>
  <si>
    <t>Ritz/AFC toasted chips cheddar</t>
  </si>
  <si>
    <t>Lycored-Beer Sheva-IL</t>
  </si>
  <si>
    <t>nonartificial - carotene - oil soluble - liquid</t>
  </si>
  <si>
    <t>RETIRED - BETA CAROTENE 0.3% L-OS-SENSIENT-503001</t>
  </si>
  <si>
    <t>COLOR - BLUE GLITTER HPMC</t>
  </si>
  <si>
    <t>nonartificial - Black Carrot - water soluble - powder</t>
  </si>
  <si>
    <t>artificial -brilliant blue - lake - liquid</t>
  </si>
  <si>
    <t>artificial -brilliant blue - lake - powder</t>
  </si>
  <si>
    <t>artificial -brilliant blue - dye - powder</t>
  </si>
  <si>
    <t>artificial - Ponceau 4R - dye - powder</t>
  </si>
  <si>
    <t>artificial - red blends - dye - powder</t>
  </si>
  <si>
    <t>artificial - Azorubin - dye - powder</t>
  </si>
  <si>
    <t>artificial - Amaranth - Lake - powder</t>
  </si>
  <si>
    <t>artificial - Amaranth - Dye - powder</t>
  </si>
  <si>
    <t>artificial - allura red (red 40) - Lake - powder</t>
  </si>
  <si>
    <t>artificial - allura red (red 40) - Dye - powder</t>
  </si>
  <si>
    <t>artificial - orange blends - Dye - powder</t>
  </si>
  <si>
    <t>artificial -Quinoline - Dye - powder</t>
  </si>
  <si>
    <t>artificial - Sunset yellow - Lake - powder</t>
  </si>
  <si>
    <t>artificial - Sunset yellow - Dye - powder</t>
  </si>
  <si>
    <t>artificial - green blend - dye - powder</t>
  </si>
  <si>
    <t>artificial - green blend - lake - powder</t>
  </si>
  <si>
    <t>artificial - brown blend - dye - powder</t>
  </si>
  <si>
    <t>artificial - brown blend - lake - powder</t>
  </si>
  <si>
    <t>COL,BLUE PROHIBITED IN FOODS IN EU, DO NOT USE IN NEW DEV – see notes</t>
  </si>
  <si>
    <t>COL,ORANGE PROHIBITED IN FOODS IN EU, DO NOT USE IN NEW DEV – see notes</t>
  </si>
  <si>
    <t>artificial - Sunset yellow - Lake - liquid - water soluble</t>
  </si>
  <si>
    <t>artificial - Yellow blends - Lake - liquid - water soluble</t>
  </si>
  <si>
    <t>COL,YELLOW PROHIBITED IN FOODS IN EU, DO NOT USE IN NEW DEV – see notes</t>
  </si>
  <si>
    <t>15% quinoline / 2.25% sunset yellow</t>
  </si>
  <si>
    <t>artificial - green blend - lake - liquid - water soluble</t>
  </si>
  <si>
    <t>COL,GREEN PROHIBITED IN FOODS IN EU, DO NOT USE IN NEW DEV – see notes</t>
  </si>
  <si>
    <t>Lake - liquid - water soluble</t>
  </si>
  <si>
    <t>Quinoline 25% / Brilliant blue 2.5%</t>
  </si>
  <si>
    <t>artificial - allura red (red 40) - Lake - liquid - water soluble</t>
  </si>
  <si>
    <t>COL,MASTERCOTE RED PROHIBITED IN FOODS IN EU, DO NOT USE IN NEW DEV – see notes</t>
  </si>
  <si>
    <t>artificial - purple - lake - liquid - water soluble</t>
  </si>
  <si>
    <t>COL,MASTERCOTE VIOLET PROHIBITED IN FOODS IN EU, DO NOT USE IN NEW DEV – see notes</t>
  </si>
  <si>
    <t>Carmoisine 8.75% / Indigo 2.5%</t>
  </si>
  <si>
    <t>Port Elizabeth</t>
  </si>
  <si>
    <t>Cadbury Astros chocolate coated candy, Cadbury chocolate Egg Astros, Cadbury Dairy Milk Chocolate Astros Tablet</t>
  </si>
  <si>
    <t>used in high volume in MEU</t>
  </si>
  <si>
    <t>Cairo</t>
  </si>
  <si>
    <t>200000008209</t>
  </si>
  <si>
    <t>Viana</t>
  </si>
  <si>
    <t>Plant code</t>
  </si>
  <si>
    <t>ES06</t>
  </si>
  <si>
    <t>EG01</t>
  </si>
  <si>
    <t>Speckles -artificial - Orange glitter</t>
  </si>
  <si>
    <t>ORANGE EDITABLE GLITTER - Sunset yellow</t>
  </si>
  <si>
    <t>COLOR-COATED-RED SORBITOL GRANULES-ARTIFICIAL</t>
  </si>
  <si>
    <t>COLORED COATED - RED SORBITOL GRANULES - ARTIFICIAL</t>
  </si>
  <si>
    <t>Speckles -artificial - Red</t>
  </si>
  <si>
    <t>Speckles -nonartificial - Red</t>
  </si>
  <si>
    <t>0.03% Sunset yellow / 0.2% allura red / 0.1% Azorubine</t>
  </si>
  <si>
    <t>Flavor</t>
  </si>
  <si>
    <t>0.3% Allura Red / 0.02% Brilliant blue</t>
  </si>
  <si>
    <t xml:space="preserve">COLOR-RED FLAKES </t>
  </si>
  <si>
    <t>Flavor, Carmine</t>
  </si>
  <si>
    <t>Speckles -artificial - Purple</t>
  </si>
  <si>
    <t>COLOR PURPLE FLAKES</t>
  </si>
  <si>
    <t>COLOR-ARTIFICIAL-PURPLE SORBITOL GRANULES</t>
  </si>
  <si>
    <t>0.4% Carmine / 0.05% Brilliant Blue</t>
  </si>
  <si>
    <t>flavor</t>
  </si>
  <si>
    <t>0.07% Azorubin / 0.07% Indigotine</t>
  </si>
  <si>
    <t>COLOR-BLUE FLAKES</t>
  </si>
  <si>
    <t>COLOR LIGHT PALE BLUE FLAKES</t>
  </si>
  <si>
    <t>COLOR-HPMC GLITTER-AQUAMARINE-16 MESH</t>
  </si>
  <si>
    <t>Speckles -artificial - Blue</t>
  </si>
  <si>
    <t>also used in NA, AMEA</t>
  </si>
  <si>
    <t>Speckles -artificial - Green</t>
  </si>
  <si>
    <t>COLOR-EMERALD GREEN FLAKES</t>
  </si>
  <si>
    <t>0.02% Brilliant Blue / N/A</t>
  </si>
  <si>
    <t>spec</t>
  </si>
  <si>
    <t>Labelling &amp; US compliance</t>
  </si>
  <si>
    <t>Gebze</t>
  </si>
  <si>
    <t>TR03</t>
  </si>
  <si>
    <t>Trident original Watermelon</t>
  </si>
  <si>
    <t>Egypt, Lebanon, Marrocco</t>
  </si>
  <si>
    <t>Target Market: EG, MA, LB</t>
  </si>
  <si>
    <t>EG04</t>
  </si>
  <si>
    <t>Alexandria (Gum/Candy)</t>
  </si>
  <si>
    <t>SPK, SP tricksters, SWF&amp;F PEG bag, Cross brand soft candy halloween, SP kids soft ccandy fat free berries, Swedish Fish mini and eggs</t>
  </si>
  <si>
    <t>Canada, Mexico, Singapore, Thailand, US</t>
  </si>
  <si>
    <t>spend with cheapest spec - including dosage change due to concentration</t>
  </si>
  <si>
    <t>only harmonizing same concentration</t>
  </si>
  <si>
    <t>both colours are used in Monternes only in similar products- evaluate why they are sourcing both.</t>
  </si>
  <si>
    <t>ANNATO OIL SOLUBLE</t>
  </si>
  <si>
    <t>annatto oil</t>
  </si>
  <si>
    <t>Extra Snacks Cheese&amp; Tomato, Extra Snacks Cheese, Extra Snacks Pizza, AB Snacks with Chese, Elomas Snacks with Cheese</t>
  </si>
  <si>
    <t>GR02</t>
  </si>
  <si>
    <t>Lamia</t>
  </si>
  <si>
    <t>ANNATO WATER SOLUBLE 3,3%</t>
  </si>
  <si>
    <t>BG03</t>
  </si>
  <si>
    <t>Kazichene</t>
  </si>
  <si>
    <t>7Days bake rolls everything, roasted garlic, plain, cinnamon raising, salt</t>
  </si>
  <si>
    <t>Caramel Color C</t>
  </si>
  <si>
    <t>paprika oleoresin, paprika extract, paprika, natural flavoring and coloring,natural flavor, flavor, extractives of paprika,  E160c, artificial color</t>
  </si>
  <si>
    <t>Oreo SFG sanwich vanilla Red</t>
  </si>
  <si>
    <t>Carmine Aluminium Lake, INS 120, E120, coloring, color, cochineal carmine, cochineal, CI natural red 4, carminic acid, carmine color, artificial color</t>
  </si>
  <si>
    <t>Bubblicious Strawverry, tutti stick, gum original, ultimate nacho, mixed, V6 Dental Junior Strawberry white</t>
  </si>
  <si>
    <t>RU07</t>
  </si>
  <si>
    <t>Novgorod</t>
  </si>
  <si>
    <t>Dirol BBG Turbo, Dirol XXL fruit mix, Dirol mint frutti</t>
  </si>
  <si>
    <t>PL06</t>
  </si>
  <si>
    <t>Skarbimierz</t>
  </si>
  <si>
    <t>Trident Watermelon, Stimorol Watermelon, Halls Gum Bubblemint, Trident Senses, Multibrand gum mixed, Hollywood Max Apple, Halls Watermelon, Dirol Strawberry</t>
  </si>
  <si>
    <t>Retire</t>
  </si>
  <si>
    <t>Other animal-derived ingredients</t>
  </si>
  <si>
    <t>Lacta tablet Oreo Strawberry, Pavlides strawberry flavoured filling tablet</t>
  </si>
  <si>
    <t>concentrated black carrot juice, concentrated black carrot juice</t>
  </si>
  <si>
    <t>ES07</t>
  </si>
  <si>
    <t>also used in AMEA biscuits</t>
  </si>
  <si>
    <t>Tang soft dring tropical, strawberry, orange</t>
  </si>
  <si>
    <t>Royal Gelatin Strawberry, Royal vegan Gelatin Strawberry, Royal Blueberry Jelly Mousse, Royal Watermelon Gelatin, Royal Tropical Fruits Gelatin, Royal Cheesecake mix, Boca Doce chocolate pudding, Royal gelatin mixed fruity, peach, raspberry</t>
  </si>
  <si>
    <t>Anthocyanin content (colouring matter)</t>
  </si>
  <si>
    <t>Anthocyanin level (composition)</t>
  </si>
  <si>
    <t>beet solids (calculated from total solids and components)</t>
  </si>
  <si>
    <t>Beet concentrate</t>
  </si>
  <si>
    <t>BE05</t>
  </si>
  <si>
    <t>Herentals (Biscuit)</t>
  </si>
  <si>
    <t>Milkbreak biscuits forest fruit and raspberry</t>
  </si>
  <si>
    <t>2*3632: based on beet concentrate content</t>
  </si>
  <si>
    <t>Sugar, caramel, caramelized sugar</t>
  </si>
  <si>
    <t>Marianske Lazne</t>
  </si>
  <si>
    <t>CZ04</t>
  </si>
  <si>
    <t>Kolonada wafer round vanilla, Kolonada tradicni triangles chocolate, Kolonada biscuits - Family chocolate, Kolonada biscuits - family Hazlenut</t>
  </si>
  <si>
    <t>CZ03</t>
  </si>
  <si>
    <t>Lovosice</t>
  </si>
  <si>
    <t>Plumetis Hazlenut, Opavia hazlenut, Plumetis biscuits-pocket chocolate, Plumetis biscuits-pocket vanilla, de beukelaer penny wafer milk chocolate covered, Monarc waver supermix, Nouba biscuits -pocket, Nouba biscuits chocolate</t>
  </si>
  <si>
    <t>RO</t>
  </si>
  <si>
    <t>RO02</t>
  </si>
  <si>
    <t>Clinceni</t>
  </si>
  <si>
    <t>Fineti mini wafer sticks, Fineti wafer sticke Hazelnut</t>
  </si>
  <si>
    <t>Sethness</t>
  </si>
  <si>
    <t>local supplier E150c</t>
  </si>
  <si>
    <t>based on cheapest wo CIU</t>
  </si>
  <si>
    <t>currently not associated to a plant</t>
  </si>
  <si>
    <t>Bassetts everton mint</t>
  </si>
  <si>
    <t>artificial - yellow - Tartrazine - dye</t>
  </si>
  <si>
    <t>artificial - orange - Sunset yellow - dye</t>
  </si>
  <si>
    <t>artificial - red - allura red - dye</t>
  </si>
  <si>
    <t>artificial - red - allura red - lake</t>
  </si>
  <si>
    <t>artificial - blue - brilliant blue - dye - powder</t>
  </si>
  <si>
    <t>artificial - blue - brilliant blue - lake - powder</t>
  </si>
  <si>
    <t>artificial - blue - brilliant blue - lake - liquid</t>
  </si>
  <si>
    <t>artificial - blue - Indigotine - dye</t>
  </si>
  <si>
    <t>artificial - green - Green blend (Tartrazine &amp; Brilliant Blue) - dye</t>
  </si>
  <si>
    <t>brown - Iron oxides - to be eliminated (TBC)</t>
  </si>
  <si>
    <t>gold - Gold (iron oxide and titanium dioxide) - prohibited in EU</t>
  </si>
  <si>
    <t>non-artificial - yellow - carotenes - liquid - oil soluble</t>
  </si>
  <si>
    <t>non-artificial - yellow - carotenes - liquid - water soluble</t>
  </si>
  <si>
    <t>non-artificial - yellow - carotenes - powder - water soluble</t>
  </si>
  <si>
    <t>non-artificial - yellow - curcumin / turmeric - liquid - water soluble</t>
  </si>
  <si>
    <t>non-artificial - yellow - curcumin / turmeric - powder - water soluble</t>
  </si>
  <si>
    <t>non-artificial - orange - annatto - powder - water soluble</t>
  </si>
  <si>
    <t>non-artificial - orange - annatto - liquid - water soluble</t>
  </si>
  <si>
    <t>non-artificial - orange - annatto - liquid - oil soluble</t>
  </si>
  <si>
    <t>non-artificial - yellow - lutein - liquid - water soluble</t>
  </si>
  <si>
    <t>non-artificial - yellow - lutein - powder - oil soluble</t>
  </si>
  <si>
    <t>non-artificial - yellow - carthamus/safflower - powder - water soluble</t>
  </si>
  <si>
    <t>non-artificial - orange - Apocarotenal - powder - water soluble</t>
  </si>
  <si>
    <t>non-artificial - yellow - Riboflavin - powder - water soluble</t>
  </si>
  <si>
    <t>non-artificial - orange - paprika - liquid - water &amp; oil soluble</t>
  </si>
  <si>
    <t>non-artificial - red - carmine - powder - water soluble</t>
  </si>
  <si>
    <t>non-artificial - red - carmine - liquid - water soluble</t>
  </si>
  <si>
    <t>non-artificial - red - carmine - liquid - oil soluble</t>
  </si>
  <si>
    <t>non-artificial - red - black carrot - liquid - water soluble</t>
  </si>
  <si>
    <t>non-artificial - red - anthocyanins red/pink - liquid - water soluble</t>
  </si>
  <si>
    <t>non-artificial - red - magenta - anthocyanins - liquid - water soluble</t>
  </si>
  <si>
    <t>non-artificial - red - red/pink - anthocyanins  - powder - water soluble</t>
  </si>
  <si>
    <t>non-artificial - red - beetroot / red beet - liquid - water soluble</t>
  </si>
  <si>
    <t>non-artificial - red - beetroot / red beet - liquid - oil soluble</t>
  </si>
  <si>
    <t>non-artificial - red - red radish - liquid - oil soluble</t>
  </si>
  <si>
    <t>non-artificial - red - red blends</t>
  </si>
  <si>
    <t>non-artificial - purple - anthocyanins - powder - water soluble</t>
  </si>
  <si>
    <t>non-artificial - purple - anthocyanins/carmine  - liquid - water soluble</t>
  </si>
  <si>
    <t>non-artificial - blue - spirulina- powder - water soluble</t>
  </si>
  <si>
    <t>non-artificial - green - Chlorophyll&amp;Chlorophyllins - liquid - water soluble</t>
  </si>
  <si>
    <t>non-artificial - green - Chlorophyll&amp;Chlorophyllins - powder - water soluble</t>
  </si>
  <si>
    <t>non-artificial - green - spinach - liquid - oil soluble</t>
  </si>
  <si>
    <t>non-artificial - brown - caramel - liquid - water soluble</t>
  </si>
  <si>
    <t>non-artificial - brown - caramel - powder - water soluble</t>
  </si>
  <si>
    <t>non-artificial - brown - caramel - liquid - oil soluble</t>
  </si>
  <si>
    <t xml:space="preserve">Speckles - orange - carotenes </t>
  </si>
  <si>
    <t>Speckles - red - allura red</t>
  </si>
  <si>
    <t xml:space="preserve">Speckles - blue - Brilliant Blue </t>
  </si>
  <si>
    <t xml:space="preserve">Speckles - green - Chlorophyll/ins </t>
  </si>
  <si>
    <t>harmonize to 2*6987, as this is the most used in all the other regions. Difference in composition: 2*1785 contains mono and diglycerides of fatty acids E471. same supplier</t>
  </si>
  <si>
    <t>non-artificial - red - black carrot - powder - water soluble</t>
  </si>
  <si>
    <t>H2 2021 - H1 2022 average price - MEU, USD/kg</t>
  </si>
  <si>
    <t>Bohoc Kid (center filling)</t>
  </si>
  <si>
    <t>not a preferred supplier for colours</t>
  </si>
  <si>
    <t>Bubblicious tutti fruity, ultimate nacho, original, Trident Spearmint</t>
  </si>
  <si>
    <t>derived from GMO, therefore not used in MEU</t>
  </si>
  <si>
    <t>Concentrated Black Carrot Juice, Black Carrot Juice Concentrate</t>
  </si>
  <si>
    <t>Royal Cherry Jelly powder, Strawberry Jelly powder</t>
  </si>
  <si>
    <t>BH02</t>
  </si>
  <si>
    <t>150D, Artificial Color, Caramel Color, Caramel color iv, Caramel Iv - Sulfite Ammonia Process, Color, Color Added, E150D, Ins 150D, Natural color (caramel iv)-mx, Sulfite Ammonia Caramel, Sulphite Ammonia Caramel</t>
  </si>
  <si>
    <t>Bahain</t>
  </si>
  <si>
    <t>Tang Lemon Mint</t>
  </si>
  <si>
    <t>Tang Iced Lemon Tea</t>
  </si>
  <si>
    <t>TH01</t>
  </si>
  <si>
    <t>Khankaen</t>
  </si>
  <si>
    <t>also used in G&amp;C MEU in the past. No volume for timeframe considered</t>
  </si>
  <si>
    <t>harmonize to 2*5964</t>
  </si>
  <si>
    <t>sulphites, Wheat (Braziliand definition), Refined ingredient(s) derived from wheat</t>
  </si>
  <si>
    <t>also used in high volumes in NA &amp; LA</t>
  </si>
  <si>
    <t>harmonizing all 1% speckles</t>
  </si>
  <si>
    <t>menthol, also contains emulsifiers</t>
  </si>
  <si>
    <t>non-artificial - purple carmine - water soluble - liquid</t>
  </si>
  <si>
    <t>non-artificial - blue Gardenia blue - water soluble - powder</t>
  </si>
  <si>
    <t>non-artificial - blue Gardenia blue - water soluble - liquid</t>
  </si>
  <si>
    <t>non-artificial - blue Spirulina - water soluble - liquid</t>
  </si>
  <si>
    <t>non-artificial - Chlorophyllin / chlorophylls - water soluble - liquid</t>
  </si>
  <si>
    <t>non-artificial - Chlorophyllin / chlorophylls - water soluble - powder</t>
  </si>
  <si>
    <t>non-artificial - Chlorophyllin / chlorophylls -oil soluble - liquid</t>
  </si>
  <si>
    <t>non-artificial - Green blend- liquid</t>
  </si>
  <si>
    <t>non-artificial - caramel - water soluble - liquid</t>
  </si>
  <si>
    <t>non-artificial - caramel - water soluble - powder</t>
  </si>
  <si>
    <t>non-artificial - carbon black -  liquid</t>
  </si>
  <si>
    <t>Flakes - non-artificial - green</t>
  </si>
  <si>
    <t>Speckles - non-artificial - rainbow</t>
  </si>
  <si>
    <t>FDC certified</t>
  </si>
  <si>
    <t>Exempt</t>
  </si>
  <si>
    <t>No</t>
  </si>
  <si>
    <t>Mp</t>
  </si>
  <si>
    <t>US compliant</t>
  </si>
  <si>
    <t>Supplier?</t>
  </si>
  <si>
    <t>TANG Apple Flv Instant Iced Tea Mix HY-EA, Strawberry Flv Instant Drink Mix HY, Four Seasons Flv Instant Drink Mix HY, Pomelo Flv Instant Drink Mix HY-EA, LID PACK-LYCHEE-400GX24, ICED LEMON TEA 25GX144PC, FRUIT AND VEG ORANGE CARROT</t>
  </si>
  <si>
    <t>Clouding agents - TiO2</t>
  </si>
  <si>
    <t>200000000143</t>
  </si>
  <si>
    <t>Color - Titanium Dioxide-Powder PROHIBITED IN FOODS IN EU, DO NOT USE IN NEW DEV – see notes</t>
  </si>
  <si>
    <t>200000000231</t>
  </si>
  <si>
    <t>Titanium Dioxide Color-Pwd-PROPOSED TO HARMONISED TO 10016980 PROHIBITED IN FOODS IN EU, DO NOT USE IN NEW DEV – see notes</t>
  </si>
  <si>
    <t>200000001618</t>
  </si>
  <si>
    <t>COLOUR-POWDER-TITANIUM DIOXIDE PROHIBITED IN FOODS IN EU, DO NOT USE IN NEW DEV – see notes</t>
  </si>
  <si>
    <t>200000001908</t>
  </si>
  <si>
    <t>Titanium Dioxide - Tang PROHIBITED IN FOODS IN EU, DO NOT USE IN NEW DEV – see notes</t>
  </si>
  <si>
    <t>200000001922</t>
  </si>
  <si>
    <t>Titanium Dioxide</t>
  </si>
  <si>
    <t>200000003216</t>
  </si>
  <si>
    <t>Beatreme Cloud-Kerry Ingredients PROHIBITED IN FOODS IN EU, DO NOT USE IN NEW DEV – see notes</t>
  </si>
  <si>
    <t>200000007161</t>
  </si>
  <si>
    <t>COLOR-POWDER-TITANIUM DIOXIDE -PROHIBITED IN FOODS IN EU, DO NOT USE IN NEW DEV – see notes</t>
  </si>
  <si>
    <t>cloudifier</t>
  </si>
  <si>
    <t>removed from evaluation</t>
  </si>
  <si>
    <t>calculation without orphan</t>
  </si>
  <si>
    <t>non-artificial - brown - oil soluble - liquid</t>
  </si>
  <si>
    <t>Royal Raspberry jelly powder, Strawberry Jelly powder</t>
  </si>
  <si>
    <t>BH03</t>
  </si>
  <si>
    <t>TURMERIC YELLOW, TURMERIC OLEORESIN, KURKUM, DIFERULOYMETHANE, Turmeric, Ins 100(I), E100, Color, Artificial Color, CURCUMIN</t>
  </si>
  <si>
    <t>Turmeric Extract (For Color), Turmeric Extract (Color), Spice, Curcuma Longa, Artificial Color, Turmeric</t>
  </si>
  <si>
    <t>E100</t>
  </si>
  <si>
    <t>Turmeric Yellow, Turmeric Oleoresin, Turmeric, Kurkum, Ins 100(I), E100, Diferuloymethane, Curcuma, Color, CI Natural Yellow 3, Artificial Color, 100, Curcumin</t>
  </si>
  <si>
    <t>Safflower Extract</t>
  </si>
  <si>
    <t>E160A(Iii), E160A, Color, Beta Carotenes (Blakeslea Trispora)</t>
  </si>
  <si>
    <t>Natural Beta-Carotene, Mixed Carotenes, E160A(Ii), E160A, Color, CI Food Orange 5, Carotenes-Natural, Beta-Carotene, Artificial Color, Beta Carotenes (Vegetable)</t>
  </si>
  <si>
    <t>Color, Annatto, Bixin</t>
  </si>
  <si>
    <t>Spice, Paprika Oleoresin, Paprika, Natural Flavor, Flavor, E160C, Color, Oleoresin Paprika</t>
  </si>
  <si>
    <t>Paprika Oleoresin, Paprika Extract (Br), Paprika, Natural Flavoring And Coloring, Natural Flavor, Flavor, Extractives Of Paprika, Artificial Color, 160(C), Paprika Extract</t>
  </si>
  <si>
    <t>E120, Coloring, Color, Cochineal carmine, Cochineal, CI natural red 4, Carminic acid, Carmine color, Artificial color, Carmines</t>
  </si>
  <si>
    <t>E120</t>
  </si>
  <si>
    <t>E120, Carmine Aluminium Lake</t>
  </si>
  <si>
    <t>E163, Anthocyanin, Ins 163i</t>
  </si>
  <si>
    <t>Vegetable Color, E162, Color, Betanin, Beetroot Red, Beet Red</t>
  </si>
  <si>
    <t>concentrated black carrot juice, black carrot juice concentrate</t>
  </si>
  <si>
    <t>Ins 163I, E163, Anthocyanin, Anthocyanins</t>
  </si>
  <si>
    <t>Enociania, Eno, E163(Ii), Color, Artificial Color, 163, Grape Skin Extract, ANTHOCYANINS</t>
  </si>
  <si>
    <t>Gardenia Blue, Gardenia</t>
  </si>
  <si>
    <t>Gardenia Blue</t>
  </si>
  <si>
    <t>E141(ii), E141, Copper Complexes Of Chlorophylls And Chlorophyllins, Copper Chlorophyll, Copper Complexes Of Chlorophylls And Chlorophyllins, Ins 141ii</t>
  </si>
  <si>
    <t>Philadelphia cream cheese strawberry corea</t>
  </si>
  <si>
    <t>AU02</t>
  </si>
  <si>
    <t>IN02</t>
  </si>
  <si>
    <t>Suttontown</t>
  </si>
  <si>
    <t>TRANG VANG- 120Gx4 -RUBY NO ADDED SUGAR-8 BOXES-CASE, TRANG VANG- 80Gx2 -OREO MOONCAKE-12 BOXES-CASE, TRANG VANG- 80gx4 -OREO MOONCAKE-8 BOXES-CASE, OREO PIE SOCOLA DAU 30GRX6X12 BLACKPINK, OREO PIE SOCOLA DAU 30GRX12X8 BLACKPINK, KD BURGER- 70G- TOPPING BEEF - 60 PACK/CASE, KD FRESH BUN BURGER BEEF 70GRX50 PACK, OREO PIE CHOCO&amp;DAU 480GX10HOP- 30GX16PCSX10BOX</t>
  </si>
  <si>
    <t>VN02</t>
  </si>
  <si>
    <t>Mondelez KinhDo</t>
  </si>
  <si>
    <t>KD FRESH BUN BURGER BEEF 70GRX50 PACK</t>
  </si>
  <si>
    <t>VN03</t>
  </si>
  <si>
    <t>North KinhDo</t>
  </si>
  <si>
    <t>AU04</t>
  </si>
  <si>
    <t>Ringwood</t>
  </si>
  <si>
    <t>CADBURY FAVOURITES-4.545KG-505G-KIWI CLASSIC-9 UNITS PR CASE, CAD 520G KIWI CLASSIC FAVOURITES 9CA</t>
  </si>
  <si>
    <t>CADBURY Chocolate Fish 20g-42 Units-Inner, CADBURY 40G PINKY BAR 48 UNITS / 6 INNERS / CSE, PINKY, M/M EGG, 150G MULTIPACK</t>
  </si>
  <si>
    <t>AU03</t>
  </si>
  <si>
    <t>Scoresby</t>
  </si>
  <si>
    <t>AU05</t>
  </si>
  <si>
    <t>CAD 35G CHERRY RIPE LAYERS 40 EA 6 INNERS, FRY'S 34G TURKISH DELIGHT LAYERS 40 EA 6 INNERS, CAD 15X180 CDM BYSBRRY AU 60CA, CAD 15X180 CDM BYSBRRY NZ 60CA, CADBURY 42 x 50G CDM SMORES BAR 6 BOXES/CA, ROCKY ROAD 180g x 15-INNER, MARVELLOUS CREATIONS 50G BIRTHDAY CAKE 216CA, MARVELLOUS CREATIONS 190G BIRTHDAY CAKE 56CA, CAD 15X190G CDM MC ROCKY ROAD 4CA, Cadbury DAIRY MILK SMORES 190gx14 Units-inner, CADBURY 170 GR DAIRY MILK CHOCOLATE TABLET SMORES  4 BOX/CA</t>
  </si>
  <si>
    <t>AU07</t>
  </si>
  <si>
    <t>Croydon</t>
  </si>
  <si>
    <t>CADBURY 438G FAVOURITE LAYERS AU 5 CA/CASE, CADBURY 247g CHRISTMAS STOCKING 24EA/CA, CADBURY FR GOODY CARRY BOX 2.76KG VARIETY PACK 4CA, CADBURY 177g CHRISTMAS STOCKING 24EA/CA, CADBURY 1.56KG COSTCO VALUE JUMBO PACK 1EA/CA, CADBURY FAVOURITES 665G GAMES TIN 2021 8CA, CADBURY FAVOURITES 665G REINDEER/TRUMPET TIN 2021 6CA, CADBURY 150G SANTA MAKING KIT 8CSE, CAD 837G FAVS COSTCO XMAS 9CA, CADBURY GIANT XMAS TUBE-5.016KG-836G-VARIETY PACK-6 UNITS/CASE, Cadbury-189G-Christmas Stocking-24 Units/case, 836G CADBURY HEXAGON VARIETY TUBE 6CA, CADBURY-466 GR- CHOCOLATE COATING CHRISTMAS- 5 BOX/CARTON CA</t>
  </si>
  <si>
    <t>1.1KG PASCALL MARSHMALLOWS</t>
  </si>
  <si>
    <t>CAD 135G CHERRY RIPE MINIS 10CA, CAD 836G FAVOURITES XMAS 21 CDM SANTA and MAGIC ELF 6CA, CAD 837G FAVOURITES COSTCO WIP 2021 6CA, CAD 780G FAVOURITES 2021 CHRISTMAS BIG MIX 6CA, CAD 880G FAVOURITES EASTER (CRÈME EGGS) 2022, CAD 270G SPECIAL TREATS LARGE 10CA, CADBURY XMAS FAVOURITES BIG SHARE 886G 6CA, CAD 886G CORE FAVOURITES - 6BOX/CA, CADBURY-820G-FAVOURITES 2021 EASTER-6units/case, CADBURY FAVOURITES-3.177KG-353G-PLAIN-9 UNITS PER CASE, CADBURY FAVOURITES-4.86KG- 540G-PLAIN-9 UNITS PER CASE, CADBURY FAVOURITES- 4.68KG- 780G-PLAIN-6 UNITS PER CASE, CAD-880G-FAVOURITES 2022 EASTER (Caramilk Eggs)-6units/case, CADBURY 180 GR SPECIAL TREATS SHARE BAG 14CA, Cadbury- 730G- Favourites-Easter MM Egg-6 Units/Case, CADBURY 10KG CHERRY RIPE CHOCOLATE 667 BOX/CARTON CASE, CAD 180GR CHERRY RIPE SHAREPACK 14CA, CADBURY FAVOURITES DARK - 3.168 KG-352 GR - 9 UNITS/CASE, CADBURY XMAS FAVOURITES ELVES SANTA 886G 6CA, 373G CADBURY FAVOURITES COLES STAFF GIFT 9 BOX/CARTON CASE</t>
  </si>
  <si>
    <t>PASCALL 300G CLINKERS 10CA, PASCALL 160G CLINKERS 18CA</t>
  </si>
  <si>
    <t>CN01</t>
  </si>
  <si>
    <t>Beijing (Biscuit)</t>
  </si>
  <si>
    <t>CN03</t>
  </si>
  <si>
    <t>Suzhou East</t>
  </si>
  <si>
    <t>CN07</t>
  </si>
  <si>
    <t>ID01</t>
  </si>
  <si>
    <t>Cikarang</t>
  </si>
  <si>
    <t>OREO 131G ANZ NEAPOLITAN 20CA, OREO SUMMER KPOP 12X9X28.5G, OREO SUMMER KPOP 12X6X28.5G, OREO SUMMER KPOP 24X123.5G, OREO 12*9*29,4g-COOKIE SANDWICH REDVELVE-SEA(exclude IDMYSG), OREO RED VELVET 12X2X123.5G, OREO RED VELVET 24X137G MYSG, 133G OREO SDW RED VELVET-ANZ, OREO RED VELVET 12X9X28.5G MY SG - ID01, OREO RED VELVET SG MY FESTIVE 24X119.6G, OREO FIZZY 24X123.5G- ID01, OREO FIZZY 12X9X28.5G- ID01, MINI OREO STRAWBERRY 24X61.3 G, OREO LUP 2000 STRW CREAM 12X12X38.0G - Plant ID01, OREO 123.5G STRAWB 24CA, OREO C/S/C STRAWBERRY CREAM 24X119.6g, OREO 133G COOKIE STRAWBERRY-ANZ, OREO SAND STRAW 12X(9X27.6)G SEA DU, OREO C/S/C STRW CREAM 12X12X27.6G, OREO LUP 2000 STRW CREAM 12X12X36.8G, OREO 119.6G STRAWB 24CA</t>
  </si>
  <si>
    <t xml:space="preserve">Mini Marshmallow NAC, PASCALL 180G CREAMING SODA 12CA, PASCALL 260G CREAMING SODA 10CA, 245G PASCALL MARSHMALLOWS VANRASP 10CA, 430G PASCALL MMALLOWS VANRASP 6CA, PASCALL Party Pack 2kg, PASCALL 180 GR PARTY PACK - 18 BOX/CASE, PASCALL 450 GR PARTY PACK - 12 BOX/CASE, Pascall_Party Pack_240g x 16 bags/shipper_NZ, 225G ALDI DOMINION SNAKES 16 CA, 225G ALDI DOMINION PARTY MIX 16CA, 150G PASCALL CHOC MALLOWS Strawberry and Creme, 500G ALDI DOMINION SOUR SODA POP, PASCALL 5KG BULK RASPBERRY MARSHMALLOWS - 1 UNIT/CASE, 520G ALDI DOMINION SNAKES REFRESH 10CA, PASCALL 150 GR ESKIMOS - 14 BOX/CASE, 150G PASCALL EXPLORERS, PASCALL 1KG RASPBERRY &amp; VANILLA MARSHMALLOWS - 6 UNITS/CASE, PASCALL 180 GR RASPBERRY &amp; VANILLA MARSHMALLOWS -12 BOX/CASE, PASCALL 125 GR RASPBERRY &amp; VANILLA MARSHMALLOWS -12 BOX/CASE, PASCALL 210 GR RASPBERRY &amp; VANILLA MARSHMALLOWS -12 BOX/CASE, PASCALL 280 GR RASPBERRY &amp; VANILLA MARSHMALLOWS -10 BOX/CASE, PASCALL 520 GR RASPBERRY &amp; VANILLA MARSHMALLOWS - 6 BOX/CASE, PASCALL 160G CHOCMALLOWS RASP 10CA, PASCALL 140G CHOCMALLOW RASP 10CA, 120G PASCALL PEACH LUMPS 14CA, BUZZ BAR CARAMEL, CF for SB and Creme Choc mallow bites, </t>
  </si>
  <si>
    <t>OREO SDW ROSE GRAPE FLAVOR 194G-CN01, OREO SDW ROSE GRAPE FLAVOR 194G-CN01, OREO SDW ROSE GRAPE FLAVOR 194G-HK, OREO SDW ROSE GRAPE FLAVOR 194G-HK, OREO SDW ROSE GRAPE FLAVOR 97G-CN01, OREO SDW ROSE GRAPE FLAVOR 97G-CN01, OREO SDW ROSE GRAPE FLAVOR 97G-HK, OREO SDW ROSE GRAPE FLAVOR 97G-HK, OREO-SW-BULK 3KG SAKURA YUZU FLAVOR-CN01, OREO-SW-BULK 3KG SAKURA YUZU FLAVOR-CN01, OREO SDW SAKURA YUZU FLAVOR 194G-CN01, OREO SDW SAKURA YUZU FLAVOR 194G-CN01, OREO SDW SAKURA YUZU FLAVOR 194G-HK, OREO SDW SAKURA YUZU FLAVOR 194G-HK, OREO SDW SAKURA YUZU FLAVOR 97G-CN01, OREO SDW SAKURA YUZU FLAVOR 97G-CN01, OREO SDW SAKURA YUZU FLAVOR 97G-HK, OREO SDW SAKURA YUZU FLAVOR 97G-HK, OREO-SW-BULK 3KG ROSE GRAPE FLAVOR, OREO-SW-BULK 3KG ROSE GRAPE FLAVOR, OREO PINK CRUMB 400GX24-BJ, OREO SPRING SAKURA STRAW 3kg, OREO SPRING SAKURA STRAW 388g, OREO SPRING SAKURA STRAW 97g</t>
  </si>
  <si>
    <t>CHIPS AHOY! CHEWY RED VELEVT 80G-HK, CA!-80G-CHEWY RED VELEVT-24 PACKS-CASE, CA! CHEWY RED VELVET COOKIE 320GX12-HK, CA! CHEWY RED VELVET COOKIE 320GX12, CA!CHEWY RED VELVET PORTION PACK 3KG</t>
  </si>
  <si>
    <t>Suzhou West</t>
  </si>
  <si>
    <t>OREO SDW ROSE GRAPE FLAVOR 194G-HK, OREO SDW ROSE GRAPE FLAVOR 194G, OREO SDW ROSE GRAPE FLAVOR 97G-HK, OREO SDW ROSE GRAPE FLAVOR 97G, OREO-SW-BULK 3KG SAKURA YUZU FLAVOR-CN07, OREO SDW SAKURA YUZU FLAVOR 194G-CN07, OREO SDW SAKURA YUZU FLAVOR 97G-CN07, OREO-SW-BULK 3KG ROSE GRAPE FLAVOR, Pacific soda purple sweet potato-100g-24 Bag-Case, Pacific Soda Purple Sweet Potato -100G-36Bags-Case-HK, Pacific soda purple sweet potato-400g-16Pp-12 Bag-Case, Oreo-194g-SDW- Rose Litchi- 24 Box-Case-CN07, Oreo-388g-SDW- Rose Litchi- 12 Box-Case-CN07, Oreo-97g-SDW- Rose Litchi- 24 Box-Case-CN07, Oreo-3KG-SDW-Rose Lychee-Bulk Pack-Case-CN07, Oreo-388g-SDW- TANGERINE AND LYCHEE FLAVOR- 12 Box-Case, Oreo-97g-SDW-TANGERINE AND LYCHEE FLAVOR- 24 Box-Case, Oreo-3KG-SDW-TANGERINE AND LYCHEE FLAVOR-Bulk Pack-Case, Oreo-388g-SDW- Honey Red Bean- 12 Box-Case-CN07, Oreo-97g-SDW- Honey Red Bean- 24 Box-Case-CN07, OREO SAKURA MATCHA 388G*12, OREO RED 388GX12</t>
  </si>
  <si>
    <t>OREO SELECTION 570GX10 VN, OREO SELECTION 199.5G,8BOXES/CASE VN FY20, OREO SELECTION 342G , 10BOXES/CASE VN FY20</t>
  </si>
  <si>
    <t>SUPER WINGS MINI SDW STRAWBERRY YOGURT 36G×12, SUPER WINGS MINI SDW STRAWBERRY YOGURT 108G×24, Oreo-233g-SDW-Strawberry-24 Box-Case-CN01, Oreo-466g-SDW-Strawberry-12 Box-Case-CN01, Oreo-116g-SDW-Strawberry-24 Box-Case-CN01, Oreo-349g-SDW-Strawberry-15 Box-Case, Oreo-3KG-SDW-Strawberry-Bulk Pack-Case-CN01, OREO 116 GR BISCUITS  STRAWBERRY 24 BOX/CARTON, Oreo-55g-SDW- Mini Oreo-Strawberry-24 Cup-Case-CN01, TUC flat wafer Cheese-3kg Bulk-278 stick-Case, TUC flat wafer Cheese-172.8g-16 sticks family-24 Box-Case, TUC flat wafer Cheese-64.8g- 6 sticks portion-48 Box-Case, OREO SPRING SAKURA STRAW 3kg, OREO SPRING SAKURA STRAW 388g, OREO SPRING SAKURA STRAW 97g, OREO CREAM WAFER 12GX16X24 STRAWBERRY-CN01, OREO CREAM WAFER 12GX6X24 STRAWBERRY-CN01, OREO CREAM WAFER 11.9X16X24 STRAWBERRY-CN01, OREO CREAM WAFER 11.9X6X24 STRAWBERRY-CN01, OREO CREAM WAFER 3kg STRAWBERRY-CN01</t>
  </si>
  <si>
    <t>OREO ZERO THIN ROSE 95G</t>
  </si>
  <si>
    <t>Pacific Rice Wafer 10.3g*6 Purple sweet potato Flavor 24box, PACIFIC RICE WAFER PP 164.8G-HK, Oreo-233g-SDW-Strawberry-24 Box-Case, Oreo-466g-SDW-Strawberry-12 Box-Case, Oreo-116g-SDW-Strawberry-24 Box-Case, Oreo-349g-SDW-Strawberry-15 Box-Case, Oreo-3KG-SDW-Strawberry-Bulk Pack-Case, Oreo-194g-SDW-Double Fruit-Grape+Peach-24 Box-Case, Oreo-388g-SDW-Double Fruit-Grape+Peach-12 Box-Case, Oreo-97g-SDW-Double Fruit-Grape+Peach-24 Box-Case, Oreo-3KG-SDW-Grape+ Peach-Bulk Pack-Case, Prince Sandwich strawberry-120g- single pack-30 Slug-Case, Prince sandwich-Strawberry-3kg bulk-Case, Prince sandwich strawberry-360g- 3 slugs family-10 bag-Case, Pacific Rice Wafer 10.3g*16 Purple sweet potato flavor 24box, PCS VALUE WAFER STRAWBERRY &amp; MILK 105G, RITZ PEACH CHEESE SDW BULK 3KG, RITZ PEACH CHEESE SDW 218GX12PACKS, OREO CREAM WAFER 3kg STRAWBERRY, OREO CREAM WAFER 12GX16X24 STRAWBERRY, OREO CREAM WAFER 12GX6X24 STRAWBERRY, Oreo-194g-SDW-Double Fruit-Raspberry+Blueberry-24 Box-Case, Oreo-388g-SDW-Double Fruit-Raspberry+Blueberry-12 Box-Case, Oreo-97g-SDW-Double Fruit-Raspberry+Blueberry-24 Box-Case, Oreo-3KG-SDW-Blueberry+Raseberry-Bulk Pack-Case</t>
  </si>
  <si>
    <t>BH01</t>
  </si>
  <si>
    <t>Tang Mango, Orange, Lemon - no last recipe transferred</t>
  </si>
  <si>
    <t>Tang 2Kg MANGO TUB 6CA, TANG 2KG MANGO TUB VALVE 6CA, Tang 750g Mango FS with Nat Color, CR fortified C, GCC, TANG 2KG ORANGE TUB 6CA, TANG 2KG ORANGE TUB VALVE 6CA, TANG 2KG PINEAPPLE VALVE 6CA, TANG 2KG PINEAPPLE TUB 6CA, TANG 2KG LEMON TUB 6CA, TANG 2KG LEMON TUB VALVE 6CA, TANG 2KG TROPICAL TUB 6CA, TANG 2KG TROPICAL TUB VALVE 6CA, Tang-2.5 kg Orange FS with Nat Color-fortified C-Export-EA</t>
  </si>
  <si>
    <t>ID02</t>
  </si>
  <si>
    <t>Bandung</t>
  </si>
  <si>
    <t>KRAFT 167 GR PROCESSED CHEESE-SLICES MAINSTREAM, KRAFT SINGLES EXTRA SLICE 30X200G, KRAFT SINGLES EXTRA SLICE 54X100G, KRAFT 2 KG FILLING CHEESE      8X2 BOX/CARTON CASE, KRAFT 150 GR PROCESSED CHEESE-SLICES  LOW FAT, KRAFT 224G SINGLES FOOD SERVICE       24X224 BOX/CARTON CASE, KRAFT 167 GR PROCESSED CHEESE-SLICES HIGH CALCIUM CHEESE, KRAFT 83 GR PROCESSED CHEESE-SLICES HIGH CALCIUM CHEESE, KRAFT 2 KG PROCESSED CHEESE  CHEDDAR - 8 BOX/CARTON CASE</t>
  </si>
  <si>
    <t>PIZZA CHEESE GOLD 2KG X 6</t>
  </si>
  <si>
    <t>Phillipines</t>
  </si>
  <si>
    <t>PH01</t>
  </si>
  <si>
    <t>Sucat</t>
  </si>
  <si>
    <t>Halls Cherry hard candy, Halls Strawverry hard candy</t>
  </si>
  <si>
    <t>Alexandria</t>
  </si>
  <si>
    <t>SZ01</t>
  </si>
  <si>
    <t>Matsapha</t>
  </si>
  <si>
    <t>HALLS-CANDY- POM ACAI-72's-POLYBAG, HALLS-CANDY- STRAWBERRY-72's-POLYBAG, HALLS 33.5 GR CANDY  FRUIT EXPLOSION     18 BOX/CARTON CASE, HALLS 33.5 GR CANDY  STRAWBERRY     18 BOX/CARTON CASE</t>
  </si>
  <si>
    <t>Eswatini</t>
  </si>
  <si>
    <t xml:space="preserve">TH023 </t>
  </si>
  <si>
    <t>LadKrabang</t>
  </si>
  <si>
    <t>HALLS COOL ORANGE 16x15x12s JP, 48g - no last recipe transfer</t>
  </si>
  <si>
    <t>Manama (Biscuit)</t>
  </si>
  <si>
    <t>ROYAL 77G CREME CARAMEL POWDEW 72 BOX/CARTON CASE, ROYAL 77Gx12 CREME CARAMEL POWDEW 6 BOX/CARTON CASE, Royal 77g Creme Caramel, ROYAL 49g Creme Caramel, DREAM WHIP 288G - POWDER  6 BOX/CARTON CASE, DREAM WHIP 144G - POWDER  12 BOX/CARTON CASE, DREAM WHIP 72G - POWDER  12 BOX/CARTON CASE, ROYAL CREAM CARAMEL POWDER, DREAM WHIP POWDER</t>
  </si>
  <si>
    <t>ROYAL CREAM CARAMEL POWDER, Royal 77g Creme Caramel, ROYAL 49g Creme Caramel, ROYAL 77G CREME CARAMEL POWDEW 72 BOX/CARTON CASE, ROYAL 77Gx12 CREME CARAMEL POWDEW 6 BOX/CARTON CASE</t>
  </si>
  <si>
    <t>CADBURY FAVOURITES-4.545KG-505G-KIWI CLASSIC-9 UNITS PR CASE, CAD 886G CORE FAVOURITES - 6BOX/CA, CADBURY XMAS FAVOURITES BIG SHARE 886G 6CA, CADBURY XMAS FAVOURITES ELVES SANTA 886G 6CA, CAD 880G FAVOURITES EASTER (CRÈME EGGS) 2022-6units/case, CAD-880G-FAVOURITES 2022 EASTER (Caramilk Eggs)-6units/case, CAD 837G FAVOURITES COSTCO WIP 2021 6CA, CAD 780G FAVOURITES 2021 CHRISTMAS BIG MIX 6CA, CAD 695G FAVOURITES 2021 CHRISTMAS CARAMELLO SANTA 6CA, CAD 836G FAVOURITES XMAS 21 CDM SANTA and MAGIC ELF 6CA, CADBURY FAVOURITES-3.177KG-353G-PLAIN-9 UNITS PER CASE, CADBURY FAVOURITES- 4.68KG- 780G-PLAIN-6 UNITS PER CASE, CADBURY FAVOURITES-4.86KG- 540G-PLAIN-9 UNITS PER CASE, CADBURY -880G-FAVOURITES 2021 EASTER-6units/case, CADBURY-820G-FAVOURITES 2021 EASTER-6units/case, CAD 520G KIWI CLASSIC FAVOURITES 9CA, CADBURY FAVOURITES - 265 G- PLAIN - 9 Units/Case, 340 G CADBURY FAVOURITES 9CA, Cadbury-520G-Favourites-9Unit/case, CAD 9X540G FAVOURTIES KIWI 9CA, CADBURY Favourites 700g Flying Disc, 373G CADBURY FAVOURITES COLES STAFF GIFT 9 BOX/CARTON CASE, Cadbury- 730G- Favourites-Easter MM Egg-6 Units/Case, CADBURY 220G MORO EGG CASKET 6 BOXES/CASE, CAD 530G KIWI CLASSIC FAVOURITES 9CA, CADBURY MORO 85 GR TWIN PACK - 4 BOX/CARTON CASE, CADBURY-60G- MORO -42 Each x 4 Inners, CAD 180GR MORO SHAREPACK 14CA</t>
  </si>
  <si>
    <t>CAD 837G FAVS COSTCO XMAS 9CA, CADBURY FAVOURITES 665G REINDEER/TRUMPET TIN 2021 6CA, CADBURY FAVOURITES 665G GAMES TIN 2021 8CA, CADBURY-312G-3D ADVENT CALAENDAR-6 CTN/SHPR, CADBURY FR GOODY CARRY BOX 2.76KG VARIETY PACK 4CA</t>
  </si>
  <si>
    <t>IN04</t>
  </si>
  <si>
    <t>Bhaddi (Unit1)</t>
  </si>
  <si>
    <t>Cadbury Bournvita - all differen product formats</t>
  </si>
  <si>
    <t>Cracker - Base Cracker - Tiger - Marie</t>
  </si>
  <si>
    <t>MY03</t>
  </si>
  <si>
    <t>Pulau Pinang</t>
  </si>
  <si>
    <t>190G SOUR PATCH KIDS COLA 20CA (2023), 190G SOUR PATCH KIDS COLA 20CA, SPK- 170g/bag- Cola-12 bags/case, SPK- 220g/bag- Cola-20 bags/case, 180G TNCC KOMBUCHA 14CA, 120G PASCALL HOKEY POKEY LUMPS 14CA</t>
  </si>
  <si>
    <t>Shell, Centre, Caramel - salted Caramel - in development</t>
  </si>
  <si>
    <t>EG02</t>
  </si>
  <si>
    <t>Jelly, Cola Blackforest Jellies, Oiled</t>
  </si>
  <si>
    <t>Cosy assorted wafer box</t>
  </si>
  <si>
    <t>VN82</t>
  </si>
  <si>
    <t>Binh Duong Kinh Do</t>
  </si>
  <si>
    <t>TRANGVANG - 160Gx4 - RUBY MODERN PURPLE - 8 BOXES-CASE, TRANGVANG - 160Gx4 - RUBY YOUNG - 8 BOXES-CASE, TRANGVANG - 160Gx4 - RUBY MODERN ORANGE - 8 BOXES-CASE, TRANGVANG - 160Gx4 - RUBY TRADITION RED - 8 BOXES-CASE, THU-120G-CV KID MC-FISH SHAPE WITH MILK CHOCOLATE 20PCS-CASE, THU-120G-HV KID MOONCAKE PIG SHAPE WITH CHEESE-20PCS-CASE, THU-230g-C GREEN RICE PASTE WITH CHESTNUT 0 YOLK MC-20PCS/CA, TRANGVANG - 160Gx4 - GOLDEN RED - 5 BOXES-CASE, TRANGVANG - 160Gx4 - GOLDEN GOLD - 5 BOXES-CASE, TRANGVANG - 160Gx4 - RUBY TRADITION GOLD - 8 BOXES-CASE, THU-150g-XHS LOTUS SEED AND CHIA SEED 0 YOLK-20PCS-CASE, THU-210g-32 JAMBON AND CHARSIU 2 YOLK-20PCS/CASE, THU-230g-3 JAMBON AND CHARSIU 2 YOLK-20PCS/CASE, THU-150g-XDX GREEN BEAN AND ALMOND 0 YOLK-20PCS-CASE, THU-150g-XMD BLACK SESAME AND MELON SEED 0 YOLK-20PCS-CASE, THU-150G-51 LOTUS SEED 1 YOLK-20PCS-CASE, THU-210g-L2 GREEN BEAN AND PANDAN LEAF 2 YOLK-20PCS/CASE, THU-210g-L GREEN BEAN AND PANDAN LEAF 2 YOLK-20PCS-CASE, THU-230g-L GREEN BEAN AND PANDAN LEAF 2 YOLK-20PCS-CASE, THU-150g-L1 GREAN BEAN AND PANDAN LEAF 1 YOLK-20PCS-CASE, THU-210g-62 GREEN BEAN WITH MELON SEED 2 YOLK-20PCS/CASE, THU-210g-6 GREEN BEAN WITH MELON SEED 2 YOLK-20PCS-CASE, THU-230g-6 GREEN BEAN WITH MELON SEED 2 YOLK-20PCS-CASE, MC GREEN BEAN 1Y 150G-VIETTEL, THU-150g-61 GREEN BEAN 1 YOLK-20PCS-CASE, THU-150g-60 GREEN BEAN 0 YOLK-20PCS-CASE, THU-210g-R2 RED BEAN 2 YOLK-20PCS/CASE, THU-210g-R JAPANESE RED BEAN PASTE 2 YOLK MC-20PCS-CASE, THU-230g-R JAPANESE RED BEAN PASTE 2 YOLK MC-20PCS-CASE, THU-150g-R1 RED BEAN 1 YOLK-20PCS-CASE, THU-150g-XTX GREEN TEA AND MACADAMIA 0 YOLK-20PCS-CASE, AFC NEW SOY SEASAME 100GX36BOX, SOLITE-23Gx12-CUPCAKE CAPPUCCINO-10 BOXES/CASE, SOLITE-432G-CUPCAKE TIRAMISU-12 BOX/CASE, SOLITE-90G-CUPCAKE TIRAMISU-24 BOX.CASE, SOLITE-240G-CUSTARD CAKE TIRAMISU-12 BOX/CASE, Solite CAK Custard Tiramisu 240gr x 12Bx, THU-150G-40 MIXED NUTS 0 YOLK-20PCS-CASE, THU-210g-22 ROASTED CHICKEN WITH XO SAUCE 2 YOLK-20PCS/CASE, THU-230g-2 ROASTED CHICKEN WITH XO SAUCE 2 YOLK-20PCS/CASE, THU-210g-B2 ABALONE  2 YOLK-20PCS/CASE, THU-230G-B ABALONE  2 YOLK-20PCS-CASE, THU-210g-42 CHINESE SAUSAGE WITH FIVE NUTS 2 YOLK-20PCS/CASE, THU-230g-4 CHINESE SAUSAGE WITH FIVE NUTS 2 YOLK-20PCS-CASE, THU-150G-A1 MUSHROOM WITH WINE-20PCS-CASE, THU-150G-31 JAMBON 1 YOLK-20PCS-CASE, THU-150G-21 ROASTED CHICKEN JAMBON 1 YOLK-20PCS PER CASE, THU-150G-41 MIXED NUTS 1 YOLK-20PCS-CASE, MC MISCEL CN SAUSAGE 0Y 150G-VIETTEL, COSY FLUTE WAFER ASSORTED 126GX24 PACKS PROMO22, COSY WAFER CHOCOLATE FLAVOR 46.4GX72, COSY BANH QUE THAP CAM HT 201,6GX 12 HOP, Cosy Wafer 126gx24 Choco, COSY WAFER CHOCOLATE FLAVOR 135GX24, THU-80Gx3-SNOWSKIN 3-12BOXES-CASE, THU-80Gx6-SNOWSKIN 6-8BOXES-CASE, TRANG VANG-RUBY HUNG THINH 80GX6, TRANG VANG - RUBY HUNG LONG 6X80G, TRANG VANG HONG NGOC HUNG PHU 8PCSX80G, TRANG VANG HONG NGOC HUNG GIA 8PCSX80G, COSY WAFER MIX TET 378GX8 BOX, OREO CHOCO WAFER ROLL 20X54G HL, OREO CHOCO WAFER ROLL 20X54G VSPHM, OREO CHOCO WAFER ROLL 20X54G THTWID, LU-97.5G- FLUTE WAFER CHOCOLATE-24 BOX/CASE, LU-234G- FLUTE WAFER CHOCOLATE-12 BOX/CASE, LU FLUTE WAFER CHOCOLATE 97.5G X 24, LU-97.5G- FLUTE VANILLA-24 BOX/CASE, LU-234G- FLUTE VANILLA-12 BOX/CASE, LU FLUTE WAFER VANILLE 234G X 12, LU FLUTE WAFER VANILLE 97.5G X 24, CREAMITY COSY WFR ASSORTED 80.2GR X 48P, COSY WAFER MIX 135GX24, CREAMITY COSY WFR ASSORTED 135GR X 24P, COSY FLUTE WAFER CHOCOLATE 126GX24 PACKS, COSY-336G-ASSORTED COOKIE-SOCOLATE-12 PPBOX/CASE, THU-210g-72 MILK COCONUT AND MELON SEED 2 YOLK-20PCS/CASE, THU-150g-71 COCONUT AND MILK 1 YOLK-20PCS-CASE, THU-150G-SR1 DURIAN 1 YOLK-20PCS-CASE, THU-210g-M2 TARO AND LOTUS SEED 2 YOLK-20PCS/CASE, THU-230g-M TARO AND LOTUS SEED 2 YOLK-20PCS-CASE, THU-210g-M TARO AND LOTUS SEED 2 YOLK-20PCS-CASE, THU-150g-M1 TARO 1 YOLK-20PCS-CASE, THU-210g-T2 LOTUS SEED WITH GREEN TEA 2 YOLK-20PCS/CASE, THU-210g-T LOTUS SEED WITH GREEN TEA 2 YOLK-20PCS-CASE, THU-230g-T LOTUS SEED WITH GREEN TEA 2 YOLK-20PCS-CASE, THU-150G-T1 GREEN TEA 1 YOLK-20PCS-CASE, THU-210g-52 LOTUS SEED WITH COPRA 2 YOLK-20PCS/CASE, THU-210g-5 LOTUS SEED PASTE WITH COCONUT 2YOLK MC-20PCS-CASE, THU-230g-5 LOTUS SEED PASTE WITH COCONUT 2YOLK MC-20PCS-CASE, KINH DO-50G-Fresh Cake-CHOCOCHIP-60/Case, THU-800G-24 ROASTED CHICKEN WITH XO SAUCE 4 YOLK-6PCS-CASE, THU-80G-YOUNG MC-JAMBON AND CHICKEN HALF YOLK-HIGHLAND, THU-80G-YOUNG MC-LOTUS HALF YOLK-HIGHLAND, THU-80G-YOUNG MC-GREEN BEAN HALF YOLK-HIGHLAND, THU-130G-7S COCONUT AND MILK 0 YOLK-20PCS-CASE, THU-130G-6S GREEN BEAN HALF YOLK-20PCS-CASE, THU-130G-3S JAMBON HALF YOLK-20PCS-CASE, THU-130G-4S MIXED NUTS 0 YOLK-20PCS-CASE, KD SOPHIE CHOCOLATE 50GR X 80PAC, KD BBL TUOI HAT SOCOLA 50GX10X12, KINH DO-360G- COOKIE COFFEE - 30 BAG/CASE, KINH DO-450G- COOKIE COFFEE - 10 BAG/CASE, COSY COOKIES BUTTER MILK 378GX8 TIN, COSY COOKIES BUTTER CHOCOLATE 378GX8 TIN, COSY COOKIES BUTTER CHOCOLATE 546GX6 TIN, COSY COOKIES BUTTER MILK 546GX6 TIN, Cosy cookies butter 602g x 6 tin, COSY-217G-ASSORTED COOKIE-CHOCOLATE-12 TIN/CASE, COSY COOKIES BUTTER CHOCOLATE 189GX18 TIN</t>
  </si>
  <si>
    <t>North Kinh Do</t>
  </si>
  <si>
    <t>THU-120G-CV KID MC-FISH SHAPE WITH MILK CHOCOLATE 20PCS-CASE, THU-150G-C1 GREEN RICE AND COCONUT 0 YOLK-20PCS-CASE, THU-230g-C GREEN RICE PASTE WITH CHESTNUT 0 YOLK MC-20PCS/CA, THU-210g-32 JAMBON AND CHARSIU 2 YOLK-20PCS/CASE, THU-230g-3 JAMBON AND CHARSIU 2 YOLK-20PCS/CASE, THU-150G-51 LOTUS SEED 1 YOLK-20PCS-CASE, THU-210g-L2 GREEN BEAN AND PANDAN LEAF 2 YOLK-20PCS/CASE, THU-210g-L GREEN BEAN AND PANDAN LEAF 2 YOLK-20PCS-CASE, THU-230g-L GREEN BEAN AND PANDAN LEAF 2 YOLK-20PCS-CASE, THU-150g-L1 GREAN BEAN AND PANDAN LEAF 1 YOLK-20PCS-CASE, THU-210g-62 GREEN BEAN WITH MELON SEED 2 YOLK-20PCS/CASE, THU-210g-6 GREEN BEAN WITH MELON SEED 2 YOLK-20PCS-CASE, THU-230g-6 GREEN BEAN WITH MELON SEED 2 YOLK-20PCS-CASE, MC GREEN BEAN 1Y 150G-VIETTEL, THU-150g-61 GREEN BEAN 1 YOLK-20PCS-CASE, THU-150g-60 GREEN BEAN 0 YOLK-20PCS-CASE, THU-210g-R2 RED BEAN 2 YOLK-20PCS/CASE, THU-210g-R JAPANESE RED BEAN PASTE 2 YOLK MC-20PCS-CASE, THU-230g-R JAPANESE RED BEAN PASTE 2 YOLK MC-20PCS-CASE, THU-150g-R1 RED BEAN 1 YOLK-20PCS-CASE, KD BBL TUOI CHOCOCHIP 38Gx180, KD SOPHIE CHOCOCHIP 38GR X 120PAC, KINH DO-38G-Fresh Cake-CHOCOCHIP-120/Case, THU-150G-40 MIXED NUTS 0 YOLK-20PCS-CASE, THU-210g-22 ROASTED CHICKEN WITH XO SAUCE 2 YOLK-20PCS/CASE, THU-230g-2 ROASTED CHICKEN WITH XO SAUCE 2 YOLK-20PCS/CASE, THU-210g-42 CHINESE SAUSAGE WITH FIVE NUTS 2 YOLK-20PCS/CASE, THU-230g-4 CHINESE SAUSAGE WITH FIVE NUTS 2 YOLK-20PCS-CASE, THU-150G-31 JAMBON 1 YOLK-20PCS-CASE, THU-150G-21 ROASTED CHICKEN JAMBON 1 YOLK-20PCS PER CASE, MC ROASTED CHICKEN JAMBON 1Y 150G_VIETTEL, MC MISCEL CN SAUSAGE 150G 1Y-VIETTEL, THU-150G-41 MIXED NUTS 1 YOLK-20PCS-CASE, MC MISCEL CN SAUSAGE 0Y 150G-VIETTEL, COSY FLUTE WAFER ASSORTED 126GX24 PACKS PROMO22, Cosy Wafer 126gx24 Choco, M0 - Foxcon - TARO 0 YOLK 150G-20PCS, R0- RED BEAN 0 YOLK 230G - 20 PCS, SAMSUNG - 130G - Miscellaneous Without Chinese Sausage 20PCS, VINMART MC-LOTUS PASTE WITH GREEN TEA HALF YOLK 100G - 20PCS, COSY FLUTE WAFER CHOCOLATE 126GX24 PACKS, VINMART -MC-MILK COCONUT FILLING HALF YOLK 100G - 20PCS, THU-210g-72 MILK COCONUT AND MELON SEED 2 YOLK-20PCS/CASE, THU-210g-7 MILK COCONUT AND MELON SEED 2 YOLK-20PCS-CASE, THU-230g-7 MILK COCONUT AND MELON SEED 2 YOLK-20PCS-CASE, THU-150g-71 COCONUT AND MILK 1 YOLK-20PCS-CASE, THU-150G-SR1 DURIAN 1 YOLK-20PCS-CASE, THU-210g-M2 TARO AND LOTUS SEED 2 YOLK-20PCS/CASE, THU-230g-M TARO AND LOTUS SEED 2 YOLK-20PCS-CASE, THU-210g-M TARO AND LOTUS SEED 2 YOLK-20PCS-CASE, THU-150g-M1 TARO 1 YOLK-20PCS-CASE, THU-210g-T2 LOTUS SEED WITH GREEN TEA 2 YOLK-20PCS/CASE, THU-210g-T LOTUS SEED WITH GREEN TEA 2 YOLK-20PCS-CASE, THU-230g-T LOTUS SEED WITH GREEN TEA 2 YOLK-20PCS-CASE, THU-150G-T1 GREEN TEA 1 YOLK-20PCS-CASE, THU-210g-52 LOTUS SEED WITH COPRA 2 YOLK-20PCS/CASE, THU-210g-5 LOTUS SEED PASTE WITH COCONUT 2YOLK MC-20PCS-CASE, THU-230g-5 LOTUS SEED PASTE WITH COCONUT 2YOLK MC-20PCS-CASE, VINMART -MC- GREEN BEAN WITH WATERMELON SEED 0 YOLK - 20PCS, VINMART -MC-JAMBON MIXED FILLING 0 YOLK 100G - 20PCS, THU-800G-24 ROASTED CHICKEN WITH XO SAUCE 4 YOLK-6PCS-CASE, THU- 80Gx3 - YOUNG MOONCAKE 2 - 12 BOXES-CASE, THU - 80Gx6 - YOUNG MOONCAKE 2 - 8 BOXES-CASE, THU - 80Gx6 - YOUNG MOONCAKE 1 - 8 BOXES-CASE, THU - 80Gx3 - YOUNG MOONCAKE 1 - 12 BOXES-CASE, THU-130G-7S COCONUT AND MILK 0 YOLK-20PCS-CASE, THU-130G-6S GREEN BEAN HALF YOLK-20PCS-CASE, THU-130G-3S JAMBON HALF YOLK-20PCS-CASE, THU-130G-4S MIXED NUTS 0 YOLK-20PCS-CASE, KD BBL TUOI HAT SOCOLA 50GX10X12</t>
  </si>
  <si>
    <t>Beijing</t>
  </si>
  <si>
    <t>MiniCA! Coconut latte, Mini CA! choco</t>
  </si>
  <si>
    <t>Chips Ahoy! original -Portion pack-3kg-Case, Chips Ahoy! Original-285g family pack-12 Bags-Case, CA! BASE CHOCOLATE COOKIE BONUS  425GX12, CA! Base Original Cookie 510g (EC Pack), CA! BASE ORIGINAL CHOCOLATE COOKIE 340GX12, CA! BASE ORIGINAL CHOCOLATE COOKIE 170GX24, CHIPS AHOY! COOKIE SLUG 95GX24-HK, Chips Ahoy original-95g single pack-24 Slug-Case, Chips Ahoy! Coffee-3kg- 21g portion pack-Case, Chips Ahoy! Coffee- 285g family pack- 12 bags-Case, CA! BASE COFFEE COOKIE 340GX12, CA! BASE COFFEE COOKIE 170GX24, Chips Ahoy! Coffee- 95g single pack-24 slugs-Case, Chips Ahoy! Original-315g-15 portions pack-12 Boxes-Case, Chips Ahoy! Original-252g-12 portion pack HK-12 Boxes-Case, CA!BASE CHOCOLATE COOKIE BONUS 425GX12HK, CA! BASE CHOCOLATE COOKIE 340GX12 HK, Chips Ahoy! Candy blast -3kg-21g portion pack-Case, Chips Ahoy! Candy Blast original-255g familypack-12bags-Case, CA! BASE CANDY BLAST COOKIE 340GX12, Chips Ahoy! Candy Blast Original-85g single-24 slugs-Case</t>
  </si>
  <si>
    <t>Chips Ahoy! original -Portion pack-3kg-Case, Chips Ahoy original-95g single pack-24 Slug-Case, Chips Ahoy! Coffee-3kg- 21g portion pack-Case, Chips Ahoy! Coffee- 285g family pack- 12 bags-Case, CA! BASE COFFEE COOKIE 340GX12, CA! BASE COFFEE COOKIE 170GX24, Chips Ahoy! Coffee- 95g single pack-24 slugs-Case, CA! CHUNKY COFFEE COOKIE 288GX12-HK, CA! CHUNKY COOKIE COFFEE FLAVOR 72G, CA! CHUNKY COFFEE COOKIE 288GX12, Chips Ahoy! Original-315g-15 portions pack-12 Boxes-Case, Chips Ahoy! Original-252g-12 portion pack HK-12 Boxes-Case, CA! CHUNKY CHOCOLATE COOKIE 288GX12 HK, CA! chunky Original HK/SG-72g- 24 BOX-Case, Chips Ahoy! Chunky original-3kg-24g portion pack -Case, Chips Ahoy! Chunky original-72g single-24 slug-Case, CA! CHUNKY CHOCOLATE COOKIE 288GX12, CA! CHUNKY CHOCOLATE COOKIE 144G X 24, Chips Ahoy! Chunky original-216g family pack-12 bags-Case, Chips Ahoy! Candy blast -3kg-21g portion pack-Case, Chips Ahoy! Candy Blast original-255g familypack-12bags-Case, CA! BASE CANDY BLAST COOKIE 340GX12, Chips Ahoy! Candy Blast Original-85g single-24 slugs-Case</t>
  </si>
  <si>
    <t>CADBURY 48 GR P.S. CHOCOLATE BAR  ORIGINAL 40 BOX/CARTON</t>
  </si>
  <si>
    <t>ZA02</t>
  </si>
  <si>
    <t>240G TNCC SOFT JELLIES FRUIT SALAD, TNCC 240G SOFT JEL FRT SAL MEA 18CA, 220G TNCC SOFT JELLIES FRUIT SALAD 18CA, TRCC 260G JELLY BABIES 18CA RSA, TNCC 240G SOFT JELLIE FRT SALAD GCC 18CA, 180G TNCC FRUIT SALAD 12CA, 220G TNCC JELLY BABIES 18CA, TNCC 260G JELLY BABIES GCC 18CA, 260G TNCC JELLY BABIES, PASCALL Planes 2kg, PASCALL 180 GR WINE GUMS - 18 BOX/CASE, 260G TNCC SNAKES, 200G TNCC SNAKES, 1.2KG TNCC SNAKES, 520G TNCC SNAKES, TNCC 260G TNCC SNAKES GCC 16CA, TNCC 200G SNAKES MEA 12CA, TRCC 260G SNAKES 16CA RSA, 230G TNCC SNAKES 16CA, 180G TNCC SNAKES 12CA, 440G TNCC SNAKES 10CA, 1.5 KG TNCC SNAKES 6CA (RETAIL) , 1.5 KG TNCC SNAKES 6CA (COSTCO) , 1.1KG DDS TNCC SNAKES, 300G PASCALL JUBES 14CA, 240G TNCC SOURS SQUIRMS, 180G TNCC SOUR SQUIRMS, TNCC 180G SOURS SQUIRMS MEA 12CA, TNCC 240G SOURS SQUIRMS GCC 18CA, 220G TNCC SOURS SQUIRMS 16CA, PASCALL 260 GR WINE GUMS - 18 BOX/CASE, 220G PASCALL WINE GUMS 18CA, 240G TNCC FORBIDDEN FRUIT, SOUR PATCH KIDS 170G BAG - ORIGINAL - 12 UNITS/CASE, SOUR PATCH KIDS 220G BAG - ORIGINAL - 20 UNITS/CASE, SOUR PATCH KIDS 520G BAG - ORIGINAL - 10 UNITS/CASE, PASCALL Countline Winegums 2kg NAC, PASCALL 180 GR FRUIT JUBES - 18 BOX/CASE, 180G TNCC BERRY BLISS 12CA, TNCC 200G BERRY BLISS 12CA, 200G TNCC BERRY BLISS 12CA_ANZ, PASCALL 350 GR JUBES - 12 BOX/CASE, 300G PASCALL JUBES 12CA, TNCC 260G DINOSAURS GCC 18CA, 260G TNCC DINOSAURS, 220G TNCC DINOSAURS 18CA, PASCALL Jet Planes NAC 2kg, PASCALL 180 GR JET PLANES - 18 BOX/CASE, 1.5 KG TNCC PARTY MIX 6CA (RETAIL) , 430G TNCC PARTY MIX 10CA, 220G TNCC PARTY MIX 16CA, TNCC 180G TNCC PARTY MIX MEA 12CA, PASCALL Party Pack 2kg, PASCALL 180 GR PARTY PACK - 18 BOX/CASE, PASCALL 450 GR PARTY PACK - 12 BOX/CASE, Pascall_Party Pack_240g x 16 bags/shipper_NZ, 200G TNCC ZOO CREW 18CA, 220G TNCC Aussie Adventure 18CA, 240G TNCC PARTY MIX REFRESH, 520G TNCC PARTY MIX REFRESH, 180G TNCC PARTY MIX REFRESH, 1KG TNCC PARTY MIX REFRESH, 1.5 KG TNCC PARTY MIX 6CA (COSTCO) , TNCC 240G PARTY MIX GCC 16CA, TRCC 240G PARTY MIX 16CA RSA, 180G TNCC BERRY SALAD PLANT BASED 18CA, 480G TNCC GARDEN PARTY-10 BAGS/CA, 430G TNCC GARDEN PARTY 10CA, 225G ALDI DOMINION PARTY MIX 16CA, 170G SOUR PATCH SPACE KIDS 12CA, 190G SOUR PATCH SPACE KIDS 20CA, TNCC 200G SMOOTHIE ORCHARD BL 16CA, TNCC 220G EGG FOAM MIX 16CA, 180G TNCC KOMBUCHA 14CA, 170G SOUR PATCH KIDS SCUBA 12CA, 220G SOUR PATCH KIDS SCUBA 20CA, 190G SOUR PATCH KIDS SCUBA 20CA, 190G SOUR PATCH KIDS SCUBA 20CA (2023), 1.1KG TNCC DDS PARTY MIX, 480G TNCC JOLLY JELLIES, 1 KILO TNCC JOLLY JELLIES, SOUR PATCH KIDS 170G BAG - TRICKSTERS - 12 UNITS/CASE, SOUR PATCH KIDS 220G BAG - TRICKSTERS - 20 UNITS/CASE, 480G TNCC RS FRUIT BASKET, 220G TNCC FRUIT BASKET REDUCED SGR, 220G TNCC FROGS REDUCED SGR, 300G (10X 30G) TNCC RS DINOS SP, 300G (10X 30G) TNCC RS FRUIT GEM SP, SOUR PATCH KIDS 170G BAG - TROPICAL BLAST - 12 UNITS/CASE, 1.5KG SPK ORIGINAL-6 BAGS/CA, 1.5KG SPK ORIGINAL COSTCO-6 BAGS/CA, 190G SOUR PATCH KIDS 20CA, 190G SOUR PATCH KIDS 20CA (2023), 430G SOUR PATCH KIDS 10CA, TNCC-Reduced Sugar Snakes-180g Bag, 260G TNCC SNAKES REDUCED SUGAR, 230G TNCC SNAKES REDUCED SUGAR 16CA, SOUR PATCH KIDS 170G BAG - EXTREME - 12 UNITS/CASE, SOUR PATCH KIDS 220G BAG - EXTREME - 20 UNITS/CASE, 190G SOUR PATCH MAX 20CA, 190G SOUR PATCH MAX 20CA (2023), SOUR PATCH KIDS 220G BAG - TROPICAL BLAST - 18 UNITS/CASE, 170G SOUR PATCH KIDS BERRY 12CA, 220G SOUR PATCH KIDS BERRY 20CA, 190G SOUR PATCH KIDS BERRY 20CA, 190G SOUR PATCH KIDS BERRY 20CA (2023), 180G TNCC FRUITS &amp; CREAM BLISS 12CA, 220G TNCC Fruity Stackers, TNCC 220G EASTER BUNNIES 16CA, 200G TNCC VEGAN FRUIT MIX 18CA, 180G TNCC VEGAN FRUIT MIX 18CA, TNCC 30GX33 MAGIC FRUIT MEA 6CA, TNCC 75G MINO DINO MEA 20CA, TNCC 30GX33 MINI DINO MEA 6CA</t>
  </si>
  <si>
    <t>SPK HANDY BAGS MIXED SHIPPER ALDI 16CA, TNCC HANDY BAGS MIXED SHIPPER ALDI 16CA</t>
  </si>
  <si>
    <t>Thaniland</t>
  </si>
  <si>
    <t>TH02</t>
  </si>
  <si>
    <t>220G TNCC CHEWS SMOOTHIE, 180G TNCC SMOOTHIE CHEWS 10X180G ANZ, TNCC SMOOTHIE CHEWS 180ANZ(2023) 10CT, PASCALL 220G FRUIT BURST, PASCALL 170 GR FRUIT BURST - 16 BOX/CASE, TNCC FRUIT MIX 10X220G ANZ, 180G TNCC CHEWS FRUITY MIX, 420G TNCC CHEWS FRUITY, 350G TNCC FRUITY CHEWS 6X350G ANZ, 180G TNCC FRUITY CHEWS 10X180G ANZ, TNCC FRUITY CHEWS HANDYBAG 180G ANZ 12CT, TNCC FRUITY CHEWS 350G ANZ (2023) 6CT, TNCC FRUITY CHEWS 180G ANZ(2023) 10CT, PASCALL 170 GR LOLLY SCRAMBLE - 16 BOX/CASE, PASCALL 400 GR FRUIT BURST -  12 BOX/CASE</t>
  </si>
  <si>
    <t>CADBURY 343GR CDM STRAWBERRY BLOCK 10EA / 4CA, CADBURY DAIRY MILK SNACK 148g x 6 CARTON CASE, CADBURY Freddo Strawberry 15GR 4CA, CADBURY 15 X 180G CDM SNACK TABLET 4 BOX/CA, CAD 180GR FREDDO STRAWBERRY SHAREPACK 14CA</t>
  </si>
  <si>
    <t>150G ALDI MIXED SRP, CADBURY-312G-3D ADVENT CALAENDAR-6 CTN/SHPR, 836G CADBURY HEXAGON VARIETY TUBE 6CA, 141G CADBURY FREDDO MIX GIFT BAG, CADBURY-466 GR- CHOCOLATE COATING CHRISTMAS- 5 BOX/CARTON CA</t>
  </si>
  <si>
    <t>CADBURY FAVOURITES 334G CDM INDULGENT 9 UNITS/CASE, CAD 118G STRAWBERRY EGG BAG 27CA, CDM-124G-STRAWBERRY SMOOTH BITES-14U/CASE, CAD 142G CDM STRAWBERRY BITES 12CA, CADBURY FAVOURITES PARTY PACK-5.13 KG-570 GR-9 UNITS/CASE, CADBURY FAVOURITES-4.86KG-540G-PARTY PACK-9 UNITS PER CASE, CADBURY 234GR FREDDO MIX SHAREPACK 12CA</t>
  </si>
  <si>
    <t>no product associated</t>
  </si>
  <si>
    <t>JP Oreo Mint Cream 193G, Oreo-154g-JP Oreo Crispy-Red Bean- 40Box-Case, OREO SPRING PLUM BAMBOO 3kg, OREO SPRING PLUM BAMBOO 388g, OREO SPRING  PLUM BAMBOO 97g, OREO PLUM &amp; BAMBOO SDW 194G X 24  -HK, Oreo Plum &amp; Bamboo SDW 97gX24- HK, Oreo-154g-SDW- Oreo Thin (JP)-Mint- 4 Box-Case, OREO-SW-BULK 3KG ROSE GRAPE FLAVOR, OREO SDW ROSE GRAPE FLAVOR 194G, OREO SDW ROSE GRAPE FLAVOR 194G-HK, OREO SDW ROSE GRAPE FLAVOR 97G, OREO SDW ROSE GRAPE FLAVOR 97G-HK</t>
  </si>
  <si>
    <t>CA! CHEWY MATCHA CRANBERRY BULK 3KG, Chips Ahoy! Chewy original-80g single pack-24 slug-Case, CA! CHEWY MATCHA CRANBERRY COOKIE  80GX24, Chips Ahoy! chewy original-240g family pack-12 bags-Case, CA! CHEWY MATCHA CRANBERRY COOKIE 320GX12, Chips Ahoy! Chewy Original-3kg-27.2 portion pack-Case, CA Chewy Matcha Cranberry - 3kg-27.2 portion pack-Case</t>
  </si>
  <si>
    <t>PACIFIC RICE WAFER PP 164.8G-HK, Pacific Rice Wafer 10.3g*6 Purple sweet potato Flavor 24box, Oreo-388g-SDW- Honey Red Bean- 12 Box-Case, Oreo-97g-SDW- Honey Red Bean- 24 Box-Case, PCS VALUE WAFER RED BEAN &amp; MILK 105G, Oreo-97g-SDW-Double Fruit-Raspberry+Blueberry-24 Box-Case, Oreo-3KG-SDW-Blueberry+Raseberry-Bulk Pack-Case, Oreo-194g-SDW-Double Fruit-Grape+Peach-24 Box-Case, Oreo-388g-SDW-Double Fruit-Grape+Peach-12 Box-Case, Oreo-97g-SDW-Double Fruit-Grape+Peach-24 Box-Case, Oreo-3KG-SDW-Grape+ Peach-Bulk Pack-Case, Pacific Rice Wafer 10.3g*16 Purple sweet potato flavor 24box, OREO-SW-BULK 3KG ROSE GRAPE FLAVOR, OREO SDW ROSE GRAPE FLAVOR 194G, OREO SDW ROSE GRAPE FLAVOR 194G-HK, OREO SDW ROSE GRAPE FLAVOR 97G, OREO SDW ROSE GRAPE FLAVOR 97G-HK, Pacific soda purple sweet potato-100g-24 Bag-Case, Pacific Soda Purple Sweet Potato -100G-36Bags-Case-HK, Pacific soda purple sweet potato-400g-16Pp-12 Bag-Case, Oreo-194g-SDW-Double Fruit-Raspberry+Blueberry-24 Box-Case, Oreo-388g-SDW-Double Fruit-Raspberry+Blueberry-12 Box-Case</t>
  </si>
  <si>
    <t>220G TNCC SOFT JELLIES FRUIT SALAD 18CA, 240G TNCC SOFT JELLIES FRUIT SALAD, 220G TNCC S JELLY FRUIT SALAD 18CA(2023), TNCC 240G SOFT JELLIE FRT SALAD GCC 18CA, TNCC 240G SOFT JEL FRT SAL MEA 18CA, 180G TNCC FRUIT SALAD 12CA, 440G TNCC SNAKES 10CA (2023), PASCALL 150 GR ESKIMOS - 14 BOX/CASE, 150G PASCALL EXPLORERS, FRESHA 1KG FRUIT JELLIES - 6 UNITS/CASE, FRESHA 10KG SNAKES - 1 UNIT/CASE, 1.2KG TNCC SNAKES, 200G TNCC SNAKES, 520G TNCC SNAKES, 260G TNCC SNAKES, TNCC 260G TNCC SNAKES GCC 16CA, TRCC 260G SNAKES 16CA RSA, TNCC 200G SNAKES MEA 12CA, 230G TNCC SNAKES 16CA, 440G TNCC SNAKES 10CA, 180G TNCC SNAKES 12CA, 1.5 KG TNCC SNAKES 6CA (RETAIL) , 1.5 KG TNCC SNAKES 6CA (COSTCO) , 1.1KG DDS TNCC SNAKES, 190G TNCC SNAKES 12CA 2023, 230G TNCC SNAKES 16CA (2023), PASCALL 260 GR WINE GUMS - 18 BOX/CASE, 220G PASCALL WINE GUMS 18CA, 240G TNCC FORBIDDEN FRUIT, 225G ALDI DOMINION SNAKES 16 CA, 520G ALDI DOMINION SNAKES REFRESH 10CA, SOUR PATCH KIDS 170G BAG - ORIGINAL - 12 UNITS/CASE, SOUR PATCH KIDS 220G BAG - ORIGINAL - 20 UNITS/CASE, SOUR PATCH KIDS 520G BAG - ORIGINAL - 10 UNITS/CASE, PASCALL 2KG COUNTLINE WINE GUMS - 3 UNITS/CASE, PASCALL 180 GR FRUIT JUBES - 18 BOX/CASE, FRESHA 10KG JELLY BABIES - 1 UNIT/CASE, FRESHA 10KG JUBES - 1 UNIT/CASE, PASCALL 350 GR JUBES - 12 BOX/CASE, 300G PASCALL JUBES 12CA, 300G PASCALL JUBES 14CA, 240G TNCC SOURS SQUIRMS, 180G TNCC SOUR SQUIRMS, TNCC 180G SOURS SQUIRMS MEA 12CA, TNCC 240G SOURS SQUIRMS GCC 18CA, 220G TNCC SOURS SQUIRMS 16CA, 220G TNCC SOURS SQUIRMS 16CA (2023), 170G SOUR PATCH KIDS BERRY 12CA, 220G SOUR PATCH KIDS BERRY 20CA, 190G SOUR PATCH KIDS BERRY 20CA, 190G SOUR PATCH KIDS BERRY 20CA (2023), 120G PASCALL FEIJOA LUMPS 14CA, 120G PASCALL SNIFTER LUMP NZ 14CA, PASCALL 140G SNIFTER LUMPS 14CA, 120G PASCALL CHOC MINT LUMPS AU 14CA, SPK_Mega Duos_170g x 12 bags/ case, SPK_Mega Duos_220g x 20 bags/ case, FRESHA 10KG SPEARMINT LEAVES - 1 UNIT/CASE, TNCC 260G DINOSAURS GCC 18CA, 260G TNCC DINOSAURS, 220G TNCC DINOSAURS 18CA, 220G TNCC DINOSAURS 18CA (2023), PASCALL 2KG JET PLANES - 3 UNITS/CASE, PASCALL 180 GR JET PLANES - 18 BOX/CASE, PASCALL 2KG PLANES - 3 UNITS/CASE, PASCALL 180 GR WINE GUMS - 18 BOX/CASE, 180G PASCALL WINE GUMS 18CA, 170G SOUR PATCH KIDS SCUBA 12CA, 220G SOUR PATCH KIDS SCUBA 20CA, 190G SOUR PATCH KIDS SCUBA 20CA, 190G SOUR PATCH KIDS SCUBA 20CA (2023), 220G TNCC Beach Days 16CA, 220G TNCC BEACH DAYS 18CA (2023), 430G TNCC PARTY MIX 10CA, 1.5 KG TNCC PARTY MIX 6CA (RETAIL) , 220G TNCC PARTY MIX 16CA (2023), 430G TNCC PARTY MIX 10CA (2023), FRESHA 10KG PARTY MIX - 1 UNIT/CASE, PASCALL 2KG PARTY PACK - 3 UNITS/CASE, PASCALL 180 GR PARTY PACK - 18 BOX/CASE, PASCALL 450 GR PARTY PACK - 12 BOX/CASE, Pascall_Party Pack_240g x 16 bags/shipper_NZ, 180G TNCC PARTY MIX REFRESH, 520G TNCC PARTY MIX REFRESH, 1KG TNCC PARTY MIX REFRESH, 240G TNCC PARTY MIX REFRESH, 1.5 KG TNCC PARTY MIX 6CA (COSTCO) , TNCC 240G PARTY MIX GCC 16CA, TRCC 240G PARTY MIX 16CA RSA, TNCC 180G TNCC PARTY MIX MEA 12CA, 220G TNCC PARTY MIX 16CA, ALDI DOMINION 520G PARTY MIX REFRESH - 10 UNITS/CASE, 170G SOUR PATCH SPACE KIDS 12CA, 190G SOUR PATCH SPACE KIDS 20CA, 190G SOUR PATCH SPACE KIDS 20CA (2023), 150G PASCALL JELLY GEMS TROPICAL 18CA, TNCC 200G SMOOTHIE ORCHARD BL 16CA, TNCC 220G EASTER EGGS 16CA, 225G ALDI DOMINION PARTY MIX 16CA, 190G SOUR PATCH MAX 20CA (2023), 1.1KG TNCC DDS PARTY MIX, 480G TNCC JOLLY JELLIES, 1 KILO TNCC JOLLY JELLIES, 480G TNCC RS FRUIT BASKET, 220G TNCC FRUIT BASKET REDUCED SGR, 220G TNCC FRUIT BASKET RS 18CA (2023), 220G TNCC FROGS REDUCED SGR, 220G TNCC FROGS REDUCED S 18CA (2023), 1.5KG SPK ORIGINAL-6 BAGS/CA, 1.5KG SPK ORIGINAL COSTCO-6 BAGS/CA, 190G SOUR PATCH KIDS 20CA, 190G SOUR PATCH KIDS 20CA (2023), 430G SOUR PATCH KIDS 10CA, 430G SOUR PATCH KIDS 10CA 2023, TNCC-180G-REDUCED SUGAR SNAKES-10 BAGS/CASE, TNCC-260G-REDUCED SUGAR SNAKES-16 BAGS/CASE, 230G TNCC SNAKES REDUCED SUGAR 16CA, 230G TNCC SNAKES REDUCED S 16CA (2023), SOUR PATCH KIDS 170G BAG - EXTREME - 12 UNITS/CASE, SOUR PATCH KIDS 220G BAG - EXTREME - 20 UNITS/CASE, 190G SOUR PATCH MAX 20CA, 300G (10X 30G) TNCC RS FRUIT GEM SP, 180G TNCC BERRY SALAD PLANT BASED 18CA, 180G TNCC BERRY SALAD 18CA (2023), 220G TNCC Fruity Stackers, 220G TNCC FRUITY STACKERS 18CA (2023), 480G TNCC GARDEN PARTY-10 BAGS/CA, 430G TNCC GARDEN PARTY 10CA, 430G TNCC GARDEN PARTY 10CA (2023), 200G TNCC ZOO CREW 18CA, TNCC 200G TNCC ZOO CREW 18CA (2023), 220G TNCC Aussie Adventure 18CA, 220G TNCC AUSSIE ADVENTURE 18CA (2023), 500G ALDI DOMINION SOUR SODA POP, SPK-Fire-170g-Bag-12/case-AUS, TNCC 220G EASTER BUNNIES 16CA, 200G TNCC VEGAN FRUIT MIX 18CA, 180G TNCC VEGAN FRUIT MIX 18CA, 180G TNCC VEGAN FRUIT MIX 18CA (2023), TNCC 75G MINO DINO MEA 20CA, TNCC 30GX33 MINI DINO MEA 6CA, 220G TNCC ENERGY SPORTS DRINK 18CA, FRESHA 10KG MIXED BERRIES - 1 UNIT/CASE</t>
  </si>
  <si>
    <t>PASCALL 300G CLINKERS 10CA, PASCALL 160G CLINKERS 18CA, Pascall_Clinkers_bag_120g_NZ_?/case, 150G PASCALL JELLY GEMS TROPICAL 18CA, 110G PASCALL JELLY GEMS TROPICAL</t>
  </si>
  <si>
    <t>CADBURY DAIRY MILK 16x170G INSPIRED BY SNIFTERS 4CA</t>
  </si>
  <si>
    <t>TNCC HANDY BAGS MIXED SHIPPER ALDI 16CA, 1.5KG SPK ORIGINAL-6 BAGS/CA, 1.5KG SPK ORIGINAL COSTCO-6 BAGS/CA, SPK HANDY BAGS MIXED SHIPPER ALDI 16CA</t>
  </si>
  <si>
    <t>Halls Ocean Blue, Japan</t>
  </si>
  <si>
    <t>Japan</t>
  </si>
  <si>
    <t>CLORETS FRUITS ASSORT SPORTS POUCH-20 8X, CLO MINT ASSORT EX BTLR-20 6X6, CLORETSXP COLLABORATION BTL-22 6X6, CLORETS OMCM ASSORT BTL R-21 6X6, CLORETSXP CLEAR MINT BIG BTL-22, CLORETS FRUITS ASSORT SUMMER BTLR-20 6X6, CLORETSXP CLEAR MINT 5P-22 10X6, CLORETSXP CLEAR MINT BTL R-22 6X6, CLORETSXP CLEAR MINT 3P-22 10X10, CLORETSXP CLEAR MINT BIG BTL-20, CLORETSXP CM STD POUCH-22 24X1, CLORETSXP CLEAR MINT 3P-20 10X10, CLORETS SHITA CLEAR FRESH GREEN MINT BTLR 6X6, CLORETS SHITA CLEAR FRESH GREEN MINT SP-23 100X10, CLORETS SHITA CLEAR FRESH GREEN MINT 20X15, CLORETSXP CLEAR MINT BTL R-20 6X6, CLORETSXP CLEAR MINT-20 20X15, CLORETSXP CM STD POUCH-20 24X1, CLORETSXP CM 250G POUCH-22 6X1, CLORETSXP CLEAR MINT 5P-20 10X6, CLORETSXP CLEAR MINT-22 20X15, CLORETSXP CM 250G POUCH-21 24X1, CLORETS SPORTS ASSORT BTL R-20 6X6, CLORETSXP FRUIT ASSORT BTL R-19 6X6, CLORETSXP SUMMER FRUIT ASSORT BOTTLE-23</t>
  </si>
  <si>
    <t>JP04</t>
  </si>
  <si>
    <t>Nihon Kraft Fds Tokyo</t>
  </si>
  <si>
    <t>OREO LUP 2000 BBERRY IC 12X12X36.8G, OREO C/S/C BBERRY ICE CREAM 24X119.6g</t>
  </si>
  <si>
    <t>OREO Selection - R&amp;D approved</t>
  </si>
  <si>
    <t>SOUR PATCH KIDS 170G BAG - ORIGINAL - 12 UNITS/CASE, SOUR PATCH KIDS 220G BAG - ORIGINAL - 20 UNITS/CASE, 520G ALDI DOMINION SNAKES REFRESH 10CA, 225G ALDI DOMINION SNAKES 16 CA, 240G TNCC FORBIDDEN FRUIT, SOUR PATCH KIDS 520G BAG - ORIGINAL - 10 UNITS/CASE, 1.5KG SPK ORIGINAL-6 BAGS/CA, 1.5KG SPK ORIGINAL COSTCO-6 BAGS/CA, 190G SOUR PATCH KIDS 20CA, 190G SOUR PATCH KIDS 20CA (2023), 430G SOUR PATCH KIDS 10CA, FRESHA 10KG JUBES - 1 UNIT/CASE, PASCALL 350 GR JUBES - 12 BOX/CASE, 300G PASCALL JUBES 12CA, 300G PASCALL JUBES 14CA, 240G TNCC SOURS SQUIRMS, 180G TNCC SOUR SQUIRMS, TNCC 180G SOURS SQUIRMS MEA 12CA, TNCC 240G SOURS SQUIRMS GCC 18CA, 220G TNCC SOURS SQUIRMS 16CA, 220G TNCC SOURS SQUIRMS 16CA (2023), PASCALL 260 GR WINE GUMS - 18 BOX/CASE, 220G PASCALL WINE GUMS 18CA, 1 KILO TNCC JOLLY JELLIES, SOUR PATCH KIDS 170G BAG - TRICKSTERS - 12 UNITS/CASE, SOUR PATCH KIDS 220G BAG - TRICKSTERS - 20 UNITS/CASE, 480G TNCC RS FRUIT BASKET, 220G TNCC FRUIT BASKET REDUCED SGR, 220G TNCC FRUIT BASKET RS 18CA (2023), 220G TNCC FROGS REDUCED SGR, 220G TNCC FROGS REDUCED S 18CA (2023), 300G (10X 30G) TNCC RS DINOS SP, 300G (10X 30G) TNCC RS FRUIT GEM SP, TNCC 220G EASTER BUNNIES 16CA, 430G SOUR PATCH KIDS 10CA 2023, TNCC-180G-REDUCED SUGAR SNAKES-10 BAGS/CASE, TNCC-260G-REDUCED SUGAR SNAKES-16 BAGS/CASE, 230G TNCC SNAKES REDUCED SUGAR 16CA, 230G TNCC SNAKES REDUCED S 16CA (2023), SOUR PATCH KIDS 170G BAG - EXTREME - 12 UNITS/CASE, SOUR PATCH KIDS 220G BAG - EXTREME - 20 UNITS/CASE, 190G SOUR PATCH MAX 20CA, 190G SOUR PATCH MAX 20CA (2023), 1.1KG TNCC DDS PARTY MIX, 480G TNCC JOLLY JELLIES, PASCALL 2KG JET PLANES - 3 UNITS/CASE, PASCALL 180 GR JET PLANES - 18 BOX/CASE, PASCALL 2KG PLANES - 3 UNITS/CASE, PASCALL 180 GR WINE GUMS - 18 BOX/CASE, 180G PASCALL WINE GUMS 18CA, TNCC 260G TNCC SNAKES GCC 16CA, 1.2KG TNCC SNAKES, 200G TNCC SNAKES, 520G TNCC SNAKES, 260G TNCC SNAKES, TRCC 260G SNAKES 16CA RSA, TNCC 200G SNAKES MEA 12CA, 230G TNCC SNAKES 16CA, TNCC 260G DINOSAURS GCC 18CA, 260G TNCC DINOSAURS, 220G TNCC DINOSAURS 18CA, 220G TNCC DINOSAURS 18CA (2023), 260G TNCC JELLY BABIES, 220G TNCC JELLY BABIES 18CA (2023), FRESHA 1KG FRUIT JELLIES - 6 UNITS/CASE, PASCALL 2KG COUNTLINE WINE GUMS - 3 UNITS/CASE, PASCALL 180 GR FRUIT JUBES - 18 BOX/CASE, 180G TNCC BERRY BLISS 12CA, TNCC 200G BERRY BLISS 12CA, 200G TNCC BERRY BLISS 12CA_ANZ, FRESHA 10KG MIXED BERRIES - 1 UNIT/CASE, 440G TNCC SNAKES 10CA, 180G TNCC SNAKES 12CA, 1.5 KG TNCC SNAKES 6CA (RETAIL) , 1.5 KG TNCC SNAKES 6CA (COSTCO) , 1.1KG DDS TNCC SNAKES, 190G TNCC SNAKES 12CA 2023, 230G TNCC SNAKES 16CA (2023), 440G TNCC SNAKES 10CA (2023), 180G TNCC FRUIT SALAD 12CA, TNCC 240G SOFT JEL FRT SAL MEA 18CA, TNCC 240G SOFT JELLIE FRT SALAD GCC 18CA, 240G TNCC SOFT JELLIES FRUIT SALAD, 220G TNCC SOFT JELLIES FRUIT SALAD 18CA, 220G TNCC S JELLY FRUIT SALAD 18CA(2023), TRCC 260G JELLY BABIES 18CA RSA, 220G TNCC JELLY BABIES 18CA, TNCC 260G JELLY BABIES GCC 18CA, SPK-Fire-170g-Bag-12/case-AUS, TNCC 200G SMOOTHIE ORCHARD BL 16CA, PASCALL 260G CHOC MILKSHAKE 10CA, 225G ALDI DOMINION PARTY MIX 16CA, ALDI DOMINION 520G PARTY MIX REFRESH - 10 UNITS/CASE, 180G TNCC BERRY SALAD PLANT BASED 18CA, 180G TNCC BERRY SALAD 18CA (2023), 170G SOUR PATCH SPACE KIDS 12CA, 190G SOUR PATCH SPACE KIDS 20CA, 190G SOUR PATCH SPACE KIDS 20CA (2023), 190G TNCC FRUITS CREAM BLISS 12CA, 180G TNCC FRUITS &amp; CREAM BLISS 12CA, 170G SOUR PATCH KIDS SCUBA 12CA, 220G SOUR PATCH KIDS SCUBA 20CA, 190G SOUR PATCH KIDS SCUBA 20CA, 190G SOUR PATCH KIDS SCUBA 20CA (2023), 200G TNCC ZOO CREW 18CA, TNCC 200G TNCC ZOO CREW 18CA (2023), 220G TNCC Beach Days 16CA, 220G TNCC BEACH DAYS 18CA (2023), 500G ALDI DOMINION SOUR SODA POP, 200G TNCC VEGAN FRUIT MIX 18CA, 180G TNCC VEGAN FRUIT MIX 18CA, 180G TNCC VEGAN FRUIT MIX 18CA (2023), TNCC 75G MAGIC FRUIT MEA 20CA, TNCC 30GX33 MAGIC FRUIT MEA 6CA, TNCC 75G MINO DINO MEA 20CA, TNCC 30GX33 MINI DINO MEA 6CA, 170G SOUR PATCH KIDS BERRY 12CA, 220G SOUR PATCH KIDS BERRY 20CA, 190G SOUR PATCH KIDS BERRY 20CA, 190G SOUR PATCH KIDS BERRY 20CA (2023), 220G TNCC PARTY MIX 16CA, 430G TNCC PARTY MIX 10CA, 1.5 KG TNCC PARTY MIX 6CA (RETAIL) , 220G TNCC PARTY MIX 16CA (2023), 430G TNCC PARTY MIX 10CA (2023), FRESHA 10KG PARTY MIX - 1 UNIT/CASE, PASCALL 2KG PARTY PACK - 3 UNITS/CASE, PASCALL 180 GR PARTY PACK - 18 BOX/CASE, PASCALL 450 GR PARTY PACK - 12 BOX/CASE, Pascall_Party Pack_240g x 16 bags/shipper_NZ, 180G TNCC PARTY MIX REFRESH, 520G TNCC PARTY MIX REFRESH, 1KG TNCC PARTY MIX REFRESH, 240G TNCC PARTY MIX REFRESH, 1.5 KG TNCC PARTY MIX 6CA (COSTCO) , TNCC 240G PARTY MIX GCC 16CA, TRCC 240G PARTY MIX 16CA RSA, TNCC 180G TNCC PARTY MIX MEA 12CA, CADBURY 10KG BLACKFOREST JELLIES - 1 UNIT/CASE, 120G PASCALL TT BOYSENBERRY LUMP NZ 14CA, 120G PASCALL BOYSENBERRY LUMPS AU 14CA</t>
  </si>
  <si>
    <t>CADBURY FAVOURITES PARTY PACK-5.13 KG-570 GR-9 UNITS/CASE, CADBURY FAVOURITES PARTY PACK-5.13 KG-570 GR-9 UNITS/CASE, 520 G Proposed Party Pack Favourites PPA, CAD 120G TURKISH DELIGHT BITES 10CA, FRY'S 140G TURK DLIGHT BITES PILLOW 18CA, CAD 120G TURK DELIGHT BITES PILLOW 18CA</t>
  </si>
  <si>
    <t>CADBURY 42 X 45G BLACK FOREST BAR 6 BOX/CASE, ROCKY ROAD 180g x 15-INNER, CADBURY 15 X 180G CDM BLACK FOREST 4 BOXES/CASE, CAD 16X190G CARAMILK MC PCB 4CA, CAD 15X190G CDM MC ROCKY ROAD 4CA, CADBURY 48 X 50G MC JELLY POPPING CANDY BEANIES 6 BOX/CA, CADBURY 16 X 190G MC JELLY POP CANDY BEANIES 4 BOX/CA</t>
  </si>
  <si>
    <t>CADBURY 150G SANTA MAKING KIT 8CSE, CADBURY-466 GR- CHOCOLATE COATING CHRISTMAS- 5 BOX/CARTON CA, 836G CADBURY HEXAGON VARIETY TUBE 6CA, CADBURY GIANT XMAS TUBE-5.016KG-836G-VARIETY PACK-6 UNITS/CASE</t>
  </si>
  <si>
    <t>CADBURY 160 GR CHOCOLATE AND CANDY PIECES JELLY POPPING CAND, CAD 8X160G MC JPC 4CA, CADBURY 38 GR CHOCOLATE AND CANDY PIECES JELLY POPPING CAND, CDM MC 190G Multipack PROMO 12CA</t>
  </si>
  <si>
    <t>MY04</t>
  </si>
  <si>
    <t>Shah Alam</t>
  </si>
  <si>
    <t>CDM MARVC JELLY POP 6X12X150G, CADBURY DAIRY MILK BLACK FOREST 90 GR - 6 BOX/CARTON CASE, CDM BLACK FOREST 6X24X62G(GEMILANG), CDM MC JELLY POPPING CANDY 40 GR - 12 BOX/CARTON CASE, CADBURY DAIRY MILK BLACK FOREST 160 GR - 12 BOX/CARTON CASE, CADBURY DAIRY MILK BLACK FOREST 37 GR - 12 BOX/CARTON CASE</t>
  </si>
  <si>
    <t>220G TNCC CHEWS SOUR, TNCC FRUITY CHEWS 350G ANZ (2023) 6CT, TNCC FRUITY CHEWS HANDYBAG 180G ANZ 12CT, TNCC FRUITY CHEWS 180G ANZ(2023) 10CT, 180G TNCC FRUITY CHEWS 10X180G ANZ, 350G TNCC FRUITY CHEWS 6X350G ANZ, 420G TNCC CHEWS FRUITY, 180G TNCC CHEWS FRUITY MIX, TNCC FRUIT MIX 10X220G ANZ, TNCC SMOOTHIE CHEWS 180ANZ(2023) 10CT, 180G TNCC SMOOTHIE CHEWS 10X180G ANZ, 220G TNCC CHEWS SMOOTHIE, PASCALL 170 GR FRUIT BURST - 16 BOX/CASE, PASCALL 220G FRUIT BURST, PASCALL 400 GR FRUIT BURST -  12 BOX/CASE, PASCALL FRUIT BURST 3X2KG, PASCALL 170 GR LOLLY SCRAMBLE - 16 BOX/CASE, TNCC SOUR CHEWS 180G ANZ (2023) 10CT, 180G TNCC SOUR CHEWS 10X180G ANZ</t>
  </si>
  <si>
    <t>TANG 375G MANGO POUCH 24CA, TANG 375G MANGO POUCH 24CA XP, TANG 375G MANGO POUCH 24CA with Vit C, D3 and Zn, TANG 375G MANGO POUCH 24CA XP with Vit C, D3 and Zn, Tang 2Kg MANGO TUB 6CA, TANG 500G MANGO POUCH 24CA GCC Regular and XP, TANG 1000G MANGO POUCH 12CA XP 2021, TANG 500G MANGO POUCH 24CA XP 2021, TANG 1000G MANGO POUCH 12CA GCC Regular and XP, TANG 750G ORANGE VIT C NEW 15CA, TANG 1.375KG ORANGE TUB VALVE 6CA, TANG 375G ORANGE POUCH 24CA with Vit C, D3 and Zn, Tang-750 g Orange FS with Nat Color -fortified C,D3 and Zn, TANG 750G ORANGE without TiO2 (with MS), STAND UP POUCH 1 Kg GCC Tang Orange Wo Tio2_ Forti, TANG 375G ORANGE POUCH 24CA XP without TiO2 (with MS), TANG 2KG ORANGE TUB 6CA Wo Tio2 _ Forti, TANG 375G ORANGE POUCH 24CA without TiO2 (with MS), TANG 750G ORANGE WO Tio2 _ Forti 15CA, TANG 375G ORANGE POUCH 24CA XP Wo Tio2_Forti, TANG 2.5 KG SOFT DRINK-POWDERED  MANGO     6 BOX/CARTON CASE, TANG 375G TROPICAL POUCH 24CA, TANG 2KG TROPICAL TUB 6CA, TANG 2KG TROPICAL TUB VALVE 6CA, TANG 2KG TROPICAL TUB VALVE 6CA WITH VIT C, D3 AND ZN, TANG 375G TROPICAL POUCH 24CA with Vit C, D3 and Zn, TANG 2KG TROPICAL TUB VALVE 6CA without TiO2 (with Kerry), TANG 375G TROPICAL POUCH 24CA without TiO2 (with Kerry), TANG 375G MANGO POUCH 24CA without TiO2 (with Kerry), Tang-2.5 kg Mango full sugar-fortified C-Export-EA, Tang-750 g Mango full sugar-fortified C-Export-EA, Tang 750g Mango FS with Nat Color, CR fortified C, GCC, TANG 750 GR SOFT DRINK-POWDERED  MANGO     15 BOX/CARTON CAS, Tang 750g Mango FS with Nat Color,fortified C D3 Zn, GCC, TANG 1.375KG MANGO TUB 6CA, Tang 2Kg MANGO TUB 6CA WITH VIT C, D3 AND ZN, Tang 750g Mango FS Wo Tio2 _ Forti, TANG 1000G MANGO POUCH 12CA GCC Regular and XP Wo Tio2_Forti, TANG 375G MANGO POUCH 24CA XP Wo TiO2 _ Forti, Tang 2Kg MANGO TUB 6CA Wo Tio2_Forti, STAND UP POUCH 1 Kg GCC Tang Orange CREW FS with D3, C &amp; Zn, Tang 2.5kg Orange-FS Nat colour-XP 6 Box/Carton Case, Tang 2.5 kg Orange FS with Nat Color, fortified C, GCC, TANG 375G ORANGE POUCH 24CA, TANG 375G ORANGE POUCH 24CA XP, TANG 375G ORANGE POUCH 24CA XP with Vit C, D3 and Zn, TANG 2KG ORANGE TUB 6CA, TANG 2KG ORANGE TUB VALVE 6CA, TANG 500G ORANGE POUCH 24CA GCC Regular and XP, TANG 500G ORANGE POUCH 24CA XP 2021, TANG 1000G ORANGE POUCH 12CA XP 2021, TANG 2KG ORANGE TUB 6CA WITH VIT C, D3 AND ZN, Tang-2.5 kg Orange FS with Nat Color-fortified C-Export-EA, STAND UP POUCH 1 Kg GCC Tang Orange CREW FS with Nat Color, Stand up pouch, 350g - GCC Tang Orange Low sugar, TANG 350 GR SOFT DRINK- LOW SUGAR ORANGE 25g/L</t>
  </si>
  <si>
    <t>TURKISH DELIGHT DARK ENROBED, TURKISH DELIGHT STD ENROBED, TURKISH DELIGHT SP DEMOULD, TURKISH DELIGHT TWIN DEMOULD, TURKISH DELIGHT STD DEMOULD, TURKISH DELIGHT TWIN DEPOSIT, TURKISH DELIGHT STD DEPOSIT, TURKISH DELIGHT SP DEPOSIT, TURKISH DELIGHT TWIN ENROBED, FRYS 180G TURKISH DELIGHT SHAREPACK 12CA, TURKISH Delight-15g-12kg, Favs PPA-2021-780G-Core SKU-Dummy 3*, Favs PPA-2021-265G-Core SKU-Dummy 3*, Favs PPA-2021-300G-Core SKU-Dummy 3*, Favs PPA-2021-540G-Core SKU-Dummy 3*, Favs PPA-2021-353G-Core SKU-Dummy 3*, FRY'S 76 GR TURKISH DELIGHT TWIN PACK - 3 BOX/CASE, FRYS 76G TURKISH DELIGHT 4CA, FRY'S 55 GR TURKISH DELIGHT CHOCOLATE BAR - 3 BOX/CASE, FRYS 55G TURKISH DELIGHT 6CA, TURKISH DELIGHT SP ENROBED</t>
  </si>
  <si>
    <t>CAD-880G-FAVOURITES 2022 EASTER (Caramilk Eggs)-6units/case, CAD 780G FAVOURITES 2021 CHRISTMAS BIG MIX 6CA, CAD 837G FAVOURITES COSTCO WIP 2021 6CA, CAD 695G FAVOURITES 2021 CHRISTMAS CARAMELLO SANTA 6CA, CADBURY FAVOURITES- 4.68KG- 780G-PLAIN-6 UNITS PER CASE, CADBURY FAVOURITES-4.86KG- 540G-PLAIN-9 UNITS PER CASE, CADBURY FAVOURITES-3.177KG-353G-PLAIN-9 UNITS PER CASE, CADBURY FAVOURITES - 2.385 KG -265 G- PLAIN - 9 Units/Case, CADBURY -880G-FAVOURITES 2021 EASTER-6units/case, CADBURY-820G-FAVOURITES 2021 EASTER-6units/case, Cadbury- 730G- Favourites-Easter MM Egg-6 Units/Case, CADBURY 180 GR SPECIAL TREATS SHARE BAG 14CA, CAD 880G FAVOURITES EASTER (CRÈME EGGS) 2022-6units/case, CADBURY FAVOURITES - 265 G- PLAIN - 9 Units/Case, 340 G CADBURY FAVOURITES 9CA, CAD 886G CORE FAVOURITES - 6BOX/CA, CADBURY XMAS FAVOURITES BIG SHARE 886G 6CA, CADBURY XMAS FAVOURITES ELVES SANTA 886G 6CA AU04, CADBURY XMAS FAVOURITES ELVES SANTA 886G 6CA, Cadbury-520G-Favourites-9Unit/case, CADBURY FAVOURITES DARK - 3.168 KG-352 GR - 9 UNITS/CASE, 373G CADBURY FAVOURITES COLES STAFF GIFT 9 BOX/CARTON CASE, 373G CADBURY FAVOURITES COLES STAFF GIFT, CAD 836G FAVOURITES XMAS 21 CDM SANTA and MAGIC ELF 6CA, CAD 270G SPECIAL TREATS LARGE 10CA</t>
  </si>
  <si>
    <t>12 kg Turkish Delight 15g</t>
  </si>
  <si>
    <t>Tang 2Kg MANGO TUB 6CA, TANG 2KG MANGO TUB VALVE 6CA, TANG 2KG TROPICAL TUB VALVE 6CA, TANG 2KG TROPICAL TUB 6CA, Tang 750g Mango FS with Nat Color, CR fortified C, GCC, TANG 2KG ORANGE TUB VALVE 6CA, TANG 2KG ORANGE TUB 6CA, Tang-2.5 kg Orange FS with Nat Color-fortified C-Export-EA</t>
  </si>
  <si>
    <t>Solite swissroll Strawberry</t>
  </si>
  <si>
    <t>Halls Hard Candy Cherry, Strawberry</t>
  </si>
  <si>
    <t>Halls Hard Candy Strawberry, Fruit explosion, Pom Acai</t>
  </si>
  <si>
    <t>TNCC FRUITY CHEWS 180G ANZ(2023) 10CT, 420G TNCC CHEWS FRUITY, 180G TNCC FRUITY CHEWS 10X180G ANZ, TNCC FRUITY CHEWS 350G ANZ (2023) 6CT, TNCC FRUITY CHEWS HANDYBAG 180G ANZ 12CT, 350G TNCC FRUITY CHEWS 6X350G ANZ, 180G TNCC CHEWS FRUITY MIX, TNCC FRUIT MIX 10X220G ANZ, TNCC SMOOTHIE CHEWS 180ANZ(2023) 10CT, 180G TNCC SMOOTHIE CHEWS 10X180G ANZ, 220G TNCC CHEWS SMOOTHIE, 220G TNCC CHEWS SOUR, TNCC SOUR CHEWS 180G ANZ (2023) 10CT, 180G TNCC SOUR CHEWS 10X180G ANZ</t>
  </si>
  <si>
    <t>IN05</t>
  </si>
  <si>
    <t>Baddi (Unit 2)</t>
  </si>
  <si>
    <t>CDM SILK 150G PINK HP VALENTINE 60/CASE</t>
  </si>
  <si>
    <t>CDM Silk Bubblegum</t>
  </si>
  <si>
    <t>Induri</t>
  </si>
  <si>
    <t>TNCC FRUIT MIX 10X220G ANZ, 180G TNCC CHEWS FRUITY MIX, 420G TNCC CHEWS FRUITY, 350G TNCC FRUITY CHEWS 6X350G ANZ, 180G TNCC FRUITY CHEWS 10X180G ANZ, 220G TNCC CHEWS SMOOTHIE, 180G TNCC SMOOTHIE CHEWS 10X180G ANZ, TNCC SMOOTHIE CHEWS 180ANZ(2023) 10CT, TNCC FRUITY CHEWS 180G ANZ(2023) 10CT, TNCC FRUITY CHEWS HANDYBAG 180G ANZ 12CT, TNCC FRUITY CHEWS 350G ANZ (2023) 6CT, 220G TNCC CHEWS SOUR, 180G TNCC SOUR CHEWS 10X180G ANZ, TNCC SOUR CHEWS 180G ANZ (2023) 10CT, PASCALL 170 GR LOLLY SCRAMBLE - 16 BOX/CASE, PASCALL FRUIT BURST 3X2KG, PASCALL 400 GR FRUIT BURST -  12 BOX/CASE, PASCALL 220G FRUIT BURST, PASCALL 170 GR FRUIT BURST - 16 BOX/CASE</t>
  </si>
  <si>
    <t>TRANG VANG - 120Gx6 - CRYSTAL OVAL - 5 BOXES-CASE</t>
  </si>
  <si>
    <t xml:space="preserve">1.2KG TNCC SNAKES, 200G TNCC SNAKES, 520G TNCC SNAKES, 260G TNCC SNAKES, TNCC 260G TNCC SNAKES GCC 16CA, 180G PASCALL WINE GUMS 18CA, PASCALL 180 GR WINE GUMS - 18 BOX/CASE, PASCALL 2KG PLANES - 3 UNITS/CASE, TRCC 260G SNAKES 16CA RSA, TNCC 200G SNAKES MEA 12CA, 230G TNCC SNAKES 16CA, 440G TNCC SNAKES 10CA, 180G TNCC SNAKES 12CA, 1.5 KG TNCC SNAKES 6CA (RETAIL) , 1.5 KG TNCC SNAKES 6CA (COSTCO) , 1.1KG DDS TNCC SNAKES, 190G TNCC SNAKES 12CA 2023, 230G TNCC SNAKES 16CA (2023), 440G TNCC SNAKES 10CA (2023), 180G TNCC FRUIT SALAD 12CA, 120G PASCALL HOKEY POKEY LUMPS 14CA, TNCC 260G DINOSAURS GCC 18CA, 260G TNCC DINOSAURS, 220G TNCC DINOSAURS 18CA, 220G TNCC DINOSAURS 18CA (2023), PASCALL 2KG JET PLANES - 3 UNITS/CASE, PASCALL 180 GR JET PLANES - 18 BOX/CASE, TNCC 240G SOFT JEL FRT SAL MEA 18CA, PASCALL 2KG PARTY PACK - 3 UNITS/CASE, PASCALL 180 GR PARTY PACK - 18 BOX/CASE, PASCALL 450 GR PARTY PACK - 12 BOX/CASE, Pascall_Party Pack_240g x 16 bags/shipper_NZ, FRESHA 10KG MIXED BERRIES - 1 UNIT/CASE, FRESHA 10KG JELLY BABIES - 1 UNIT/CASE, FRESHA 10KG JUBES - 1 UNIT/CASE, PASCALL 350 GR JUBES - 12 BOX/CASE, 300G PASCALL JUBES 12CA, 300G PASCALL JUBES 14CA, 240G TNCC SOURS SQUIRMS, 180G TNCC SOUR SQUIRMS, TNCC 180G SOURS SQUIRMS MEA 12CA, TNCC 240G SOURS SQUIRMS GCC 18CA, 220G TNCC SOURS SQUIRMS 16CA, 220G TNCC SOURS SQUIRMS 16CA (2023), PASCALL 260 GR WINE GUMS - 18 BOX/CASE, TNCC 240G SOFT JELLIE FRT SALAD GCC 18CA, 240G TNCC SOFT JELLIES FRUIT SALAD, 220G TNCC SOFT JELLIES FRUIT SALAD 18CA, 220G TNCC S JELLY FRUIT SALAD 18CA(2023), TRCC 260G JELLY BABIES 18CA RSA, 220G TNCC JELLY BABIES 18CA, TNCC 260G JELLY BABIES GCC 18CA, 260G TNCC JELLY BABIES, 220G TNCC JELLY BABIES 18CA (2023), PASCALL 150 GR ESKIMOS - 14 BOX/CASE, 150G PASCALL EXPLORERS, FRESHA 1KG FRUIT JELLIES - 6 UNITS/CASE, FRESHA 10KG SNAKES - 1 UNIT/CASE, PASCALL 2KG COUNTLINE WINE GUMS - 3 UNITS/CASE, PASCALL 180 GR FRUIT JUBES - 18 BOX/CASE, CADBURY 45G MIGHTY PERKY NANA BAR 42 Units- 6 Inner/CA, CAD 45G PERKY NANA 6CA, PASCALL 300 GR PINEAPPLE LUMPS - 12 BOX/CASE, PASCALL 140 GR PINEAPPLE LUMPS - 12 BOX/CASE, PASCALL 185 GR PINEAPPLE LUMPS - 10 BOX/CASE, 300G PASCALL PINEAPPLE LUMPS LARGE 12CA, 120G PASCALL PINEAPPLE LUMPS 14CA, 140G PASCALL PINEAPPLE LUMPS 14CA, PASCALL 185G PINEAPPLE LUMPS 10CA, 120G PASCALL PEACH LUMPS 14CA, PASCALL 150 GR CHOCOLATE EGG       24 BOX/CARTON CASE, Cadbury_Perky Nana Lumps_bag_140g_NZ_12/case, 120G CADBURY PERKY NANA LUMPS 14CA, 220G PASCALL WINE GUMS 18CA, 430G TNCC PARTY MIX 10CA (2023), 220G TNCC PARTY MIX 16CA (2023), 1.5 KG TNCC PARTY MIX 6CA (RETAIL) , 430G TNCC PARTY MIX 10CA, 220G TNCC PARTY MIX 16CA, TNCC 240G PARTY MIX GCC 16CA, TNCC 180G TNCC PARTY MIX MEA 12CA, FRESHA 10KG PARTY MIX - 1 UNIT/CASE, 480G TNCC JOLLY JELLIES, 1 KILO TNCC JOLLY JELLIES, TRCC 240G PARTY MIX 16CA RSA, 220G TNCC Beach Days 16CA, 220G TNCC BEACH DAYS 18CA (2023), 220G TNCC Aussie Adventure 18CA, 220G TNCC AUSSIE ADVENTURE 18CA (2023), 500G ALDI DOMINION SOUR SODA POP, FRESHA 10KG SPEARMINT LEAVES - 1 UNIT/CASE, 180G TNCC PARTY MIX REFRESH, 520G TNCC PARTY MIX REFRESH, 1KG TNCC PARTY MIX REFRESH, 240G TNCC PARTY MIX REFRESH, 1.5 KG TNCC PARTY MIX 6CA (COSTCO) , SPK-Fire-170g-Bag-12/case-AUS, 150G PASCALL JELLY GEMS ORANGE MANGO, 170G SOUR PATCH SPACE KIDS 12CA, 190G SOUR PATCH SPACE KIDS 20CA, 190G SOUR PATCH SPACE KIDS 20CA (2023), TNCC 200G SMOOTHIE ORCHARD BL 16CA, TNCC 220G EASTER EGGS 16CA, 150G PASCALL JELLY GEMS TROPICAL 18CA, 430G TNCC GARDEN PARTY 10CA (2023), 220G TNCC ENERGY SPORTS DRINK 18CA, 225G ALDI DOMINION PARTY MIX 16CA, ALDI DOMINION 520G PARTY MIX REFRESH - 10 UNITS/CASE, Cadbury 35G Marshmallow Egg X 40Units, 4 Cartons/Case, 480G TNCC GARDEN PARTY-10 BAGS/CA, 430G TNCC GARDEN PARTY 10CA, TNCC-260G-REDUCED SUGAR SNAKES-16 BAGS/CASE, 230G TNCC SNAKES REDUCED SUGAR 16CA, 230G TNCC SNAKES REDUCED S 16CA (2023), SOUR PATCH KIDS 170G BAG - EXTREME - 12 UNITS/CASE, SOUR PATCH KIDS 220G BAG - EXTREME - 20 UNITS/CASE, 190G SOUR PATCH MAX 20CA, 190G SOUR PATCH MAX 20CA (2023), 1.1KG TNCC DDS PARTY MIX, SOUR PATCH KIDS 170G BAG - TRICKSTERS - 12 UNITS/CASE, SOUR PATCH KIDS 220G BAG - TRICKSTERS - 20 UNITS/CASE, 480G TNCC RS FRUIT BASKET, 220G TNCC FRUIT BASKET REDUCED SGR, 220G TNCC FRUIT BASKET RS 18CA (2023), 220G TNCC FROGS REDUCED SGR, 220G TNCC FROGS REDUCED S 18CA (2023), CAD 35G MARSHMALLOW EGGS, 4 CARTONS/CASE, CADBURY 150G MARSHMALLOW EGG MULTIPACK 24BOX/CSE, CAD 175G CHOCOLATE MARSHMALLOW EGGS 10CA, 240G TNCC FORBIDDEN FRUIT, 225G ALDI DOMINION SNAKES 16 CA, 520G ALDI DOMINION SNAKES REFRESH 10CA, SOUR PATCH KIDS 170G BAG - ORIGINAL - 12 UNITS/CASE, SOUR PATCH KIDS 220G BAG - ORIGINAL - 20 UNITS/CASE, SOUR PATCH KIDS 520G BAG - ORIGINAL - 10 UNITS/CASE, 1.5KG SPK ORIGINAL-6 BAGS/CA, 1.5KG SPK ORIGINAL COSTCO-6 BAGS/CA, 190G SOUR PATCH KIDS 20CA, 190G SOUR PATCH KIDS 20CA (2023), 430G SOUR PATCH KIDS 10CA, 430G SOUR PATCH KIDS 10CA 2023, TNCC-180G-REDUCED SUGAR SNAKES-10 BAGS/CASE, 325G LARGE MARSHMALLOW EGG BAG 10CA, TNCC 75G MINO DINO MEA 20CA, TNCC 30GX33 MINI DINO MEA 6CA, 120G PASCALL FEIJOA LUMPS 14CA, 170G SOUR PATCH KIDS SCUBA 12CA, 220G SOUR PATCH KIDS SCUBA 20CA, 190G SOUR PATCH KIDS SCUBA 20CA, 190G SOUR PATCH KIDS SCUBA 20CA (2023), 220G TNCC Fruity Stackers, 220G TNCC FRUITY STACKERS 18CA (2023), 200G TNCC ZOO CREW 18CA, TNCC 200G TNCC ZOO CREW 18CA (2023), 300G (10X 30G) TNCC RS DINOS SP, 300G (10X 30G) TNCC RS FRUIT GEM SP, SPK_Mega Duos_170g x 12 bags/ case, SPK_Mega Duos_220g x 20 bags/ case, TNCC 220G EASTER BUNNIES 16CA, PASCALL 260G CHOC MILKSHAKE 10CA, 200G TNCC VEGAN FRUIT MIX 18CA, 180G TNCC VEGAN FRUIT MIX 18CA, 180G TNCC VEGAN FRUIT MIX 18CA (2023), TNCC 75G MAGIC FRUIT MEA 20CA, TNCC 30GX33 MAGIC FRUIT MEA 6CA, PASCALL 6KG PINEAPPLE PIECES - 1 UNIT/CASE, </t>
  </si>
  <si>
    <t xml:space="preserve">PASCALL 130G PINEAPPLE LUMPS CASKET 24 CARTONS/ CASE, CAD 520G KIWI CLASSIC FAVOURITES 9CA, Cadbury- 730G- Favourites-Easter MM Egg-6 Units/Case, CAD 540G KIWI CLASSIC FAVOURITES 9CA, CADBURY FAVOURITES-4.545KG-505G-KIWI CLASSIC-9 UNITS PR CASE, CADBURY FAVOURITES PARTY PACK-5.13 KG-570 GR-9 UNITS/CASE, CAD 540G FAVOURITES PARTY PACK 2022 9CA, Cadbury-110G- Creme Egg Mini Bag- 27 Bags/ Case, CADBURY 193G CREME EGG CASKET 6 BOXES/CASE, CADBURY 650G CDM LARGE MIXED EGG BAG 12 BOXES/CASE, CADBURY-820G-FAVOURITES 2021 EASTER-6units/case, CAD 880G FAVOURITES EASTER (CRÈME EGGS) 2022, , , </t>
  </si>
  <si>
    <t>PASCALL 160G CLINKERS 18CA, PASCALL 300G CLINKERS 10CA, 150G PASCALL JELLY GEMS ORANGE MANGO, 150G PASCALL JELLY GEMS TROPICAL 18CA, 110G PASCALL JELLY GEMS TROPICAL</t>
  </si>
  <si>
    <t>CADBURY 15 X 180G CDM SNACK TABLET 4 BOX/CA, CADBURY DAIRY MILK SNACK 148g x 6 CARTON CASE, CDM TROPICAL PINEAPPLE 180g x 15-INNER, CDM 180G CREME EGG TABLET  15/4CA, CAD 180GR FREDDO TROPICAL PINEAPPLE SHAREPACK 14CA, CAD 15X180G CDM SNACK BANOFFEE 4CA</t>
  </si>
  <si>
    <t>JP Oreo Mint Cream</t>
  </si>
  <si>
    <t>Oreo double fruit - grape and peach</t>
  </si>
  <si>
    <t>TNCC sour chews</t>
  </si>
  <si>
    <t>THU-180G-99 WHITE MOONCAKE-DURIAN 0 YOLK-20PCS-CASE, THU-230g-89 WHITE MC-DURIAN AND LOTUS SEED 1 YOLK, TRANG VANG - 120Gx6 - CRYSTAL OVAL - 5 BOXES-CASE, 180G - ASSORTED MC 1 YOLK-TRAY - 20PCS/ CASE, THU-150G-SR1 DURIAN 1 YOLK-20PCS-CASE, THU-80Gx3-SNOWSKIN 3-12BOXES-CASE, THU-80Gx6-SNOWSKIN 6-8BOXES-CASE</t>
  </si>
  <si>
    <t>Cadbury Caramilk</t>
  </si>
  <si>
    <t>Tang Mango, Orange, Lemon, Tropical, Pineapple, all formats: full sugar, hybrid, fortified</t>
  </si>
  <si>
    <t>Royal Crème Carammel, Royal Cherry Jelly powder</t>
  </si>
  <si>
    <t>34G HALLS HONEY LEMON Throaties</t>
  </si>
  <si>
    <t>JP Oreo Mint Cream 193G, OREO SPRING PLUM BAMBOO 3kg, OREO SPRING PLUM BAMBOO 388g, OREO SPRING  PLUM BAMBOO 97g, OREO PLUM &amp; BAMBOO SDW 194G X 24  -HK, Oreo Plum &amp; Bamboo SDW 97gX24- HK, OREO-SW-BULK 3KG SAKURA YUZU FLAVOR, Oreo/Oreo Thin- 95g Single-Lemon Cheese-24 Box-carton Case, Oreo/Oreo Thin- 190g Mid Pack-LemonCheese-24 Box-Carton case, Oreo/Oreo Thin-380g Big Pack-LemonCheese-12 Box-Carton Case, TUC flat wafer Cheese-3kg Bulk-278 stick-Case, TUC flat wafer Cheese-172.8g-16 sticks family-24 Box-Case, TUC flat wafer Cheese-64.8g- 6 sticks portion-48 Box-Case, Oreo-154g-SDW- Oreo Thin (JP)-Lemon- 4 Box-Case, Oreo-154g-SDW- Oreo Thin (JP)-Lemon- 4 Box-Case-CN01, Oreo-154g-SDW- Oreo Thin (JP)-Mint- 4 Box-Case, Oreo-154g-SDW- Oreo Thin (JP)-Mint- 4 Box-Case-CN01, OREO-SW-BULK 3KG SAKURA YUZU FLAVOR-CN01, OREO SDW SAKURA YUZU FLAVOR 194G, OREO SDW SAKURA YUZU FLAVOR 194G-CN01, OREO SDW SAKURA YUZU FLAVOR 194G-HK, OREO SDW SAKURA YUZU FLAVOR 97G, OREO SDW SAKURA YUZU FLAVOR 97G-CN01, OREO SDW SAKURA YUZU FLAVOR 97G-HK, OREO-SW-BULK 3KG MANGO YUZU FLAVOR, OREO SDW MANGO YUZU FLAVOR 194G, OREO SDW MANGO YUZU FLAVOR 97G, Oreo SDW - Green basecake for 2021 CH Oreo Spring, Oreo SDW- Plum filling for 2021 CH Oreo spring, Filling-Mint Flavor-Oreo Thin-JP, Filling-Mint Flavor-Oreo Regular-JP, Oreo SDW- Mango Yuzu filling for 2023 CH Oreo Spring, Oreo SDW - Yellow basecake for 2023 CH Oreo Spring-BJ, Oreo SDW- Mango Yuzu filling for 2023 CH Oreo Spring-BJ, Oreo Thin-Sandwich-Lemon Cheese flavor, Oreo SDW - Yellow basecake for 2023 CH Oreo Spring, Oreo SDW- Yuzu filling for 2022 CH Oreo Spring, Oreo SDW- Yuzu filling for 2022 CH Oreo Spring - CN01, Filling-Cheese-TUC Flat Wafer-Plant CN01, Filling-Cheese-TUC(BJ) Flat Wafer, Oreo Thin-Filling-Lemon Cheese, Oreo Thin-Filling-Lemon Cheese CN01, Filling-Lemon Flavor-Oreo Thin-JP, Cookie-Chocolate Sandwich-Oreo Regular-Mint-JP, Oreo SDW- Green Plum Flavor for 2021 CH Oreo Spring, Oreo SDW- Pink Yuzu Flavor for 2022 CH Oreo Spring, Oreo SDW- Pink Yuzu Flavor for 2022 CH Oreo Spring-BJ, Cookie-Pink Sandwich for CN 2023-Oreo-Peach Blossom Fermente, Cookie-Yellow Sandwich for CN 2023-Oreo-Mango Yuzu, Cookie-Yellow Sandwich for CN 2023-Oreo-Mango Yuzu-BJ Plant, Flat Wafer-TUC-Cheese, Flat Wafer-TUC-Cheese-CN01, Cookie-Chocolate Sandwich-Oreo Thin -Lemon-JP-CN01, Cookie-Chocolate Sandwich-Oreo Thin -Lemon-JP, Cookie-Chocolate Sandwich-Oreo Thin -Mint-JP-CN01, Cookie-Chocolate Sandwich-Oreo Thin -Mint-JP</t>
  </si>
  <si>
    <t>Pacific-HCS soda Cracker-Cracker with topping Oil-Onion, Pacific-HCS soda Cracker-Cracker with topping Oil-Saltine, Pacific-HCS soda Cracker-Cracker with topping Oil-Onion-CN03, Oreo/Oreo Thin- 95g Single-Lemon Cheese-24 Box-carton Case, Oreo/Oreo Thin- 95g-Lemon Cheese SEA- 24 Box-carton Case, Oreo/Oreo Thin- 190g Mid Pack-LemonCheese-24 Box-Carton case, Oreo/Oreo Thin-380g Big Pack-LemonCheese-12 Box-Carton Case, Pacific high calcium soda- Saltine -3kg bulk-Case, Pacific high calcium soda- Saltine -3kg bulk-Case-Plant CN03, Pacific HCS soda Saltine-Family Pack 400g- 12 Bag-Case, Pacific HCS soda saltine-100g- single pack-40 Bag-Case, Pacific-HCS soda Cracker-Onion-3Kg bulk-Case, Pacific-HCS soda Cracker-Onion-3Kg bulk-Case-Plant Cn03, Pacific HCS soda onion-Family Pack 400g- 12 Bag-Case, Pacific HCS soda onion-100g-single pack-40 bag-Case, HCS ONION CHICKEN FLAVOR 400GX12, HCS ONION CHICKEN FLAVOR 100G X 40, Pacific-HCS soda Cracker-Cracker-slurry-Scallion and chicken, Pacific-HCS Soda Cracker-Dough 2-Scallion &amp; Chicken Flavor, Oreo Thin-Sandwich-Lemon Cheese flavor, Pacific-HCS Soda Cracker-Dough 2-Scallion and Chicken Flavor, Chips Ahoy-Red Velvet-Chewy Cookie-Cookie, Chips Ahoy-Red Velvet-Chewy Cookie-Dough, Pacific-HCS Soda Cracker-Dough 2-Onion flavor, Pacific-HCS Soda Cracker-Dough 2-Onion flavor-Plant CN03, Pacific-HCS soda Cracker-Dough 2-Saltine flavor, Pacific-HCS soda Cracker-Dough 2-Saltine flavor-Plant CN03, Oreo Thin-Filling-Lemon Cheese, Oreo Thin-Filling-Lemon Cheese CN03, TUC SDW-Filling-Cheese Flavor, CA!CHEWY RED VELVET PORTION PACK 3KG, Pacific-HCS Soda-Cracker-Base baked-Onion Flavor-CN03, Pacific-HCS Soda-Cracker-Base baked-Onion Flavor, Pacific-HCS soda Cracker-Base baked-Saltine flavor, Pacific-HCS soda Cracker-Base baked-Saltine flavor-CN03, Pacific-HCS Soda-Cracker-Base baked-Scallion&amp;Chicken Flavor, Cracker-Cheese Sandwich-TUC SDW-Cheese-Plant CN03, Cracker-Cheese Sandwich-TUC SDW-Cheese, CA!-80G-CHEWY RED VELEVT-24 PACKS-CASE, CHIPS AHOY! CHEWY RED VELEVT 80G-HK, CA! CHEWY RED VELVET COOKIE 320GX12, CA! CHEWY RED VELVET COOKIE 320GX12-HK</t>
  </si>
  <si>
    <t>RITZ CHEESE SDW BULK, COPACK-RITZ CHEESE SDW 3KG SFG, COPACK-RITZ CHEESE SDW BULK 54.5gx48, OREO-SW-BULK 3KG SAKURA YUZU FLAVOR, RITZ CHEESE SDW 218GX12PACKS, RITZ CHEESE SDW 109GX24 PACKS, RITZ CHEESE SDW 436GX8PACKS, OREO-SW-BULK 3KG SAKURA YUZU FLAVOR-CN07, OREO SDW SAKURA YUZU FLAVOR 194G, OREO SDW SAKURA YUZU FLAVOR 194G-CN07, OREO SDW SAKURA YUZU FLAVOR 97G, OREO SDW SAKURA YUZU FLAVOR 97G-CN07, OREO CREAM WAFER LEMON FLAVOR 3KG BULK, Cookie-Chocolate Chip-Chips Ahoy-Big and Soft-Butter Choco, Filling-Lemon Flavor-Oreo Flat Wafer, SANDWICH COOKIE-BASECAKE-OREO YELLOW LEMON, Sandwich Crackers-Filling-RITZ -Cheese-China, SANDWICH COOKIE-FINAL SANDWICH-OREO YELLOW LEMON, Oreo SDW- Yuzu filling for 2022 CH Oreo Spring, Oreo SDW- Yuzu filling for 2022 CH Oreo Spring-CN07, SANDWICH CRACKER-FINAL SANDWICH-RITZ CHEESE CREAM China, Oreo SDW- Pink Yuzu Flavor for 2022 CH Oreo Spring, Flat Wafer-Oreo-lemon flavor, Chips Ahoy! Big &amp; Soft Butter Choco-80g -24 box-Case, Chips Ahoy! Big &amp; Soft Butter Choco-240g familyP-12 box-Case</t>
  </si>
  <si>
    <t>RITZ-80.1G-CRACKER SANDWICH Spicy Chicken-JAPAN-EACH, RITZ 160 GR-SPICY CHICKEN      4 BOX/CARTON CASE; FGSHEL, OREO RED VELVET 24X137G MYSG, OREO RED VELVET 12X2X123.5G, OREO 12*9*29,4g-COOKIE SANDWICH REDVELVE-SEA(exclude IDMYSG), Oreo Red Velvet 12*9*29.4g MYSG, OREO FIZZY 12X9X28.5G, OREO FIZZY 24X123.5G, OREO FIZZY 24X123.5G- ID01, OREO FIZZY 12X9X28.5G- ID01, RITZ-324G-CRACKER SANDWICH LEMON-IDSEATH-INNER-12 Box-Case, RITZ-118G-CRACKER SANDWICH LEMON-IDSEATHHK-EACH-24 slug-case, 133G OREO SDW RED VELVET-ANZ, OREO SDW RED VELVET 133G - ANZ - 20 BOX/CARTON CASE, OREO RED VELVET 12X9X28.5G MY SG, OREO RED VELVET 12X9X28.5G MY SG - ID01, OREO-137G-COOKIE SANDWICH RED VELVET-ANZ-EACH, OREO RED VELVET SG MY FESTIVE 24X119.6G, Oreo 137g Sandwich - Red Velvet for ANZ - 20 BOX/CARTON CASE, RITZ 160 GR BISCUIT-SANDWICH       4 BOX/CARTON CASE; FGSHEL, OREO RED VELVET LYCHEE ORANGE 12X8X27.6G MY SG TW, OREO RED VELVET LYCHEE ORANGE 24X119.6G, SANDWICH COOKIE-BASECAKE-OREO Red Velvet - for ANZ, SANDWICH CRACKERS-CREAM FILLING-RITZ LEMON CREAM-Plant ID01, SANDWICH CRACKERS-CREAM FILLING-BISKUAT SWEET CHEESE CREAM, SANDWICH CRACKERS-CREAM FILLING-Japan RITZ SPICY CHICK CREAM, SANDWICH COOKIE-CREAM FILLING-OREO ORANGE FIZZY, SANDWICH COOKIE-CREAM FILLING-OREO ORANGE FIZZY- ID01, SANDWICH CRACKER-FINAL SANDWICH-RITZ LEMON CREAM, SANDWICH CRACKERS-CREAM FILLING-RITZ LEMON CREAM, Ritz-Sandwich Cracker-filling-Lemon(Japan), SANDWICH CRACKER-FINAL SANDWICH-Japan RITZ SPICY CHICKEN FLV, SANDWICH COOKIE-FINAL SANDWICH-OREO ORANGE FIZZY, Ritz-Sandwich Cracker-Sandwich-Lemon flavor(Japan), SANDWICH COOKIE-FINAL SANDWICH-OREO Red Velvet - for MY&amp;SG, SANDWICH COOKIE-FINAL SANDWICH-OREO Red Velvet - for ANZ, SANDWICH COOKIE-FINAL SANDWICH-OREO TANGERINE LYCHEE MYSGTW, SANDWICH CRACKERS-FINAL SANDWICH-BISKUAT SWEET CHEESE CREAM</t>
  </si>
  <si>
    <t>Morrocco</t>
  </si>
  <si>
    <t>MA02</t>
  </si>
  <si>
    <t>Casablanca</t>
  </si>
  <si>
    <t>Napolitain original classic baked vanilla</t>
  </si>
  <si>
    <t>TANG ICED TEA 144X20G APPLE ICED TEA YIELD, TANG 144X20G LITRO STRAWBERRY, Phil TANG-25g-Pomelo Flv Instant Drink Mix HY-EA, TANG POMELO YIELD 144x20G, TANG 144X20G POMELO, TANG 144X20G LITRO MELON Yield 20g/l, TANG 144X20G FOUR SEASONS, TANG STRAWBERRY LITRO 144X25G EXPORT, TANG 144X19G LITRO STRAWBERRY, TANG 144X19G LITRO MELON Yield 2.0 (19g/700ml), TANG 144X19G POMELO with D3 and Zinc, TANG 144X19G FOUR SEASONS with D3 and Zn</t>
  </si>
  <si>
    <t>CN09</t>
  </si>
  <si>
    <t>Guangzhou</t>
  </si>
  <si>
    <t>STRIDE GUM BLUEBERRY 4X9X28S, STRIDE 65.1G ROCKS- SOUR BERRY- 6X4- CN, STRIDE GUM GRAPE 4X9X28S, STRIDE PELLET SUPER COFFEE 40SX6X6, TRIDENT VIBES-SOUR BERRY TWIST-40PC BTLS- 4X6 -US, TRIDENT VIBES SOUR-40PC- BTLS 6X4-US, TRIDENT VIBES-SOUR BERRY TWIST-40PC BTLS 6X4-CND</t>
  </si>
  <si>
    <t>TRIDENT SF GUM WATERMELON EXP 6X12X12S, TRIDENT SF GUM TROPICAL EXP 10X12X5S, TRIDENT SF GUM TROPICAL EXP 6X12X12S, TRIDENT SF GUM CINNAMON EXP 6X12X12S, TRIDENT SF GUM WATERMELON EXP 10X12X5S, CLORETS 13.5 GR SUGAR GUM - COOL BERRY MINT - 30X20X5S, STRIDE GUM BLUEBERRY SAMPLING  500X1S, TRIDENT CINNAMON 4X9X28S, 28PC TRIDENT CINNAMON LRG PK 8X6, TRIDENT POCKET PACK TROPICALTWIST-US SFG-28CT-9/TRAY-4TRAY/C, STRIDE GUM WM 18X2X28S CN, STRIDE GUM STRAWBERRY 10X12X5S, STRIDE GUM WM 10X12X5S, TRIDENT SF GUM WATERMELON 10X12X5S - VN, STRIDE GUM WM 500X1S, STRIDE GUM WM 6x12x12S, TRIDENT SF GUM WATERMELON 6X12X12S - VN, STR 6X21.6G WATERMELON 6CA, DENTYNE SF WATERMELON 6X12X12S, STRIDE GUM WM 4X9X28S, STRIDE GUM STRAWBERRY  4X9X28S, STRIDE GUM GRAPE 10X12X5S, STR 6X21.6G GRAPE 6CA, DENTYNE SF GRAPE 6X12X12S, STRIDE GUM GRAPE 6X12X12S</t>
  </si>
  <si>
    <t xml:space="preserve">    </t>
  </si>
  <si>
    <t>TRIDENT S 288G ASRT FLVR  30CA, TRIDENT SINGLES 111G FRUIT MIX 20CA, TRIDENT S 104G MELON 20CA, TRDNT 306G ASRT FLVR QI 30CA, TRDNT 306G ASRT FLVR NEW 30CA, TRIDENT SINGLES 111G FRUIT MIX 20CA, TRIDENT 110.5 GR GUM SUGAR FREE ASSORTED FRUIT    20 BOX/C</t>
  </si>
  <si>
    <t>HALLS SALTY TAMARIND 24X12X10S, HALLS 100.8GR CANDY SALTY TAMARIND - 60 BOX/CARTON CASE, HALLS 100.8GR CANDY SALTY TAMARIND - 24 BOX/CARTON CASE, HALLS 13.8 GR CANDY  MIXED 24 BOX/CARTON CASE; PROD_103566, HALLS XS COLOURS 4x12x15G CN 4CT, HALLS 12.6 GR CANDY MIXED 24 BOX/CARTON CASE; PROD_103566, HALLS XS MYSTERY FLAVOR  24X12X23S, HALLS XS COLOR 24X12X23S (TW), CLORETS 14 GR MINIMINT - ORIGINAL MINT - 20X12X35S - SEA, SPK 150G SOUR PATCH MIXED FRUIT 12 BAGS, SPK 30G Sour Patch Mixed Fruit SEA 18x6 BAGS, SPK 80G SOUR PATCH MIXED FRUIT SEA - 12 BAGS, Sour Patch Mixed Fruit 18x6x30G, SOUR PATCH MIXED FRUIT 1X12X90G, CLORETS 12.6 GR MINIMINT - CLEAR MINT - 20X12X30S, CLORETS 14 GR MINIMINT - CLEAR MINT - 20X12X35S, CLORETS 12.6 GR MINIMINT - ORIGINAL MINT - 20X12X30S - SEA, HALLS 12.6 GR CANDY XS MIXED BERRY - 24 BOX/CASE - SEA, DENTYNE XYLITOL PEPPERMINT 15X20X8S - TH, DENTYNE XYLITOL PEPPERMINT 6X6X40S - TH, HALLS 13.8 GR CANDY XS HONEY LEMON - 24 BOX/CASE - SEA, HALLS 15 GR CANDY XS LEMON MINT - 24 BOX/CASE - KR, HALLS 15 GR CANDY XS POMEGRANATE ACAI - 24 BOX/CASE - KR, HALLS 13.8 GR CANDY XS MIXED BERRY - 24 BOX/CASE - SEA, HALLS 15 GR CANDY  LIME     12 BOX/CARTON CASE, HALLS 15 GR CANDY XS LIME - 24 BOX/CASE - SA, HALLS 14.4g MINI LIME 180 POUCHES/ CARTON CASE JP, HALLS 13.8 GR CANDY XS LIME - 24 BOX/CASE - SEA, HALLS 12.6 GR CANDY XS LIME - 24 BOX/CASE - SEA, CLORETS 13.5 GR SUGAR GUM - ORIGINAL MINT - 30X20X5S, CLORETS 13.5 GR SUGAR GUM - LEMON MINT - 30X20X5S</t>
  </si>
  <si>
    <t>THU-230g-7 MILK COCONUT AND WATER MELON SEED 2 YOLK MC-20PCS-CASE, THU-150g-71 COCONUT AND MILK 1 YOLK-20PCS-CASE, THU-150G-SR1 DURIAN 1 YOLK-20PCS-CASE, THU-130G-4S MIXED NUTS 0 YOLK-20PCS-CASE, THU-130G-3S JAMBON HALF YOLK-20PCS-CASE, THU-130G-6S GREEN BEAN HALF YOLK-20PCS-CASE, THU-130G-7S COCONUT AND MILK 0 YOLK-20PCS-CASE, THU-150G-51 LOTUS SEED 1 YOLK-20PCS-CASE, THU-230g-5 LOTUS SEED PASTE WITH COCONUT 2 YOLK MC-20PCS-CASE, THU-210g-52 LOTUS SEED WITH COPRA 2 YOLK-20PCS/CASE, THU-150G-T1 LOTUS AND GREEN TEA 1 YOLK-20PCS-CASE, THU-230g-T LOTUS SEED PASTE WITH GREEN TEA 2 YOLK MC-20PCS-CASE, THU-150g-M1 TARO 1 YOLK-20PCS-CASE, THU-230g-M TARO PASTE AND LOTUS SEED 2 YOLK MC-20PCS-CASE, THU-80G-YOUNG MC-GREEN BEAN HALF YOLK-HIGHLAND, VINMART -MC-MILK COCONUT FILLING HALF YOLK 100G - 20PCS, VINMART -MC- LOTUS PASTE WITH GREEN TEA HALF YOLK 100G - 20PCS, SAMSUNG - 130G - Miscellaneous Without Chinese Sausage 20PCS, R0- RED BEAN 0 YOLK 230G - 20 PCS, M0 - Foxcon - TARO 0 YOLK 150G-20PCS, TRANG VANG HONG NGOC HUNG GIA 8PCSX80G, TRANG VANG HONG NGOC HUNG PHU 8PCSX80G, TRANG VANG - RUBY HUNG LONG 6X80G, TRANG VANG-RUBY HUNG THINH 80GX6, THU - 80Gx3 - YOUNG MOONCAKE 1 - 12 BOXES-CASE, THU - 80Gx6 - YOUNG MOONCAKE 1 - 8 BOXES-CASE, THU - 80Gx6 - YOUNG MOONCAKE 2 - 8 BOXES-CASE, THU-80G-YOUNG MC-LOTUS HALF YOLK-HIGHLAND, THU- 80Gx3 - YOUNG MOONCAKE 2 - 12 BOXES-CASE, THU-80G-YOUNG MC-JAMBON AND CHICKEN HALF YOLK-HIGHLAND, THU-800G-24 ROASTED CHICKEN WITH XO SAUCE 4 YOLK-6PCS-CASE, THU-80G - LAVA GREEN BEAN CHICKEN FLOSS - 20PCS/CASE, THU 80gx6 - LAVA MOONCAKE - 8 BOXES/CASE, THU 80gx3 - LAVA MOONCAKE -12BOXES/CASE, THU-80G - LAVA CHEESE MOONCAKE - 20PCS/CASE, THU-80G - LAVA CHOCO MOONCAKE - 20PCS-CASE, VINMART -MC-JAMBON MIXED FILLING 0 YOLK 100G - 20PCS, VINMART -MC- GREEN BEAN WITH WATERMELON SEED 0 YOLK - 20PCS, TRANGVANG - 160Gx4 - RUBY TRADITION GOLD - 8 BOXES-CASE, TRANGVANG - 160Gx4 - GOLDEN GOLD - 5 BOXES-CASE, TRANGVANG - 160Gx4 - GOLDEN RED - 5 BOXES-CASE, TRANGVANG - 160Gx4 - RUBY TRADITION RED - 8 BOXES-CASE, TRANGVANG - 160Gx4 - RUBY MODERN ORANGE - 8 BOXES-CASE, TRANGVANG - 160Gx4 - RUBY YOUNG - 8 BOXES-CASE, TRANGVANG - 160Gx4 - RUBY MODERN PURPLE - 8 BOXES-CASE, THU-210g-42 CHINESE SAUSAGE WITH FIVE NUTS 2 YOLK-20PCS/CASE, THU-230G-B ABALONE  2 YOLK-20PCS-CASE, THU-210g-B2 ABALONE  2 YOLK-20PCS/CASE, THU-230g-2 ROASTED CHICKEN WITH XO SAUCE 2 YOLK MC-20PCS/CASE, THU-210g-22 ROASTED CHICKEN WITH XO SAUCE 2 YOLK-20PCS/CASE, THU-150g-XMD BLACK SESAME AND MELON SEED 0 YOLK-20PCS-CASE, THU-150g-XDX GREEN BEAN AND ALMOND 0 YOLK-20PCS-CASE, THU-230g-3 CHARSIU JAMBON 2 YOLK MC-20PCS/CASE, THU-210g-32 JAMBON AND CHARSIU 2 YOLK-20PCS/CASE, THU-150g-XHS LOTUS SEED AND CHIA SEED 0 YOLK-20PCS-CASE, THU-230g-R JAPANESE RED BEAN PASTE 2 YOLK MC-20PCS-CASE, THU-150g-60 GREEN BEAN 0 YOLK-20PCS-CASE, THU-150g-61 GREEN BEAN 1 YOLK-20PCS-CASE, MC GREEN BEAN 1Y 150G-VIETTEL, THU-230g-6 GREEN BEAN WITH MELON SEED 2 YOLK MC-20PCS-CASE, THU-210g-62 GREEN BEAN WITH MELON SEED 2 YOLK-20PCS/CASE, THU-150g-L1 GREAN BEAN AND PANDAN LEAF 1 YOLK-20PCS-CASE, THU-230g-L GREEN BEAN PASTE AND PANDAN LEAF 2 YOLK MC-20PCS-CASE, THU-210g-L2 GREEN BEAN AND PANDAN LEAF 2 YOLK-20PCS/CASE, 180GX4 - ASSORTED VEGGIE MC - 10TINS/ CASE, 180GX4 - GREENBEAN&amp;PANDAN MC NO YOLK - 10TINS/ CASE, THU-150G-C1 GREEN RICE AND COCONUT 0 YOLK-20PCS-CASE, THU-230g-C GREEN RICE PASTE WITH CHESTNUT 0 YOLK MC-20PCS/CASE, THU-150g-R1 RED BEAN 1 YOLK-20PCS-CASE, THU-230g-88 WHITE MC-GREEN RICE AND PISTACHIO 0 YOLK, SOLITE TET STRAW,B.MILK ROLL 324GX10BOX, SOLITE TET-PAN ROLL18G,SOCO CUP23G,16PCSX10BOX PER SHIPPER, THU TUYET - 3 BANH, THU TUYET - 6 BANH, SOLITE-18GX20-CUPCAKE PANDAN-12 TRAYS/CASE, SOLITE-432G-CUPCAKE PANDAN-12 BOX/CASE, SOLITE 18Gx20 SWISSROLL -PANDAN- 12 TRAYS/CASE, SOLITE 18Gx10 SWISSROLL PANDAN 24 TRAYS/CASE, SOLITE CUONKEM LADUA 18GX20X12KHAY PROMO, Solite SR Pandan 360g*12 Promo 2 pieces, SOLITE 18Gx16 SWISSROLL PANDAN 12 BOXES/CASE, SOLITE PANPAN CREAMY LAYER 216GR x12, SOLITE 17Gx20 LAYER PANDAN 12 TRAYS/CASE, Solite layer pandan 340Gr - 12TR Promotion, TRANG VANG- 120Gx4 -RUBY NO ADDED SUGAR-8 BOXES-CASE, 210GX4 - ASSORTED MC 2 YOLKS - 10TINS/ CASE, 180GX4 - GREEN TEA MC 1 YOLK - 10TINS/ CASE, ASSORTED MC 1 YOLK 180X4X10TINS, ASSORTED MC 1 YOLK-TRAY 180X20PCS, 180GX4 - GREENBEAN&amp;P.LEAF MC 1 YOLK - 10TINS/ CASE, SOLITE CUON KEMVI LADUA 18GX16X12H PROMO, SOLITE ROLL LA DUA 16+2 288GX12H, SOLITE 17Gx22 LAYER  PANDAN 10 POUCHES/CASE, SOLITE TANG VI LA DUA KM 20+2 18GX12KHAY, THU-150g-XTX GREEN TEA AND MACADAMIA 0 YOLK-20PCS-CASE, THU-150G-40 MIXED NUTS 0 YOLK-20PCS-CASE, MC MISCEL CN SAUSAGE 0Y 150G-VIETTEL, THU-150G-41 MIXED NUTS 1 YOLK-20PCS-CASE, MC MISCEL CN SAUSAGE 150G 1Y-VIETTEL, THU-150G-21 ROASTED CHICKEN JAMBON 1 YOLK-20PCS PER CASE, MC ROASTED CHICKEN JAMBON 1Y 150G_VIETTEL, THU-150G-31 JAMBON 1 YOLK-20PCS-CASE, THU-150G-A1 MUSHROOM WITH WINE-20PCS-CASE, THU-230g-4 CHINESE SAUSAGE WITH FIVE SEEDS 2 YOLK MC-20PCS-CASE</t>
  </si>
  <si>
    <t>VN02/03</t>
  </si>
  <si>
    <t>KinhDo</t>
  </si>
  <si>
    <t>Clorets original mints</t>
  </si>
  <si>
    <t xml:space="preserve">TANG 144X20G POMELO, TANG 20 GR SOFT DRINK-POWDERED SUGAR SWEETENED SWEET ORANGE, TANG SWEET ORANGE 20 g YIELD RECIPE 144 BOX/CARTON CASE, TANG SWEET ORANGE 144X20G INDONESIA, TANG PINEAPPLE 144X20G (Yield 800ml), TANG 144X20G LITRO MELON Yield 20g/l, TANG ORANGE 25G, TANG 1000 GR SOFT DRINK-POWDERED ORANGE 12 BOX/CARTON C, China TANG-400g-Sugar Pear Flv Instant Drink Mix FS-QI, China TANG-400g-Pineapple Flv Instant Drink Mix FS-QI, Phil TANG-25g-Orange-Mango Flv Instant Drink Mix HY-EA, TANG ORANGE-MANGO LITRO 144X25G EXPORT, TANG 144X20G LITRO APPLE YIELD, TANG 144X20G LITRO CALAMANSI, TANG 144X20G LITRO HONEY LEMON YIELD 20 G/L, China TANG-400g-Lemon Flv Instant Drink Mix FS-EA, China TANG-400g-Lemon Flv Instant Drink Mix FS-QI, TANG 144X20G LITRO GUYABANO YIELD 20 G/L, China TANG-400g-Blackcurrant Flv Instant Drink Mix FS-QI, TANG PINEAPPLE LITRO 144X25G EXPORT, TANG 250 GR POWDERED DRINK SUGAR PINEAPPLE 12 with C, D &amp; Zn, TANG 144X20G FOUR SEASONS, TANG HONEY LEMON LITRO 144X25G EXPORT, TANG FRUIT AND VEG ORANGE CARROT 144X19G, TANG FRUIT AND VEG DAL MORINGA 144X19G, TANG PINEAPPLE 19g/700ml(Yield 2.0) with D3, C &amp; Zn_revised, TANG Dalandan 19g/700ml-Yield 2.0 with C, D3 and Zn_REVISED, TANG 144X19G LITRO CALAMANSI, TANG HONEY LEMON YIELD 2.0 (19g/700ml), Tang Mango 19g/700ML (Yield 2.0) with C, D3 and Zn_Revised, PH Guyabano Yield 2.0 (19g/700ml) forti Vit C, D3 &amp; Zn, TANG 144X19G LITRO MELON Yield 2.0 (19g/700ml), PH TANG SWEET ORANGE (Yield 2.0)19g/700ml forti Vit C,D,Zn, TANG 144X19G POMELO with D3 and Zinc, TANG 144X19G FOUR SEASONS with D3 and Zn, TANG 144X19G LITRO APPLE YIELD 2.0 (19G/700ML), Ph Tang Orange Mango (Yield 2.0)19g/700ml forti Vit C, D, Zn, TANG 125 GR POWDERED DRINK SUGAR SWEETENED MANGO, Phil TANG MANGO LITRO 144X25G, TANG 250 GR POWDERED DRINK SUGAR SWEETENED PINEAPPLE     12, TANG 144X20G LITRO DALANDAN, China TANG-200 g-Orange Flv Instant Drink Mix FS-EA, TANG 200 GR SOFT DRINK-POWDERED ORANGE 24 BOX/CARTON CA, TANG 144X20G ORANGE MANGO YIELD, TANG 250 GR SOFT DRINK-POWDERED SUGAR SWEETENED ORANGE, TANG 125 GR SOFT DRINK-POWDERED SUGAR SWEETENED ORANGE, TANG ORANGE LITRO 144X25G EXPORT, TANG 375 GR SOFT DRINK-POWDERED SUGAR SWEETENED ORANGE - 12, TANG 125 GR SOFT DRINK-POWDERED ORANGE with C, D &amp; Zn, TANG 250 GR SOFT DRINK-POWDERED SUGAR ORANGE with C, D &amp; Zn, TANG 375 GR SOFT DRINK-POWDERED SUGAR ORANGE-12 with C,D,Zn, TANG-POUCH PACK-ORANGE-450GX24, TANG 125 GR POWDERED DRINK SUGAR SWEETENED PINEAPPLE     24, Phil TANG-250g-Orange Flv Instant Drink Mix PH-EA, Phil TANG-125g-Orange Flv Instant Drink Mix PH-EA, Phil TANG-375g-Orange Flv Instant Drink Mix PH-EA, </t>
  </si>
  <si>
    <t>Baddi</t>
  </si>
  <si>
    <t>Cadbury Gems</t>
  </si>
  <si>
    <t>Tang Orang, lemon, tropical, pineapple, hybrid</t>
  </si>
  <si>
    <t>Bird's custard</t>
  </si>
  <si>
    <t>Tang sweet orange, orange, pineapple, apple, strawberry, calamansi, mango, fortified, hybrid and full sugar</t>
  </si>
  <si>
    <t>Cosy flut wafer Orange, Ritz Flute wafer cheese filling</t>
  </si>
  <si>
    <t>Koko tet orang and mint balls</t>
  </si>
  <si>
    <t>Tang Pineapple and Orange Hybrid</t>
  </si>
  <si>
    <t xml:space="preserve">Manama </t>
  </si>
  <si>
    <t>Tang - contingency plan</t>
  </si>
  <si>
    <t>Tang Mango, Lemon, Pomelo, Pineapple, Melon, lemon iced tea, full sugar, fortified</t>
  </si>
  <si>
    <t>Trident Pocket pack spearmint, Tropical, Stride tropical fruit, clorets tropical fruit</t>
  </si>
  <si>
    <t>Stride Pellet super coffee</t>
  </si>
  <si>
    <t>STRIDE 65.1G ROCKS- PASSIONFRUIT- 6x4- CN, TRIDENT POU WCM PASSION FRUIT 18X6X18.9, Trident Pellet Gum-Passionfruit Lime-37.8g-bottle-Levant, TRIDENT BOT WACAM PASSION FRUIT 6X6X37.8, TRDNT 6X37.8G PASSIONFRUIT 6CA, STRIDE 37.8 GR ROCKS - PASSIONFRUIT- 6X6 - CN, STR 6X37.8G PASSIONFRUIT 6CA, STRIDE 37.8G FRUIT WAVES GOLDEN PINEAPPLE 36 BOTTLES/CASE, DENTYNE 37.8G FRUIT WAVES RASPBERRY LEMONADE 36 BOTTLES/CASE, STRIDE 65.1G ROCKS- COOLING LEMON- 6X4- CN, TRIDENT POUCH WACAM LIMONADA 18X6X18.9, Trident Pellet Gum-Lemonade-37.8g-bottle-Levant, STRIDE 37.8 GR ROCKS - COOLING LEMON- 6X6 - CN, TRDNT 6X37.8G LEMONADE 6CA, STR 6X37.8G LEMONADE 6CA, TRIDENT BOTELLA WACAM LIMONADA 6X6X37.8, Stride Rocks Gum Passion Fruit Bottle Pack 34sx6-428.4g, DENTYNE 37.8G FRUIT WAVES LIME PASSONFRUIT 36 BOTTLES/CASE</t>
  </si>
  <si>
    <t>also used in NA &amp; LA</t>
  </si>
  <si>
    <t>Trident vibes tropical, Stride rocks Mango Peach, Stride Mango, Stimorol tropical</t>
  </si>
  <si>
    <t>CADBURY 22.7 GR CHOMP CHOCOLATE STICKS 90 BOX/CARTON CASE, CADBURY 60 GR CHOMP CHOCOLATE STICKS 24 BOX/CARTON CASE, CADBURY 168 GR CHOMP CHOCOLATE STICKS 24 BOX/CARTON CASE, CADBURY 19 GR P.S. CHOCOLATE BAR CARAMILK 24 BOX/CARTON CASE, CADBURY 48 GR P.S. CHOCOLATE BAR CARAMILK 40 BOX/CARTON CASE, CADBURY 48 GR LUNCH BAR CHOCOLATE BAR  DREAM 40 BOX/CARTON C, CADBURY 23 GR LUNCH BAR CHOCOLATE BAR ORIGINAL 24 BOX/CARTON, CADBURY 144 GR LUNCH BAR CHOCOLATE BAR TREATSIZE 24 BAG/CASE, CADBURY 62 GR LUNCH BAR CHOCOLATE BAR MAX 30 BOX/CARTON CASE, CADBURY 48 GR LUNCH BAR CHOCOLATE BAR ORIGINAL 40 BOX/CARTON, ENDEAR 100G SPEAM 36CA, ENDEARMINTS 1 KG SOFT CANDY  SPEARMINT     12CT, ENDEARMINTS 120 GR SOFT CANDY  SPEARMINT     36CT</t>
  </si>
  <si>
    <t>Chappies Spearmint, assorted fruit</t>
  </si>
  <si>
    <t>PK02</t>
  </si>
  <si>
    <t>Hub (beverages)</t>
  </si>
  <si>
    <t>Tang Mango, Tang Apple</t>
  </si>
  <si>
    <t>Tang Pineapple, different formats - plant trials</t>
  </si>
  <si>
    <t>IN17</t>
  </si>
  <si>
    <t>Hyderabad</t>
  </si>
  <si>
    <t>Tang Orange, Tang Mosambi</t>
  </si>
  <si>
    <t>Tang Mosambi, Tang Lime</t>
  </si>
  <si>
    <t>IN07</t>
  </si>
  <si>
    <t>Tang Cocktail</t>
  </si>
  <si>
    <t>Sri City</t>
  </si>
  <si>
    <t>Tang Mango, Orange, Mosambi, Lime</t>
  </si>
  <si>
    <t>not a preferred supplier for this cluster</t>
  </si>
  <si>
    <t>COLOR-FDANDC-RED40-ALUMINUM-LAKE-BLEND</t>
  </si>
  <si>
    <t>Trident Vibes Watermelon, Trident Vibes Redberry</t>
  </si>
  <si>
    <t>sugar syrup, liquid caramel, 150A</t>
  </si>
  <si>
    <t>NG01</t>
  </si>
  <si>
    <t>Ikeja</t>
  </si>
  <si>
    <t>Nigeria Bournvita Original Cookies</t>
  </si>
  <si>
    <t>Cadbury Coffee flavoured Caramel Candy</t>
  </si>
  <si>
    <t>nonartificial - Beetroot/Red Beet - water soluble - Liquid</t>
  </si>
  <si>
    <t>artificial - Green - water soluble</t>
  </si>
  <si>
    <t>COLOUR-ULTRACOAT PASTEL GREEN#1 PROHIBITED IN FOODS IN EU, DO NOT USE IN NEW DEV – see notes</t>
  </si>
  <si>
    <t>TiO2 / white</t>
  </si>
  <si>
    <t>COLOUR-ULTRACOAT WHITE TITANIUM PROHIBITED IN FOODS IN EU, DO NOT USE IN NEW DEV – see notes</t>
  </si>
  <si>
    <t xml:space="preserve">FDC cert </t>
  </si>
  <si>
    <t>COLOR-POWDER-YELLOW - FD&amp;C Yellow #5</t>
  </si>
  <si>
    <t>YELLOW FD&amp;C N°5, YELLOW 5, TARTRAZINE POWDER, INS 102, FD&amp;C YELLOW NO. 5, FD&amp;C YELLOW 5, E102, COLOR, CI FOOD YELLOW 4, TARTRAZINE</t>
  </si>
  <si>
    <t xml:space="preserve">  </t>
  </si>
  <si>
    <t>solvent</t>
  </si>
  <si>
    <t>YELLOW FD&amp;C N°6, YELLOW 6, SUNSET YELLOW FCF, INS 110, FD&amp;C YELLOW NO. 6, FD&amp;C YELLOW 6, E110, COLOR, CI FOOD YELLOW 3, SUNSET YELLOW</t>
  </si>
  <si>
    <t>COLOR, COLOR BLEND</t>
  </si>
  <si>
    <t>ARTIFICIAL COLOR</t>
  </si>
  <si>
    <t>Color, color blend</t>
  </si>
  <si>
    <t>RED FD&amp;C N° 40, RED 40, INS 129, FD&amp;C RED NO. 40, E129, COLOR, CI FOOD RED 17, ALLURA RED POWDER, ALLURA RED AC, ALLURA RED</t>
  </si>
  <si>
    <t>RED 40 LAKE, RED 40, LAKE FD&amp;C RED 40, INS 129, E129, COLOR, ALLURA RED, ALLURA RED LAKE</t>
  </si>
  <si>
    <t>INS 133, FD&amp;C BLUE NO. 1, FD&amp;C BLUE 1, E133, COLOR, CI FOOD BLUE 2, BRILLIANT BLUE FD&amp;C N°1, BRILLIANT BLUE FCF, BLUE 1, BRILLIANT BLUE</t>
  </si>
  <si>
    <t>LAKE FD&amp;C BLUE 1, E133, COLOR, BRILLIANT BLUE FCF, BLUE 1 LAKE, BRILLIANT BLUE LAKE</t>
  </si>
  <si>
    <t>INS 132, INDIGOTINE DISULFONATE, INDIGO CARMINE, FD&amp;C BLUE NO. 2, E132, COLOR, CI FOOD BLUE 1, BLUE 2, INDIGOTINE</t>
  </si>
  <si>
    <t>INDIGOTINE, E132, COLOR, BLUE 2 LAKE, INDIGOTINE LAKE</t>
  </si>
  <si>
    <t>VEGETABLE COLOR, TURMERIC OLEORESIN, TURMERIC, SPICE AND COLOR, SPICE, NATURAL FLAVOR, FLAVOR, COLOR, ARTIFICIAL COLOR, OLEORESIN TURMERIC</t>
  </si>
  <si>
    <t>VEGETABLE COLOR, SPICE AND COLOR, ROUCOU POWDER, INS 160B, E160B, COLOR, COLOR ADDED, ARTIFICIAL COLOR, ANNATTO, ANNATTO EXTRACT</t>
  </si>
  <si>
    <t>emulsifiers</t>
  </si>
  <si>
    <t>propylene glycol (84%)</t>
  </si>
  <si>
    <t>MAG, DAG</t>
  </si>
  <si>
    <t>soybean oil</t>
  </si>
  <si>
    <t>highly refined soybean oil only</t>
  </si>
  <si>
    <t>NATURAL COLOR, NATURAL CARAMEL COLOR E150D, NATURAL CARAMEL COLOR, E150A, COLOR, COLOR ADDED, ARTIFICIAL COLOR, 150C, 150(C), CARAMEL COLOR</t>
  </si>
  <si>
    <t>color blend</t>
  </si>
  <si>
    <t>nonartificial - Annatto - liquid - PG based</t>
  </si>
  <si>
    <t xml:space="preserve"> </t>
  </si>
  <si>
    <t>SPK, Swedish fish</t>
  </si>
  <si>
    <t>PF Maple leaf cookies</t>
  </si>
  <si>
    <t>Halls Honey, Mentholyptus, Strawberry Lemonad</t>
  </si>
  <si>
    <t>Cadbury mini eggs</t>
  </si>
  <si>
    <t>Oreo cookies twist yellow, oreo pride</t>
  </si>
  <si>
    <t>Trident Passion Fruit, Tropical Twist</t>
  </si>
  <si>
    <t>SPK, Maynards Wine Gums, Swedish Fish</t>
  </si>
  <si>
    <t>Cadbury Mini crème eggs, Hershey crème eggs</t>
  </si>
  <si>
    <t>Trident Tropical Twist, Trident Island Berry Lime</t>
  </si>
  <si>
    <t>Oreo Sandwich cookies twist orange</t>
  </si>
  <si>
    <t>Swedish Fish (different FG), SPK (different FG), Maynards Wine Gums</t>
  </si>
  <si>
    <t>Trident Island Berry Lime</t>
  </si>
  <si>
    <t>SPK</t>
  </si>
  <si>
    <t>Trident Cinnamon, bubblegum, watermelon, Watermelon twist</t>
  </si>
  <si>
    <t>Cadbury Mini eggs</t>
  </si>
  <si>
    <t>Oreo Sandwich Cookies twist Red</t>
  </si>
  <si>
    <t>Dentyne Fire cinammon, spicy cinnamon</t>
  </si>
  <si>
    <t>SPK berries, zombies, candy, Swedish Fish</t>
  </si>
  <si>
    <t>Bubblicious blackberry</t>
  </si>
  <si>
    <t>Oreo Sandwich Cookies Twist Purple</t>
  </si>
  <si>
    <t>SPK tropical, zombies, candy</t>
  </si>
  <si>
    <t>Color-Black color paste (nat extract)</t>
  </si>
  <si>
    <t>Caldic</t>
  </si>
  <si>
    <t>Allura Red Lake 50% / Indigotine Lake 50%</t>
  </si>
  <si>
    <t>Halls Metholyptus, honey</t>
  </si>
  <si>
    <t>SPK, Swedish Fish</t>
  </si>
  <si>
    <t>Trident wintergreen, freshmint, mint sweet twist</t>
  </si>
  <si>
    <t>Trident Mint</t>
  </si>
  <si>
    <t>Oreo Sanwich Cookies Twist blue</t>
  </si>
  <si>
    <t>SPK,. Sweedish Fish, Fat free bunnnier easter</t>
  </si>
  <si>
    <t>Stride spearmint</t>
  </si>
  <si>
    <t>Trident spearmint, Trident passion fruit</t>
  </si>
  <si>
    <t>Oreo Min, Oreo Sandwich Cookies Twist green</t>
  </si>
  <si>
    <t>Oreo chocolate fudge, Christie oreo cookies mint chocolate fudge</t>
  </si>
  <si>
    <t>lake - liquid - watersolble</t>
  </si>
  <si>
    <t>Maple leaf cookie</t>
  </si>
  <si>
    <t>SPK, Maynards Wine gums</t>
  </si>
  <si>
    <t xml:space="preserve">Wheat thins </t>
  </si>
  <si>
    <t>Christie crispers, Wheat thins crackers, Peek freans fruity crème, crungch, assorted tea</t>
  </si>
  <si>
    <t>Oreo Thins, cookies, golden levmon, Peek freans assorted cream, fruit cream</t>
  </si>
  <si>
    <t>Golden Oreo Lemon Crème</t>
  </si>
  <si>
    <t>Hall Honey Lemon, assorted citrus, creamy strawberry</t>
  </si>
  <si>
    <t>Christie crispers fudge, alld ressed, pickle, bbq, jalapeno cheddar, sat and vinegar</t>
  </si>
  <si>
    <t>Chips Ahoy mini</t>
  </si>
  <si>
    <t>Peek Freans, Mini chips Ahoy rainbow</t>
  </si>
  <si>
    <t>Chips Ahoy original</t>
  </si>
  <si>
    <t>Chips Ahoy original, white fudge, familysize</t>
  </si>
  <si>
    <t>Chips Ahoy Reeses pieces, Oreo peanut butter pie</t>
  </si>
  <si>
    <t>Halls extra strong, montholyptus, assorted mint, mountain menhol</t>
  </si>
  <si>
    <t>Oreo birthdfay</t>
  </si>
  <si>
    <t>white colour</t>
  </si>
  <si>
    <t>Halls Breezers creamy strawberry, cool berry</t>
  </si>
  <si>
    <t>artificial -Allura Red - Lake - liquid - water soluble</t>
  </si>
  <si>
    <t>artificial -Allura Red - Lake - liquid - oil soluble</t>
  </si>
  <si>
    <t>used in other regions</t>
  </si>
  <si>
    <t>used in AMEA</t>
  </si>
  <si>
    <t>used in MEU</t>
  </si>
  <si>
    <t>used in all regions</t>
  </si>
  <si>
    <t>used in LA</t>
  </si>
  <si>
    <t>also used in LA, AMEA</t>
  </si>
  <si>
    <t>used in LA, AMEA</t>
  </si>
  <si>
    <t>liquid - watersoluble</t>
  </si>
  <si>
    <t>COLOR-LIQUID-DARK GREEN PROHIBITED IN FOODS IN EU, DO NOT USE IN NEW DEV – see notes</t>
  </si>
  <si>
    <t>artificial - Green -lake - liquid</t>
  </si>
  <si>
    <t>Tartrazube aluminium lake 11.2%, brilliant blue aluminium lake 1.01% (10/1)</t>
  </si>
  <si>
    <t>nonartificial - Carmine lake - liquid - water soluble</t>
  </si>
  <si>
    <t>nonartificial - Carbon black - powder</t>
  </si>
  <si>
    <t>artificial - Azorubine - Dye - Powder</t>
  </si>
  <si>
    <t>pure dye content</t>
  </si>
  <si>
    <t>added sulphites, other animal-derived ingredients</t>
  </si>
  <si>
    <t>added sulphites, refined ingredient(s) derived from wheat, what (Brazil definition)</t>
  </si>
  <si>
    <t>Sunflower Seed Ethanol</t>
  </si>
  <si>
    <t>orange/brown</t>
  </si>
  <si>
    <t>Chiclets, Clorets, Bubbaloo, Sparkies, Halls</t>
  </si>
  <si>
    <t>yellow FD&amp;C N°5, yellow 5, tartrazine powder, INS 102, FD&amp;C yellow no. 5, FD&amp;C yellow 5, E102, color, CI food yellow 4, tartrazine</t>
  </si>
  <si>
    <t>Tang, Clight</t>
  </si>
  <si>
    <t>Tang, Clight, Fresh</t>
  </si>
  <si>
    <t>Royal Gelatine, pudding</t>
  </si>
  <si>
    <t>Jell-O, Royal Gelatine</t>
  </si>
  <si>
    <t>Royal Pudding and flan</t>
  </si>
  <si>
    <t>Clight, Tang</t>
  </si>
  <si>
    <t>Venezuela</t>
  </si>
  <si>
    <t>Valencia</t>
  </si>
  <si>
    <t>Tang</t>
  </si>
  <si>
    <t>2*0125 to 2*7124</t>
  </si>
  <si>
    <t>Halls, Sparkies, Bubbaloo, Dentyn, Trident twist</t>
  </si>
  <si>
    <t>Clight, Halls</t>
  </si>
  <si>
    <t>Barquisimeto</t>
  </si>
  <si>
    <t>Sorbeticos</t>
  </si>
  <si>
    <t>Royal Gelatin</t>
  </si>
  <si>
    <t>Jell-o, Royal Gelatin</t>
  </si>
  <si>
    <t>Jello (1 SKU)</t>
  </si>
  <si>
    <t>colours are used in similar products, same factory</t>
  </si>
  <si>
    <t>red FD&amp;C N° 40, red 40, INS 129, FD&amp;C red no. 40, E129, color, CI food red 17, allura red powder, allura red AC, allura red</t>
  </si>
  <si>
    <t>Ch Bazooka tutti frutti</t>
  </si>
  <si>
    <t>Bubbaloo, Trident, Beldent</t>
  </si>
  <si>
    <t>Bubbaloo, Trident</t>
  </si>
  <si>
    <t>sourced in Brazil</t>
  </si>
  <si>
    <t>FD&amp;C</t>
  </si>
  <si>
    <t>FD&amp;C in suppliers name</t>
  </si>
  <si>
    <t>Clight, Fresh</t>
  </si>
  <si>
    <t>Royal Gelatin Grape</t>
  </si>
  <si>
    <t>Jello</t>
  </si>
  <si>
    <t>Oreo Chocolate Christmas red filling</t>
  </si>
  <si>
    <t>Trident sugar free strawberry kiwi</t>
  </si>
  <si>
    <t>Halls, Bubbaloo</t>
  </si>
  <si>
    <t>Clight &amp; Fresh Grape, full sugar and hybrid</t>
  </si>
  <si>
    <t>Jello, Royal Gelatin</t>
  </si>
  <si>
    <t>Tang Jamaica, Hibiscus, Lemonade, Grape, Stawberry</t>
  </si>
  <si>
    <t>Tang blackberry, lemon, passionfruit</t>
  </si>
  <si>
    <t>Tang Grape</t>
  </si>
  <si>
    <t>Bubbaloo, Clorets, Halls</t>
  </si>
  <si>
    <t>Rogal Gelatin, Cherry grape and lemon</t>
  </si>
  <si>
    <t>also used in NA, MEU</t>
  </si>
  <si>
    <t>Bubbaloo, Chiclets</t>
  </si>
  <si>
    <t>sugar</t>
  </si>
  <si>
    <t>BubaXtreme lollipops Blueberry</t>
  </si>
  <si>
    <t>EM use only</t>
  </si>
  <si>
    <t>Bubbaloo</t>
  </si>
  <si>
    <t>Bisccuit</t>
  </si>
  <si>
    <t>Oreo Vanilla Christmas</t>
  </si>
  <si>
    <t>Trident</t>
  </si>
  <si>
    <t>Tang grape full sugar, hybrid</t>
  </si>
  <si>
    <t>Duas Rodas Industrial Limited-Jaragua do Sul-BR</t>
  </si>
  <si>
    <t>tricalcium orthophosphate</t>
  </si>
  <si>
    <t>Victoria</t>
  </si>
  <si>
    <t>water glycerol</t>
  </si>
  <si>
    <t>Oterra, used in MEU</t>
  </si>
  <si>
    <t>E160a, carotenoid color, carotene color, beta carotenes</t>
  </si>
  <si>
    <t>Oreo Pay Limon</t>
  </si>
  <si>
    <t>Brasil</t>
  </si>
  <si>
    <t>Trakinas morango, chocolate, strawberry, lemon pie</t>
  </si>
  <si>
    <t>Pepitos</t>
  </si>
  <si>
    <t>ß- carotene, nature identical beta-carotene, INS 160a(ii), INS 160a(i), E160a(ii), E160a, color, beta-carotene, beta carotene, artificial color, beta-carotene (synthetic)</t>
  </si>
  <si>
    <t>Oterra, used in MEU, but same price</t>
  </si>
  <si>
    <t>corn oil</t>
  </si>
  <si>
    <t>vegetable oil</t>
  </si>
  <si>
    <t>synthetic</t>
  </si>
  <si>
    <t>Blakeslea Trispora</t>
  </si>
  <si>
    <t>glucose syrup</t>
  </si>
  <si>
    <t>modified cornstarch</t>
  </si>
  <si>
    <t>water, ethanol</t>
  </si>
  <si>
    <t>turmeric yellow, turmeric oleoresin, turmeric, kurkum, INS 100(i), E100, diferuloymethane, curcuma, color, CI natural yellow 3, artificial color, 100, curcumin</t>
  </si>
  <si>
    <t>Variedad, Anillos, Terrabusi, Palitos</t>
  </si>
  <si>
    <t>Tang orange, sugar free unsweetend</t>
  </si>
  <si>
    <t>used in MEU in meals, similar concentration, does not contain ethanol</t>
  </si>
  <si>
    <t>Philadelphia, Cheez Whiz</t>
  </si>
  <si>
    <t>Cheez Whiz processed cheese, Kraft Mayonnaise, Mayo, Philadelphia</t>
  </si>
  <si>
    <t>vegetable color, spice and color, roucou powder, INS 160b, E160b, color, color added, artificial color, annatto, annatto extract</t>
  </si>
  <si>
    <t>canola oil</t>
  </si>
  <si>
    <t>others used in different regions are less concentrated</t>
  </si>
  <si>
    <t>water</t>
  </si>
  <si>
    <t>water, sorbitol</t>
  </si>
  <si>
    <t>Bubbaloo, fruit center europe</t>
  </si>
  <si>
    <t>Bubbaloo Strawberry Europ</t>
  </si>
  <si>
    <t>Trakinas, Oreo Strawberry Milkshake</t>
  </si>
  <si>
    <t>Trident tiger cinnamon</t>
  </si>
  <si>
    <t>glycerol</t>
  </si>
  <si>
    <t>water, ammonium hydroxide</t>
  </si>
  <si>
    <t>Oreo strawberry chocolate - filling</t>
  </si>
  <si>
    <t>Trident cherry layer</t>
  </si>
  <si>
    <t>Terabusi, Variedad nuevo, Variedad dorada, varedad choco, anillos clasicos, Oreo fresa, Oreo milk fruit</t>
  </si>
  <si>
    <t>Palitos de la Selva</t>
  </si>
  <si>
    <t>maltodextrin</t>
  </si>
  <si>
    <t>KOH, ammonium hydroxide</t>
  </si>
  <si>
    <t>pH 11.75</t>
  </si>
  <si>
    <t>KOH, citric acid</t>
  </si>
  <si>
    <t>pH 11.00</t>
  </si>
  <si>
    <t>not kosher &amp; halal</t>
  </si>
  <si>
    <t>Oreo strawberry chocolate</t>
  </si>
  <si>
    <t>Lacta chocolate pieces</t>
  </si>
  <si>
    <t>Trakinas strawberry, chocolate, morango, tutti frutti</t>
  </si>
  <si>
    <t>sunflower oil</t>
  </si>
  <si>
    <t>also used in AMEA in high volumes in PB</t>
  </si>
  <si>
    <t>nonartificial - purple/red Anthocyanins - powder - water soluble</t>
  </si>
  <si>
    <t>red</t>
  </si>
  <si>
    <t>Tang orange</t>
  </si>
  <si>
    <t>Bubbaloo strawberry center</t>
  </si>
  <si>
    <t>citric acid</t>
  </si>
  <si>
    <t>Trident spearmint</t>
  </si>
  <si>
    <t>Clorets freshmint, mint, caricam, sugar, peppermint</t>
  </si>
  <si>
    <t>Tang Lime</t>
  </si>
  <si>
    <t>potato maltodextrin (1%)</t>
  </si>
  <si>
    <t>Half Hour candy</t>
  </si>
  <si>
    <t>Belvita chocolate flavour</t>
  </si>
  <si>
    <t>no plant</t>
  </si>
  <si>
    <t>Kraft Log Cabin syrup maple</t>
  </si>
  <si>
    <t>Terabusi, Oreo chocolate, Anillos clasicos, cerealitas salvado</t>
  </si>
  <si>
    <t>Milka Dolce de leche</t>
  </si>
  <si>
    <t>Lacta Recheado, Trakinas Morango, chocolate, strawberry, Waffle Lulu wafer chantilly</t>
  </si>
  <si>
    <t>clight, tang, fresh</t>
  </si>
  <si>
    <t>only EM, no association to MDLZ plant</t>
  </si>
  <si>
    <t>veroa, tang, clight</t>
  </si>
  <si>
    <t>Royal pudding</t>
  </si>
  <si>
    <t>used in MEU &amp; AMEA</t>
  </si>
  <si>
    <t>Trident herbal, cherry, blueberry</t>
  </si>
  <si>
    <t>Chic tutti frutti</t>
  </si>
  <si>
    <t>Chiclets surtido/assorted</t>
  </si>
  <si>
    <t>Trident cinnamint</t>
  </si>
  <si>
    <t>Trident strawerry, watermelon</t>
  </si>
  <si>
    <t>Trident strawberry, watermelon, cinnamon</t>
  </si>
  <si>
    <t>Beldent mandarin, tangerin, frutilla</t>
  </si>
  <si>
    <t>Trident strawberry, cinnamon, mango twist</t>
  </si>
  <si>
    <t>Trident blueberry, grape</t>
  </si>
  <si>
    <t>Trident blueberry</t>
  </si>
  <si>
    <t>Trident Hortela</t>
  </si>
  <si>
    <t>Trident peppermint, chiclets peppermint</t>
  </si>
  <si>
    <t>Trident freshmint</t>
  </si>
  <si>
    <t>Halls, chiclets hortela</t>
  </si>
  <si>
    <t>Trident spearmint, Chiclets</t>
  </si>
  <si>
    <t>also used in MEU, lead spec</t>
  </si>
  <si>
    <t>no FG associated to this</t>
  </si>
  <si>
    <t>artificial - orange - lake - liquid</t>
  </si>
  <si>
    <t>artificial - Brilliant Blue - dye - powder</t>
  </si>
  <si>
    <t>artificial - Brilliant Blue - dye - liquid - watersoluble</t>
  </si>
  <si>
    <t>artificial - Brilliant Blue - lake - powder</t>
  </si>
  <si>
    <t>Bubbaloo, Trident, Dentyne</t>
  </si>
  <si>
    <t>Beldent</t>
  </si>
  <si>
    <t>Halls, Sparkies candies</t>
  </si>
  <si>
    <t>Royal gelatin</t>
  </si>
  <si>
    <t>Jell-o</t>
  </si>
  <si>
    <t>Royal Gelatin, Flan</t>
  </si>
  <si>
    <t>Valenzia</t>
  </si>
  <si>
    <t>solvent/carrier</t>
  </si>
  <si>
    <t>gum arabic</t>
  </si>
  <si>
    <t>water, glycerol, MCTs</t>
  </si>
  <si>
    <t>emulsifiers/stabilizers</t>
  </si>
  <si>
    <t>gum arabic, citric acid</t>
  </si>
  <si>
    <t>water, glycerol, carpylic triglycerides</t>
  </si>
  <si>
    <t>Non stop dragees</t>
  </si>
  <si>
    <t>water, sucrose glycerol</t>
  </si>
  <si>
    <t>sodium hydrogen carbonate, hops oil</t>
  </si>
  <si>
    <t>water, acetic acid</t>
  </si>
  <si>
    <t>xanthan gum, starch sodium octenyl- succinate</t>
  </si>
  <si>
    <t>water, glycerol</t>
  </si>
  <si>
    <t>gum arabic, hydroxypropyl methyl cellulose</t>
  </si>
  <si>
    <t>water, glycerol, citric acid</t>
  </si>
  <si>
    <t>water, glucose syrup</t>
  </si>
  <si>
    <t>hydroxypropyl methyl cellulose</t>
  </si>
  <si>
    <t>currently not associated to a plant, contains sugar</t>
  </si>
  <si>
    <t>fg per category</t>
  </si>
  <si>
    <t>other colours</t>
  </si>
  <si>
    <t>GB08</t>
  </si>
  <si>
    <t>Sheffield</t>
  </si>
  <si>
    <t>Skabimierz</t>
  </si>
  <si>
    <t>average component consumption kg/ton FG</t>
  </si>
  <si>
    <t>consumption of raw component (t/y)</t>
  </si>
  <si>
    <t>revenue estimation ($M)</t>
  </si>
  <si>
    <t>average component value per ton of FG (USD/ton of FG)</t>
  </si>
  <si>
    <t>volume of FG using component (ton/y)</t>
  </si>
  <si>
    <t>level min (kg/ton)</t>
  </si>
  <si>
    <t>level max (kg/ton)</t>
  </si>
  <si>
    <t>No data in tableau</t>
  </si>
  <si>
    <t>Plonsk</t>
  </si>
  <si>
    <t>PL04</t>
  </si>
  <si>
    <t>sucrose esters</t>
  </si>
  <si>
    <t>water, sorbitol, veg oil</t>
  </si>
  <si>
    <t>polyoxyethylene (20) sorbitan monooleate</t>
  </si>
  <si>
    <t>water, glycerol, veg oil</t>
  </si>
  <si>
    <t>water, sorbitol syrup, sunflower oil</t>
  </si>
  <si>
    <t>sunflower lecithin, sucrose esters of fatty acids</t>
  </si>
  <si>
    <t>no data in tableau</t>
  </si>
  <si>
    <t>Bournville</t>
  </si>
  <si>
    <t>GB05</t>
  </si>
  <si>
    <t>PL08</t>
  </si>
  <si>
    <t>Wrozlaw</t>
  </si>
  <si>
    <t>Herenthals</t>
  </si>
  <si>
    <t>no data on tableau</t>
  </si>
  <si>
    <t>FR04</t>
  </si>
  <si>
    <t>La Haye</t>
  </si>
  <si>
    <t>5,71</t>
  </si>
  <si>
    <t>Hollywood spearmint, Dirol Spearmint, Milka Bonibon, Trident spearmint, First Xfresh, Bubblicious Peppermint</t>
  </si>
  <si>
    <t>mostly used in Trident &amp; Stimorol senses watermelon</t>
  </si>
  <si>
    <t>mostly used in trident first smile</t>
  </si>
  <si>
    <t>citric acid / KOH</t>
  </si>
  <si>
    <t>maltodextrin, citric acid / KOH</t>
  </si>
  <si>
    <t>water, PG</t>
  </si>
  <si>
    <t>HCl, NaOH</t>
  </si>
  <si>
    <t>maltodextrin, Citric acid / KOH</t>
  </si>
  <si>
    <t>meals</t>
  </si>
  <si>
    <t>Tang lemon and pineapple</t>
  </si>
  <si>
    <t>Clorets Mints</t>
  </si>
  <si>
    <t>Clorets</t>
  </si>
  <si>
    <t>Cloret strong mint</t>
  </si>
  <si>
    <t>under review</t>
  </si>
  <si>
    <t>2*1519</t>
  </si>
  <si>
    <t>water, glycerol, MCT</t>
  </si>
  <si>
    <t>POLYOXYETHYLENE (20) SORBITAN MONOOLEATE</t>
  </si>
  <si>
    <t>water, MCT, glycerol</t>
  </si>
  <si>
    <t>starch sodium octenyl cussinate</t>
  </si>
  <si>
    <t>glucose syrup, sunflower oil</t>
  </si>
  <si>
    <t>H2 2021 - H1 2022 volume - AMEA, KG</t>
  </si>
  <si>
    <t>sucrose esters of fatty acids</t>
  </si>
  <si>
    <t>paprika oleoresin</t>
  </si>
  <si>
    <t>Cheez Whiz, Eden Mayonnaise</t>
  </si>
  <si>
    <t>Cheezels - chips, Twisties - chips extruded, fonzie cheese</t>
  </si>
  <si>
    <t xml:space="preserve">artificial </t>
  </si>
  <si>
    <t xml:space="preserve"> yellow </t>
  </si>
  <si>
    <t xml:space="preserve"> Tartrazine </t>
  </si>
  <si>
    <t xml:space="preserve"> powder</t>
  </si>
  <si>
    <t xml:space="preserve"> dye</t>
  </si>
  <si>
    <t xml:space="preserve"> lake</t>
  </si>
  <si>
    <t>water soluble</t>
  </si>
  <si>
    <t>lake</t>
  </si>
  <si>
    <t>Sunset Yellow</t>
  </si>
  <si>
    <t>MCT</t>
  </si>
  <si>
    <t>orange blends</t>
  </si>
  <si>
    <t>MCT, coconut oil</t>
  </si>
  <si>
    <t>Allura Red</t>
  </si>
  <si>
    <t>purple</t>
  </si>
  <si>
    <t>purple blends</t>
  </si>
  <si>
    <t>blue</t>
  </si>
  <si>
    <t>Brilliant Blue</t>
  </si>
  <si>
    <t>Indigotine</t>
  </si>
  <si>
    <t>soy lecithin</t>
  </si>
  <si>
    <t>reined soybean oil and lecithin, does not contain soy</t>
  </si>
  <si>
    <t>green</t>
  </si>
  <si>
    <t>green blends</t>
  </si>
  <si>
    <t>brown</t>
  </si>
  <si>
    <t>brown blends</t>
  </si>
  <si>
    <t>black</t>
  </si>
  <si>
    <t>black blends</t>
  </si>
  <si>
    <t>non-artificial</t>
  </si>
  <si>
    <t>yellow</t>
  </si>
  <si>
    <t>Turmeric</t>
  </si>
  <si>
    <t>Annatto</t>
  </si>
  <si>
    <t>water &amp; oil soluble</t>
  </si>
  <si>
    <t>Carotenes</t>
  </si>
  <si>
    <t>Caramel</t>
  </si>
  <si>
    <t>artificial</t>
  </si>
  <si>
    <t>Brilliant blue</t>
  </si>
  <si>
    <t>multi colours</t>
  </si>
  <si>
    <t>mineral</t>
  </si>
  <si>
    <t>white</t>
  </si>
  <si>
    <t>iron oxide</t>
  </si>
  <si>
    <t>gold</t>
  </si>
  <si>
    <t>iron oxide and tio2</t>
  </si>
  <si>
    <t>water solubel</t>
  </si>
  <si>
    <t>Lutein</t>
  </si>
  <si>
    <t>Carthamus/safflower</t>
  </si>
  <si>
    <t>Apocarotenal</t>
  </si>
  <si>
    <t>Riboflavin</t>
  </si>
  <si>
    <t>Paprika extract</t>
  </si>
  <si>
    <t>Carmine</t>
  </si>
  <si>
    <t>Black Carrot</t>
  </si>
  <si>
    <t>Anthocyanins red/pink</t>
  </si>
  <si>
    <t>Anthocyanins magenta</t>
  </si>
  <si>
    <t>beetroot/red beet</t>
  </si>
  <si>
    <t>red radish</t>
  </si>
  <si>
    <t>red blends</t>
  </si>
  <si>
    <t>anthocyanins purple</t>
  </si>
  <si>
    <t>carmine</t>
  </si>
  <si>
    <t>Chlorophyll &amp; Chlorophyllins</t>
  </si>
  <si>
    <t>Spinach</t>
  </si>
  <si>
    <t>Carbon black</t>
  </si>
  <si>
    <t>Chlorophylls&amp;Chlorophyllin</t>
  </si>
  <si>
    <t>Yellow blends</t>
  </si>
  <si>
    <t>Quinoline</t>
  </si>
  <si>
    <t>Amaranth</t>
  </si>
  <si>
    <t>Azorubin</t>
  </si>
  <si>
    <t>Erythrosine</t>
  </si>
  <si>
    <t>Ponceau 4R</t>
  </si>
  <si>
    <t>Turmeric/curcumine</t>
  </si>
  <si>
    <t>Beetroot / Red Beet</t>
  </si>
  <si>
    <t>Grape</t>
  </si>
  <si>
    <t>Green Blends</t>
  </si>
  <si>
    <t>rainbow</t>
  </si>
  <si>
    <t>Blends</t>
  </si>
  <si>
    <t>minerals</t>
  </si>
  <si>
    <t>Ponceau4R</t>
  </si>
  <si>
    <t>Red Blends</t>
  </si>
  <si>
    <t>Curcumin / Turmeric</t>
  </si>
  <si>
    <t>nonartificial - Paprika extract - liquid - oil soluble</t>
  </si>
  <si>
    <t>Carmine lake</t>
  </si>
  <si>
    <t>purple/red</t>
  </si>
  <si>
    <t>Chlorophyll / Chlorophyllin</t>
  </si>
  <si>
    <t>Carbon Black</t>
  </si>
  <si>
    <t>Orange Blends</t>
  </si>
  <si>
    <t>Purple blends</t>
  </si>
  <si>
    <t>form</t>
  </si>
  <si>
    <t>multicolour</t>
  </si>
  <si>
    <t>Supplier 3</t>
  </si>
  <si>
    <t>solvent / carrier</t>
  </si>
  <si>
    <t>emulsifiers / stabilizer</t>
  </si>
  <si>
    <t>Cluster No</t>
  </si>
  <si>
    <t>Color vs speckle</t>
  </si>
  <si>
    <t>art vs non-art</t>
  </si>
  <si>
    <t>Hue</t>
  </si>
  <si>
    <t>Pigment</t>
  </si>
  <si>
    <t>form 2</t>
  </si>
  <si>
    <t>water vs oil soluble</t>
  </si>
  <si>
    <t>H2 2021 - H1 2022 average price - USD/ton</t>
  </si>
  <si>
    <t>Multicolour</t>
  </si>
  <si>
    <t>Color</t>
  </si>
  <si>
    <t>N</t>
  </si>
  <si>
    <t>2*6869</t>
  </si>
  <si>
    <t>Absorbance</t>
  </si>
  <si>
    <t>colour intensity/value</t>
  </si>
  <si>
    <t>pH 11.76</t>
  </si>
  <si>
    <t>pH 11.01</t>
  </si>
  <si>
    <t>Trident, Clorets coating</t>
  </si>
  <si>
    <t>Sorbeticos, filling and wafer</t>
  </si>
  <si>
    <t>Biiscuit</t>
  </si>
  <si>
    <t>Oreo coffee filling</t>
  </si>
  <si>
    <t>nonartificial - Curcumin/Turmeric - powder - water soluble</t>
  </si>
  <si>
    <t>change to</t>
  </si>
  <si>
    <t>sobitan monooleate</t>
  </si>
  <si>
    <t>glycerol, water, sunflower oil, carylic/capric triglycerides</t>
  </si>
  <si>
    <t>water, glycerol, sunflower oil</t>
  </si>
  <si>
    <t>water, sorbitol, sunflower &amp; veg oil</t>
  </si>
  <si>
    <t>citric and fatty acid esters of glycerol</t>
  </si>
  <si>
    <t>waer, glycerol, sunflower oil</t>
  </si>
  <si>
    <t>similar to 2*2419</t>
  </si>
  <si>
    <t>gum arabic, corn maltodextrin</t>
  </si>
  <si>
    <t>sunflower oil, gum arabic, corn maltodextrin</t>
  </si>
  <si>
    <t>sunflower oil, maltodextrin, starch sodium octenyl succinate, veg oil blend</t>
  </si>
  <si>
    <t>glucose syrup, maltodextrin, sunflower oil, gum arabic</t>
  </si>
  <si>
    <t>gum arabic, sugar</t>
  </si>
  <si>
    <t>PG</t>
  </si>
  <si>
    <t>water, sugar</t>
  </si>
  <si>
    <t>pectin</t>
  </si>
  <si>
    <t>check stability when using PG</t>
  </si>
  <si>
    <t>this is not a cluster owner</t>
  </si>
  <si>
    <t>potato maltodextrin</t>
  </si>
  <si>
    <t>corn maltodextrin</t>
  </si>
  <si>
    <t>corn maltodextrin, glucose syrup</t>
  </si>
  <si>
    <t>KOH</t>
  </si>
  <si>
    <t>MAG, DAG, KOH</t>
  </si>
  <si>
    <t>sorbitol syrup, sunfloweroil, MCTs</t>
  </si>
  <si>
    <t>sucrose esters of fatty acids, sunflower lecithin</t>
  </si>
  <si>
    <t>Powder &amp; water soluble</t>
  </si>
  <si>
    <t>NaOH</t>
  </si>
  <si>
    <t>maltodextrin, sugar</t>
  </si>
  <si>
    <t>water, maltodextrin</t>
  </si>
  <si>
    <t>water, wheat sryup</t>
  </si>
  <si>
    <t>carmines &amp; curcumin</t>
  </si>
  <si>
    <t>aluminium lake</t>
  </si>
  <si>
    <t>potato maltodextrin, sorbitan monostearate</t>
  </si>
  <si>
    <t>glycerol, water</t>
  </si>
  <si>
    <t>glucose syrup, PG, water</t>
  </si>
  <si>
    <t>invert sugar, water</t>
  </si>
  <si>
    <t>invert sugar syrup</t>
  </si>
  <si>
    <t>invert sugar sugar</t>
  </si>
  <si>
    <t>glycerol, sunflower oil</t>
  </si>
  <si>
    <t>gum arabic, MAG, DAG</t>
  </si>
  <si>
    <t>maltodextrin, citric and fatty acid esters of glycerol</t>
  </si>
  <si>
    <t>2*3632 contains glycerol</t>
  </si>
  <si>
    <t>calculation based on beet solids calculated from total solids &amp; components</t>
  </si>
  <si>
    <t>water, glycose sryp</t>
  </si>
  <si>
    <t>PG, water</t>
  </si>
  <si>
    <t>KOH, POLYOXYETHYLENE (20) SORBITAN MONOOLEATE</t>
  </si>
  <si>
    <t>sorbitol, veg oil</t>
  </si>
  <si>
    <t>sucrose esters, ethanol</t>
  </si>
  <si>
    <t>potato maltodextrin, POLYOXYETHYLENE (20) SORBITAN MONOOLEATE</t>
  </si>
  <si>
    <t>nnone</t>
  </si>
  <si>
    <t>H2 2021 - H1 2022 average price - AMEA, USD/t</t>
  </si>
  <si>
    <t>different carrier</t>
  </si>
  <si>
    <t>advised to harmonize to 2*7124 (Sensient, currently used in LA &amp; NA). No prize advantage</t>
  </si>
  <si>
    <t>MEU lead spec</t>
  </si>
  <si>
    <t>MCT, Glycerol, sugar</t>
  </si>
  <si>
    <t>sunflower oil, veg oil</t>
  </si>
  <si>
    <t>Maltodextrin, starch sodium octenyl succinate</t>
  </si>
  <si>
    <t>MCTs, sugar, dried glucose syrup</t>
  </si>
  <si>
    <t>gum arabic, maltodextrin</t>
  </si>
  <si>
    <t>sunflower oil, MCTs, sorbitol syrup</t>
  </si>
  <si>
    <t>contains sugar (1%)</t>
  </si>
  <si>
    <t>pectin, sugar</t>
  </si>
  <si>
    <t>replacement spec (MEU): 2*8056, cost for volume is 8,899.81 USD</t>
  </si>
  <si>
    <t>glucosesyrup, cornstarch</t>
  </si>
  <si>
    <t>maltodextrin, PG</t>
  </si>
  <si>
    <t>nonartificial - carmine - lake - water soluble</t>
  </si>
  <si>
    <t>glucose syrup, water</t>
  </si>
  <si>
    <t>black carrot juice concentrate</t>
  </si>
  <si>
    <t>anthocyanins</t>
  </si>
  <si>
    <t>POLYOXYETHYLENE (20) SORBITAN MONOOLEATE, potato maltodextrin</t>
  </si>
  <si>
    <t>less likely to work, as different in composition.</t>
  </si>
  <si>
    <t>maltodxtrin</t>
  </si>
  <si>
    <t>sunflower oil, glucose syrup</t>
  </si>
  <si>
    <t>sunflower lecithin</t>
  </si>
  <si>
    <t>modified starch</t>
  </si>
  <si>
    <t>sugar syrup, caramelized sugar syrup, caramelized beet sugar syrup</t>
  </si>
  <si>
    <t>Topitop cola</t>
  </si>
  <si>
    <t>M&amp;B liquorice allsorts</t>
  </si>
  <si>
    <t>Lu Bastognes, seasonal, café au lu cookies, time out</t>
  </si>
  <si>
    <t>none (Milka Kruidnoten, LU Mini Bastogne)</t>
  </si>
  <si>
    <t>Opavia ovesne</t>
  </si>
  <si>
    <t>Supplier 2</t>
  </si>
  <si>
    <t>PK01</t>
  </si>
  <si>
    <t>Chappies soft mints</t>
  </si>
  <si>
    <t>Hub</t>
  </si>
  <si>
    <t>Ladkrabang</t>
  </si>
  <si>
    <t>Clorets, Halls</t>
  </si>
  <si>
    <t>Kinh Do Bread, Mooncake</t>
  </si>
  <si>
    <t>Cosy wafer, Oreo Star, Trang Vang oreo</t>
  </si>
  <si>
    <t>North Kinh Do Corp</t>
  </si>
  <si>
    <t>Tang orange and tropical</t>
  </si>
  <si>
    <t>Halls candy, Halls XS Mint</t>
  </si>
  <si>
    <t>IN03</t>
  </si>
  <si>
    <t>Malanpur</t>
  </si>
  <si>
    <t>Cadbury shots, DM small bites</t>
  </si>
  <si>
    <t>Gems</t>
  </si>
  <si>
    <t>IN19</t>
  </si>
  <si>
    <t>Baddi Unit I</t>
  </si>
  <si>
    <t>Baddi Unit II</t>
  </si>
  <si>
    <t>Celebrations, Gems</t>
  </si>
  <si>
    <t>IN34</t>
  </si>
  <si>
    <t>Parsons</t>
  </si>
  <si>
    <t>Biscuits, Chocolate</t>
  </si>
  <si>
    <t>Oreo strawberry, Gems</t>
  </si>
  <si>
    <t>Cadbury Celebration, Gems</t>
  </si>
  <si>
    <t>Chappies bubblegum</t>
  </si>
  <si>
    <t>IN05,19, 32, 34, 36, 43</t>
  </si>
  <si>
    <t>Chappies Bubblegum</t>
  </si>
  <si>
    <t>IN 05, 19, 32, 34, 36, 43</t>
  </si>
  <si>
    <t>Gems, Cadbury Celebration</t>
  </si>
  <si>
    <t>Cadbury Astros small bites and blocks</t>
  </si>
  <si>
    <t>Khoon Kaen</t>
  </si>
  <si>
    <t>Tang grape, tropical, mixed berries</t>
  </si>
  <si>
    <t>Cosy Wafer, Kinh Do bread and mooncake, solite cakes, Trang Vang</t>
  </si>
  <si>
    <t>Kinh Do chocolate</t>
  </si>
  <si>
    <t>Tom Tom</t>
  </si>
  <si>
    <t>Clorets mints/chewing gum, Halls candy/mints</t>
  </si>
  <si>
    <t>IN05, 19, 32, 34, 36, 43</t>
  </si>
  <si>
    <t>Cadbury celebrations, Gems</t>
  </si>
  <si>
    <t>Endearments mints</t>
  </si>
  <si>
    <t>Chappies Bubblegum, Halls</t>
  </si>
  <si>
    <t>Khon Kaen</t>
  </si>
  <si>
    <t>Tang hybrid Grape</t>
  </si>
  <si>
    <t>Clorets chewing gum, dentyne slab, Stride gum slab, Trident slab</t>
  </si>
  <si>
    <t>Trident Vibes, Stride blueberry sour berry</t>
  </si>
  <si>
    <t>IN03, 19, 32, 34, 36, 43</t>
  </si>
  <si>
    <t>SoftMints</t>
  </si>
  <si>
    <t>Cadbury dairy milk marshmallow eggs</t>
  </si>
  <si>
    <t>Cadburry Freddo, blocks</t>
  </si>
  <si>
    <t>Chips Ahoy!</t>
  </si>
  <si>
    <t>MDLZSZW</t>
  </si>
  <si>
    <t>Suzhou - East</t>
  </si>
  <si>
    <t>Oreo Peach Olong</t>
  </si>
  <si>
    <t>Oreo Salted Caramel</t>
  </si>
  <si>
    <t>Pascall, SPK, TNCC</t>
  </si>
  <si>
    <t>Cadbury cherry ripe, Cadbury selections egg, Cadbury favourites, Fry's easter Turkish Delight Egg bag, Cadbury special treats sharebag</t>
  </si>
  <si>
    <t>CDM Snacks, Turkish Delight, Snacks</t>
  </si>
  <si>
    <t>Pascall gums, jellies, chews, TNCC</t>
  </si>
  <si>
    <t>Parsons nutritional</t>
  </si>
  <si>
    <t>CDM Silk Oreo Red velvet</t>
  </si>
  <si>
    <t>Oreo Red Velvet</t>
  </si>
  <si>
    <t>water (from extract)</t>
  </si>
  <si>
    <t>Passcall fruit burst</t>
  </si>
  <si>
    <t>Cadbury mint egg, peppermint baubles, Favourites</t>
  </si>
  <si>
    <t>CDM peppermint bar</t>
  </si>
  <si>
    <t>MBB MU</t>
  </si>
  <si>
    <t>Oreo Mint</t>
  </si>
  <si>
    <t>Cadbury Christmas Mint</t>
  </si>
  <si>
    <t>Cadbury Bubbly Mint</t>
  </si>
  <si>
    <t>Cosy Wafer, Solite cakes</t>
  </si>
  <si>
    <t>Solite cakes</t>
  </si>
  <si>
    <t>Tang Mango</t>
  </si>
  <si>
    <t>india</t>
  </si>
  <si>
    <t>IN07, 19</t>
  </si>
  <si>
    <t>Tang Orange, Mango, Apple, mixed berries</t>
  </si>
  <si>
    <t>Cadbury Caramello, Picnic Layers</t>
  </si>
  <si>
    <t>Pascall Jubes</t>
  </si>
  <si>
    <t>Trident Strawberry, fruit</t>
  </si>
  <si>
    <t>Halls Methol, extra strong</t>
  </si>
  <si>
    <t>not used</t>
  </si>
  <si>
    <t>Halls Mint Tablet</t>
  </si>
  <si>
    <t>Clorets watermelon, Stide mint berry flavour</t>
  </si>
  <si>
    <t>Halls SF mint tablet</t>
  </si>
  <si>
    <t>Stride QI Mint SF compressed tablet hypermint</t>
  </si>
  <si>
    <t>Trident Vibes, Stride Rocks, Stride pellet super mint</t>
  </si>
  <si>
    <t>Clorets Juicypop Sodamint, Clorets Rocks</t>
  </si>
  <si>
    <t>halls Xtra strong</t>
  </si>
  <si>
    <t>Halls Blister, Cool, Max, Mentholyptus, cool wave, mints</t>
  </si>
  <si>
    <t xml:space="preserve">Clorets actifresh </t>
  </si>
  <si>
    <t>Oreo Birthday cake</t>
  </si>
  <si>
    <t>Trident Vibes, Trident Botella, Stride Rocks Lemon, Trident Lemonade, Dentyne Fruit Waves Raspberry lemonade, Trident Vibes Sour, Spearmint</t>
  </si>
  <si>
    <t>Cadbury Favourite Layers, Cadbury Cherry Ripe Layers, Fry's Turkish Delight, Cadbury Twirl honeycomb Sundae</t>
  </si>
  <si>
    <t>different composition compared to other colours</t>
  </si>
  <si>
    <t>Precheza</t>
  </si>
  <si>
    <t>artificial - Tartrazine - lake - liquid - water soluble</t>
  </si>
  <si>
    <t>artificial - Tartrazine - lake - liquid - oil soluble</t>
  </si>
  <si>
    <t>artificial -Purple - Lake - liquid - oil soluble</t>
  </si>
  <si>
    <t>artificial - Indigotine - lake - liquid - oil soluble</t>
  </si>
  <si>
    <t>Halls, Cherry, Cool Berry, MethoLyptus, Frozen Cherry, Creamy Strawberry</t>
  </si>
  <si>
    <t>H2 2021 - H1 2022 volume -  KG</t>
  </si>
  <si>
    <t>H2 2021 - H1 2022 average price -  USD/ton</t>
  </si>
  <si>
    <t>Carthamus / Safflower</t>
  </si>
  <si>
    <t>used as Vitamin?</t>
  </si>
  <si>
    <t>orange / red</t>
  </si>
  <si>
    <t>nonartificial - paprika - orange/red - water soluble - liquid</t>
  </si>
  <si>
    <t>multicolours</t>
  </si>
  <si>
    <t>blends</t>
  </si>
  <si>
    <t>Label &amp; US compliance</t>
  </si>
  <si>
    <t>l</t>
  </si>
  <si>
    <t>NO02</t>
  </si>
  <si>
    <t>Oslo</t>
  </si>
  <si>
    <t>LU Prince  white chocolate</t>
  </si>
  <si>
    <t>ES05</t>
  </si>
  <si>
    <t>Granollers</t>
  </si>
  <si>
    <t>Biscuit, chocolate</t>
  </si>
  <si>
    <t>`</t>
  </si>
  <si>
    <t>Cestas</t>
  </si>
  <si>
    <t>FR03</t>
  </si>
  <si>
    <t>LT01</t>
  </si>
  <si>
    <t>Milka,  cookies, Granola Biscuits</t>
  </si>
  <si>
    <t>Cote'Dor chocolate pieces, Grenade protein Bar</t>
  </si>
  <si>
    <t>Szekesfehervar</t>
  </si>
  <si>
    <t>HU02</t>
  </si>
  <si>
    <t>Opava-Vavrovice</t>
  </si>
  <si>
    <t>CZ02</t>
  </si>
  <si>
    <t>GB03</t>
  </si>
  <si>
    <t>Wroclaw</t>
  </si>
  <si>
    <t>DE01</t>
  </si>
  <si>
    <t>Loerrach</t>
  </si>
  <si>
    <t>HU03</t>
  </si>
  <si>
    <t>Gyor</t>
  </si>
  <si>
    <t>Carotene orange</t>
  </si>
  <si>
    <t>speckles</t>
  </si>
  <si>
    <t>not soluble</t>
  </si>
  <si>
    <t>iron oxides</t>
  </si>
  <si>
    <t>iron oxides &amp; TiO2/Aluminium oxide</t>
  </si>
  <si>
    <t>Number</t>
  </si>
  <si>
    <t>Type</t>
  </si>
  <si>
    <t>art/non-art</t>
  </si>
  <si>
    <t>pigment/source</t>
  </si>
  <si>
    <t>dye/lake</t>
  </si>
  <si>
    <t>solubility</t>
  </si>
  <si>
    <t xml:space="preserve">Supplier 2 </t>
  </si>
  <si>
    <t>H2 2021 - H1 2022 volume -KG</t>
  </si>
  <si>
    <t>SPK Halloween, SPK trickster, SPK HBC, Swedish fish Mini eggs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</si>
</sst>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Red]0"/>
    <numFmt numFmtId="166" formatCode="0_);\(0\)"/>
    <numFmt numFmtId="167" formatCode="#,##0.0"/>
    <numFmt numFmtId="168" formatCode="0.0%"/>
    <numFmt numFmtId="169" formatCode="_(* #,##0.00_);_(* \(#,##0.00\);_(* &quot;-&quot;??_);_(@_)"/>
    <numFmt numFmtId="170" formatCode="_-* #,##0.0_-;\-* #,##0.0_-;_-* &quot;-&quot;??_-;_-@_-"/>
    <numFmt numFmtId="171" formatCode="_-* #,##0_-;\-* #,##0_-;_-* &quot;-&quot;??_-;_-@_-"/>
  </numFmts>
  <fonts count="11" x14ac:knownFonts="1">
    <font>
      <sz val="11"/>
      <color theme="1"/>
      <name val="Calibri"/>
      <family val="2"/>
      <scheme val="minor"/>
    </font>
    <font>
      <b/>
      <sz val="11"/>
      <color theme="1"/>
      <name val="Calibri"/>
      <family val="2"/>
      <scheme val="minor"/>
    </font>
    <font>
      <sz val="11"/>
      <color theme="1"/>
      <name val="Calibri"/>
      <family val="2"/>
      <scheme val="minor"/>
    </font>
    <font>
      <sz val="10"/>
      <color theme="1"/>
      <name val="Calibri"/>
      <family val="2"/>
      <scheme val="minor"/>
    </font>
    <font>
      <b/>
      <sz val="14"/>
      <color theme="1"/>
      <name val="Calibri"/>
      <family val="2"/>
      <scheme val="minor"/>
    </font>
    <font>
      <sz val="10"/>
      <color theme="1"/>
      <name val="Arial"/>
      <family val="2"/>
    </font>
    <font>
      <sz val="11"/>
      <color rgb="FFFF0000"/>
      <name val="Calibri"/>
      <family val="2"/>
      <scheme val="minor"/>
    </font>
    <font>
      <sz val="10"/>
      <color rgb="FF000000"/>
      <name val="Calibri"/>
      <family val="2"/>
      <scheme val="minor"/>
    </font>
    <font>
      <sz val="11"/>
      <color rgb="FF000000"/>
      <name val="Calibri"/>
      <family val="2"/>
    </font>
    <font>
      <sz val="14"/>
      <color theme="1"/>
      <name val="Calibri"/>
      <family val="2"/>
      <scheme val="minor"/>
    </font>
    <font>
      <sz val="8"/>
      <name val="Calibri"/>
      <family val="2"/>
      <scheme val="minor"/>
    </font>
  </fonts>
  <fills count="18">
    <fill>
      <patternFill patternType="none"/>
    </fill>
    <fill>
      <patternFill patternType="gray125"/>
    </fill>
    <fill>
      <patternFill patternType="solid">
        <fgColor rgb="FFFF7C80"/>
        <bgColor indexed="64"/>
      </patternFill>
    </fill>
    <fill>
      <patternFill patternType="solid">
        <fgColor rgb="FFFF99CC"/>
        <bgColor indexed="64"/>
      </patternFill>
    </fill>
    <fill>
      <patternFill patternType="solid">
        <fgColor rgb="FFCC99FF"/>
        <bgColor indexed="64"/>
      </patternFill>
    </fill>
    <fill>
      <patternFill patternType="solid">
        <fgColor rgb="FF99CCFF"/>
        <bgColor indexed="64"/>
      </patternFill>
    </fill>
    <fill>
      <patternFill patternType="solid">
        <fgColor rgb="FF00CC99"/>
        <bgColor indexed="64"/>
      </patternFill>
    </fill>
    <fill>
      <patternFill patternType="solid">
        <fgColor theme="0" tint="-0.34998626667073579"/>
        <bgColor indexed="64"/>
      </patternFill>
    </fill>
    <fill>
      <patternFill patternType="solid">
        <fgColor rgb="FFFFFF66"/>
        <bgColor indexed="64"/>
      </patternFill>
    </fill>
    <fill>
      <patternFill patternType="solid">
        <fgColor rgb="FFFFC000"/>
        <bgColor indexed="64"/>
      </patternFill>
    </fill>
    <fill>
      <patternFill patternType="solid">
        <fgColor rgb="FF92D050"/>
        <bgColor indexed="64"/>
      </patternFill>
    </fill>
    <fill>
      <patternFill patternType="solid">
        <fgColor rgb="FFE9B80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CC9900"/>
        <bgColor indexed="64"/>
      </patternFill>
    </fill>
    <fill>
      <patternFill patternType="solid">
        <fgColor theme="5" tint="0.39997558519241921"/>
        <bgColor indexed="64"/>
      </patternFill>
    </fill>
    <fill>
      <patternFill patternType="solid">
        <fgColor rgb="FF00B0F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5">
    <xf numFmtId="0" fontId="0" fillId="0" borderId="0"/>
    <xf numFmtId="164" fontId="2" fillId="0" borderId="0" applyFont="0" applyFill="0" applyBorder="0" applyAlignment="0" applyProtection="0"/>
    <xf numFmtId="0" fontId="5" fillId="0" borderId="0"/>
    <xf numFmtId="9" fontId="2" fillId="0" borderId="0" applyFont="0" applyFill="0" applyBorder="0" applyAlignment="0" applyProtection="0"/>
    <xf numFmtId="164" fontId="2" fillId="0" borderId="0" applyFont="0" applyFill="0" applyBorder="0" applyAlignment="0" applyProtection="0"/>
  </cellStyleXfs>
  <cellXfs count="205">
    <xf numFmtId="0" fontId="0" fillId="0" borderId="0" xfId="0"/>
    <xf numFmtId="0" fontId="1" fillId="0" borderId="0" xfId="0" applyFont="1"/>
    <xf numFmtId="0" fontId="0" fillId="0" borderId="0" xfId="0" applyAlignment="1">
      <alignment wrapText="1"/>
    </xf>
    <xf numFmtId="0" fontId="0" fillId="8" borderId="1" xfId="0" applyFill="1" applyBorder="1"/>
    <xf numFmtId="0" fontId="0" fillId="5" borderId="1" xfId="0" applyFill="1" applyBorder="1"/>
    <xf numFmtId="1" fontId="0" fillId="0" borderId="0" xfId="0" applyNumberFormat="1"/>
    <xf numFmtId="0" fontId="0" fillId="0" borderId="2" xfId="0" applyBorder="1"/>
    <xf numFmtId="1" fontId="0" fillId="0" borderId="1" xfId="0" applyNumberFormat="1" applyBorder="1"/>
    <xf numFmtId="0" fontId="0" fillId="0" borderId="1" xfId="0" applyBorder="1"/>
    <xf numFmtId="0" fontId="1" fillId="0" borderId="0" xfId="0" applyFont="1" applyAlignment="1">
      <alignment wrapText="1"/>
    </xf>
    <xf numFmtId="0" fontId="3" fillId="0" borderId="1" xfId="0" applyFont="1" applyBorder="1" applyAlignment="1">
      <alignment horizontal="left"/>
    </xf>
    <xf numFmtId="165" fontId="3" fillId="0" borderId="1" xfId="0" applyNumberFormat="1" applyFont="1" applyBorder="1" applyAlignment="1">
      <alignment horizontal="left"/>
    </xf>
    <xf numFmtId="166" fontId="3" fillId="0" borderId="1" xfId="1" applyNumberFormat="1" applyFont="1" applyFill="1" applyBorder="1" applyAlignment="1">
      <alignment horizontal="left"/>
    </xf>
    <xf numFmtId="2" fontId="1" fillId="0" borderId="0" xfId="0" applyNumberFormat="1" applyFont="1"/>
    <xf numFmtId="4" fontId="0" fillId="0" borderId="1" xfId="0" applyNumberFormat="1" applyBorder="1"/>
    <xf numFmtId="2" fontId="0" fillId="0" borderId="1" xfId="0" applyNumberFormat="1" applyBorder="1"/>
    <xf numFmtId="0" fontId="4" fillId="0" borderId="0" xfId="0" applyFont="1"/>
    <xf numFmtId="0" fontId="4" fillId="5" borderId="0" xfId="0" applyFont="1" applyFill="1"/>
    <xf numFmtId="0" fontId="4" fillId="8" borderId="0" xfId="0" applyFont="1" applyFill="1"/>
    <xf numFmtId="0" fontId="0" fillId="8" borderId="0" xfId="0" applyFill="1"/>
    <xf numFmtId="1" fontId="3" fillId="0" borderId="1" xfId="1" applyNumberFormat="1" applyFont="1" applyFill="1" applyBorder="1" applyAlignment="1">
      <alignment horizontal="left"/>
    </xf>
    <xf numFmtId="10" fontId="3" fillId="0" borderId="1" xfId="0" applyNumberFormat="1" applyFont="1" applyBorder="1" applyAlignment="1">
      <alignment horizontal="right"/>
    </xf>
    <xf numFmtId="9" fontId="0" fillId="0" borderId="1" xfId="0" applyNumberFormat="1" applyBorder="1"/>
    <xf numFmtId="10" fontId="0" fillId="0" borderId="1" xfId="0" applyNumberFormat="1" applyBorder="1"/>
    <xf numFmtId="4" fontId="0" fillId="0" borderId="7" xfId="0" applyNumberFormat="1" applyBorder="1"/>
    <xf numFmtId="0" fontId="4" fillId="9" borderId="0" xfId="0" applyFont="1" applyFill="1"/>
    <xf numFmtId="0" fontId="0" fillId="9" borderId="0" xfId="0" applyFill="1"/>
    <xf numFmtId="0" fontId="4" fillId="2" borderId="0" xfId="0" applyFont="1" applyFill="1"/>
    <xf numFmtId="0" fontId="0" fillId="2" borderId="0" xfId="0" applyFill="1"/>
    <xf numFmtId="0" fontId="4" fillId="4" borderId="0" xfId="0" applyFont="1" applyFill="1"/>
    <xf numFmtId="0" fontId="0" fillId="4" borderId="0" xfId="0" applyFill="1"/>
    <xf numFmtId="2" fontId="1" fillId="0" borderId="1" xfId="0" applyNumberFormat="1" applyFont="1" applyBorder="1"/>
    <xf numFmtId="0" fontId="3" fillId="0" borderId="0" xfId="0" applyFont="1" applyAlignment="1">
      <alignment horizontal="left"/>
    </xf>
    <xf numFmtId="165" fontId="3" fillId="0" borderId="0" xfId="0" applyNumberFormat="1" applyFont="1" applyAlignment="1">
      <alignment horizontal="left"/>
    </xf>
    <xf numFmtId="0" fontId="0" fillId="5" borderId="0" xfId="0" applyFill="1"/>
    <xf numFmtId="0" fontId="3" fillId="0" borderId="7" xfId="0" applyFont="1" applyBorder="1" applyAlignment="1">
      <alignment horizontal="left"/>
    </xf>
    <xf numFmtId="0" fontId="0" fillId="0" borderId="7" xfId="0" applyBorder="1"/>
    <xf numFmtId="0" fontId="4" fillId="6" borderId="0" xfId="0" applyFont="1" applyFill="1"/>
    <xf numFmtId="0" fontId="0" fillId="6" borderId="0" xfId="0" applyFill="1"/>
    <xf numFmtId="0" fontId="4" fillId="11" borderId="0" xfId="0" applyFont="1" applyFill="1"/>
    <xf numFmtId="0" fontId="0" fillId="11" borderId="0" xfId="0" applyFill="1"/>
    <xf numFmtId="0" fontId="0" fillId="0" borderId="8" xfId="0" applyBorder="1"/>
    <xf numFmtId="164" fontId="3" fillId="0" borderId="1" xfId="1" applyFont="1" applyFill="1" applyBorder="1" applyAlignment="1">
      <alignment horizontal="left"/>
    </xf>
    <xf numFmtId="4" fontId="1" fillId="0" borderId="0" xfId="0" applyNumberFormat="1" applyFont="1"/>
    <xf numFmtId="4" fontId="0" fillId="0" borderId="5" xfId="0" applyNumberFormat="1" applyBorder="1"/>
    <xf numFmtId="4" fontId="0" fillId="0" borderId="6" xfId="0" applyNumberFormat="1" applyBorder="1"/>
    <xf numFmtId="4" fontId="0" fillId="0" borderId="1" xfId="0" applyNumberFormat="1" applyBorder="1" applyAlignment="1">
      <alignment wrapText="1"/>
    </xf>
    <xf numFmtId="4" fontId="1" fillId="0" borderId="1" xfId="0" applyNumberFormat="1" applyFont="1" applyBorder="1" applyAlignment="1">
      <alignment wrapText="1"/>
    </xf>
    <xf numFmtId="4" fontId="1" fillId="0" borderId="0" xfId="0" applyNumberFormat="1" applyFont="1" applyAlignment="1">
      <alignment wrapText="1"/>
    </xf>
    <xf numFmtId="4" fontId="0" fillId="0" borderId="1" xfId="0" applyNumberFormat="1" applyBorder="1" applyAlignment="1">
      <alignment horizontal="left" indent="2"/>
    </xf>
    <xf numFmtId="4" fontId="0" fillId="0" borderId="1" xfId="0" applyNumberFormat="1" applyBorder="1" applyAlignment="1">
      <alignment horizontal="left" indent="4"/>
    </xf>
    <xf numFmtId="4" fontId="1" fillId="0" borderId="1" xfId="0" applyNumberFormat="1" applyFont="1" applyBorder="1"/>
    <xf numFmtId="167" fontId="0" fillId="0" borderId="0" xfId="0" applyNumberFormat="1"/>
    <xf numFmtId="167" fontId="1" fillId="0" borderId="0" xfId="0" applyNumberFormat="1" applyFont="1"/>
    <xf numFmtId="167" fontId="0" fillId="0" borderId="1" xfId="0" applyNumberFormat="1" applyBorder="1"/>
    <xf numFmtId="167" fontId="1" fillId="0" borderId="1" xfId="0" applyNumberFormat="1" applyFont="1" applyBorder="1"/>
    <xf numFmtId="1" fontId="0" fillId="0" borderId="8" xfId="0" applyNumberFormat="1" applyBorder="1"/>
    <xf numFmtId="0" fontId="0" fillId="0" borderId="9" xfId="0" applyBorder="1"/>
    <xf numFmtId="1" fontId="0" fillId="0" borderId="9" xfId="0" applyNumberFormat="1" applyBorder="1"/>
    <xf numFmtId="0" fontId="4" fillId="12" borderId="0" xfId="0" applyFont="1" applyFill="1"/>
    <xf numFmtId="0" fontId="0" fillId="12" borderId="0" xfId="0" applyFill="1"/>
    <xf numFmtId="9" fontId="0" fillId="0" borderId="0" xfId="0" applyNumberFormat="1"/>
    <xf numFmtId="167" fontId="0" fillId="0" borderId="7" xfId="0" applyNumberFormat="1" applyBorder="1"/>
    <xf numFmtId="167" fontId="1" fillId="0" borderId="4" xfId="0" applyNumberFormat="1" applyFont="1" applyBorder="1"/>
    <xf numFmtId="167" fontId="0" fillId="0" borderId="9" xfId="0" applyNumberFormat="1" applyBorder="1"/>
    <xf numFmtId="167" fontId="1" fillId="0" borderId="9" xfId="0" applyNumberFormat="1" applyFont="1" applyBorder="1"/>
    <xf numFmtId="0" fontId="4" fillId="13" borderId="0" xfId="0" applyFont="1" applyFill="1"/>
    <xf numFmtId="0" fontId="0" fillId="13" borderId="0" xfId="0" applyFill="1"/>
    <xf numFmtId="9" fontId="1" fillId="0" borderId="0" xfId="3" applyFont="1"/>
    <xf numFmtId="9" fontId="0" fillId="0" borderId="1" xfId="3" applyFont="1" applyBorder="1"/>
    <xf numFmtId="2" fontId="0" fillId="0" borderId="1" xfId="3" applyNumberFormat="1" applyFont="1" applyBorder="1"/>
    <xf numFmtId="4" fontId="0" fillId="0" borderId="1" xfId="3" applyNumberFormat="1" applyFont="1" applyBorder="1"/>
    <xf numFmtId="0" fontId="0" fillId="0" borderId="1" xfId="0" applyBorder="1" applyAlignment="1">
      <alignment horizontal="center" wrapText="1"/>
    </xf>
    <xf numFmtId="168" fontId="0" fillId="0" borderId="1" xfId="0" applyNumberFormat="1" applyBorder="1"/>
    <xf numFmtId="9" fontId="0" fillId="0" borderId="0" xfId="3" applyFont="1" applyFill="1"/>
    <xf numFmtId="0" fontId="0" fillId="0" borderId="1" xfId="0" applyBorder="1" applyAlignment="1">
      <alignment horizontal="center"/>
    </xf>
    <xf numFmtId="0" fontId="0" fillId="0" borderId="0" xfId="0" applyAlignment="1">
      <alignment horizontal="center"/>
    </xf>
    <xf numFmtId="166" fontId="3" fillId="0" borderId="1" xfId="1" applyNumberFormat="1" applyFont="1" applyFill="1" applyBorder="1" applyAlignment="1">
      <alignment horizontal="center" vertical="center"/>
    </xf>
    <xf numFmtId="169" fontId="3" fillId="0" borderId="1" xfId="0" applyNumberFormat="1" applyFont="1" applyBorder="1" applyAlignment="1">
      <alignment horizontal="left"/>
    </xf>
    <xf numFmtId="166" fontId="3" fillId="0" borderId="1" xfId="1" applyNumberFormat="1" applyFont="1" applyFill="1" applyBorder="1" applyAlignment="1">
      <alignment horizontal="center"/>
    </xf>
    <xf numFmtId="166" fontId="3" fillId="0" borderId="0" xfId="1" applyNumberFormat="1" applyFont="1" applyFill="1" applyBorder="1" applyAlignment="1">
      <alignment horizontal="left"/>
    </xf>
    <xf numFmtId="0" fontId="4" fillId="3" borderId="0" xfId="0" applyFont="1" applyFill="1"/>
    <xf numFmtId="0" fontId="0" fillId="3" borderId="0" xfId="0" applyFill="1"/>
    <xf numFmtId="164" fontId="0" fillId="0" borderId="0" xfId="1" applyFont="1"/>
    <xf numFmtId="169" fontId="3" fillId="0" borderId="0" xfId="0" applyNumberFormat="1" applyFont="1" applyAlignment="1">
      <alignment horizontal="left"/>
    </xf>
    <xf numFmtId="164" fontId="0" fillId="0" borderId="1" xfId="1" applyFont="1" applyBorder="1"/>
    <xf numFmtId="164" fontId="0" fillId="0" borderId="1" xfId="1" applyFont="1" applyFill="1" applyBorder="1"/>
    <xf numFmtId="164" fontId="1" fillId="0" borderId="0" xfId="1" applyFont="1"/>
    <xf numFmtId="9" fontId="0" fillId="0" borderId="1" xfId="3" applyFont="1" applyFill="1" applyBorder="1"/>
    <xf numFmtId="164" fontId="1" fillId="0" borderId="0" xfId="0" applyNumberFormat="1" applyFont="1"/>
    <xf numFmtId="4" fontId="0" fillId="0" borderId="0" xfId="0" applyNumberFormat="1"/>
    <xf numFmtId="164" fontId="0" fillId="0" borderId="0" xfId="1" applyFont="1" applyBorder="1"/>
    <xf numFmtId="165" fontId="3" fillId="0" borderId="8" xfId="0" applyNumberFormat="1" applyFont="1" applyBorder="1" applyAlignment="1">
      <alignment horizontal="left"/>
    </xf>
    <xf numFmtId="164" fontId="0" fillId="0" borderId="1" xfId="0" applyNumberFormat="1" applyBorder="1"/>
    <xf numFmtId="0" fontId="3" fillId="10" borderId="1" xfId="0" applyFont="1" applyFill="1" applyBorder="1" applyAlignment="1">
      <alignment horizontal="left"/>
    </xf>
    <xf numFmtId="9" fontId="0" fillId="0" borderId="7" xfId="0" applyNumberFormat="1" applyBorder="1"/>
    <xf numFmtId="0" fontId="0" fillId="0" borderId="4" xfId="0" applyBorder="1"/>
    <xf numFmtId="0" fontId="0" fillId="0" borderId="1" xfId="0" applyBorder="1" applyAlignment="1">
      <alignment vertical="center"/>
    </xf>
    <xf numFmtId="0" fontId="3" fillId="0" borderId="1" xfId="2" applyFont="1" applyBorder="1" applyAlignment="1">
      <alignment horizontal="left"/>
    </xf>
    <xf numFmtId="0" fontId="7" fillId="0" borderId="1" xfId="0" applyFont="1" applyBorder="1" applyAlignment="1">
      <alignment horizontal="left"/>
    </xf>
    <xf numFmtId="0" fontId="7" fillId="0" borderId="1" xfId="2" applyFont="1" applyBorder="1" applyAlignment="1">
      <alignment horizontal="left"/>
    </xf>
    <xf numFmtId="166" fontId="7" fillId="0" borderId="1" xfId="1" applyNumberFormat="1" applyFont="1" applyFill="1" applyBorder="1" applyAlignment="1">
      <alignment horizontal="left"/>
    </xf>
    <xf numFmtId="0" fontId="4" fillId="15" borderId="0" xfId="0" applyFont="1" applyFill="1"/>
    <xf numFmtId="0" fontId="0" fillId="15" borderId="0" xfId="0" applyFill="1"/>
    <xf numFmtId="0" fontId="3" fillId="0" borderId="0" xfId="2" applyFont="1" applyAlignment="1">
      <alignment horizontal="left"/>
    </xf>
    <xf numFmtId="166" fontId="3" fillId="14" borderId="1" xfId="1" applyNumberFormat="1" applyFont="1" applyFill="1" applyBorder="1" applyAlignment="1">
      <alignment horizontal="left"/>
    </xf>
    <xf numFmtId="4" fontId="0" fillId="0" borderId="0" xfId="0" applyNumberFormat="1" applyAlignment="1">
      <alignment horizontal="center" wrapText="1"/>
    </xf>
    <xf numFmtId="4" fontId="0" fillId="16" borderId="1" xfId="0" applyNumberFormat="1" applyFill="1" applyBorder="1"/>
    <xf numFmtId="0" fontId="9" fillId="0" borderId="0" xfId="0" applyFont="1"/>
    <xf numFmtId="0" fontId="4" fillId="7" borderId="0" xfId="0" applyFont="1" applyFill="1"/>
    <xf numFmtId="0" fontId="0" fillId="7" borderId="0" xfId="0" applyFill="1"/>
    <xf numFmtId="1" fontId="0" fillId="10" borderId="1" xfId="0" applyNumberFormat="1" applyFill="1" applyBorder="1"/>
    <xf numFmtId="10" fontId="0" fillId="0" borderId="0" xfId="0" applyNumberFormat="1"/>
    <xf numFmtId="1" fontId="3" fillId="0" borderId="0" xfId="1" applyNumberFormat="1" applyFont="1" applyFill="1" applyBorder="1" applyAlignment="1">
      <alignment horizontal="left"/>
    </xf>
    <xf numFmtId="164" fontId="0" fillId="0" borderId="0" xfId="1" applyFont="1" applyFill="1" applyBorder="1"/>
    <xf numFmtId="166" fontId="3" fillId="10" borderId="1" xfId="1" applyNumberFormat="1" applyFont="1" applyFill="1" applyBorder="1" applyAlignment="1">
      <alignment horizontal="left"/>
    </xf>
    <xf numFmtId="0" fontId="3" fillId="17" borderId="1" xfId="0" applyFont="1" applyFill="1" applyBorder="1" applyAlignment="1">
      <alignment horizontal="left"/>
    </xf>
    <xf numFmtId="164" fontId="1" fillId="0" borderId="1" xfId="1" applyFont="1" applyBorder="1"/>
    <xf numFmtId="10" fontId="3" fillId="0" borderId="1" xfId="0" applyNumberFormat="1" applyFont="1" applyBorder="1" applyAlignment="1">
      <alignment horizontal="left"/>
    </xf>
    <xf numFmtId="165" fontId="3" fillId="0" borderId="1" xfId="0" applyNumberFormat="1" applyFont="1" applyBorder="1" applyAlignment="1">
      <alignment vertical="top"/>
    </xf>
    <xf numFmtId="10" fontId="0" fillId="0" borderId="1" xfId="3" applyNumberFormat="1" applyFont="1" applyBorder="1"/>
    <xf numFmtId="0" fontId="0" fillId="0" borderId="3" xfId="0" applyBorder="1"/>
    <xf numFmtId="170" fontId="0" fillId="0" borderId="1" xfId="1" applyNumberFormat="1" applyFont="1" applyBorder="1" applyAlignment="1">
      <alignment horizontal="left" indent="4"/>
    </xf>
    <xf numFmtId="0" fontId="0" fillId="10" borderId="1" xfId="0" applyFill="1" applyBorder="1"/>
    <xf numFmtId="1" fontId="0" fillId="0" borderId="0" xfId="3" applyNumberFormat="1" applyFont="1"/>
    <xf numFmtId="4" fontId="0" fillId="0" borderId="0" xfId="0" applyNumberFormat="1" applyAlignment="1">
      <alignment horizontal="center"/>
    </xf>
    <xf numFmtId="164" fontId="0" fillId="0" borderId="0" xfId="0" applyNumberFormat="1"/>
    <xf numFmtId="164" fontId="0" fillId="0" borderId="7" xfId="1" applyFont="1" applyBorder="1"/>
    <xf numFmtId="0" fontId="0" fillId="10" borderId="4" xfId="0" applyFill="1" applyBorder="1"/>
    <xf numFmtId="4" fontId="0" fillId="0" borderId="7" xfId="0" applyNumberFormat="1" applyBorder="1" applyAlignment="1">
      <alignment wrapText="1"/>
    </xf>
    <xf numFmtId="9" fontId="1" fillId="0" borderId="0" xfId="3" applyFont="1" applyBorder="1"/>
    <xf numFmtId="171" fontId="2" fillId="0" borderId="0" xfId="1" applyNumberFormat="1" applyFont="1" applyBorder="1"/>
    <xf numFmtId="0" fontId="1" fillId="0" borderId="0" xfId="0" applyFont="1" applyAlignment="1">
      <alignment horizontal="center" wrapText="1"/>
    </xf>
    <xf numFmtId="9" fontId="0" fillId="10" borderId="1" xfId="0" applyNumberFormat="1" applyFill="1" applyBorder="1"/>
    <xf numFmtId="164" fontId="0" fillId="10" borderId="1" xfId="1" applyFont="1" applyFill="1" applyBorder="1"/>
    <xf numFmtId="165" fontId="3" fillId="10" borderId="1" xfId="0" applyNumberFormat="1" applyFont="1" applyFill="1" applyBorder="1" applyAlignment="1">
      <alignment horizontal="left"/>
    </xf>
    <xf numFmtId="0" fontId="0" fillId="10" borderId="1" xfId="0" applyFill="1" applyBorder="1" applyAlignment="1">
      <alignment horizontal="center"/>
    </xf>
    <xf numFmtId="169" fontId="3" fillId="10" borderId="1" xfId="0" applyNumberFormat="1" applyFont="1" applyFill="1" applyBorder="1" applyAlignment="1">
      <alignment horizontal="left"/>
    </xf>
    <xf numFmtId="4" fontId="0" fillId="10" borderId="1" xfId="0" applyNumberFormat="1" applyFill="1" applyBorder="1"/>
    <xf numFmtId="166" fontId="3" fillId="10" borderId="1" xfId="1" applyNumberFormat="1" applyFont="1" applyFill="1" applyBorder="1" applyAlignment="1">
      <alignment horizontal="center" vertical="center"/>
    </xf>
    <xf numFmtId="10" fontId="0" fillId="10" borderId="1" xfId="0" applyNumberFormat="1" applyFill="1" applyBorder="1"/>
    <xf numFmtId="0" fontId="6" fillId="10" borderId="1" xfId="0" applyFont="1" applyFill="1" applyBorder="1"/>
    <xf numFmtId="9" fontId="0" fillId="10" borderId="7" xfId="0" applyNumberFormat="1" applyFill="1" applyBorder="1"/>
    <xf numFmtId="0" fontId="0" fillId="10" borderId="1" xfId="0" applyFill="1" applyBorder="1" applyAlignment="1">
      <alignment vertical="center"/>
    </xf>
    <xf numFmtId="0" fontId="0" fillId="0" borderId="0" xfId="0" applyAlignment="1">
      <alignment vertical="top"/>
    </xf>
    <xf numFmtId="0" fontId="3" fillId="8" borderId="1" xfId="0" applyFont="1" applyFill="1" applyBorder="1" applyAlignment="1">
      <alignment horizontal="left"/>
    </xf>
    <xf numFmtId="0" fontId="0" fillId="0" borderId="1" xfId="0" applyBorder="1" applyAlignment="1">
      <alignment vertical="top"/>
    </xf>
    <xf numFmtId="0" fontId="0" fillId="10" borderId="1" xfId="0" applyFill="1" applyBorder="1" applyAlignment="1">
      <alignment horizontal="center" wrapText="1"/>
    </xf>
    <xf numFmtId="4" fontId="0" fillId="10" borderId="1" xfId="0" applyNumberFormat="1" applyFill="1" applyBorder="1" applyAlignment="1">
      <alignment wrapText="1"/>
    </xf>
    <xf numFmtId="4" fontId="0" fillId="10" borderId="7" xfId="0" applyNumberFormat="1" applyFill="1" applyBorder="1"/>
    <xf numFmtId="4" fontId="0" fillId="10" borderId="4" xfId="0" applyNumberFormat="1" applyFill="1" applyBorder="1"/>
    <xf numFmtId="0" fontId="0" fillId="10" borderId="7" xfId="0" applyFill="1" applyBorder="1"/>
    <xf numFmtId="2" fontId="0" fillId="10" borderId="1" xfId="0" applyNumberFormat="1" applyFill="1" applyBorder="1"/>
    <xf numFmtId="164" fontId="0" fillId="10" borderId="7" xfId="1" applyFont="1" applyFill="1" applyBorder="1"/>
    <xf numFmtId="9" fontId="0" fillId="10" borderId="1" xfId="3" applyFont="1" applyFill="1" applyBorder="1"/>
    <xf numFmtId="167" fontId="0" fillId="10" borderId="1" xfId="0" applyNumberFormat="1" applyFill="1" applyBorder="1" applyAlignment="1">
      <alignment horizontal="left" indent="5"/>
    </xf>
    <xf numFmtId="167" fontId="0" fillId="10" borderId="1" xfId="0" applyNumberFormat="1" applyFill="1" applyBorder="1"/>
    <xf numFmtId="0" fontId="3" fillId="10" borderId="7" xfId="0" applyFont="1" applyFill="1" applyBorder="1" applyAlignment="1">
      <alignment horizontal="left"/>
    </xf>
    <xf numFmtId="167" fontId="0" fillId="10" borderId="7" xfId="0" applyNumberFormat="1" applyFill="1" applyBorder="1"/>
    <xf numFmtId="0" fontId="8" fillId="0" borderId="1" xfId="0" applyFont="1" applyBorder="1" applyAlignment="1">
      <alignment horizontal="left"/>
    </xf>
    <xf numFmtId="9" fontId="3" fillId="0" borderId="1" xfId="0" applyNumberFormat="1" applyFont="1" applyBorder="1" applyAlignment="1">
      <alignment horizontal="right"/>
    </xf>
    <xf numFmtId="0" fontId="3" fillId="3" borderId="1" xfId="0" applyFont="1" applyFill="1" applyBorder="1" applyAlignment="1">
      <alignment horizontal="left"/>
    </xf>
    <xf numFmtId="3" fontId="0" fillId="0" borderId="0" xfId="0" applyNumberFormat="1"/>
    <xf numFmtId="4" fontId="0" fillId="0" borderId="0" xfId="0" applyNumberFormat="1" applyAlignment="1">
      <alignment wrapText="1"/>
    </xf>
    <xf numFmtId="0" fontId="0" fillId="0" borderId="0" xfId="0" applyAlignment="1">
      <alignment horizontal="center" wrapText="1"/>
    </xf>
    <xf numFmtId="0" fontId="0" fillId="0" borderId="1" xfId="0" applyBorder="1" applyAlignment="1">
      <alignment horizontal="center" vertical="center" wrapText="1"/>
    </xf>
    <xf numFmtId="166" fontId="3" fillId="0" borderId="1" xfId="1" applyNumberFormat="1" applyFont="1" applyFill="1" applyBorder="1" applyAlignment="1">
      <alignment horizontal="right"/>
    </xf>
    <xf numFmtId="166" fontId="3" fillId="10" borderId="1" xfId="1" applyNumberFormat="1" applyFont="1" applyFill="1" applyBorder="1" applyAlignment="1">
      <alignment horizontal="right"/>
    </xf>
    <xf numFmtId="1" fontId="3" fillId="0" borderId="1" xfId="1" applyNumberFormat="1" applyFont="1" applyFill="1" applyBorder="1" applyAlignment="1">
      <alignment horizontal="right"/>
    </xf>
    <xf numFmtId="1" fontId="0" fillId="0" borderId="1" xfId="0" applyNumberFormat="1" applyBorder="1" applyAlignment="1">
      <alignment horizontal="right"/>
    </xf>
    <xf numFmtId="1" fontId="3" fillId="0" borderId="1" xfId="0" applyNumberFormat="1" applyFont="1" applyBorder="1" applyAlignment="1">
      <alignment horizontal="right"/>
    </xf>
    <xf numFmtId="0" fontId="1" fillId="0" borderId="0" xfId="0" applyFont="1" applyAlignment="1">
      <alignment horizontal="right"/>
    </xf>
    <xf numFmtId="1" fontId="0" fillId="10" borderId="1" xfId="0" applyNumberFormat="1" applyFill="1" applyBorder="1" applyAlignment="1">
      <alignment horizontal="right"/>
    </xf>
    <xf numFmtId="166" fontId="7" fillId="0" borderId="1" xfId="1" applyNumberFormat="1" applyFont="1" applyFill="1" applyBorder="1" applyAlignment="1">
      <alignment horizontal="right"/>
    </xf>
    <xf numFmtId="166" fontId="3" fillId="14" borderId="1" xfId="1" applyNumberFormat="1" applyFont="1" applyFill="1" applyBorder="1" applyAlignment="1">
      <alignment horizontal="right"/>
    </xf>
    <xf numFmtId="164" fontId="1" fillId="0" borderId="0" xfId="1" applyFont="1" applyBorder="1"/>
    <xf numFmtId="4" fontId="0" fillId="0" borderId="3" xfId="0" applyNumberFormat="1" applyBorder="1"/>
    <xf numFmtId="4" fontId="0" fillId="10" borderId="10" xfId="0" applyNumberFormat="1" applyFill="1" applyBorder="1"/>
    <xf numFmtId="2" fontId="0" fillId="0" borderId="0" xfId="0" applyNumberFormat="1"/>
    <xf numFmtId="0" fontId="0" fillId="0" borderId="0" xfId="0" applyAlignment="1">
      <alignment horizontal="center" vertical="center" wrapText="1"/>
    </xf>
    <xf numFmtId="164" fontId="0" fillId="0" borderId="7" xfId="1" applyFont="1" applyFill="1" applyBorder="1"/>
    <xf numFmtId="1" fontId="0" fillId="0" borderId="7" xfId="1" applyNumberFormat="1" applyFont="1" applyFill="1" applyBorder="1"/>
    <xf numFmtId="1" fontId="0" fillId="0" borderId="7" xfId="1" applyNumberFormat="1" applyFont="1" applyBorder="1"/>
    <xf numFmtId="0" fontId="0" fillId="0" borderId="6" xfId="0" applyBorder="1"/>
    <xf numFmtId="1" fontId="0" fillId="10" borderId="7" xfId="0" applyNumberFormat="1" applyFill="1" applyBorder="1"/>
    <xf numFmtId="164" fontId="0" fillId="0" borderId="6" xfId="1" applyFont="1" applyBorder="1"/>
    <xf numFmtId="4" fontId="0" fillId="5" borderId="1" xfId="0" applyNumberFormat="1" applyFill="1" applyBorder="1"/>
    <xf numFmtId="9" fontId="0" fillId="5" borderId="1" xfId="0" applyNumberFormat="1" applyFill="1" applyBorder="1"/>
    <xf numFmtId="164" fontId="0" fillId="5" borderId="0" xfId="1" applyFont="1" applyFill="1"/>
    <xf numFmtId="164" fontId="1" fillId="5" borderId="0" xfId="1" applyFont="1" applyFill="1"/>
    <xf numFmtId="164" fontId="1" fillId="5" borderId="0" xfId="0" applyNumberFormat="1" applyFont="1" applyFill="1"/>
    <xf numFmtId="0" fontId="3" fillId="2" borderId="0" xfId="0" applyFont="1" applyFill="1" applyAlignment="1">
      <alignment horizontal="left"/>
    </xf>
    <xf numFmtId="165" fontId="3" fillId="2" borderId="0" xfId="0" applyNumberFormat="1" applyFont="1" applyFill="1" applyAlignment="1">
      <alignment horizontal="left"/>
    </xf>
    <xf numFmtId="164" fontId="0" fillId="10" borderId="1" xfId="0" applyNumberFormat="1" applyFill="1" applyBorder="1"/>
    <xf numFmtId="0" fontId="0" fillId="0" borderId="1" xfId="0" applyBorder="1" applyAlignment="1">
      <alignment horizontal="left"/>
    </xf>
    <xf numFmtId="0" fontId="0" fillId="0" borderId="0" xfId="0" applyAlignment="1">
      <alignment horizontal="right"/>
    </xf>
    <xf numFmtId="166" fontId="3" fillId="0" borderId="0" xfId="1" applyNumberFormat="1" applyFont="1" applyFill="1" applyBorder="1" applyAlignment="1">
      <alignment horizontal="right"/>
    </xf>
    <xf numFmtId="1" fontId="0" fillId="0" borderId="0" xfId="0" applyNumberFormat="1" applyAlignment="1">
      <alignment horizontal="right"/>
    </xf>
    <xf numFmtId="0" fontId="0" fillId="0" borderId="1" xfId="0" applyBorder="1" applyAlignment="1">
      <alignment horizontal="right"/>
    </xf>
    <xf numFmtId="0" fontId="3" fillId="8" borderId="0" xfId="0" applyFont="1" applyFill="1" applyAlignment="1">
      <alignment horizontal="left"/>
    </xf>
    <xf numFmtId="0" fontId="3" fillId="8" borderId="0" xfId="2" applyFont="1" applyFill="1" applyAlignment="1">
      <alignment horizontal="left"/>
    </xf>
    <xf numFmtId="165" fontId="3" fillId="8" borderId="0" xfId="0" applyNumberFormat="1" applyFont="1" applyFill="1" applyAlignment="1">
      <alignment horizontal="left"/>
    </xf>
    <xf numFmtId="166" fontId="3" fillId="8" borderId="0" xfId="1" applyNumberFormat="1" applyFont="1" applyFill="1" applyBorder="1" applyAlignment="1">
      <alignment horizontal="left"/>
    </xf>
    <xf numFmtId="1" fontId="0" fillId="0" borderId="1" xfId="1" applyNumberFormat="1" applyFont="1" applyBorder="1"/>
    <xf numFmtId="0" fontId="0" fillId="9" borderId="1" xfId="0" applyFill="1" applyBorder="1"/>
  </cellXfs>
  <cellStyles count="5">
    <cellStyle name="Comma" xfId="1" builtinId="3"/>
    <cellStyle name="Comma 2" xfId="4" xr:uid="{79294D0E-61E5-44BB-8A7A-EB2D323B3C5D}"/>
    <cellStyle name="Normal" xfId="0" builtinId="0"/>
    <cellStyle name="Normal 4" xfId="2" xr:uid="{268D3B8C-A14B-4B18-95A4-143B9963614B}"/>
    <cellStyle name="Percent" xfId="3" builtinId="5"/>
  </cellStyles>
  <dxfs count="0"/>
  <tableStyles count="0" defaultTableStyle="TableStyleMedium2" defaultPivotStyle="PivotStyleLight16"/>
  <colors>
    <mruColors>
      <color rgb="FFFFFF66"/>
      <color rgb="FFFF7C80"/>
      <color rgb="FF99CCFF"/>
      <color rgb="FFCC99FF"/>
      <color rgb="FFCC9900"/>
      <color rgb="FF00CC99"/>
      <color rgb="FFE9B800"/>
      <color rgb="FFFF99CC"/>
      <color rgb="FF99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298C5-D3BC-4131-BDB9-CBEDC1A3ED40}">
  <dimension ref="A1:H113"/>
  <sheetViews>
    <sheetView workbookViewId="0">
      <selection activeCell="G11" sqref="G11"/>
    </sheetView>
  </sheetViews>
  <sheetFormatPr defaultColWidth="8.7109375" defaultRowHeight="15" x14ac:dyDescent="0.25"/>
  <cols>
    <col min="2" max="2" width="7.85546875" bestFit="1" customWidth="1"/>
    <col min="3" max="3" width="11.42578125" bestFit="1" customWidth="1"/>
    <col min="4" max="4" width="10.42578125" bestFit="1" customWidth="1"/>
    <col min="5" max="5" width="19.7109375" customWidth="1"/>
    <col min="6" max="6" width="7.7109375" bestFit="1" customWidth="1"/>
    <col min="7" max="7" width="8.140625" customWidth="1"/>
    <col min="8" max="8" width="17.140625" bestFit="1" customWidth="1"/>
  </cols>
  <sheetData>
    <row r="1" spans="1:8" x14ac:dyDescent="0.25">
      <c r="A1" t="s">
        <v>2136</v>
      </c>
      <c r="B1" t="s">
        <v>2137</v>
      </c>
      <c r="C1" t="s">
        <v>2138</v>
      </c>
      <c r="D1" t="s">
        <v>18</v>
      </c>
      <c r="E1" t="s">
        <v>2139</v>
      </c>
      <c r="F1" t="s">
        <v>1894</v>
      </c>
      <c r="G1" t="s">
        <v>2140</v>
      </c>
      <c r="H1" t="s">
        <v>2141</v>
      </c>
    </row>
    <row r="2" spans="1:8" x14ac:dyDescent="0.25">
      <c r="A2">
        <v>1</v>
      </c>
      <c r="B2" t="s">
        <v>1908</v>
      </c>
      <c r="C2" t="s">
        <v>1811</v>
      </c>
      <c r="D2" t="s">
        <v>1812</v>
      </c>
      <c r="E2" t="s">
        <v>1813</v>
      </c>
      <c r="F2" t="s">
        <v>1814</v>
      </c>
      <c r="G2" t="s">
        <v>1815</v>
      </c>
    </row>
    <row r="3" spans="1:8" x14ac:dyDescent="0.25">
      <c r="A3">
        <v>2</v>
      </c>
      <c r="B3" t="s">
        <v>1908</v>
      </c>
      <c r="C3" t="s">
        <v>1811</v>
      </c>
      <c r="D3" t="s">
        <v>1812</v>
      </c>
      <c r="E3" t="s">
        <v>1813</v>
      </c>
      <c r="F3" t="s">
        <v>1814</v>
      </c>
      <c r="G3" t="s">
        <v>1818</v>
      </c>
    </row>
    <row r="4" spans="1:8" x14ac:dyDescent="0.25">
      <c r="A4">
        <v>3</v>
      </c>
      <c r="B4" t="s">
        <v>1908</v>
      </c>
      <c r="C4" t="s">
        <v>1811</v>
      </c>
      <c r="D4" t="s">
        <v>1812</v>
      </c>
      <c r="E4" t="s">
        <v>1813</v>
      </c>
      <c r="F4" t="s">
        <v>10</v>
      </c>
      <c r="G4" t="s">
        <v>1816</v>
      </c>
      <c r="H4" t="s">
        <v>1817</v>
      </c>
    </row>
    <row r="5" spans="1:8" x14ac:dyDescent="0.25">
      <c r="A5">
        <v>4</v>
      </c>
      <c r="B5" t="s">
        <v>1908</v>
      </c>
      <c r="C5" t="s">
        <v>1811</v>
      </c>
      <c r="D5" t="s">
        <v>1812</v>
      </c>
      <c r="E5" t="s">
        <v>1813</v>
      </c>
      <c r="F5" t="s">
        <v>10</v>
      </c>
      <c r="G5" t="s">
        <v>1816</v>
      </c>
      <c r="H5" t="s">
        <v>11</v>
      </c>
    </row>
    <row r="6" spans="1:8" x14ac:dyDescent="0.25">
      <c r="A6">
        <v>5</v>
      </c>
      <c r="B6" t="s">
        <v>1908</v>
      </c>
      <c r="C6" t="s">
        <v>1811</v>
      </c>
      <c r="D6" t="s">
        <v>1812</v>
      </c>
      <c r="E6" t="s">
        <v>1819</v>
      </c>
      <c r="F6" t="s">
        <v>1814</v>
      </c>
      <c r="G6" t="s">
        <v>45</v>
      </c>
    </row>
    <row r="7" spans="1:8" x14ac:dyDescent="0.25">
      <c r="A7">
        <v>6</v>
      </c>
      <c r="B7" t="s">
        <v>1908</v>
      </c>
      <c r="C7" t="s">
        <v>1811</v>
      </c>
      <c r="D7" t="s">
        <v>1812</v>
      </c>
      <c r="E7" t="s">
        <v>1819</v>
      </c>
      <c r="F7" t="s">
        <v>2</v>
      </c>
      <c r="G7" t="s">
        <v>1818</v>
      </c>
    </row>
    <row r="8" spans="1:8" x14ac:dyDescent="0.25">
      <c r="A8">
        <v>7</v>
      </c>
      <c r="B8" t="s">
        <v>1908</v>
      </c>
      <c r="C8" t="s">
        <v>1811</v>
      </c>
      <c r="D8" t="s">
        <v>1812</v>
      </c>
      <c r="E8" t="s">
        <v>1819</v>
      </c>
      <c r="F8" t="s">
        <v>10</v>
      </c>
      <c r="G8" t="s">
        <v>1818</v>
      </c>
      <c r="H8" t="s">
        <v>1817</v>
      </c>
    </row>
    <row r="9" spans="1:8" x14ac:dyDescent="0.25">
      <c r="A9">
        <v>8</v>
      </c>
      <c r="B9" t="s">
        <v>1908</v>
      </c>
      <c r="C9" t="s">
        <v>1811</v>
      </c>
      <c r="D9" t="s">
        <v>1812</v>
      </c>
      <c r="E9" t="s">
        <v>1819</v>
      </c>
      <c r="F9" t="s">
        <v>10</v>
      </c>
      <c r="G9" t="s">
        <v>45</v>
      </c>
      <c r="H9" t="s">
        <v>11</v>
      </c>
    </row>
    <row r="10" spans="1:8" x14ac:dyDescent="0.25">
      <c r="A10">
        <v>8.5</v>
      </c>
      <c r="B10" t="s">
        <v>1908</v>
      </c>
      <c r="C10" t="s">
        <v>1811</v>
      </c>
      <c r="D10" t="s">
        <v>1812</v>
      </c>
      <c r="E10" t="s">
        <v>1819</v>
      </c>
      <c r="F10" t="s">
        <v>10</v>
      </c>
      <c r="G10" t="s">
        <v>45</v>
      </c>
      <c r="H10" t="s">
        <v>1841</v>
      </c>
    </row>
    <row r="11" spans="1:8" x14ac:dyDescent="0.25">
      <c r="A11">
        <v>9</v>
      </c>
      <c r="B11" t="s">
        <v>1908</v>
      </c>
      <c r="C11" t="s">
        <v>1811</v>
      </c>
      <c r="D11" t="s">
        <v>1812</v>
      </c>
      <c r="E11" t="s">
        <v>1872</v>
      </c>
      <c r="F11" t="s">
        <v>1814</v>
      </c>
      <c r="G11" t="s">
        <v>45</v>
      </c>
    </row>
    <row r="12" spans="1:8" x14ac:dyDescent="0.25">
      <c r="A12">
        <v>10</v>
      </c>
      <c r="B12" t="s">
        <v>1908</v>
      </c>
      <c r="C12" t="s">
        <v>1811</v>
      </c>
      <c r="D12" t="s">
        <v>1812</v>
      </c>
      <c r="E12" t="s">
        <v>1871</v>
      </c>
      <c r="F12" t="s">
        <v>10</v>
      </c>
      <c r="G12" t="s">
        <v>1818</v>
      </c>
      <c r="H12" t="s">
        <v>1817</v>
      </c>
    </row>
    <row r="13" spans="1:8" x14ac:dyDescent="0.25">
      <c r="A13">
        <v>11</v>
      </c>
      <c r="B13" t="s">
        <v>1908</v>
      </c>
      <c r="C13" t="s">
        <v>1811</v>
      </c>
      <c r="D13" t="s">
        <v>19</v>
      </c>
      <c r="E13" t="s">
        <v>1821</v>
      </c>
      <c r="F13" t="s">
        <v>2</v>
      </c>
      <c r="G13" t="s">
        <v>45</v>
      </c>
    </row>
    <row r="14" spans="1:8" x14ac:dyDescent="0.25">
      <c r="A14">
        <v>12</v>
      </c>
      <c r="B14" t="s">
        <v>1908</v>
      </c>
      <c r="C14" t="s">
        <v>1811</v>
      </c>
      <c r="D14" t="s">
        <v>19</v>
      </c>
      <c r="E14" t="s">
        <v>1821</v>
      </c>
      <c r="F14" t="s">
        <v>10</v>
      </c>
      <c r="G14" t="s">
        <v>1818</v>
      </c>
      <c r="H14" t="s">
        <v>11</v>
      </c>
    </row>
    <row r="15" spans="1:8" x14ac:dyDescent="0.25">
      <c r="A15">
        <v>13</v>
      </c>
      <c r="B15" t="s">
        <v>1908</v>
      </c>
      <c r="C15" t="s">
        <v>1811</v>
      </c>
      <c r="D15" t="s">
        <v>1690</v>
      </c>
      <c r="E15" t="s">
        <v>1823</v>
      </c>
      <c r="F15" t="s">
        <v>1814</v>
      </c>
      <c r="G15" t="s">
        <v>1815</v>
      </c>
    </row>
    <row r="16" spans="1:8" x14ac:dyDescent="0.25">
      <c r="A16">
        <v>14</v>
      </c>
      <c r="B16" t="s">
        <v>1908</v>
      </c>
      <c r="C16" t="s">
        <v>1811</v>
      </c>
      <c r="D16" t="s">
        <v>1690</v>
      </c>
      <c r="E16" t="s">
        <v>1823</v>
      </c>
      <c r="F16" t="s">
        <v>1814</v>
      </c>
      <c r="G16" t="s">
        <v>1818</v>
      </c>
    </row>
    <row r="17" spans="1:8" x14ac:dyDescent="0.25">
      <c r="A17">
        <v>15</v>
      </c>
      <c r="B17" t="s">
        <v>1908</v>
      </c>
      <c r="C17" t="s">
        <v>1811</v>
      </c>
      <c r="D17" t="s">
        <v>1690</v>
      </c>
      <c r="E17" t="s">
        <v>1823</v>
      </c>
      <c r="F17" t="s">
        <v>10</v>
      </c>
      <c r="G17" t="s">
        <v>1818</v>
      </c>
      <c r="H17" t="s">
        <v>1817</v>
      </c>
    </row>
    <row r="18" spans="1:8" x14ac:dyDescent="0.25">
      <c r="A18">
        <v>16</v>
      </c>
      <c r="B18" t="s">
        <v>1908</v>
      </c>
      <c r="C18" t="s">
        <v>1811</v>
      </c>
      <c r="D18" t="s">
        <v>1690</v>
      </c>
      <c r="E18" t="s">
        <v>1823</v>
      </c>
      <c r="F18" t="s">
        <v>10</v>
      </c>
      <c r="G18" t="s">
        <v>1818</v>
      </c>
      <c r="H18" t="s">
        <v>11</v>
      </c>
    </row>
    <row r="19" spans="1:8" x14ac:dyDescent="0.25">
      <c r="A19">
        <v>17</v>
      </c>
      <c r="B19" t="s">
        <v>1908</v>
      </c>
      <c r="C19" t="s">
        <v>1811</v>
      </c>
      <c r="D19" t="s">
        <v>1690</v>
      </c>
      <c r="E19" t="s">
        <v>1873</v>
      </c>
      <c r="F19" t="s">
        <v>2</v>
      </c>
      <c r="G19" t="s">
        <v>45</v>
      </c>
    </row>
    <row r="20" spans="1:8" x14ac:dyDescent="0.25">
      <c r="A20">
        <v>19</v>
      </c>
      <c r="B20" t="s">
        <v>1908</v>
      </c>
      <c r="C20" t="s">
        <v>1811</v>
      </c>
      <c r="D20" t="s">
        <v>1690</v>
      </c>
      <c r="E20" t="s">
        <v>1873</v>
      </c>
      <c r="F20" t="s">
        <v>2</v>
      </c>
      <c r="G20" t="s">
        <v>1</v>
      </c>
    </row>
    <row r="21" spans="1:8" x14ac:dyDescent="0.25">
      <c r="A21">
        <v>20</v>
      </c>
      <c r="B21" t="s">
        <v>1908</v>
      </c>
      <c r="C21" t="s">
        <v>1811</v>
      </c>
      <c r="D21" t="s">
        <v>1690</v>
      </c>
      <c r="E21" t="s">
        <v>1874</v>
      </c>
      <c r="F21" t="s">
        <v>2</v>
      </c>
      <c r="G21" t="s">
        <v>45</v>
      </c>
    </row>
    <row r="22" spans="1:8" x14ac:dyDescent="0.25">
      <c r="A22">
        <v>21</v>
      </c>
      <c r="B22" t="s">
        <v>1908</v>
      </c>
      <c r="C22" t="s">
        <v>1811</v>
      </c>
      <c r="D22" t="s">
        <v>1690</v>
      </c>
      <c r="E22" t="s">
        <v>1875</v>
      </c>
      <c r="F22" t="s">
        <v>2</v>
      </c>
      <c r="G22" t="s">
        <v>45</v>
      </c>
    </row>
    <row r="23" spans="1:8" x14ac:dyDescent="0.25">
      <c r="A23">
        <v>22</v>
      </c>
      <c r="B23" t="s">
        <v>1908</v>
      </c>
      <c r="C23" t="s">
        <v>1811</v>
      </c>
      <c r="D23" t="s">
        <v>1690</v>
      </c>
      <c r="E23" t="s">
        <v>1876</v>
      </c>
      <c r="F23" t="s">
        <v>2</v>
      </c>
      <c r="G23" t="s">
        <v>45</v>
      </c>
    </row>
    <row r="24" spans="1:8" x14ac:dyDescent="0.25">
      <c r="A24">
        <v>23</v>
      </c>
      <c r="B24" t="s">
        <v>1908</v>
      </c>
      <c r="C24" t="s">
        <v>1811</v>
      </c>
      <c r="D24" t="s">
        <v>1690</v>
      </c>
      <c r="E24" t="s">
        <v>1885</v>
      </c>
      <c r="F24" t="s">
        <v>10</v>
      </c>
      <c r="G24" t="s">
        <v>1818</v>
      </c>
      <c r="H24" t="s">
        <v>1817</v>
      </c>
    </row>
    <row r="25" spans="1:8" x14ac:dyDescent="0.25">
      <c r="A25">
        <v>24</v>
      </c>
      <c r="B25" t="s">
        <v>1908</v>
      </c>
      <c r="C25" t="s">
        <v>1811</v>
      </c>
      <c r="D25" t="s">
        <v>1690</v>
      </c>
      <c r="E25" t="s">
        <v>1864</v>
      </c>
      <c r="F25" t="s">
        <v>2</v>
      </c>
      <c r="G25" t="s">
        <v>45</v>
      </c>
    </row>
    <row r="26" spans="1:8" x14ac:dyDescent="0.25">
      <c r="A26">
        <v>25</v>
      </c>
      <c r="B26" t="s">
        <v>1908</v>
      </c>
      <c r="C26" t="s">
        <v>1811</v>
      </c>
      <c r="D26" t="s">
        <v>1690</v>
      </c>
      <c r="E26" t="s">
        <v>1885</v>
      </c>
      <c r="F26" t="s">
        <v>2</v>
      </c>
      <c r="G26" t="s">
        <v>1818</v>
      </c>
    </row>
    <row r="27" spans="1:8" x14ac:dyDescent="0.25">
      <c r="A27">
        <v>26</v>
      </c>
      <c r="B27" t="s">
        <v>1908</v>
      </c>
      <c r="C27" t="s">
        <v>1811</v>
      </c>
      <c r="D27" t="s">
        <v>1824</v>
      </c>
      <c r="E27" t="s">
        <v>1825</v>
      </c>
      <c r="F27" t="s">
        <v>2</v>
      </c>
      <c r="G27" t="s">
        <v>45</v>
      </c>
    </row>
    <row r="28" spans="1:8" x14ac:dyDescent="0.25">
      <c r="A28">
        <v>27</v>
      </c>
      <c r="B28" t="s">
        <v>1908</v>
      </c>
      <c r="C28" t="s">
        <v>1811</v>
      </c>
      <c r="D28" t="s">
        <v>1824</v>
      </c>
      <c r="E28" t="s">
        <v>1825</v>
      </c>
      <c r="F28" t="s">
        <v>2</v>
      </c>
      <c r="G28" t="s">
        <v>1818</v>
      </c>
    </row>
    <row r="29" spans="1:8" x14ac:dyDescent="0.25">
      <c r="A29">
        <v>28</v>
      </c>
      <c r="B29" t="s">
        <v>1908</v>
      </c>
      <c r="C29" t="s">
        <v>1811</v>
      </c>
      <c r="D29" t="s">
        <v>1824</v>
      </c>
      <c r="E29" t="s">
        <v>1825</v>
      </c>
      <c r="F29" t="s">
        <v>10</v>
      </c>
      <c r="G29" t="s">
        <v>1818</v>
      </c>
      <c r="H29" t="s">
        <v>1817</v>
      </c>
    </row>
    <row r="30" spans="1:8" x14ac:dyDescent="0.25">
      <c r="A30">
        <v>29</v>
      </c>
      <c r="B30" t="s">
        <v>1908</v>
      </c>
      <c r="C30" t="s">
        <v>1811</v>
      </c>
      <c r="D30" t="s">
        <v>1824</v>
      </c>
      <c r="E30" t="s">
        <v>1825</v>
      </c>
      <c r="F30" t="s">
        <v>10</v>
      </c>
      <c r="G30" t="s">
        <v>1818</v>
      </c>
      <c r="H30" t="s">
        <v>11</v>
      </c>
    </row>
    <row r="31" spans="1:8" x14ac:dyDescent="0.25">
      <c r="A31">
        <v>30</v>
      </c>
      <c r="B31" t="s">
        <v>1908</v>
      </c>
      <c r="C31" t="s">
        <v>1811</v>
      </c>
      <c r="D31" t="s">
        <v>1826</v>
      </c>
      <c r="E31" t="s">
        <v>1827</v>
      </c>
      <c r="F31" t="s">
        <v>2</v>
      </c>
      <c r="G31" t="s">
        <v>45</v>
      </c>
    </row>
    <row r="32" spans="1:8" x14ac:dyDescent="0.25">
      <c r="A32">
        <v>31</v>
      </c>
      <c r="B32" t="s">
        <v>1908</v>
      </c>
      <c r="C32" t="s">
        <v>1811</v>
      </c>
      <c r="D32" t="s">
        <v>1826</v>
      </c>
      <c r="E32" t="s">
        <v>1827</v>
      </c>
      <c r="F32" t="s">
        <v>2</v>
      </c>
      <c r="G32" t="s">
        <v>1818</v>
      </c>
    </row>
    <row r="33" spans="1:8" x14ac:dyDescent="0.25">
      <c r="A33">
        <v>32</v>
      </c>
      <c r="B33" t="s">
        <v>1908</v>
      </c>
      <c r="C33" t="s">
        <v>1811</v>
      </c>
      <c r="D33" t="s">
        <v>1826</v>
      </c>
      <c r="E33" t="s">
        <v>1827</v>
      </c>
      <c r="F33" t="s">
        <v>10</v>
      </c>
      <c r="G33" t="s">
        <v>1818</v>
      </c>
      <c r="H33" t="s">
        <v>1817</v>
      </c>
    </row>
    <row r="34" spans="1:8" x14ac:dyDescent="0.25">
      <c r="A34">
        <v>33</v>
      </c>
      <c r="B34" t="s">
        <v>1908</v>
      </c>
      <c r="C34" t="s">
        <v>1811</v>
      </c>
      <c r="D34" t="s">
        <v>1826</v>
      </c>
      <c r="E34" t="s">
        <v>1828</v>
      </c>
      <c r="F34" t="s">
        <v>2</v>
      </c>
      <c r="G34" t="s">
        <v>45</v>
      </c>
    </row>
    <row r="35" spans="1:8" x14ac:dyDescent="0.25">
      <c r="A35">
        <v>34</v>
      </c>
      <c r="B35" t="s">
        <v>1908</v>
      </c>
      <c r="C35" t="s">
        <v>1811</v>
      </c>
      <c r="D35" t="s">
        <v>1826</v>
      </c>
      <c r="E35" t="s">
        <v>1828</v>
      </c>
      <c r="F35" t="s">
        <v>2</v>
      </c>
      <c r="G35" t="s">
        <v>1818</v>
      </c>
    </row>
    <row r="36" spans="1:8" x14ac:dyDescent="0.25">
      <c r="A36">
        <v>35</v>
      </c>
      <c r="B36" t="s">
        <v>1908</v>
      </c>
      <c r="C36" t="s">
        <v>1811</v>
      </c>
      <c r="D36" t="s">
        <v>1826</v>
      </c>
      <c r="E36" t="s">
        <v>1828</v>
      </c>
      <c r="F36" t="s">
        <v>10</v>
      </c>
      <c r="G36" t="s">
        <v>1818</v>
      </c>
      <c r="H36" t="s">
        <v>11</v>
      </c>
    </row>
    <row r="37" spans="1:8" x14ac:dyDescent="0.25">
      <c r="A37">
        <v>36</v>
      </c>
      <c r="B37" t="s">
        <v>1908</v>
      </c>
      <c r="C37" t="s">
        <v>1811</v>
      </c>
      <c r="D37" t="s">
        <v>1831</v>
      </c>
      <c r="E37" t="s">
        <v>1832</v>
      </c>
      <c r="F37" t="s">
        <v>2</v>
      </c>
      <c r="G37" t="s">
        <v>45</v>
      </c>
    </row>
    <row r="38" spans="1:8" x14ac:dyDescent="0.25">
      <c r="A38">
        <v>37</v>
      </c>
      <c r="B38" t="s">
        <v>1908</v>
      </c>
      <c r="C38" t="s">
        <v>1811</v>
      </c>
      <c r="D38" t="s">
        <v>1831</v>
      </c>
      <c r="E38" t="s">
        <v>1832</v>
      </c>
      <c r="F38" t="s">
        <v>2</v>
      </c>
      <c r="G38" t="s">
        <v>1818</v>
      </c>
    </row>
    <row r="39" spans="1:8" x14ac:dyDescent="0.25">
      <c r="A39">
        <v>38</v>
      </c>
      <c r="B39" t="s">
        <v>1908</v>
      </c>
      <c r="C39" t="s">
        <v>1811</v>
      </c>
      <c r="D39" t="s">
        <v>1831</v>
      </c>
      <c r="E39" t="s">
        <v>1832</v>
      </c>
      <c r="F39" t="s">
        <v>10</v>
      </c>
      <c r="G39" t="s">
        <v>1818</v>
      </c>
      <c r="H39" t="s">
        <v>1817</v>
      </c>
    </row>
    <row r="40" spans="1:8" x14ac:dyDescent="0.25">
      <c r="A40">
        <v>39</v>
      </c>
      <c r="B40" t="s">
        <v>1908</v>
      </c>
      <c r="C40" t="s">
        <v>1811</v>
      </c>
      <c r="D40" t="s">
        <v>1831</v>
      </c>
      <c r="E40" t="s">
        <v>1832</v>
      </c>
      <c r="F40" t="s">
        <v>10</v>
      </c>
      <c r="G40" t="s">
        <v>1818</v>
      </c>
      <c r="H40" t="s">
        <v>11</v>
      </c>
    </row>
    <row r="41" spans="1:8" x14ac:dyDescent="0.25">
      <c r="A41">
        <v>40</v>
      </c>
      <c r="B41" t="s">
        <v>1908</v>
      </c>
      <c r="C41" t="s">
        <v>1811</v>
      </c>
      <c r="D41" t="s">
        <v>1833</v>
      </c>
      <c r="E41" t="s">
        <v>1834</v>
      </c>
      <c r="F41" t="s">
        <v>2</v>
      </c>
      <c r="G41" t="s">
        <v>45</v>
      </c>
    </row>
    <row r="42" spans="1:8" x14ac:dyDescent="0.25">
      <c r="A42">
        <v>41</v>
      </c>
      <c r="B42" t="s">
        <v>1908</v>
      </c>
      <c r="C42" t="s">
        <v>1811</v>
      </c>
      <c r="D42" t="s">
        <v>1833</v>
      </c>
      <c r="E42" t="s">
        <v>1834</v>
      </c>
      <c r="F42" t="s">
        <v>2</v>
      </c>
      <c r="G42" t="s">
        <v>1818</v>
      </c>
    </row>
    <row r="43" spans="1:8" x14ac:dyDescent="0.25">
      <c r="A43">
        <v>42</v>
      </c>
      <c r="B43" t="s">
        <v>1908</v>
      </c>
      <c r="C43" t="s">
        <v>1811</v>
      </c>
      <c r="D43" t="s">
        <v>1835</v>
      </c>
      <c r="E43" t="s">
        <v>1836</v>
      </c>
      <c r="F43" t="s">
        <v>2</v>
      </c>
      <c r="G43" t="s">
        <v>45</v>
      </c>
    </row>
    <row r="44" spans="1:8" x14ac:dyDescent="0.25">
      <c r="A44">
        <v>43</v>
      </c>
      <c r="B44" t="s">
        <v>1908</v>
      </c>
      <c r="C44" t="s">
        <v>1883</v>
      </c>
      <c r="D44" t="s">
        <v>1848</v>
      </c>
      <c r="E44" t="s">
        <v>798</v>
      </c>
      <c r="F44" t="s">
        <v>2</v>
      </c>
    </row>
    <row r="45" spans="1:8" x14ac:dyDescent="0.25">
      <c r="A45">
        <v>44</v>
      </c>
      <c r="B45" t="s">
        <v>1908</v>
      </c>
      <c r="C45" t="s">
        <v>1837</v>
      </c>
      <c r="D45" t="s">
        <v>1838</v>
      </c>
      <c r="E45" t="s">
        <v>1842</v>
      </c>
      <c r="F45" t="s">
        <v>2</v>
      </c>
      <c r="H45" t="s">
        <v>1817</v>
      </c>
    </row>
    <row r="46" spans="1:8" x14ac:dyDescent="0.25">
      <c r="A46">
        <v>45</v>
      </c>
      <c r="B46" t="s">
        <v>1908</v>
      </c>
      <c r="C46" t="s">
        <v>1837</v>
      </c>
      <c r="D46" t="s">
        <v>1838</v>
      </c>
      <c r="E46" t="s">
        <v>1842</v>
      </c>
      <c r="F46" t="s">
        <v>10</v>
      </c>
      <c r="H46" t="s">
        <v>1817</v>
      </c>
    </row>
    <row r="47" spans="1:8" x14ac:dyDescent="0.25">
      <c r="A47">
        <v>46</v>
      </c>
      <c r="B47" t="s">
        <v>1908</v>
      </c>
      <c r="C47" t="s">
        <v>1837</v>
      </c>
      <c r="D47" t="s">
        <v>1838</v>
      </c>
      <c r="E47" t="s">
        <v>1842</v>
      </c>
      <c r="F47" t="s">
        <v>10</v>
      </c>
      <c r="H47" t="s">
        <v>11</v>
      </c>
    </row>
    <row r="48" spans="1:8" x14ac:dyDescent="0.25">
      <c r="A48">
        <v>47</v>
      </c>
      <c r="B48" t="s">
        <v>1908</v>
      </c>
      <c r="C48" t="s">
        <v>1837</v>
      </c>
      <c r="D48" t="s">
        <v>1838</v>
      </c>
      <c r="E48" t="s">
        <v>1886</v>
      </c>
      <c r="F48" t="s">
        <v>2</v>
      </c>
      <c r="H48" t="s">
        <v>1817</v>
      </c>
    </row>
    <row r="49" spans="1:8" x14ac:dyDescent="0.25">
      <c r="A49">
        <v>48</v>
      </c>
      <c r="B49" t="s">
        <v>1908</v>
      </c>
      <c r="C49" t="s">
        <v>1837</v>
      </c>
      <c r="D49" t="s">
        <v>1838</v>
      </c>
      <c r="E49" t="s">
        <v>1886</v>
      </c>
      <c r="F49" t="s">
        <v>10</v>
      </c>
      <c r="H49" t="s">
        <v>1817</v>
      </c>
    </row>
    <row r="50" spans="1:8" x14ac:dyDescent="0.25">
      <c r="A50">
        <v>49</v>
      </c>
      <c r="B50" t="s">
        <v>1908</v>
      </c>
      <c r="C50" t="s">
        <v>1837</v>
      </c>
      <c r="D50" t="s">
        <v>1838</v>
      </c>
      <c r="E50" t="s">
        <v>1853</v>
      </c>
      <c r="F50" t="s">
        <v>2</v>
      </c>
      <c r="H50" t="s">
        <v>11</v>
      </c>
    </row>
    <row r="51" spans="1:8" x14ac:dyDescent="0.25">
      <c r="A51">
        <v>50</v>
      </c>
      <c r="B51" t="s">
        <v>1908</v>
      </c>
      <c r="C51" t="s">
        <v>1837</v>
      </c>
      <c r="D51" t="s">
        <v>1838</v>
      </c>
      <c r="E51" t="s">
        <v>1853</v>
      </c>
      <c r="F51" t="s">
        <v>10</v>
      </c>
      <c r="H51" t="s">
        <v>1852</v>
      </c>
    </row>
    <row r="52" spans="1:8" x14ac:dyDescent="0.25">
      <c r="A52">
        <v>51</v>
      </c>
      <c r="B52" t="s">
        <v>1908</v>
      </c>
      <c r="C52" t="s">
        <v>1837</v>
      </c>
      <c r="D52" t="s">
        <v>1838</v>
      </c>
      <c r="E52" t="s">
        <v>1856</v>
      </c>
      <c r="F52" t="s">
        <v>2</v>
      </c>
      <c r="H52" t="s">
        <v>1817</v>
      </c>
    </row>
    <row r="53" spans="1:8" x14ac:dyDescent="0.25">
      <c r="A53">
        <v>52</v>
      </c>
      <c r="B53" t="s">
        <v>1908</v>
      </c>
      <c r="C53" t="s">
        <v>1837</v>
      </c>
      <c r="D53" t="s">
        <v>1838</v>
      </c>
      <c r="E53" t="s">
        <v>2101</v>
      </c>
      <c r="F53" t="s">
        <v>2</v>
      </c>
      <c r="H53" t="s">
        <v>1817</v>
      </c>
    </row>
    <row r="54" spans="1:8" x14ac:dyDescent="0.25">
      <c r="A54">
        <v>53</v>
      </c>
      <c r="B54" t="s">
        <v>1908</v>
      </c>
      <c r="C54" t="s">
        <v>1837</v>
      </c>
      <c r="D54" t="s">
        <v>19</v>
      </c>
      <c r="E54" t="s">
        <v>2131</v>
      </c>
      <c r="F54" t="s">
        <v>2</v>
      </c>
      <c r="H54" t="s">
        <v>1817</v>
      </c>
    </row>
    <row r="55" spans="1:8" x14ac:dyDescent="0.25">
      <c r="A55">
        <v>54</v>
      </c>
      <c r="B55" t="s">
        <v>1908</v>
      </c>
      <c r="C55" t="s">
        <v>1837</v>
      </c>
      <c r="D55" t="s">
        <v>19</v>
      </c>
      <c r="E55" t="s">
        <v>2131</v>
      </c>
      <c r="F55" t="s">
        <v>10</v>
      </c>
      <c r="H55" t="s">
        <v>1817</v>
      </c>
    </row>
    <row r="56" spans="1:8" x14ac:dyDescent="0.25">
      <c r="A56">
        <v>55</v>
      </c>
      <c r="B56" t="s">
        <v>1908</v>
      </c>
      <c r="C56" t="s">
        <v>1837</v>
      </c>
      <c r="D56" t="s">
        <v>19</v>
      </c>
      <c r="E56" t="s">
        <v>1855</v>
      </c>
      <c r="F56" t="s">
        <v>2</v>
      </c>
      <c r="H56" t="s">
        <v>1817</v>
      </c>
    </row>
    <row r="57" spans="1:8" x14ac:dyDescent="0.25">
      <c r="A57">
        <v>56</v>
      </c>
      <c r="B57" t="s">
        <v>1908</v>
      </c>
      <c r="C57" t="s">
        <v>1837</v>
      </c>
      <c r="D57" t="s">
        <v>19</v>
      </c>
      <c r="E57" t="s">
        <v>1840</v>
      </c>
      <c r="F57" t="s">
        <v>2</v>
      </c>
      <c r="H57" t="s">
        <v>1817</v>
      </c>
    </row>
    <row r="58" spans="1:8" x14ac:dyDescent="0.25">
      <c r="A58">
        <v>57</v>
      </c>
      <c r="B58" t="s">
        <v>1908</v>
      </c>
      <c r="C58" t="s">
        <v>1837</v>
      </c>
      <c r="D58" t="s">
        <v>19</v>
      </c>
      <c r="E58" t="s">
        <v>1840</v>
      </c>
      <c r="F58" t="s">
        <v>10</v>
      </c>
      <c r="H58" t="s">
        <v>1817</v>
      </c>
    </row>
    <row r="59" spans="1:8" x14ac:dyDescent="0.25">
      <c r="A59">
        <v>58</v>
      </c>
      <c r="B59" t="s">
        <v>1908</v>
      </c>
      <c r="C59" t="s">
        <v>1837</v>
      </c>
      <c r="D59" t="s">
        <v>19</v>
      </c>
      <c r="E59" t="s">
        <v>1840</v>
      </c>
      <c r="F59" t="s">
        <v>10</v>
      </c>
      <c r="H59" t="s">
        <v>1841</v>
      </c>
    </row>
    <row r="60" spans="1:8" x14ac:dyDescent="0.25">
      <c r="A60">
        <v>59</v>
      </c>
      <c r="B60" t="s">
        <v>1908</v>
      </c>
      <c r="C60" t="s">
        <v>1837</v>
      </c>
      <c r="D60" t="s">
        <v>19</v>
      </c>
      <c r="E60" t="s">
        <v>1840</v>
      </c>
      <c r="F60" t="s">
        <v>10</v>
      </c>
      <c r="H60" t="s">
        <v>11</v>
      </c>
    </row>
    <row r="61" spans="1:8" x14ac:dyDescent="0.25">
      <c r="A61">
        <v>60</v>
      </c>
      <c r="B61" t="s">
        <v>1908</v>
      </c>
      <c r="C61" t="s">
        <v>1837</v>
      </c>
      <c r="D61" t="s">
        <v>2103</v>
      </c>
      <c r="E61" t="s">
        <v>1857</v>
      </c>
      <c r="F61" t="s">
        <v>10</v>
      </c>
      <c r="H61" t="s">
        <v>1817</v>
      </c>
    </row>
    <row r="62" spans="1:8" x14ac:dyDescent="0.25">
      <c r="A62">
        <v>61</v>
      </c>
      <c r="B62" t="s">
        <v>1908</v>
      </c>
      <c r="C62" t="s">
        <v>1837</v>
      </c>
      <c r="D62" t="s">
        <v>2103</v>
      </c>
      <c r="E62" t="s">
        <v>1857</v>
      </c>
      <c r="F62" t="s">
        <v>10</v>
      </c>
    </row>
    <row r="63" spans="1:8" x14ac:dyDescent="0.25">
      <c r="A63">
        <v>62</v>
      </c>
      <c r="B63" t="s">
        <v>1908</v>
      </c>
      <c r="C63" t="s">
        <v>1837</v>
      </c>
      <c r="D63" t="s">
        <v>2103</v>
      </c>
      <c r="E63" t="s">
        <v>1857</v>
      </c>
      <c r="F63" t="s">
        <v>10</v>
      </c>
      <c r="H63" t="s">
        <v>11</v>
      </c>
    </row>
    <row r="64" spans="1:8" x14ac:dyDescent="0.25">
      <c r="A64">
        <v>63</v>
      </c>
      <c r="B64" t="s">
        <v>1908</v>
      </c>
      <c r="C64" t="s">
        <v>1837</v>
      </c>
      <c r="D64" t="s">
        <v>1690</v>
      </c>
      <c r="E64" t="s">
        <v>1859</v>
      </c>
      <c r="F64" t="s">
        <v>2</v>
      </c>
      <c r="H64" t="s">
        <v>1817</v>
      </c>
    </row>
    <row r="65" spans="1:8" x14ac:dyDescent="0.25">
      <c r="A65">
        <v>64</v>
      </c>
      <c r="B65" t="s">
        <v>1908</v>
      </c>
      <c r="C65" t="s">
        <v>1837</v>
      </c>
      <c r="D65" t="s">
        <v>1690</v>
      </c>
      <c r="E65" t="s">
        <v>1859</v>
      </c>
      <c r="F65" t="s">
        <v>10</v>
      </c>
      <c r="H65" t="s">
        <v>1817</v>
      </c>
    </row>
    <row r="66" spans="1:8" x14ac:dyDescent="0.25">
      <c r="A66">
        <v>65</v>
      </c>
      <c r="B66" t="s">
        <v>1908</v>
      </c>
      <c r="C66" t="s">
        <v>1837</v>
      </c>
      <c r="D66" t="s">
        <v>1690</v>
      </c>
      <c r="E66" t="s">
        <v>1858</v>
      </c>
      <c r="F66" t="s">
        <v>2</v>
      </c>
      <c r="H66" t="s">
        <v>1817</v>
      </c>
    </row>
    <row r="67" spans="1:8" x14ac:dyDescent="0.25">
      <c r="A67">
        <v>66</v>
      </c>
      <c r="B67" t="s">
        <v>1908</v>
      </c>
      <c r="C67" t="s">
        <v>1837</v>
      </c>
      <c r="D67" t="s">
        <v>1690</v>
      </c>
      <c r="E67" t="s">
        <v>1858</v>
      </c>
      <c r="F67" t="s">
        <v>10</v>
      </c>
      <c r="H67" t="s">
        <v>1817</v>
      </c>
    </row>
    <row r="68" spans="1:8" x14ac:dyDescent="0.25">
      <c r="A68">
        <v>67</v>
      </c>
      <c r="B68" t="s">
        <v>1908</v>
      </c>
      <c r="C68" t="s">
        <v>1837</v>
      </c>
      <c r="D68" t="s">
        <v>1690</v>
      </c>
      <c r="E68" t="s">
        <v>1858</v>
      </c>
      <c r="F68" t="s">
        <v>10</v>
      </c>
      <c r="H68" t="s">
        <v>11</v>
      </c>
    </row>
    <row r="69" spans="1:8" x14ac:dyDescent="0.25">
      <c r="A69">
        <v>68</v>
      </c>
      <c r="B69" t="s">
        <v>1908</v>
      </c>
      <c r="C69" t="s">
        <v>1837</v>
      </c>
      <c r="D69" t="s">
        <v>1690</v>
      </c>
      <c r="E69" t="s">
        <v>1888</v>
      </c>
      <c r="F69" t="s">
        <v>10</v>
      </c>
      <c r="H69" t="s">
        <v>1817</v>
      </c>
    </row>
    <row r="70" spans="1:8" x14ac:dyDescent="0.25">
      <c r="A70">
        <v>69</v>
      </c>
      <c r="B70" t="s">
        <v>1908</v>
      </c>
      <c r="C70" t="s">
        <v>1837</v>
      </c>
      <c r="D70" t="s">
        <v>1690</v>
      </c>
      <c r="E70" t="s">
        <v>1878</v>
      </c>
      <c r="F70" t="s">
        <v>2</v>
      </c>
      <c r="H70" t="s">
        <v>1817</v>
      </c>
    </row>
    <row r="71" spans="1:8" x14ac:dyDescent="0.25">
      <c r="A71">
        <v>70</v>
      </c>
      <c r="B71" t="s">
        <v>1908</v>
      </c>
      <c r="C71" t="s">
        <v>1837</v>
      </c>
      <c r="D71" t="s">
        <v>1690</v>
      </c>
      <c r="E71" t="s">
        <v>1878</v>
      </c>
      <c r="F71" t="s">
        <v>10</v>
      </c>
      <c r="H71" t="s">
        <v>1817</v>
      </c>
    </row>
    <row r="72" spans="1:8" x14ac:dyDescent="0.25">
      <c r="A72">
        <v>71</v>
      </c>
      <c r="B72" t="s">
        <v>1908</v>
      </c>
      <c r="C72" t="s">
        <v>1837</v>
      </c>
      <c r="D72" t="s">
        <v>1690</v>
      </c>
      <c r="E72" t="s">
        <v>1878</v>
      </c>
      <c r="F72" t="s">
        <v>10</v>
      </c>
      <c r="H72" t="s">
        <v>11</v>
      </c>
    </row>
    <row r="73" spans="1:8" x14ac:dyDescent="0.25">
      <c r="A73">
        <v>72</v>
      </c>
      <c r="B73" t="s">
        <v>1908</v>
      </c>
      <c r="C73" t="s">
        <v>1837</v>
      </c>
      <c r="D73" t="s">
        <v>1690</v>
      </c>
      <c r="E73" t="s">
        <v>1863</v>
      </c>
      <c r="F73" t="s">
        <v>10</v>
      </c>
      <c r="H73" t="s">
        <v>11</v>
      </c>
    </row>
    <row r="74" spans="1:8" x14ac:dyDescent="0.25">
      <c r="A74">
        <v>73</v>
      </c>
      <c r="B74" t="s">
        <v>1908</v>
      </c>
      <c r="C74" t="s">
        <v>1837</v>
      </c>
      <c r="D74" t="s">
        <v>1690</v>
      </c>
      <c r="E74" t="s">
        <v>1864</v>
      </c>
      <c r="F74" t="s">
        <v>2</v>
      </c>
      <c r="H74" t="s">
        <v>1817</v>
      </c>
    </row>
    <row r="75" spans="1:8" x14ac:dyDescent="0.25">
      <c r="A75">
        <v>74</v>
      </c>
      <c r="B75" t="s">
        <v>1908</v>
      </c>
      <c r="C75" t="s">
        <v>1837</v>
      </c>
      <c r="D75" t="s">
        <v>1690</v>
      </c>
      <c r="E75" t="s">
        <v>1860</v>
      </c>
      <c r="F75" t="s">
        <v>2</v>
      </c>
      <c r="H75" t="s">
        <v>1817</v>
      </c>
    </row>
    <row r="76" spans="1:8" x14ac:dyDescent="0.25">
      <c r="A76">
        <v>75</v>
      </c>
      <c r="B76" t="s">
        <v>1908</v>
      </c>
      <c r="C76" t="s">
        <v>1837</v>
      </c>
      <c r="D76" t="s">
        <v>1690</v>
      </c>
      <c r="E76" t="s">
        <v>1860</v>
      </c>
      <c r="F76" t="s">
        <v>10</v>
      </c>
      <c r="H76" t="s">
        <v>1817</v>
      </c>
    </row>
    <row r="77" spans="1:8" x14ac:dyDescent="0.25">
      <c r="A77">
        <v>76</v>
      </c>
      <c r="B77" t="s">
        <v>1908</v>
      </c>
      <c r="C77" t="s">
        <v>1837</v>
      </c>
      <c r="D77" t="s">
        <v>1690</v>
      </c>
      <c r="E77" t="s">
        <v>1861</v>
      </c>
      <c r="F77" t="s">
        <v>2</v>
      </c>
      <c r="H77" t="s">
        <v>1817</v>
      </c>
    </row>
    <row r="78" spans="1:8" x14ac:dyDescent="0.25">
      <c r="A78">
        <v>77</v>
      </c>
      <c r="B78" t="s">
        <v>1908</v>
      </c>
      <c r="C78" t="s">
        <v>1837</v>
      </c>
      <c r="D78" t="s">
        <v>1690</v>
      </c>
      <c r="E78" t="s">
        <v>1861</v>
      </c>
      <c r="F78" t="s">
        <v>10</v>
      </c>
      <c r="H78" t="s">
        <v>1817</v>
      </c>
    </row>
    <row r="79" spans="1:8" x14ac:dyDescent="0.25">
      <c r="A79">
        <v>78</v>
      </c>
      <c r="B79" t="s">
        <v>1908</v>
      </c>
      <c r="C79" t="s">
        <v>1837</v>
      </c>
      <c r="D79" t="s">
        <v>1889</v>
      </c>
      <c r="E79" t="s">
        <v>776</v>
      </c>
      <c r="F79" t="s">
        <v>2</v>
      </c>
      <c r="H79" t="s">
        <v>1817</v>
      </c>
    </row>
    <row r="80" spans="1:8" x14ac:dyDescent="0.25">
      <c r="A80">
        <v>79</v>
      </c>
      <c r="B80" t="s">
        <v>1908</v>
      </c>
      <c r="C80" t="s">
        <v>1837</v>
      </c>
      <c r="D80" t="s">
        <v>1824</v>
      </c>
      <c r="E80" t="s">
        <v>1865</v>
      </c>
      <c r="F80" t="s">
        <v>2</v>
      </c>
      <c r="H80" t="s">
        <v>1817</v>
      </c>
    </row>
    <row r="81" spans="1:8" x14ac:dyDescent="0.25">
      <c r="A81">
        <v>80</v>
      </c>
      <c r="B81" t="s">
        <v>1908</v>
      </c>
      <c r="C81" t="s">
        <v>1837</v>
      </c>
      <c r="D81" t="s">
        <v>1824</v>
      </c>
      <c r="E81" t="s">
        <v>1865</v>
      </c>
      <c r="F81" t="s">
        <v>10</v>
      </c>
      <c r="H81" t="s">
        <v>1817</v>
      </c>
    </row>
    <row r="82" spans="1:8" x14ac:dyDescent="0.25">
      <c r="A82">
        <v>81</v>
      </c>
      <c r="B82" t="s">
        <v>1908</v>
      </c>
      <c r="C82" t="s">
        <v>1837</v>
      </c>
      <c r="D82" t="s">
        <v>1824</v>
      </c>
      <c r="E82" t="s">
        <v>1866</v>
      </c>
      <c r="F82" t="s">
        <v>10</v>
      </c>
      <c r="H82" t="s">
        <v>1817</v>
      </c>
    </row>
    <row r="83" spans="1:8" x14ac:dyDescent="0.25">
      <c r="A83">
        <v>82</v>
      </c>
      <c r="B83" t="s">
        <v>1908</v>
      </c>
      <c r="C83" t="s">
        <v>1837</v>
      </c>
      <c r="D83" t="s">
        <v>1824</v>
      </c>
      <c r="E83" t="s">
        <v>1879</v>
      </c>
      <c r="F83" t="s">
        <v>2</v>
      </c>
      <c r="H83" t="s">
        <v>1817</v>
      </c>
    </row>
    <row r="84" spans="1:8" x14ac:dyDescent="0.25">
      <c r="A84">
        <v>83</v>
      </c>
      <c r="B84" t="s">
        <v>1908</v>
      </c>
      <c r="C84" t="s">
        <v>1837</v>
      </c>
      <c r="D84" t="s">
        <v>1826</v>
      </c>
      <c r="E84" t="s">
        <v>304</v>
      </c>
      <c r="F84" t="s">
        <v>2</v>
      </c>
      <c r="H84" t="s">
        <v>1817</v>
      </c>
    </row>
    <row r="85" spans="1:8" x14ac:dyDescent="0.25">
      <c r="A85">
        <v>83.5</v>
      </c>
      <c r="B85" t="s">
        <v>1908</v>
      </c>
      <c r="C85" t="s">
        <v>1837</v>
      </c>
      <c r="D85" t="s">
        <v>1826</v>
      </c>
      <c r="E85" t="s">
        <v>304</v>
      </c>
      <c r="F85" t="s">
        <v>10</v>
      </c>
      <c r="H85" t="s">
        <v>1817</v>
      </c>
    </row>
    <row r="86" spans="1:8" x14ac:dyDescent="0.25">
      <c r="A86">
        <v>84</v>
      </c>
      <c r="B86" t="s">
        <v>1908</v>
      </c>
      <c r="C86" t="s">
        <v>1837</v>
      </c>
      <c r="D86" t="s">
        <v>1826</v>
      </c>
      <c r="E86" t="s">
        <v>1276</v>
      </c>
      <c r="F86" t="s">
        <v>2</v>
      </c>
      <c r="H86" t="s">
        <v>1817</v>
      </c>
    </row>
    <row r="87" spans="1:8" x14ac:dyDescent="0.25">
      <c r="A87">
        <v>85</v>
      </c>
      <c r="B87" t="s">
        <v>1908</v>
      </c>
      <c r="C87" t="s">
        <v>1837</v>
      </c>
      <c r="D87" t="s">
        <v>1826</v>
      </c>
      <c r="E87" t="s">
        <v>1276</v>
      </c>
      <c r="F87" t="s">
        <v>10</v>
      </c>
      <c r="H87" t="s">
        <v>1817</v>
      </c>
    </row>
    <row r="88" spans="1:8" x14ac:dyDescent="0.25">
      <c r="A88">
        <v>86</v>
      </c>
      <c r="B88" t="s">
        <v>1908</v>
      </c>
      <c r="C88" t="s">
        <v>1837</v>
      </c>
      <c r="D88" t="s">
        <v>1831</v>
      </c>
      <c r="E88" t="s">
        <v>1867</v>
      </c>
      <c r="F88" t="s">
        <v>10</v>
      </c>
      <c r="H88" t="s">
        <v>11</v>
      </c>
    </row>
    <row r="89" spans="1:8" x14ac:dyDescent="0.25">
      <c r="A89">
        <v>87</v>
      </c>
      <c r="B89" t="s">
        <v>1908</v>
      </c>
      <c r="C89" t="s">
        <v>1837</v>
      </c>
      <c r="D89" t="s">
        <v>1831</v>
      </c>
      <c r="E89" t="s">
        <v>1867</v>
      </c>
      <c r="F89" t="s">
        <v>10</v>
      </c>
      <c r="H89" t="s">
        <v>1817</v>
      </c>
    </row>
    <row r="90" spans="1:8" x14ac:dyDescent="0.25">
      <c r="A90">
        <v>88</v>
      </c>
      <c r="B90" t="s">
        <v>1908</v>
      </c>
      <c r="C90" t="s">
        <v>1837</v>
      </c>
      <c r="D90" t="s">
        <v>1831</v>
      </c>
      <c r="E90" t="s">
        <v>1867</v>
      </c>
      <c r="F90" t="s">
        <v>10</v>
      </c>
      <c r="H90" t="s">
        <v>11</v>
      </c>
    </row>
    <row r="91" spans="1:8" x14ac:dyDescent="0.25">
      <c r="A91">
        <v>89</v>
      </c>
      <c r="B91" t="s">
        <v>1908</v>
      </c>
      <c r="C91" t="s">
        <v>1837</v>
      </c>
      <c r="D91" t="s">
        <v>1831</v>
      </c>
      <c r="E91" t="s">
        <v>1867</v>
      </c>
      <c r="F91" t="s">
        <v>2</v>
      </c>
      <c r="H91" t="s">
        <v>1817</v>
      </c>
    </row>
    <row r="92" spans="1:8" x14ac:dyDescent="0.25">
      <c r="A92">
        <v>90</v>
      </c>
      <c r="B92" t="s">
        <v>1908</v>
      </c>
      <c r="C92" t="s">
        <v>1837</v>
      </c>
      <c r="D92" t="s">
        <v>1831</v>
      </c>
      <c r="E92" t="s">
        <v>1868</v>
      </c>
      <c r="F92" t="s">
        <v>10</v>
      </c>
      <c r="H92" t="s">
        <v>11</v>
      </c>
    </row>
    <row r="93" spans="1:8" x14ac:dyDescent="0.25">
      <c r="A93">
        <v>91</v>
      </c>
      <c r="B93" t="s">
        <v>1908</v>
      </c>
      <c r="C93" t="s">
        <v>1837</v>
      </c>
      <c r="D93" t="s">
        <v>1831</v>
      </c>
      <c r="E93" t="s">
        <v>1880</v>
      </c>
      <c r="F93" t="s">
        <v>10</v>
      </c>
      <c r="H93" t="s">
        <v>1817</v>
      </c>
    </row>
    <row r="94" spans="1:8" x14ac:dyDescent="0.25">
      <c r="A94">
        <v>92</v>
      </c>
      <c r="B94" t="s">
        <v>1908</v>
      </c>
      <c r="C94" t="s">
        <v>1837</v>
      </c>
      <c r="D94" t="s">
        <v>1833</v>
      </c>
      <c r="E94" t="s">
        <v>1843</v>
      </c>
      <c r="F94" t="s">
        <v>2</v>
      </c>
      <c r="H94" t="s">
        <v>1817</v>
      </c>
    </row>
    <row r="95" spans="1:8" x14ac:dyDescent="0.25">
      <c r="A95">
        <v>93</v>
      </c>
      <c r="B95" t="s">
        <v>1908</v>
      </c>
      <c r="C95" t="s">
        <v>1837</v>
      </c>
      <c r="D95" t="s">
        <v>1833</v>
      </c>
      <c r="E95" t="s">
        <v>1843</v>
      </c>
      <c r="F95" t="s">
        <v>10</v>
      </c>
      <c r="H95" t="s">
        <v>1817</v>
      </c>
    </row>
    <row r="96" spans="1:8" x14ac:dyDescent="0.25">
      <c r="A96">
        <v>94</v>
      </c>
      <c r="B96" t="s">
        <v>1908</v>
      </c>
      <c r="C96" t="s">
        <v>1837</v>
      </c>
      <c r="D96" t="s">
        <v>1833</v>
      </c>
      <c r="E96" t="s">
        <v>1843</v>
      </c>
      <c r="F96" t="s">
        <v>10</v>
      </c>
      <c r="H96" t="s">
        <v>11</v>
      </c>
    </row>
    <row r="97" spans="1:8" x14ac:dyDescent="0.25">
      <c r="A97">
        <v>95</v>
      </c>
      <c r="B97" t="s">
        <v>1908</v>
      </c>
      <c r="C97" t="s">
        <v>1837</v>
      </c>
      <c r="D97" t="s">
        <v>1835</v>
      </c>
      <c r="E97" t="s">
        <v>1891</v>
      </c>
      <c r="F97" t="s">
        <v>2</v>
      </c>
      <c r="H97" t="s">
        <v>1817</v>
      </c>
    </row>
    <row r="98" spans="1:8" x14ac:dyDescent="0.25">
      <c r="A98">
        <v>96</v>
      </c>
      <c r="B98" t="s">
        <v>1908</v>
      </c>
      <c r="C98" t="s">
        <v>1837</v>
      </c>
      <c r="D98" t="s">
        <v>1835</v>
      </c>
      <c r="E98" t="s">
        <v>1869</v>
      </c>
      <c r="F98" t="s">
        <v>10</v>
      </c>
      <c r="H98" t="s">
        <v>1817</v>
      </c>
    </row>
    <row r="99" spans="1:8" x14ac:dyDescent="0.25">
      <c r="A99">
        <v>97</v>
      </c>
      <c r="B99" t="s">
        <v>26</v>
      </c>
      <c r="C99" t="s">
        <v>1844</v>
      </c>
      <c r="D99" t="s">
        <v>19</v>
      </c>
      <c r="E99" t="s">
        <v>1892</v>
      </c>
      <c r="F99" t="s">
        <v>2132</v>
      </c>
      <c r="H99" t="s">
        <v>2133</v>
      </c>
    </row>
    <row r="100" spans="1:8" x14ac:dyDescent="0.25">
      <c r="A100">
        <v>98</v>
      </c>
      <c r="B100" t="s">
        <v>26</v>
      </c>
      <c r="C100" t="s">
        <v>1844</v>
      </c>
      <c r="D100" t="s">
        <v>1690</v>
      </c>
      <c r="E100" t="s">
        <v>1823</v>
      </c>
      <c r="F100" t="s">
        <v>2132</v>
      </c>
      <c r="H100" t="s">
        <v>2133</v>
      </c>
    </row>
    <row r="101" spans="1:8" x14ac:dyDescent="0.25">
      <c r="A101">
        <v>99</v>
      </c>
      <c r="B101" t="s">
        <v>26</v>
      </c>
      <c r="C101" t="s">
        <v>1844</v>
      </c>
      <c r="D101" t="s">
        <v>1690</v>
      </c>
      <c r="E101" t="s">
        <v>1885</v>
      </c>
      <c r="F101" t="s">
        <v>2132</v>
      </c>
      <c r="H101" t="s">
        <v>2133</v>
      </c>
    </row>
    <row r="102" spans="1:8" x14ac:dyDescent="0.25">
      <c r="A102">
        <v>100</v>
      </c>
      <c r="B102" t="s">
        <v>26</v>
      </c>
      <c r="C102" t="s">
        <v>1844</v>
      </c>
      <c r="D102" t="s">
        <v>1824</v>
      </c>
      <c r="E102" t="s">
        <v>1893</v>
      </c>
      <c r="F102" t="s">
        <v>2132</v>
      </c>
      <c r="H102" t="s">
        <v>2133</v>
      </c>
    </row>
    <row r="103" spans="1:8" x14ac:dyDescent="0.25">
      <c r="A103">
        <v>101</v>
      </c>
      <c r="B103" t="s">
        <v>26</v>
      </c>
      <c r="C103" t="s">
        <v>1844</v>
      </c>
      <c r="D103" t="s">
        <v>1826</v>
      </c>
      <c r="E103" t="s">
        <v>1827</v>
      </c>
      <c r="F103" t="s">
        <v>2132</v>
      </c>
      <c r="H103" t="s">
        <v>2133</v>
      </c>
    </row>
    <row r="104" spans="1:8" x14ac:dyDescent="0.25">
      <c r="A104">
        <v>102</v>
      </c>
      <c r="B104" t="s">
        <v>26</v>
      </c>
      <c r="C104" t="s">
        <v>1844</v>
      </c>
      <c r="D104" t="s">
        <v>1831</v>
      </c>
      <c r="E104" t="s">
        <v>1880</v>
      </c>
      <c r="F104" t="s">
        <v>2132</v>
      </c>
      <c r="H104" t="s">
        <v>2133</v>
      </c>
    </row>
    <row r="105" spans="1:8" x14ac:dyDescent="0.25">
      <c r="A105">
        <v>104</v>
      </c>
      <c r="B105" t="s">
        <v>26</v>
      </c>
      <c r="C105" t="s">
        <v>1844</v>
      </c>
      <c r="D105" t="s">
        <v>1907</v>
      </c>
      <c r="E105" t="s">
        <v>1882</v>
      </c>
      <c r="F105" t="s">
        <v>2132</v>
      </c>
      <c r="H105" t="s">
        <v>2133</v>
      </c>
    </row>
    <row r="106" spans="1:8" x14ac:dyDescent="0.25">
      <c r="A106">
        <v>105</v>
      </c>
      <c r="B106" t="s">
        <v>26</v>
      </c>
      <c r="C106" t="s">
        <v>1837</v>
      </c>
      <c r="D106" t="s">
        <v>19</v>
      </c>
      <c r="E106" t="s">
        <v>1842</v>
      </c>
      <c r="F106" t="s">
        <v>2132</v>
      </c>
      <c r="H106" t="s">
        <v>2133</v>
      </c>
    </row>
    <row r="107" spans="1:8" x14ac:dyDescent="0.25">
      <c r="A107">
        <v>106</v>
      </c>
      <c r="B107" t="s">
        <v>26</v>
      </c>
      <c r="C107" t="s">
        <v>1837</v>
      </c>
      <c r="D107" t="s">
        <v>1690</v>
      </c>
      <c r="E107" t="s">
        <v>1858</v>
      </c>
      <c r="F107" t="s">
        <v>2132</v>
      </c>
      <c r="H107" t="s">
        <v>2133</v>
      </c>
    </row>
    <row r="108" spans="1:8" x14ac:dyDescent="0.25">
      <c r="A108">
        <v>107</v>
      </c>
      <c r="B108" t="s">
        <v>26</v>
      </c>
      <c r="C108" t="s">
        <v>1837</v>
      </c>
      <c r="D108" t="s">
        <v>1831</v>
      </c>
      <c r="E108" t="s">
        <v>1870</v>
      </c>
      <c r="F108" t="s">
        <v>2132</v>
      </c>
      <c r="H108" t="s">
        <v>2133</v>
      </c>
    </row>
    <row r="109" spans="1:8" x14ac:dyDescent="0.25">
      <c r="A109">
        <v>108</v>
      </c>
      <c r="B109" t="s">
        <v>26</v>
      </c>
      <c r="C109" t="s">
        <v>1837</v>
      </c>
      <c r="D109" t="s">
        <v>1831</v>
      </c>
      <c r="E109" t="s">
        <v>1880</v>
      </c>
      <c r="F109" t="s">
        <v>2132</v>
      </c>
      <c r="H109" t="s">
        <v>2133</v>
      </c>
    </row>
    <row r="110" spans="1:8" x14ac:dyDescent="0.25">
      <c r="A110">
        <v>109</v>
      </c>
      <c r="B110" t="s">
        <v>26</v>
      </c>
      <c r="C110" t="s">
        <v>1837</v>
      </c>
      <c r="D110" t="s">
        <v>1895</v>
      </c>
      <c r="E110" t="s">
        <v>1882</v>
      </c>
      <c r="F110" t="s">
        <v>2132</v>
      </c>
      <c r="H110" t="s">
        <v>2133</v>
      </c>
    </row>
    <row r="111" spans="1:8" x14ac:dyDescent="0.25">
      <c r="A111">
        <v>110</v>
      </c>
      <c r="B111" t="s">
        <v>1908</v>
      </c>
      <c r="C111" t="s">
        <v>1883</v>
      </c>
      <c r="D111" t="s">
        <v>1833</v>
      </c>
      <c r="E111" t="s">
        <v>2134</v>
      </c>
      <c r="F111" t="s">
        <v>2</v>
      </c>
      <c r="H111" t="s">
        <v>2133</v>
      </c>
    </row>
    <row r="112" spans="1:8" x14ac:dyDescent="0.25">
      <c r="A112">
        <v>111</v>
      </c>
      <c r="B112" t="s">
        <v>1908</v>
      </c>
      <c r="C112" t="s">
        <v>1883</v>
      </c>
      <c r="D112" t="s">
        <v>1850</v>
      </c>
      <c r="E112" t="s">
        <v>2135</v>
      </c>
      <c r="F112" t="s">
        <v>2</v>
      </c>
      <c r="H112" t="s">
        <v>2133</v>
      </c>
    </row>
    <row r="113" spans="1:8" x14ac:dyDescent="0.25">
      <c r="A113">
        <v>73.5</v>
      </c>
      <c r="B113" t="s">
        <v>1908</v>
      </c>
      <c r="C113" t="s">
        <v>1837</v>
      </c>
      <c r="D113" t="s">
        <v>1690</v>
      </c>
      <c r="E113" t="s">
        <v>1864</v>
      </c>
      <c r="F113" t="s">
        <v>10</v>
      </c>
      <c r="H113" t="s">
        <v>1817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X403"/>
  <sheetViews>
    <sheetView topLeftCell="J1" zoomScale="70" zoomScaleNormal="70" workbookViewId="0">
      <pane ySplit="1" topLeftCell="A2" activePane="bottomLeft" state="frozen"/>
      <selection pane="bottomLeft" activeCell="K2" sqref="K2"/>
    </sheetView>
  </sheetViews>
  <sheetFormatPr defaultRowHeight="15" x14ac:dyDescent="0.25"/>
  <cols>
    <col min="1" max="1" width="3.28515625" customWidth="1"/>
    <col min="2" max="9" width="8.7109375" hidden="1" customWidth="1"/>
    <col min="11" max="11" width="11.42578125" customWidth="1"/>
    <col min="12" max="12" width="8.7109375" hidden="1" customWidth="1"/>
    <col min="13" max="13" width="8.7109375" customWidth="1"/>
    <col min="14" max="14" width="37.5703125" customWidth="1"/>
    <col min="16" max="16" width="16.85546875" customWidth="1"/>
    <col min="20" max="20" width="14.7109375" customWidth="1"/>
    <col min="22" max="22" width="12.140625" customWidth="1"/>
    <col min="23" max="23" width="14.140625" customWidth="1"/>
    <col min="24" max="24" width="14.5703125" customWidth="1"/>
    <col min="25" max="25" width="11.42578125" customWidth="1"/>
    <col min="26" max="26" width="9.5703125" bestFit="1" customWidth="1"/>
    <col min="27" max="27" width="11.42578125" customWidth="1"/>
    <col min="28" max="28" width="12.42578125" customWidth="1"/>
    <col min="29" max="29" width="12" customWidth="1"/>
    <col min="30" max="30" width="16.85546875" customWidth="1"/>
    <col min="31" max="31" width="15.5703125" customWidth="1"/>
    <col min="32" max="32" width="17.5703125" customWidth="1"/>
    <col min="33" max="33" width="15.7109375" customWidth="1"/>
    <col min="34" max="34" width="13.5703125" customWidth="1"/>
    <col min="36" max="36" width="31.5703125" customWidth="1"/>
    <col min="47" max="47" width="11.7109375" customWidth="1"/>
    <col min="48" max="48" width="12.140625" customWidth="1"/>
    <col min="49" max="49" width="16.28515625" customWidth="1"/>
  </cols>
  <sheetData>
    <row r="1" spans="2:49" ht="65.45" customHeight="1" x14ac:dyDescent="0.25">
      <c r="J1" s="1" t="s">
        <v>378</v>
      </c>
      <c r="K1" s="1" t="s">
        <v>377</v>
      </c>
      <c r="L1" s="1" t="s">
        <v>1051</v>
      </c>
      <c r="M1" s="1" t="s">
        <v>756</v>
      </c>
      <c r="N1" s="1" t="s">
        <v>18</v>
      </c>
      <c r="O1" s="1" t="s">
        <v>287</v>
      </c>
      <c r="P1" s="1" t="s">
        <v>44</v>
      </c>
      <c r="Q1" s="1" t="s">
        <v>1738</v>
      </c>
      <c r="R1" s="1" t="s">
        <v>1741</v>
      </c>
      <c r="S1" s="1" t="s">
        <v>421</v>
      </c>
      <c r="T1" s="1" t="s">
        <v>1079</v>
      </c>
      <c r="U1" s="9" t="s">
        <v>36</v>
      </c>
      <c r="V1" s="9" t="s">
        <v>2107</v>
      </c>
      <c r="W1" s="9" t="s">
        <v>39</v>
      </c>
      <c r="X1" s="1" t="s">
        <v>33</v>
      </c>
      <c r="Y1" s="9" t="s">
        <v>2001</v>
      </c>
      <c r="Z1" s="9" t="s">
        <v>1896</v>
      </c>
      <c r="AA1" s="9" t="s">
        <v>34</v>
      </c>
      <c r="AB1" s="9" t="s">
        <v>35</v>
      </c>
      <c r="AC1" s="1" t="s">
        <v>42</v>
      </c>
      <c r="AD1" s="1" t="s">
        <v>1920</v>
      </c>
      <c r="AE1" s="9" t="s">
        <v>1090</v>
      </c>
      <c r="AF1" s="1" t="s">
        <v>43</v>
      </c>
      <c r="AG1" s="9" t="s">
        <v>1196</v>
      </c>
      <c r="AJ1" s="1" t="s">
        <v>21</v>
      </c>
      <c r="AM1" t="s">
        <v>731</v>
      </c>
      <c r="AO1" t="s">
        <v>1755</v>
      </c>
      <c r="AP1" t="s">
        <v>1765</v>
      </c>
      <c r="AQ1" t="s">
        <v>1766</v>
      </c>
      <c r="AR1" t="s">
        <v>1756</v>
      </c>
      <c r="AS1" t="s">
        <v>1764</v>
      </c>
      <c r="AT1" t="s">
        <v>1762</v>
      </c>
      <c r="AU1" s="2" t="s">
        <v>1761</v>
      </c>
      <c r="AV1" s="2" t="s">
        <v>1763</v>
      </c>
      <c r="AW1" s="9" t="s">
        <v>1760</v>
      </c>
    </row>
    <row r="2" spans="2:49" ht="18.75" x14ac:dyDescent="0.3">
      <c r="J2" s="16" t="s">
        <v>52</v>
      </c>
      <c r="K2" s="18" t="s">
        <v>1145</v>
      </c>
      <c r="L2" s="18"/>
      <c r="M2" s="18"/>
      <c r="N2" s="19"/>
    </row>
    <row r="3" spans="2:49" x14ac:dyDescent="0.25">
      <c r="B3">
        <v>1</v>
      </c>
      <c r="C3" t="s">
        <v>1908</v>
      </c>
      <c r="D3" t="s">
        <v>1811</v>
      </c>
      <c r="E3" t="s">
        <v>1812</v>
      </c>
      <c r="F3" t="s">
        <v>1813</v>
      </c>
      <c r="G3" t="s">
        <v>1814</v>
      </c>
      <c r="H3" t="s">
        <v>1815</v>
      </c>
      <c r="J3" s="8" t="s">
        <v>8</v>
      </c>
      <c r="K3" s="8" t="s">
        <v>32</v>
      </c>
      <c r="L3" s="8" t="s">
        <v>1082</v>
      </c>
      <c r="M3" s="8" t="s">
        <v>1081</v>
      </c>
      <c r="N3" s="8" t="s">
        <v>379</v>
      </c>
      <c r="O3" s="8" t="s">
        <v>303</v>
      </c>
      <c r="P3" s="8" t="s">
        <v>766</v>
      </c>
      <c r="Q3" s="8" t="s">
        <v>1514</v>
      </c>
      <c r="R3" s="8"/>
      <c r="S3" s="8" t="s">
        <v>98</v>
      </c>
      <c r="T3" s="7">
        <v>200000006947</v>
      </c>
      <c r="U3" s="22">
        <v>0.87</v>
      </c>
      <c r="V3" s="8" t="s">
        <v>381</v>
      </c>
      <c r="W3" s="8" t="s">
        <v>2144</v>
      </c>
      <c r="X3" s="8" t="s">
        <v>13</v>
      </c>
      <c r="Y3" s="8"/>
      <c r="Z3" s="8"/>
      <c r="AA3" s="14">
        <v>100</v>
      </c>
      <c r="AB3" s="14">
        <v>25297.460135335969</v>
      </c>
      <c r="AC3" s="14">
        <f>AA3/1000*AB3</f>
        <v>2529.7460135335969</v>
      </c>
      <c r="AD3" s="176"/>
      <c r="AM3" t="s">
        <v>441</v>
      </c>
    </row>
    <row r="4" spans="2:49" x14ac:dyDescent="0.25">
      <c r="AA4" s="90">
        <f>SUM(AA3)</f>
        <v>100</v>
      </c>
      <c r="AB4" s="126">
        <f>AVERAGE(AB3)</f>
        <v>25297.460135335969</v>
      </c>
      <c r="AC4" s="43">
        <f>AC2+AC3</f>
        <v>2529.7460135335969</v>
      </c>
      <c r="AD4" s="43"/>
      <c r="AG4" s="126">
        <f>AB4/1000</f>
        <v>25.297460135335967</v>
      </c>
    </row>
    <row r="5" spans="2:49" ht="18.75" x14ac:dyDescent="0.3">
      <c r="J5" s="16" t="s">
        <v>52</v>
      </c>
      <c r="K5" s="25" t="s">
        <v>1146</v>
      </c>
      <c r="L5" s="25"/>
      <c r="M5" s="25"/>
      <c r="N5" s="26"/>
      <c r="AA5" s="90"/>
      <c r="AB5" s="90"/>
      <c r="AC5" s="90"/>
      <c r="AD5" s="90"/>
    </row>
    <row r="6" spans="2:49" x14ac:dyDescent="0.25">
      <c r="B6">
        <v>5</v>
      </c>
      <c r="C6" t="s">
        <v>1908</v>
      </c>
      <c r="D6" t="s">
        <v>1811</v>
      </c>
      <c r="E6" t="s">
        <v>1812</v>
      </c>
      <c r="F6" t="s">
        <v>1819</v>
      </c>
      <c r="G6" t="s">
        <v>1814</v>
      </c>
      <c r="H6" t="s">
        <v>45</v>
      </c>
      <c r="J6" s="8" t="s">
        <v>8</v>
      </c>
      <c r="K6" s="10" t="s">
        <v>32</v>
      </c>
      <c r="L6" s="8" t="s">
        <v>1082</v>
      </c>
      <c r="M6" s="8" t="s">
        <v>1081</v>
      </c>
      <c r="N6" s="11" t="s">
        <v>383</v>
      </c>
      <c r="O6" s="10" t="s">
        <v>303</v>
      </c>
      <c r="P6" s="8" t="s">
        <v>766</v>
      </c>
      <c r="Q6" s="8" t="s">
        <v>1514</v>
      </c>
      <c r="R6" s="8"/>
      <c r="S6" s="8" t="s">
        <v>98</v>
      </c>
      <c r="T6" s="7">
        <v>200000006946</v>
      </c>
      <c r="U6" s="22">
        <v>1</v>
      </c>
      <c r="V6" s="8" t="s">
        <v>381</v>
      </c>
      <c r="W6" s="8" t="s">
        <v>382</v>
      </c>
      <c r="X6" s="8" t="s">
        <v>13</v>
      </c>
      <c r="Y6" s="8"/>
      <c r="Z6" s="8"/>
      <c r="AA6" s="14">
        <v>420</v>
      </c>
      <c r="AB6" s="14">
        <v>32098.527353129357</v>
      </c>
      <c r="AC6" s="14">
        <f>AA6/1000*AB6</f>
        <v>13481.38148831433</v>
      </c>
      <c r="AD6" s="90"/>
      <c r="AM6" t="s">
        <v>441</v>
      </c>
    </row>
    <row r="7" spans="2:49" x14ac:dyDescent="0.25">
      <c r="AA7" s="90">
        <f>SUM(AA6)</f>
        <v>420</v>
      </c>
      <c r="AB7" s="126">
        <f>AVERAGE(AB6)</f>
        <v>32098.527353129357</v>
      </c>
      <c r="AC7" s="43">
        <f>AC5+AC6</f>
        <v>13481.38148831433</v>
      </c>
      <c r="AD7" s="43"/>
      <c r="AG7" s="126">
        <f>AB7/1000</f>
        <v>32.098527353129356</v>
      </c>
    </row>
    <row r="9" spans="2:49" ht="18.75" x14ac:dyDescent="0.3">
      <c r="J9" s="16" t="s">
        <v>52</v>
      </c>
      <c r="K9" s="27" t="s">
        <v>1147</v>
      </c>
      <c r="L9" s="27"/>
      <c r="M9" s="27"/>
      <c r="N9" s="27"/>
    </row>
    <row r="10" spans="2:49" x14ac:dyDescent="0.25">
      <c r="B10">
        <v>13</v>
      </c>
      <c r="C10" t="s">
        <v>1908</v>
      </c>
      <c r="D10" t="s">
        <v>1811</v>
      </c>
      <c r="E10" t="s">
        <v>1690</v>
      </c>
      <c r="F10" t="s">
        <v>1823</v>
      </c>
      <c r="G10" t="s">
        <v>1814</v>
      </c>
      <c r="H10" t="s">
        <v>1815</v>
      </c>
      <c r="J10" s="10" t="s">
        <v>8</v>
      </c>
      <c r="K10" s="10" t="s">
        <v>32</v>
      </c>
      <c r="L10" s="8" t="s">
        <v>1082</v>
      </c>
      <c r="M10" s="8" t="s">
        <v>1081</v>
      </c>
      <c r="N10" s="11" t="s">
        <v>464</v>
      </c>
      <c r="O10" s="10" t="s">
        <v>303</v>
      </c>
      <c r="P10" s="8" t="s">
        <v>766</v>
      </c>
      <c r="Q10" s="8" t="s">
        <v>1514</v>
      </c>
      <c r="R10" s="8"/>
      <c r="S10" s="8" t="s">
        <v>98</v>
      </c>
      <c r="T10" s="166">
        <v>200000006945</v>
      </c>
      <c r="U10" s="22">
        <v>0.92</v>
      </c>
      <c r="V10" s="8" t="s">
        <v>381</v>
      </c>
      <c r="W10" s="8" t="s">
        <v>465</v>
      </c>
      <c r="X10" s="8" t="s">
        <v>13</v>
      </c>
      <c r="Y10" s="8"/>
      <c r="Z10" s="8"/>
      <c r="AA10" s="14">
        <v>1020</v>
      </c>
      <c r="AB10" s="14">
        <v>41618.329057081959</v>
      </c>
      <c r="AC10" s="14">
        <f>AA10/1000*AB10</f>
        <v>42450.695638223602</v>
      </c>
      <c r="AD10" s="90"/>
      <c r="AM10" t="s">
        <v>441</v>
      </c>
    </row>
    <row r="11" spans="2:49" x14ac:dyDescent="0.25">
      <c r="T11" s="195"/>
      <c r="AA11" s="90">
        <f>SUM(AA10)</f>
        <v>1020</v>
      </c>
      <c r="AB11" s="126">
        <f>AVERAGE(AB10)</f>
        <v>41618.329057081959</v>
      </c>
      <c r="AC11" s="43">
        <f>AC9+AC10</f>
        <v>42450.695638223602</v>
      </c>
      <c r="AD11" s="43"/>
      <c r="AG11" s="126">
        <f>AB11/1000</f>
        <v>41.618329057081958</v>
      </c>
    </row>
    <row r="12" spans="2:49" x14ac:dyDescent="0.25">
      <c r="T12" s="195"/>
      <c r="AC12" s="43"/>
      <c r="AD12" s="43"/>
    </row>
    <row r="13" spans="2:49" ht="18.75" x14ac:dyDescent="0.3">
      <c r="J13" s="16" t="s">
        <v>52</v>
      </c>
      <c r="K13" s="27" t="s">
        <v>1148</v>
      </c>
      <c r="L13" s="27"/>
      <c r="M13" s="27"/>
      <c r="N13" s="27"/>
      <c r="T13" s="195"/>
      <c r="AC13" s="43"/>
      <c r="AD13" s="43"/>
    </row>
    <row r="14" spans="2:49" x14ac:dyDescent="0.25">
      <c r="B14">
        <v>14</v>
      </c>
      <c r="C14" t="s">
        <v>1908</v>
      </c>
      <c r="D14" t="s">
        <v>1811</v>
      </c>
      <c r="E14" t="s">
        <v>1690</v>
      </c>
      <c r="F14" t="s">
        <v>1823</v>
      </c>
      <c r="G14" t="s">
        <v>1814</v>
      </c>
      <c r="H14" t="s">
        <v>1818</v>
      </c>
      <c r="J14" s="8" t="s">
        <v>8</v>
      </c>
      <c r="K14" s="8" t="s">
        <v>32</v>
      </c>
      <c r="L14" s="8" t="s">
        <v>1082</v>
      </c>
      <c r="M14" s="8" t="s">
        <v>1081</v>
      </c>
      <c r="N14" s="8" t="s">
        <v>991</v>
      </c>
      <c r="O14" s="10" t="s">
        <v>303</v>
      </c>
      <c r="P14" s="8" t="s">
        <v>783</v>
      </c>
      <c r="Q14" s="8" t="s">
        <v>1514</v>
      </c>
      <c r="R14" s="8"/>
      <c r="S14" s="8" t="s">
        <v>98</v>
      </c>
      <c r="T14" s="166">
        <v>200000005478</v>
      </c>
      <c r="U14" s="22">
        <v>1</v>
      </c>
      <c r="V14" s="8" t="s">
        <v>381</v>
      </c>
      <c r="W14" s="8" t="s">
        <v>1083</v>
      </c>
      <c r="X14" s="8" t="s">
        <v>13</v>
      </c>
      <c r="Y14" s="8"/>
      <c r="Z14" s="8"/>
      <c r="AA14" s="14">
        <v>50</v>
      </c>
      <c r="AB14" s="85">
        <v>41115.757763368099</v>
      </c>
      <c r="AC14" s="14">
        <f>AA14/1000*AB14</f>
        <v>2055.7878881684051</v>
      </c>
      <c r="AD14" s="90"/>
      <c r="AM14" t="s">
        <v>1085</v>
      </c>
    </row>
    <row r="15" spans="2:49" x14ac:dyDescent="0.25">
      <c r="AA15" s="90">
        <f>SUM(AA14)</f>
        <v>50</v>
      </c>
      <c r="AB15" s="126">
        <f>AVERAGE(AB14)</f>
        <v>41115.757763368099</v>
      </c>
      <c r="AC15" s="43">
        <f>AC13+AC14</f>
        <v>2055.7878881684051</v>
      </c>
      <c r="AD15" s="43"/>
      <c r="AG15" s="126">
        <f>AB15/1000</f>
        <v>41.115757763368102</v>
      </c>
    </row>
    <row r="16" spans="2:49" x14ac:dyDescent="0.25">
      <c r="AC16" s="43"/>
      <c r="AD16" s="43"/>
    </row>
    <row r="18" spans="2:39" ht="18.75" x14ac:dyDescent="0.3">
      <c r="J18" s="16" t="s">
        <v>52</v>
      </c>
      <c r="K18" s="17" t="s">
        <v>1149</v>
      </c>
      <c r="L18" s="17"/>
      <c r="M18" s="17"/>
      <c r="N18" s="17"/>
      <c r="O18" s="16"/>
    </row>
    <row r="19" spans="2:39" x14ac:dyDescent="0.25">
      <c r="B19">
        <v>30</v>
      </c>
      <c r="C19" t="s">
        <v>1908</v>
      </c>
      <c r="D19" t="s">
        <v>1811</v>
      </c>
      <c r="E19" t="s">
        <v>1826</v>
      </c>
      <c r="F19" t="s">
        <v>1827</v>
      </c>
      <c r="G19" t="s">
        <v>2</v>
      </c>
      <c r="H19" t="s">
        <v>45</v>
      </c>
      <c r="J19" s="10" t="s">
        <v>8</v>
      </c>
      <c r="K19" s="94"/>
      <c r="L19" s="94"/>
      <c r="M19" s="94"/>
      <c r="N19" s="11" t="s">
        <v>27</v>
      </c>
      <c r="O19" s="11" t="s">
        <v>303</v>
      </c>
      <c r="P19" s="8" t="s">
        <v>766</v>
      </c>
      <c r="Q19" s="8" t="s">
        <v>1514</v>
      </c>
      <c r="R19" s="8"/>
      <c r="S19" s="8" t="s">
        <v>98</v>
      </c>
      <c r="T19" s="7">
        <v>200000002576</v>
      </c>
      <c r="U19" s="22">
        <v>1</v>
      </c>
      <c r="V19" s="8" t="s">
        <v>41</v>
      </c>
      <c r="W19" s="8" t="s">
        <v>50</v>
      </c>
      <c r="X19" s="8" t="s">
        <v>13</v>
      </c>
      <c r="Y19" s="8"/>
      <c r="Z19" s="8"/>
      <c r="AA19" s="14">
        <v>160</v>
      </c>
      <c r="AB19" s="14">
        <v>73474.507678338603</v>
      </c>
      <c r="AC19" s="14">
        <f>AB19*AA19/1000</f>
        <v>11755.921228534176</v>
      </c>
      <c r="AD19" s="7">
        <v>200000007128</v>
      </c>
      <c r="AE19" s="24">
        <f>AA19/1000*U19/U$23*AB$23</f>
        <v>9151.3853737151439</v>
      </c>
      <c r="AF19" s="90"/>
      <c r="AG19" s="90"/>
      <c r="AM19" t="s">
        <v>732</v>
      </c>
    </row>
    <row r="20" spans="2:39" x14ac:dyDescent="0.25">
      <c r="B20">
        <v>30</v>
      </c>
      <c r="C20" t="s">
        <v>1908</v>
      </c>
      <c r="D20" t="s">
        <v>1811</v>
      </c>
      <c r="E20" t="s">
        <v>1826</v>
      </c>
      <c r="F20" t="s">
        <v>1827</v>
      </c>
      <c r="G20" t="s">
        <v>2</v>
      </c>
      <c r="H20" t="s">
        <v>45</v>
      </c>
      <c r="J20" s="10" t="s">
        <v>8</v>
      </c>
      <c r="K20" s="10" t="s">
        <v>30</v>
      </c>
      <c r="L20" s="10" t="s">
        <v>1110</v>
      </c>
      <c r="M20" s="10" t="s">
        <v>1759</v>
      </c>
      <c r="N20" s="11" t="s">
        <v>28</v>
      </c>
      <c r="O20" s="11" t="s">
        <v>303</v>
      </c>
      <c r="P20" s="8" t="s">
        <v>766</v>
      </c>
      <c r="Q20" s="8" t="s">
        <v>1514</v>
      </c>
      <c r="R20" s="8"/>
      <c r="S20" s="8" t="s">
        <v>98</v>
      </c>
      <c r="T20" s="7">
        <v>200000006957</v>
      </c>
      <c r="U20" s="22">
        <v>0.85</v>
      </c>
      <c r="V20" s="8" t="s">
        <v>41</v>
      </c>
      <c r="W20" s="8" t="s">
        <v>926</v>
      </c>
      <c r="X20" s="8" t="s">
        <v>37</v>
      </c>
      <c r="Y20" s="8" t="s">
        <v>13</v>
      </c>
      <c r="Z20" s="8"/>
      <c r="AA20" s="14">
        <v>23</v>
      </c>
      <c r="AB20" s="14">
        <v>174519.86408952772</v>
      </c>
      <c r="AC20" s="14">
        <f>AB20*AA20/1000</f>
        <v>4013.9568740591376</v>
      </c>
      <c r="AD20" s="7">
        <v>200000007128</v>
      </c>
      <c r="AE20" s="24">
        <f>AA20/1000*U20/U$23*AB$23</f>
        <v>1118.1849003508189</v>
      </c>
      <c r="AF20" s="90"/>
      <c r="AG20" s="90"/>
      <c r="AM20" t="s">
        <v>733</v>
      </c>
    </row>
    <row r="21" spans="2:39" x14ac:dyDescent="0.25">
      <c r="B21">
        <v>30</v>
      </c>
      <c r="C21" t="s">
        <v>1908</v>
      </c>
      <c r="D21" t="s">
        <v>1811</v>
      </c>
      <c r="E21" t="s">
        <v>1826</v>
      </c>
      <c r="F21" t="s">
        <v>1827</v>
      </c>
      <c r="G21" t="s">
        <v>2</v>
      </c>
      <c r="H21" t="s">
        <v>45</v>
      </c>
      <c r="J21" s="10" t="s">
        <v>8</v>
      </c>
      <c r="K21" s="10" t="s">
        <v>31</v>
      </c>
      <c r="L21" s="10" t="s">
        <v>1107</v>
      </c>
      <c r="M21" s="10" t="s">
        <v>1108</v>
      </c>
      <c r="N21" s="11" t="s">
        <v>28</v>
      </c>
      <c r="O21" s="11" t="s">
        <v>303</v>
      </c>
      <c r="P21" s="8" t="s">
        <v>766</v>
      </c>
      <c r="Q21" s="8" t="s">
        <v>1514</v>
      </c>
      <c r="R21" s="8"/>
      <c r="S21" s="8" t="s">
        <v>98</v>
      </c>
      <c r="T21" s="7">
        <v>200000006957</v>
      </c>
      <c r="U21" s="22">
        <v>0.85</v>
      </c>
      <c r="V21" s="8" t="s">
        <v>41</v>
      </c>
      <c r="W21" s="8" t="s">
        <v>926</v>
      </c>
      <c r="X21" s="8" t="s">
        <v>37</v>
      </c>
      <c r="Y21" s="8" t="s">
        <v>13</v>
      </c>
      <c r="Z21" s="8"/>
      <c r="AA21" s="14"/>
      <c r="AB21" s="14"/>
      <c r="AC21" s="14"/>
      <c r="AD21" s="24"/>
      <c r="AE21" s="24"/>
      <c r="AF21" s="90"/>
      <c r="AG21" s="90"/>
    </row>
    <row r="22" spans="2:39" x14ac:dyDescent="0.25">
      <c r="B22">
        <v>30</v>
      </c>
      <c r="C22" t="s">
        <v>1908</v>
      </c>
      <c r="D22" t="s">
        <v>1811</v>
      </c>
      <c r="E22" t="s">
        <v>1826</v>
      </c>
      <c r="F22" t="s">
        <v>1827</v>
      </c>
      <c r="G22" t="s">
        <v>2</v>
      </c>
      <c r="H22" t="s">
        <v>45</v>
      </c>
      <c r="J22" s="10" t="s">
        <v>8</v>
      </c>
      <c r="K22" s="10" t="s">
        <v>32</v>
      </c>
      <c r="L22" s="8" t="s">
        <v>1082</v>
      </c>
      <c r="M22" s="8" t="s">
        <v>1081</v>
      </c>
      <c r="N22" s="11" t="s">
        <v>28</v>
      </c>
      <c r="O22" s="11" t="s">
        <v>303</v>
      </c>
      <c r="P22" s="8" t="s">
        <v>766</v>
      </c>
      <c r="Q22" s="8" t="s">
        <v>1514</v>
      </c>
      <c r="R22" s="8"/>
      <c r="S22" s="8" t="s">
        <v>98</v>
      </c>
      <c r="T22" s="7">
        <v>200000006957</v>
      </c>
      <c r="U22" s="22">
        <v>0.85</v>
      </c>
      <c r="V22" s="8" t="s">
        <v>41</v>
      </c>
      <c r="W22" s="8" t="s">
        <v>926</v>
      </c>
      <c r="X22" s="8" t="s">
        <v>37</v>
      </c>
      <c r="Y22" s="8" t="s">
        <v>13</v>
      </c>
      <c r="Z22" s="8"/>
      <c r="AA22" s="14"/>
      <c r="AB22" s="14"/>
      <c r="AC22" s="14"/>
      <c r="AD22" s="24"/>
      <c r="AE22" s="24"/>
      <c r="AF22" s="90"/>
      <c r="AG22" s="90"/>
    </row>
    <row r="23" spans="2:39" x14ac:dyDescent="0.25">
      <c r="B23">
        <v>30</v>
      </c>
      <c r="C23" t="s">
        <v>1908</v>
      </c>
      <c r="D23" t="s">
        <v>1811</v>
      </c>
      <c r="E23" t="s">
        <v>1826</v>
      </c>
      <c r="F23" t="s">
        <v>1827</v>
      </c>
      <c r="G23" t="s">
        <v>2</v>
      </c>
      <c r="H23" t="s">
        <v>45</v>
      </c>
      <c r="J23" s="94" t="s">
        <v>8</v>
      </c>
      <c r="K23" s="94" t="s">
        <v>32</v>
      </c>
      <c r="L23" s="94" t="s">
        <v>1082</v>
      </c>
      <c r="M23" s="94" t="s">
        <v>1081</v>
      </c>
      <c r="N23" s="135" t="s">
        <v>29</v>
      </c>
      <c r="O23" s="135" t="s">
        <v>303</v>
      </c>
      <c r="P23" s="123" t="s">
        <v>766</v>
      </c>
      <c r="Q23" s="123" t="s">
        <v>1514</v>
      </c>
      <c r="R23" s="123"/>
      <c r="S23" s="123" t="s">
        <v>98</v>
      </c>
      <c r="T23" s="111">
        <v>200000007128</v>
      </c>
      <c r="U23" s="133">
        <v>1</v>
      </c>
      <c r="V23" s="123" t="s">
        <v>38</v>
      </c>
      <c r="W23" s="123" t="s">
        <v>40</v>
      </c>
      <c r="X23" s="123" t="s">
        <v>13</v>
      </c>
      <c r="Y23" s="123"/>
      <c r="Z23" s="123"/>
      <c r="AA23" s="138">
        <v>35</v>
      </c>
      <c r="AB23" s="138">
        <v>57196.158585719648</v>
      </c>
      <c r="AC23" s="138">
        <f>AB23*AA23/1000</f>
        <v>2001.8655505001875</v>
      </c>
      <c r="AD23" s="149"/>
      <c r="AE23" s="149">
        <f>AA23/1000*U23/U$23*AB$23</f>
        <v>2001.865550500188</v>
      </c>
      <c r="AF23" s="90"/>
      <c r="AG23" s="90"/>
      <c r="AM23" t="s">
        <v>734</v>
      </c>
    </row>
    <row r="24" spans="2:39" x14ac:dyDescent="0.25">
      <c r="AA24" s="90">
        <f>SUM(AA19:AA23)</f>
        <v>218</v>
      </c>
      <c r="AB24" s="126">
        <f>AVERAGE(AB19:AB23)</f>
        <v>101730.17678452865</v>
      </c>
      <c r="AC24" s="43">
        <f>SUM(AC19:AC23)</f>
        <v>17771.743653093501</v>
      </c>
      <c r="AD24" s="43"/>
      <c r="AE24" s="43">
        <f>SUM(AE19:AE23)</f>
        <v>12271.435824566151</v>
      </c>
      <c r="AF24" s="43">
        <f>AC24-AE24</f>
        <v>5500.3078285273496</v>
      </c>
      <c r="AG24" s="126">
        <f>AB24/1000</f>
        <v>101.73017678452865</v>
      </c>
    </row>
    <row r="25" spans="2:39" ht="18.75" x14ac:dyDescent="0.3">
      <c r="J25" s="16" t="s">
        <v>52</v>
      </c>
      <c r="K25" s="17" t="s">
        <v>1150</v>
      </c>
      <c r="L25" s="17"/>
      <c r="M25" s="17"/>
      <c r="N25" s="17"/>
      <c r="O25" s="16"/>
      <c r="AA25" s="90"/>
      <c r="AB25" s="90"/>
      <c r="AC25" s="90"/>
      <c r="AD25" s="90"/>
      <c r="AE25" s="90"/>
      <c r="AF25" s="90"/>
      <c r="AG25" s="90"/>
    </row>
    <row r="26" spans="2:39" x14ac:dyDescent="0.25">
      <c r="B26">
        <v>31</v>
      </c>
      <c r="C26" t="s">
        <v>1908</v>
      </c>
      <c r="D26" t="s">
        <v>1811</v>
      </c>
      <c r="E26" t="s">
        <v>1826</v>
      </c>
      <c r="F26" t="s">
        <v>1827</v>
      </c>
      <c r="G26" t="s">
        <v>2</v>
      </c>
      <c r="H26" t="s">
        <v>1818</v>
      </c>
      <c r="J26" s="8" t="s">
        <v>8</v>
      </c>
      <c r="K26" s="8" t="s">
        <v>46</v>
      </c>
      <c r="L26" s="8" t="s">
        <v>2109</v>
      </c>
      <c r="M26" s="8" t="s">
        <v>2110</v>
      </c>
      <c r="N26" s="8" t="s">
        <v>48</v>
      </c>
      <c r="O26" s="8" t="s">
        <v>384</v>
      </c>
      <c r="P26" s="8" t="s">
        <v>783</v>
      </c>
      <c r="Q26" s="8" t="s">
        <v>1514</v>
      </c>
      <c r="R26" s="8"/>
      <c r="S26" s="8" t="s">
        <v>98</v>
      </c>
      <c r="T26" s="7">
        <v>200000005776</v>
      </c>
      <c r="U26" s="22">
        <v>0.13</v>
      </c>
      <c r="V26" s="8" t="s">
        <v>41</v>
      </c>
      <c r="W26" s="8" t="s">
        <v>385</v>
      </c>
      <c r="X26" s="8" t="s">
        <v>13</v>
      </c>
      <c r="Y26" s="8"/>
      <c r="Z26" s="8"/>
      <c r="AA26" s="14">
        <v>130</v>
      </c>
      <c r="AB26" s="14">
        <v>62194.631458748852</v>
      </c>
      <c r="AC26" s="14">
        <f>AB26*AA26/1000</f>
        <v>8085.3020896373509</v>
      </c>
      <c r="AD26" s="7">
        <v>200000006814</v>
      </c>
      <c r="AE26" s="24">
        <f>AA26/1000*U26/U$30*AB$30</f>
        <v>6422.6752846306808</v>
      </c>
      <c r="AF26" s="90"/>
      <c r="AG26" s="90"/>
      <c r="AM26" t="s">
        <v>735</v>
      </c>
    </row>
    <row r="27" spans="2:39" x14ac:dyDescent="0.25">
      <c r="B27">
        <v>31</v>
      </c>
      <c r="C27" t="s">
        <v>1908</v>
      </c>
      <c r="D27" t="s">
        <v>1811</v>
      </c>
      <c r="E27" t="s">
        <v>1826</v>
      </c>
      <c r="F27" t="s">
        <v>1827</v>
      </c>
      <c r="G27" t="s">
        <v>2</v>
      </c>
      <c r="H27" t="s">
        <v>1818</v>
      </c>
      <c r="J27" s="8" t="s">
        <v>8</v>
      </c>
      <c r="K27" s="8" t="s">
        <v>47</v>
      </c>
      <c r="L27" s="8" t="s">
        <v>1117</v>
      </c>
      <c r="M27" s="8" t="s">
        <v>116</v>
      </c>
      <c r="N27" s="8" t="s">
        <v>48</v>
      </c>
      <c r="O27" s="8" t="s">
        <v>302</v>
      </c>
      <c r="P27" s="8" t="s">
        <v>783</v>
      </c>
      <c r="Q27" s="8" t="s">
        <v>1514</v>
      </c>
      <c r="R27" s="8"/>
      <c r="S27" s="8" t="s">
        <v>98</v>
      </c>
      <c r="T27" s="7">
        <v>200000005776</v>
      </c>
      <c r="U27" s="22">
        <v>0.13</v>
      </c>
      <c r="V27" s="8" t="s">
        <v>41</v>
      </c>
      <c r="W27" s="8" t="s">
        <v>386</v>
      </c>
      <c r="X27" s="8" t="s">
        <v>13</v>
      </c>
      <c r="Y27" s="8"/>
      <c r="Z27" s="8"/>
      <c r="AA27" s="14"/>
      <c r="AB27" s="14"/>
      <c r="AC27" s="14"/>
      <c r="AD27" s="24"/>
      <c r="AE27" s="24"/>
      <c r="AF27" s="90"/>
      <c r="AG27" s="90"/>
      <c r="AM27" t="s">
        <v>736</v>
      </c>
    </row>
    <row r="28" spans="2:39" x14ac:dyDescent="0.25">
      <c r="B28">
        <v>31</v>
      </c>
      <c r="C28" t="s">
        <v>1908</v>
      </c>
      <c r="D28" t="s">
        <v>1811</v>
      </c>
      <c r="E28" t="s">
        <v>1826</v>
      </c>
      <c r="F28" t="s">
        <v>1827</v>
      </c>
      <c r="G28" t="s">
        <v>2</v>
      </c>
      <c r="H28" t="s">
        <v>1818</v>
      </c>
      <c r="J28" s="8" t="s">
        <v>8</v>
      </c>
      <c r="K28" s="8" t="s">
        <v>30</v>
      </c>
      <c r="L28" s="10" t="s">
        <v>1110</v>
      </c>
      <c r="M28" s="10" t="s">
        <v>1759</v>
      </c>
      <c r="N28" s="8" t="s">
        <v>48</v>
      </c>
      <c r="O28" s="11" t="s">
        <v>303</v>
      </c>
      <c r="P28" s="8" t="s">
        <v>783</v>
      </c>
      <c r="Q28" s="8" t="s">
        <v>1514</v>
      </c>
      <c r="R28" s="8"/>
      <c r="S28" s="8" t="s">
        <v>98</v>
      </c>
      <c r="T28" s="7">
        <v>200000005776</v>
      </c>
      <c r="U28" s="22">
        <v>0.13</v>
      </c>
      <c r="V28" s="8" t="s">
        <v>41</v>
      </c>
      <c r="W28" s="8" t="s">
        <v>387</v>
      </c>
      <c r="X28" s="8" t="s">
        <v>13</v>
      </c>
      <c r="Y28" s="8"/>
      <c r="Z28" s="8"/>
      <c r="AA28" s="14"/>
      <c r="AB28" s="14"/>
      <c r="AC28" s="14"/>
      <c r="AD28" s="24"/>
      <c r="AE28" s="24"/>
      <c r="AF28" s="90"/>
      <c r="AG28" s="90"/>
      <c r="AM28" t="s">
        <v>737</v>
      </c>
    </row>
    <row r="29" spans="2:39" x14ac:dyDescent="0.25">
      <c r="B29">
        <v>31</v>
      </c>
      <c r="C29" t="s">
        <v>1908</v>
      </c>
      <c r="D29" t="s">
        <v>1811</v>
      </c>
      <c r="E29" t="s">
        <v>1826</v>
      </c>
      <c r="F29" t="s">
        <v>1827</v>
      </c>
      <c r="G29" t="s">
        <v>2</v>
      </c>
      <c r="H29" t="s">
        <v>1818</v>
      </c>
      <c r="J29" s="8" t="s">
        <v>8</v>
      </c>
      <c r="K29" s="8" t="s">
        <v>31</v>
      </c>
      <c r="L29" s="8" t="s">
        <v>1107</v>
      </c>
      <c r="M29" s="8" t="s">
        <v>1108</v>
      </c>
      <c r="N29" s="8" t="s">
        <v>48</v>
      </c>
      <c r="O29" s="11" t="s">
        <v>303</v>
      </c>
      <c r="P29" s="8" t="s">
        <v>783</v>
      </c>
      <c r="Q29" s="8" t="s">
        <v>1514</v>
      </c>
      <c r="R29" s="8"/>
      <c r="S29" s="8" t="s">
        <v>98</v>
      </c>
      <c r="T29" s="7">
        <v>200000005776</v>
      </c>
      <c r="U29" s="22">
        <v>0.13</v>
      </c>
      <c r="V29" s="8" t="s">
        <v>41</v>
      </c>
      <c r="W29" s="8" t="s">
        <v>388</v>
      </c>
      <c r="X29" s="8" t="s">
        <v>13</v>
      </c>
      <c r="Y29" s="8"/>
      <c r="Z29" s="8"/>
      <c r="AA29" s="14"/>
      <c r="AB29" s="14"/>
      <c r="AC29" s="14"/>
      <c r="AD29" s="24"/>
      <c r="AE29" s="24"/>
      <c r="AF29" s="90"/>
      <c r="AG29" s="90"/>
    </row>
    <row r="30" spans="2:39" x14ac:dyDescent="0.25">
      <c r="B30">
        <v>31</v>
      </c>
      <c r="C30" t="s">
        <v>1908</v>
      </c>
      <c r="D30" t="s">
        <v>1811</v>
      </c>
      <c r="E30" t="s">
        <v>1826</v>
      </c>
      <c r="F30" t="s">
        <v>1827</v>
      </c>
      <c r="G30" t="s">
        <v>2</v>
      </c>
      <c r="H30" t="s">
        <v>1818</v>
      </c>
      <c r="J30" s="123" t="s">
        <v>8</v>
      </c>
      <c r="K30" s="123" t="s">
        <v>30</v>
      </c>
      <c r="L30" s="123" t="s">
        <v>1110</v>
      </c>
      <c r="M30" s="123" t="s">
        <v>1759</v>
      </c>
      <c r="N30" s="123" t="s">
        <v>49</v>
      </c>
      <c r="O30" s="135" t="s">
        <v>303</v>
      </c>
      <c r="P30" s="123" t="s">
        <v>783</v>
      </c>
      <c r="Q30" s="123" t="s">
        <v>1514</v>
      </c>
      <c r="R30" s="123"/>
      <c r="S30" s="123" t="s">
        <v>98</v>
      </c>
      <c r="T30" s="111">
        <v>200000006814</v>
      </c>
      <c r="U30" s="133">
        <v>0.12</v>
      </c>
      <c r="V30" s="123" t="s">
        <v>41</v>
      </c>
      <c r="W30" s="123" t="s">
        <v>51</v>
      </c>
      <c r="X30" s="123" t="s">
        <v>13</v>
      </c>
      <c r="Y30" s="123"/>
      <c r="Z30" s="123"/>
      <c r="AA30" s="138">
        <v>60</v>
      </c>
      <c r="AB30" s="138">
        <v>45604.794920454529</v>
      </c>
      <c r="AC30" s="138">
        <f>AB30*AA30/1000</f>
        <v>2736.2876952272718</v>
      </c>
      <c r="AD30" s="149"/>
      <c r="AE30" s="149">
        <f>AA30/1000*U30/U$30*AB$30</f>
        <v>2736.2876952272718</v>
      </c>
      <c r="AF30" s="90"/>
      <c r="AG30" s="90"/>
      <c r="AM30" t="s">
        <v>738</v>
      </c>
    </row>
    <row r="31" spans="2:39" x14ac:dyDescent="0.25">
      <c r="B31">
        <v>31</v>
      </c>
      <c r="C31" t="s">
        <v>1908</v>
      </c>
      <c r="D31" t="s">
        <v>1811</v>
      </c>
      <c r="E31" t="s">
        <v>1826</v>
      </c>
      <c r="F31" t="s">
        <v>1827</v>
      </c>
      <c r="G31" t="s">
        <v>2</v>
      </c>
      <c r="H31" t="s">
        <v>1818</v>
      </c>
      <c r="J31" s="8" t="s">
        <v>8</v>
      </c>
      <c r="K31" s="8" t="s">
        <v>31</v>
      </c>
      <c r="L31" s="8" t="s">
        <v>1107</v>
      </c>
      <c r="M31" s="8" t="s">
        <v>1108</v>
      </c>
      <c r="N31" s="8" t="s">
        <v>49</v>
      </c>
      <c r="O31" s="11" t="s">
        <v>303</v>
      </c>
      <c r="P31" s="8" t="s">
        <v>783</v>
      </c>
      <c r="Q31" s="8" t="s">
        <v>1514</v>
      </c>
      <c r="R31" s="8"/>
      <c r="S31" s="8" t="s">
        <v>98</v>
      </c>
      <c r="T31" s="7">
        <v>200000006814</v>
      </c>
      <c r="U31" s="22">
        <v>0.12</v>
      </c>
      <c r="V31" s="8" t="s">
        <v>41</v>
      </c>
      <c r="W31" s="8" t="s">
        <v>51</v>
      </c>
      <c r="X31" s="8" t="s">
        <v>13</v>
      </c>
      <c r="Y31" s="8"/>
      <c r="Z31" s="8"/>
      <c r="AA31" s="14"/>
      <c r="AB31" s="14"/>
      <c r="AC31" s="14"/>
      <c r="AD31" s="24"/>
      <c r="AE31" s="24"/>
      <c r="AF31" s="90"/>
      <c r="AG31" s="90"/>
    </row>
    <row r="32" spans="2:39" x14ac:dyDescent="0.25">
      <c r="AA32" s="90">
        <f>SUM(AA26:AA31)</f>
        <v>190</v>
      </c>
      <c r="AB32" s="126">
        <f>AVERAGE(AB26:AB31)</f>
        <v>53899.713189601694</v>
      </c>
      <c r="AC32" s="43">
        <f>SUM(AC26:AC30)</f>
        <v>10821.589784864624</v>
      </c>
      <c r="AD32" s="43"/>
      <c r="AE32" s="43">
        <f>SUM(AE26:AE30)</f>
        <v>9158.9629798579517</v>
      </c>
      <c r="AF32" s="43">
        <f>AC32-AE32</f>
        <v>1662.6268050066719</v>
      </c>
      <c r="AG32" s="126">
        <f>AB32/1000</f>
        <v>53.899713189601691</v>
      </c>
    </row>
    <row r="33" spans="2:39" x14ac:dyDescent="0.25">
      <c r="AA33" s="90"/>
      <c r="AB33" s="90"/>
      <c r="AC33" s="43"/>
      <c r="AD33" s="43"/>
      <c r="AE33" s="43"/>
      <c r="AF33" s="43"/>
      <c r="AG33" s="43"/>
    </row>
    <row r="34" spans="2:39" ht="18.75" x14ac:dyDescent="0.3">
      <c r="J34" s="16" t="s">
        <v>52</v>
      </c>
      <c r="K34" s="17" t="s">
        <v>1151</v>
      </c>
      <c r="L34" s="17"/>
      <c r="M34" s="17"/>
      <c r="N34" s="17"/>
      <c r="AA34" s="90"/>
      <c r="AB34" s="90"/>
      <c r="AC34" s="43"/>
      <c r="AD34" s="43"/>
      <c r="AE34" s="43"/>
      <c r="AF34" s="43"/>
      <c r="AG34" s="43"/>
    </row>
    <row r="35" spans="2:39" x14ac:dyDescent="0.25">
      <c r="B35">
        <v>32</v>
      </c>
      <c r="C35" t="s">
        <v>1908</v>
      </c>
      <c r="D35" t="s">
        <v>1811</v>
      </c>
      <c r="E35" t="s">
        <v>1826</v>
      </c>
      <c r="F35" t="s">
        <v>1827</v>
      </c>
      <c r="G35" t="s">
        <v>10</v>
      </c>
      <c r="H35" t="s">
        <v>1818</v>
      </c>
      <c r="I35" t="s">
        <v>1817</v>
      </c>
      <c r="J35" s="8" t="s">
        <v>8</v>
      </c>
      <c r="K35" s="8" t="s">
        <v>72</v>
      </c>
      <c r="L35" s="8" t="s">
        <v>1082</v>
      </c>
      <c r="M35" s="8" t="s">
        <v>1081</v>
      </c>
      <c r="N35" s="8" t="s">
        <v>820</v>
      </c>
      <c r="O35" s="11" t="s">
        <v>303</v>
      </c>
      <c r="P35" s="10" t="s">
        <v>802</v>
      </c>
      <c r="Q35" s="10" t="s">
        <v>1514</v>
      </c>
      <c r="R35" s="10"/>
      <c r="S35" s="8" t="s">
        <v>98</v>
      </c>
      <c r="T35" s="7">
        <v>200000006949</v>
      </c>
      <c r="U35" s="23">
        <v>0.11700000000000001</v>
      </c>
      <c r="V35" s="8" t="s">
        <v>381</v>
      </c>
      <c r="W35" s="8" t="s">
        <v>1088</v>
      </c>
      <c r="X35" s="8" t="s">
        <v>769</v>
      </c>
      <c r="Y35" s="14" t="s">
        <v>1514</v>
      </c>
      <c r="Z35" s="14"/>
      <c r="AA35" s="14">
        <v>896</v>
      </c>
      <c r="AB35" s="14">
        <v>23581.152562764997</v>
      </c>
      <c r="AC35" s="14">
        <f>AB35*AA35/1000</f>
        <v>21128.712696237439</v>
      </c>
      <c r="AD35" s="90"/>
      <c r="AE35" s="43"/>
      <c r="AF35" s="43"/>
      <c r="AG35" s="43"/>
    </row>
    <row r="36" spans="2:39" x14ac:dyDescent="0.25">
      <c r="AA36" s="90">
        <f>SUM(AA35)</f>
        <v>896</v>
      </c>
      <c r="AB36" s="126">
        <f>AVERAGE(AB35)</f>
        <v>23581.152562764997</v>
      </c>
      <c r="AC36" s="43">
        <f>AC34+AC35</f>
        <v>21128.712696237439</v>
      </c>
      <c r="AD36" s="43"/>
      <c r="AE36" s="43"/>
      <c r="AF36" s="43"/>
      <c r="AG36" s="90">
        <f>AB36/1000</f>
        <v>23.581152562764998</v>
      </c>
    </row>
    <row r="37" spans="2:39" x14ac:dyDescent="0.25">
      <c r="S37" s="112"/>
      <c r="AA37" s="90"/>
      <c r="AB37" s="90"/>
      <c r="AC37" s="43"/>
      <c r="AD37" s="43"/>
      <c r="AE37" s="43"/>
      <c r="AF37" s="43"/>
      <c r="AG37" s="43"/>
    </row>
    <row r="38" spans="2:39" x14ac:dyDescent="0.25">
      <c r="AA38" s="90"/>
      <c r="AB38" s="90"/>
      <c r="AC38" s="43"/>
      <c r="AD38" s="43"/>
      <c r="AE38" s="43"/>
      <c r="AF38" s="43"/>
      <c r="AG38" s="43"/>
    </row>
    <row r="39" spans="2:39" ht="18.75" x14ac:dyDescent="0.3">
      <c r="J39" s="16" t="s">
        <v>52</v>
      </c>
      <c r="K39" s="66" t="s">
        <v>1152</v>
      </c>
      <c r="L39" s="66"/>
      <c r="M39" s="66"/>
      <c r="N39" s="67"/>
      <c r="AA39" s="90"/>
      <c r="AB39" s="90"/>
      <c r="AC39" s="43"/>
      <c r="AD39" s="43"/>
      <c r="AE39" s="43"/>
      <c r="AF39" s="43"/>
      <c r="AG39" s="43"/>
    </row>
    <row r="40" spans="2:39" x14ac:dyDescent="0.25">
      <c r="B40">
        <v>33</v>
      </c>
      <c r="C40" t="s">
        <v>1908</v>
      </c>
      <c r="D40" t="s">
        <v>1811</v>
      </c>
      <c r="E40" t="s">
        <v>1826</v>
      </c>
      <c r="F40" t="s">
        <v>1828</v>
      </c>
      <c r="G40" t="s">
        <v>2</v>
      </c>
      <c r="H40" t="s">
        <v>45</v>
      </c>
      <c r="J40" s="10" t="s">
        <v>8</v>
      </c>
      <c r="K40" s="10" t="s">
        <v>32</v>
      </c>
      <c r="L40" s="8" t="s">
        <v>1082</v>
      </c>
      <c r="M40" s="8" t="s">
        <v>1081</v>
      </c>
      <c r="N40" s="11" t="s">
        <v>458</v>
      </c>
      <c r="O40" s="10" t="s">
        <v>303</v>
      </c>
      <c r="P40" s="12" t="s">
        <v>45</v>
      </c>
      <c r="Q40" s="12"/>
      <c r="R40" s="12"/>
      <c r="S40" s="10" t="s">
        <v>98</v>
      </c>
      <c r="T40" s="7">
        <v>200000005401</v>
      </c>
      <c r="U40" s="22">
        <v>0.85</v>
      </c>
      <c r="V40" s="8" t="s">
        <v>459</v>
      </c>
      <c r="W40" s="8" t="s">
        <v>460</v>
      </c>
      <c r="X40" s="8" t="s">
        <v>13</v>
      </c>
      <c r="Y40" s="8"/>
      <c r="Z40" s="8"/>
      <c r="AA40" s="14">
        <v>8</v>
      </c>
      <c r="AB40" s="14">
        <v>90974.839127786749</v>
      </c>
      <c r="AC40" s="14">
        <f>AB40*AA40/1000</f>
        <v>727.79871302229401</v>
      </c>
      <c r="AD40" s="90"/>
      <c r="AE40" s="43"/>
      <c r="AF40" s="43"/>
      <c r="AG40" s="43"/>
      <c r="AM40" t="s">
        <v>739</v>
      </c>
    </row>
    <row r="41" spans="2:39" x14ac:dyDescent="0.25">
      <c r="AA41" s="90">
        <f>SUM(AA40)</f>
        <v>8</v>
      </c>
      <c r="AB41" s="126">
        <f>AVERAGE(AB40)</f>
        <v>90974.839127786749</v>
      </c>
      <c r="AC41" s="43">
        <f>SUM(AC40)</f>
        <v>727.79871302229401</v>
      </c>
      <c r="AD41" s="43"/>
      <c r="AE41" s="43"/>
      <c r="AF41" s="43"/>
      <c r="AG41" s="126">
        <f>AB41/1000</f>
        <v>90.974839127786751</v>
      </c>
    </row>
    <row r="42" spans="2:39" x14ac:dyDescent="0.25">
      <c r="AA42" s="90"/>
      <c r="AB42" s="90"/>
      <c r="AC42" s="43"/>
      <c r="AD42" s="43"/>
      <c r="AE42" s="43"/>
      <c r="AF42" s="43"/>
      <c r="AG42" s="43"/>
    </row>
    <row r="43" spans="2:39" ht="18.75" x14ac:dyDescent="0.3">
      <c r="J43" s="16" t="s">
        <v>52</v>
      </c>
      <c r="K43" s="37" t="s">
        <v>1153</v>
      </c>
      <c r="L43" s="37"/>
      <c r="M43" s="37"/>
      <c r="N43" s="38"/>
      <c r="AA43" s="90"/>
      <c r="AB43" s="90"/>
      <c r="AC43" s="43"/>
      <c r="AD43" s="43"/>
      <c r="AE43" s="43"/>
      <c r="AF43" s="43"/>
      <c r="AG43" s="43"/>
    </row>
    <row r="44" spans="2:39" x14ac:dyDescent="0.25">
      <c r="B44">
        <v>36</v>
      </c>
      <c r="C44" t="s">
        <v>1908</v>
      </c>
      <c r="D44" t="s">
        <v>1811</v>
      </c>
      <c r="E44" t="s">
        <v>1831</v>
      </c>
      <c r="F44" t="s">
        <v>1832</v>
      </c>
      <c r="G44" t="s">
        <v>2</v>
      </c>
      <c r="H44" t="s">
        <v>45</v>
      </c>
      <c r="J44" s="10" t="s">
        <v>8</v>
      </c>
      <c r="K44" s="10" t="s">
        <v>32</v>
      </c>
      <c r="L44" s="8" t="s">
        <v>1082</v>
      </c>
      <c r="M44" s="8" t="s">
        <v>1081</v>
      </c>
      <c r="N44" s="11" t="s">
        <v>461</v>
      </c>
      <c r="O44" s="10" t="s">
        <v>303</v>
      </c>
      <c r="P44" s="8" t="s">
        <v>45</v>
      </c>
      <c r="Q44" s="8"/>
      <c r="R44" s="8"/>
      <c r="S44" s="8" t="s">
        <v>98</v>
      </c>
      <c r="T44" s="7">
        <v>200000006948</v>
      </c>
      <c r="U44" s="22">
        <v>0.75</v>
      </c>
      <c r="V44" s="8" t="s">
        <v>381</v>
      </c>
      <c r="W44" s="8" t="s">
        <v>463</v>
      </c>
      <c r="X44" s="8" t="s">
        <v>13</v>
      </c>
      <c r="Y44" s="8" t="s">
        <v>462</v>
      </c>
      <c r="Z44" s="8"/>
      <c r="AA44" s="14">
        <v>90</v>
      </c>
      <c r="AB44" s="14">
        <v>210710.9093517579</v>
      </c>
      <c r="AC44" s="14">
        <f>AB44*AA44/1000</f>
        <v>18963.981841658213</v>
      </c>
      <c r="AD44" s="90"/>
      <c r="AF44" s="43"/>
      <c r="AG44" s="43"/>
      <c r="AM44" s="90" t="s">
        <v>1089</v>
      </c>
    </row>
    <row r="45" spans="2:39" x14ac:dyDescent="0.25">
      <c r="AA45" s="90">
        <f>SUM(AA44)</f>
        <v>90</v>
      </c>
      <c r="AB45" s="126">
        <f>AVERAGE(AB44)</f>
        <v>210710.9093517579</v>
      </c>
      <c r="AC45" s="43">
        <f>SUM(AC44)</f>
        <v>18963.981841658213</v>
      </c>
      <c r="AD45" s="43"/>
      <c r="AE45" s="43"/>
      <c r="AF45" s="43"/>
      <c r="AG45" s="126">
        <f>AB45/1000</f>
        <v>210.71090935175789</v>
      </c>
    </row>
    <row r="46" spans="2:39" x14ac:dyDescent="0.25">
      <c r="J46" s="74"/>
      <c r="AC46" s="68"/>
      <c r="AD46" s="68"/>
      <c r="AE46" s="68"/>
      <c r="AF46" s="68"/>
      <c r="AG46" s="68"/>
    </row>
    <row r="47" spans="2:39" ht="18.75" x14ac:dyDescent="0.3">
      <c r="J47" s="16" t="s">
        <v>52</v>
      </c>
      <c r="K47" s="39" t="s">
        <v>1154</v>
      </c>
      <c r="L47" s="39"/>
      <c r="M47" s="39"/>
      <c r="N47" s="40"/>
      <c r="O47" s="74"/>
      <c r="AC47" s="68"/>
      <c r="AD47" s="68"/>
      <c r="AE47" s="68"/>
      <c r="AF47" s="68"/>
      <c r="AG47" s="68"/>
    </row>
    <row r="48" spans="2:39" x14ac:dyDescent="0.25">
      <c r="B48" s="124">
        <v>109</v>
      </c>
      <c r="C48" t="s">
        <v>1908</v>
      </c>
      <c r="D48" t="s">
        <v>1847</v>
      </c>
      <c r="E48" t="s">
        <v>1833</v>
      </c>
      <c r="F48" t="s">
        <v>1849</v>
      </c>
      <c r="G48" t="s">
        <v>2</v>
      </c>
      <c r="J48" s="10" t="s">
        <v>8</v>
      </c>
      <c r="K48" s="10" t="s">
        <v>46</v>
      </c>
      <c r="L48" s="8" t="s">
        <v>2109</v>
      </c>
      <c r="M48" s="8" t="s">
        <v>2110</v>
      </c>
      <c r="N48" s="11" t="s">
        <v>467</v>
      </c>
      <c r="O48" s="10" t="s">
        <v>297</v>
      </c>
      <c r="P48" s="69" t="s">
        <v>2</v>
      </c>
      <c r="Q48" s="69"/>
      <c r="R48" s="69"/>
      <c r="S48" s="69" t="s">
        <v>98</v>
      </c>
      <c r="T48" s="7">
        <v>200000003150</v>
      </c>
      <c r="U48" s="69">
        <v>1</v>
      </c>
      <c r="V48" s="69" t="s">
        <v>468</v>
      </c>
      <c r="W48" s="69" t="s">
        <v>469</v>
      </c>
      <c r="X48" s="69" t="s">
        <v>74</v>
      </c>
      <c r="Y48" s="69"/>
      <c r="Z48" s="69"/>
      <c r="AA48" s="14">
        <v>400</v>
      </c>
      <c r="AB48" s="70">
        <v>11512.219445899229</v>
      </c>
      <c r="AC48" s="14">
        <f>AB48*AA48/1000</f>
        <v>4604.8877783596918</v>
      </c>
      <c r="AD48" s="90"/>
      <c r="AE48" s="68"/>
      <c r="AF48" s="68"/>
      <c r="AG48" s="68"/>
    </row>
    <row r="49" spans="2:36" x14ac:dyDescent="0.25">
      <c r="B49" s="124">
        <v>109</v>
      </c>
      <c r="C49" t="s">
        <v>1908</v>
      </c>
      <c r="D49" t="s">
        <v>1847</v>
      </c>
      <c r="E49" t="s">
        <v>1833</v>
      </c>
      <c r="F49" t="s">
        <v>1849</v>
      </c>
      <c r="G49" t="s">
        <v>2</v>
      </c>
      <c r="J49" s="10" t="s">
        <v>8</v>
      </c>
      <c r="K49" s="10" t="s">
        <v>46</v>
      </c>
      <c r="L49" s="8" t="s">
        <v>2109</v>
      </c>
      <c r="M49" s="8" t="s">
        <v>2110</v>
      </c>
      <c r="N49" s="11" t="s">
        <v>466</v>
      </c>
      <c r="O49" s="10" t="s">
        <v>297</v>
      </c>
      <c r="P49" s="69" t="s">
        <v>2</v>
      </c>
      <c r="Q49" s="69"/>
      <c r="R49" s="69"/>
      <c r="S49" s="69" t="s">
        <v>98</v>
      </c>
      <c r="T49" s="7">
        <v>200000005775</v>
      </c>
      <c r="U49" s="69">
        <v>1</v>
      </c>
      <c r="V49" s="69" t="s">
        <v>293</v>
      </c>
      <c r="W49" s="69" t="s">
        <v>470</v>
      </c>
      <c r="X49" s="69" t="s">
        <v>13</v>
      </c>
      <c r="Y49" s="69"/>
      <c r="Z49" s="69"/>
      <c r="AA49" s="14">
        <v>1050</v>
      </c>
      <c r="AB49" s="70">
        <v>39213.082743585415</v>
      </c>
      <c r="AC49" s="14">
        <f>AB49*AA49/1000</f>
        <v>41173.736880764685</v>
      </c>
      <c r="AD49" s="90"/>
      <c r="AE49" s="68"/>
      <c r="AF49" s="68"/>
      <c r="AG49" s="68"/>
    </row>
    <row r="50" spans="2:36" x14ac:dyDescent="0.25">
      <c r="AA50" s="90">
        <f>SUM(AA48:AA49)</f>
        <v>1450</v>
      </c>
      <c r="AB50" s="126">
        <f>AVERAGE(AB49)</f>
        <v>39213.082743585415</v>
      </c>
      <c r="AC50" s="43">
        <f>SUM(AC48:AC49)</f>
        <v>45778.624659124376</v>
      </c>
      <c r="AD50" s="43"/>
      <c r="AG50" s="126">
        <f>AB50/1000</f>
        <v>39.213082743585417</v>
      </c>
    </row>
    <row r="51" spans="2:36" x14ac:dyDescent="0.25">
      <c r="J51" s="74"/>
      <c r="AC51" s="68"/>
      <c r="AD51" s="68"/>
      <c r="AE51" s="68"/>
      <c r="AF51" s="68"/>
      <c r="AG51" s="68"/>
    </row>
    <row r="52" spans="2:36" ht="18.75" x14ac:dyDescent="0.3">
      <c r="B52" s="124"/>
      <c r="J52" s="16" t="s">
        <v>52</v>
      </c>
      <c r="K52" s="39" t="s">
        <v>1155</v>
      </c>
      <c r="L52" s="39"/>
      <c r="M52" s="39"/>
      <c r="N52" s="40"/>
      <c r="O52" s="74"/>
      <c r="AC52" s="68"/>
      <c r="AD52" s="68"/>
      <c r="AE52" s="68"/>
      <c r="AF52" s="68"/>
      <c r="AG52" s="68"/>
    </row>
    <row r="53" spans="2:36" x14ac:dyDescent="0.25">
      <c r="B53" s="124">
        <v>110</v>
      </c>
      <c r="C53" t="s">
        <v>1908</v>
      </c>
      <c r="D53" t="s">
        <v>1847</v>
      </c>
      <c r="E53" t="s">
        <v>1850</v>
      </c>
      <c r="F53" t="s">
        <v>1851</v>
      </c>
      <c r="G53" t="s">
        <v>2</v>
      </c>
      <c r="J53" s="10" t="s">
        <v>8</v>
      </c>
      <c r="K53" s="10"/>
      <c r="L53" s="10"/>
      <c r="M53" s="10"/>
      <c r="N53" s="11" t="s">
        <v>471</v>
      </c>
      <c r="O53" s="10" t="s">
        <v>726</v>
      </c>
      <c r="P53" s="20" t="s">
        <v>2</v>
      </c>
      <c r="Q53" s="20"/>
      <c r="R53" s="20"/>
      <c r="S53" s="69" t="s">
        <v>98</v>
      </c>
      <c r="T53" s="7">
        <v>200000011147</v>
      </c>
      <c r="U53" s="69">
        <v>0.35</v>
      </c>
      <c r="V53" s="69" t="s">
        <v>17</v>
      </c>
      <c r="W53" s="69" t="s">
        <v>472</v>
      </c>
      <c r="X53" s="69" t="s">
        <v>74</v>
      </c>
      <c r="Y53" s="69"/>
      <c r="Z53" s="69"/>
      <c r="AA53" s="70">
        <v>14</v>
      </c>
      <c r="AB53" s="71">
        <v>99325.030627272863</v>
      </c>
      <c r="AC53" s="14">
        <f>AB53*AA53/1000</f>
        <v>1390.5504287818201</v>
      </c>
      <c r="AD53" s="90"/>
      <c r="AE53" s="68"/>
      <c r="AF53" s="68"/>
      <c r="AG53" s="68"/>
    </row>
    <row r="54" spans="2:36" x14ac:dyDescent="0.25">
      <c r="J54" s="74"/>
      <c r="AA54" s="90">
        <f>SUM(AA53)</f>
        <v>14</v>
      </c>
      <c r="AB54" s="126">
        <f>AVERAGE(AB53)</f>
        <v>99325.030627272863</v>
      </c>
      <c r="AC54" s="43">
        <f>SUM(AC53)</f>
        <v>1390.5504287818201</v>
      </c>
      <c r="AD54" s="43"/>
      <c r="AE54" s="68"/>
      <c r="AF54" s="130"/>
      <c r="AG54" s="126">
        <f>AB54/1000</f>
        <v>99.325030627272866</v>
      </c>
      <c r="AH54" s="124"/>
    </row>
    <row r="55" spans="2:36" x14ac:dyDescent="0.25">
      <c r="AA55" s="90"/>
      <c r="AB55" s="90"/>
      <c r="AC55" s="90"/>
      <c r="AD55" s="90"/>
      <c r="AE55" s="90"/>
      <c r="AF55" s="90"/>
      <c r="AG55" s="90"/>
    </row>
    <row r="56" spans="2:36" ht="18.75" x14ac:dyDescent="0.3">
      <c r="J56" s="16" t="s">
        <v>52</v>
      </c>
      <c r="K56" s="18" t="s">
        <v>1156</v>
      </c>
      <c r="L56" s="18"/>
      <c r="M56" s="18"/>
      <c r="N56" s="19"/>
      <c r="AA56" s="90"/>
      <c r="AB56" s="90"/>
      <c r="AC56" s="90"/>
      <c r="AD56" s="90"/>
      <c r="AE56" s="43"/>
      <c r="AF56" s="90"/>
      <c r="AG56" s="90"/>
    </row>
    <row r="57" spans="2:36" x14ac:dyDescent="0.25">
      <c r="B57">
        <v>46</v>
      </c>
      <c r="C57" t="s">
        <v>1908</v>
      </c>
      <c r="D57" t="s">
        <v>1837</v>
      </c>
      <c r="E57" t="s">
        <v>1838</v>
      </c>
      <c r="F57" t="s">
        <v>1842</v>
      </c>
      <c r="G57" t="s">
        <v>10</v>
      </c>
      <c r="I57" t="s">
        <v>11</v>
      </c>
      <c r="J57" s="10" t="s">
        <v>8</v>
      </c>
      <c r="K57" s="10" t="s">
        <v>53</v>
      </c>
      <c r="L57" s="10" t="s">
        <v>1125</v>
      </c>
      <c r="M57" s="10" t="s">
        <v>1781</v>
      </c>
      <c r="N57" s="11" t="s">
        <v>54</v>
      </c>
      <c r="O57" s="11" t="s">
        <v>2114</v>
      </c>
      <c r="P57" s="8" t="s">
        <v>56</v>
      </c>
      <c r="Q57" s="8" t="s">
        <v>1514</v>
      </c>
      <c r="R57" s="8"/>
      <c r="S57" s="8" t="s">
        <v>98</v>
      </c>
      <c r="T57" s="7">
        <v>200000008056</v>
      </c>
      <c r="U57" s="23">
        <v>3.0000000000000001E-3</v>
      </c>
      <c r="V57" s="8" t="s">
        <v>57</v>
      </c>
      <c r="W57" s="8" t="s">
        <v>2111</v>
      </c>
      <c r="X57" s="8" t="s">
        <v>13</v>
      </c>
      <c r="Y57" s="8"/>
      <c r="Z57" s="8"/>
      <c r="AA57" s="14">
        <v>100</v>
      </c>
      <c r="AB57" s="14">
        <v>17450.606296397516</v>
      </c>
      <c r="AC57" s="14">
        <f>AB57*AA57/1000</f>
        <v>1745.0606296397518</v>
      </c>
      <c r="AD57" s="24"/>
      <c r="AE57" s="24">
        <f>AA57/1000*U57/U59*AB59</f>
        <v>215.66190623885896</v>
      </c>
      <c r="AF57" s="90"/>
      <c r="AG57" s="90"/>
    </row>
    <row r="58" spans="2:36" x14ac:dyDescent="0.25">
      <c r="B58">
        <v>46</v>
      </c>
      <c r="C58" t="s">
        <v>1908</v>
      </c>
      <c r="D58" t="s">
        <v>1837</v>
      </c>
      <c r="E58" t="s">
        <v>1838</v>
      </c>
      <c r="F58" t="s">
        <v>1842</v>
      </c>
      <c r="G58" t="s">
        <v>10</v>
      </c>
      <c r="I58" t="s">
        <v>11</v>
      </c>
      <c r="J58" s="10" t="s">
        <v>8</v>
      </c>
      <c r="K58" s="10" t="s">
        <v>47</v>
      </c>
      <c r="L58" s="10" t="s">
        <v>2112</v>
      </c>
      <c r="M58" s="10" t="s">
        <v>2113</v>
      </c>
      <c r="N58" s="11" t="s">
        <v>54</v>
      </c>
      <c r="O58" s="11" t="s">
        <v>290</v>
      </c>
      <c r="P58" s="8" t="s">
        <v>56</v>
      </c>
      <c r="Q58" s="8" t="s">
        <v>1514</v>
      </c>
      <c r="R58" s="8"/>
      <c r="S58" s="8" t="s">
        <v>98</v>
      </c>
      <c r="T58" s="7">
        <v>200000008056</v>
      </c>
      <c r="U58" s="23">
        <v>3.0000000000000001E-3</v>
      </c>
      <c r="V58" s="8" t="s">
        <v>57</v>
      </c>
      <c r="W58" s="8" t="s">
        <v>2111</v>
      </c>
      <c r="X58" s="8" t="s">
        <v>13</v>
      </c>
      <c r="Y58" s="8"/>
      <c r="Z58" s="8"/>
      <c r="AA58" s="14"/>
      <c r="AB58" s="14"/>
      <c r="AC58" s="14"/>
      <c r="AD58" s="24"/>
      <c r="AE58" s="24"/>
      <c r="AF58" s="90"/>
      <c r="AG58" s="90"/>
    </row>
    <row r="59" spans="2:36" x14ac:dyDescent="0.25">
      <c r="B59">
        <v>46</v>
      </c>
      <c r="C59" t="s">
        <v>1908</v>
      </c>
      <c r="D59" t="s">
        <v>1837</v>
      </c>
      <c r="E59" t="s">
        <v>1838</v>
      </c>
      <c r="F59" t="s">
        <v>1842</v>
      </c>
      <c r="G59" t="s">
        <v>10</v>
      </c>
      <c r="I59" t="s">
        <v>11</v>
      </c>
      <c r="J59" s="10" t="s">
        <v>8</v>
      </c>
      <c r="K59" s="10" t="s">
        <v>30</v>
      </c>
      <c r="L59" s="8" t="s">
        <v>1769</v>
      </c>
      <c r="M59" s="8" t="s">
        <v>1768</v>
      </c>
      <c r="N59" s="11" t="s">
        <v>55</v>
      </c>
      <c r="O59" s="11" t="s">
        <v>290</v>
      </c>
      <c r="P59" s="8" t="s">
        <v>56</v>
      </c>
      <c r="Q59" s="8" t="s">
        <v>1514</v>
      </c>
      <c r="R59" s="8"/>
      <c r="S59" s="8" t="s">
        <v>98</v>
      </c>
      <c r="T59" s="7">
        <v>200000010140</v>
      </c>
      <c r="U59" s="22">
        <v>0.32</v>
      </c>
      <c r="V59" s="8" t="s">
        <v>58</v>
      </c>
      <c r="W59" s="8" t="s">
        <v>59</v>
      </c>
      <c r="X59" s="8" t="s">
        <v>12</v>
      </c>
      <c r="Y59" s="8"/>
      <c r="Z59" s="8"/>
      <c r="AA59" s="14">
        <v>255</v>
      </c>
      <c r="AB59" s="14">
        <v>230039.36665478288</v>
      </c>
      <c r="AC59" s="14">
        <f>AB59*AA59/1000</f>
        <v>58660.038496969632</v>
      </c>
      <c r="AD59" s="24"/>
      <c r="AE59" s="24">
        <f>AA59/1000*AB59</f>
        <v>58660.038496969632</v>
      </c>
      <c r="AF59" s="90"/>
      <c r="AG59" s="90"/>
    </row>
    <row r="60" spans="2:36" x14ac:dyDescent="0.25">
      <c r="B60">
        <v>46</v>
      </c>
      <c r="C60" t="s">
        <v>1908</v>
      </c>
      <c r="D60" t="s">
        <v>1837</v>
      </c>
      <c r="E60" t="s">
        <v>1838</v>
      </c>
      <c r="F60" t="s">
        <v>1842</v>
      </c>
      <c r="G60" t="s">
        <v>10</v>
      </c>
      <c r="I60" t="s">
        <v>11</v>
      </c>
      <c r="J60" s="10" t="s">
        <v>8</v>
      </c>
      <c r="K60" s="10" t="s">
        <v>47</v>
      </c>
      <c r="L60" s="10" t="s">
        <v>1052</v>
      </c>
      <c r="M60" s="10" t="s">
        <v>1050</v>
      </c>
      <c r="N60" s="11" t="s">
        <v>55</v>
      </c>
      <c r="O60" s="11" t="s">
        <v>290</v>
      </c>
      <c r="P60" s="8" t="s">
        <v>56</v>
      </c>
      <c r="Q60" s="8" t="s">
        <v>1514</v>
      </c>
      <c r="R60" s="8"/>
      <c r="S60" s="8" t="s">
        <v>98</v>
      </c>
      <c r="T60" s="7">
        <v>200000010140</v>
      </c>
      <c r="U60" s="22">
        <v>0.32</v>
      </c>
      <c r="V60" s="8" t="s">
        <v>58</v>
      </c>
      <c r="W60" s="8" t="s">
        <v>59</v>
      </c>
      <c r="X60" s="8" t="s">
        <v>2115</v>
      </c>
      <c r="Y60" s="8"/>
      <c r="Z60" s="8"/>
      <c r="AA60" s="14"/>
      <c r="AB60" s="14"/>
      <c r="AC60" s="14"/>
      <c r="AD60" s="24"/>
      <c r="AE60" s="24"/>
      <c r="AF60" s="90"/>
      <c r="AG60" s="90"/>
    </row>
    <row r="61" spans="2:36" x14ac:dyDescent="0.25">
      <c r="S61" s="41"/>
      <c r="T61" s="56"/>
      <c r="U61" s="41"/>
      <c r="AA61" s="90">
        <f>SUM(AA57:AA60)</f>
        <v>355</v>
      </c>
      <c r="AB61" s="126">
        <f>AVERAGE(AB57:AB60)</f>
        <v>123744.98647559019</v>
      </c>
      <c r="AC61" s="43">
        <f>SUM(AC57:AC59)</f>
        <v>60405.099126609384</v>
      </c>
      <c r="AD61" s="43"/>
      <c r="AE61" s="43">
        <f>SUM(AE57:AE59)</f>
        <v>58875.700403208488</v>
      </c>
      <c r="AF61" s="43">
        <f>AC61-AE61</f>
        <v>1529.3987234008964</v>
      </c>
      <c r="AG61" s="126">
        <f>AB61/1000</f>
        <v>123.7449864755902</v>
      </c>
    </row>
    <row r="62" spans="2:36" x14ac:dyDescent="0.25">
      <c r="T62" s="5"/>
    </row>
    <row r="63" spans="2:36" ht="18.75" x14ac:dyDescent="0.3">
      <c r="J63" s="16" t="s">
        <v>52</v>
      </c>
      <c r="K63" s="18" t="s">
        <v>1157</v>
      </c>
      <c r="L63" s="18"/>
      <c r="M63" s="18"/>
      <c r="N63" s="19"/>
      <c r="T63" s="58"/>
      <c r="U63" s="57"/>
      <c r="AE63" s="9"/>
      <c r="AH63" s="9"/>
    </row>
    <row r="64" spans="2:36" x14ac:dyDescent="0.25">
      <c r="B64">
        <v>45</v>
      </c>
      <c r="C64" t="s">
        <v>1908</v>
      </c>
      <c r="D64" t="s">
        <v>1837</v>
      </c>
      <c r="E64" t="s">
        <v>1838</v>
      </c>
      <c r="F64" t="s">
        <v>1842</v>
      </c>
      <c r="G64" t="s">
        <v>10</v>
      </c>
      <c r="I64" t="s">
        <v>1817</v>
      </c>
      <c r="J64" s="10" t="s">
        <v>8</v>
      </c>
      <c r="K64" s="10" t="s">
        <v>79</v>
      </c>
      <c r="L64" s="10"/>
      <c r="M64" s="10"/>
      <c r="N64" s="11" t="s">
        <v>389</v>
      </c>
      <c r="O64" s="10" t="s">
        <v>303</v>
      </c>
      <c r="P64" s="8" t="s">
        <v>67</v>
      </c>
      <c r="Q64" s="8" t="s">
        <v>1773</v>
      </c>
      <c r="R64" s="8" t="s">
        <v>1921</v>
      </c>
      <c r="S64" s="8" t="s">
        <v>98</v>
      </c>
      <c r="T64" s="7">
        <v>200000001191</v>
      </c>
      <c r="U64" s="22">
        <v>0.05</v>
      </c>
      <c r="V64" s="8" t="s">
        <v>727</v>
      </c>
      <c r="W64" s="8" t="s">
        <v>390</v>
      </c>
      <c r="X64" s="8" t="s">
        <v>14</v>
      </c>
      <c r="Y64" s="8"/>
      <c r="Z64" s="8"/>
      <c r="AA64" s="14">
        <v>10</v>
      </c>
      <c r="AB64" s="14">
        <v>232367.55844233814</v>
      </c>
      <c r="AC64" s="14">
        <f>AA64/1000*AB64</f>
        <v>2323.6755844233812</v>
      </c>
      <c r="AD64" s="24"/>
      <c r="AE64" s="129">
        <f>AA64/1000*U64/U$74*AB$74</f>
        <v>385.64733434782653</v>
      </c>
      <c r="AH64" s="163"/>
      <c r="AJ64" s="8" t="s">
        <v>19</v>
      </c>
    </row>
    <row r="65" spans="2:36" x14ac:dyDescent="0.25">
      <c r="B65">
        <v>45</v>
      </c>
      <c r="C65" t="s">
        <v>1908</v>
      </c>
      <c r="D65" t="s">
        <v>1837</v>
      </c>
      <c r="E65" t="s">
        <v>1838</v>
      </c>
      <c r="F65" t="s">
        <v>1842</v>
      </c>
      <c r="G65" t="s">
        <v>10</v>
      </c>
      <c r="I65" t="s">
        <v>1817</v>
      </c>
      <c r="J65" s="10" t="s">
        <v>8</v>
      </c>
      <c r="K65" s="10" t="s">
        <v>32</v>
      </c>
      <c r="L65" s="8" t="s">
        <v>1082</v>
      </c>
      <c r="M65" s="8" t="s">
        <v>1081</v>
      </c>
      <c r="N65" s="11" t="s">
        <v>389</v>
      </c>
      <c r="O65" s="10" t="s">
        <v>303</v>
      </c>
      <c r="P65" s="8" t="s">
        <v>67</v>
      </c>
      <c r="Q65" s="8" t="s">
        <v>1773</v>
      </c>
      <c r="R65" s="8" t="s">
        <v>1921</v>
      </c>
      <c r="S65" s="8" t="s">
        <v>98</v>
      </c>
      <c r="T65" s="7">
        <v>200000001191</v>
      </c>
      <c r="U65" s="22">
        <v>0.05</v>
      </c>
      <c r="V65" s="8" t="s">
        <v>727</v>
      </c>
      <c r="W65" s="8" t="s">
        <v>391</v>
      </c>
      <c r="X65" s="8" t="s">
        <v>14</v>
      </c>
      <c r="Y65" s="8"/>
      <c r="Z65" s="8"/>
      <c r="AA65" s="14"/>
      <c r="AB65" s="14"/>
      <c r="AC65" s="14"/>
      <c r="AD65" s="14"/>
      <c r="AE65" s="47"/>
      <c r="AH65" s="48"/>
    </row>
    <row r="66" spans="2:36" x14ac:dyDescent="0.25">
      <c r="B66">
        <v>45</v>
      </c>
      <c r="C66" t="s">
        <v>1908</v>
      </c>
      <c r="D66" t="s">
        <v>1837</v>
      </c>
      <c r="E66" t="s">
        <v>1838</v>
      </c>
      <c r="F66" t="s">
        <v>1842</v>
      </c>
      <c r="G66" t="s">
        <v>10</v>
      </c>
      <c r="I66" t="s">
        <v>1817</v>
      </c>
      <c r="J66" s="8" t="s">
        <v>8</v>
      </c>
      <c r="K66" s="8" t="s">
        <v>31</v>
      </c>
      <c r="L66" s="8" t="s">
        <v>1107</v>
      </c>
      <c r="M66" s="8" t="s">
        <v>1108</v>
      </c>
      <c r="N66" s="8" t="s">
        <v>60</v>
      </c>
      <c r="O66" s="11" t="s">
        <v>303</v>
      </c>
      <c r="P66" s="8" t="s">
        <v>67</v>
      </c>
      <c r="Q66" s="8" t="s">
        <v>1922</v>
      </c>
      <c r="R66" s="8" t="s">
        <v>1742</v>
      </c>
      <c r="S66" s="8" t="s">
        <v>422</v>
      </c>
      <c r="T66" s="7">
        <v>200000002343</v>
      </c>
      <c r="U66" s="21">
        <v>1.2999999999999999E-2</v>
      </c>
      <c r="V66" s="8" t="s">
        <v>68</v>
      </c>
      <c r="W66" s="8" t="s">
        <v>728</v>
      </c>
      <c r="X66" s="8" t="s">
        <v>13</v>
      </c>
      <c r="Y66" s="8"/>
      <c r="Z66" s="8"/>
      <c r="AA66" s="14">
        <v>630</v>
      </c>
      <c r="AB66" s="14">
        <v>68912.440781383411</v>
      </c>
      <c r="AC66" s="14">
        <f>AB66*AA66/1000</f>
        <v>43414.837692271547</v>
      </c>
      <c r="AD66" s="7">
        <v>200000006973</v>
      </c>
      <c r="AE66" s="46">
        <f>AA66/1000*U66/U$74*AB$74</f>
        <v>6316.9033366173981</v>
      </c>
      <c r="AH66" s="90"/>
    </row>
    <row r="67" spans="2:36" x14ac:dyDescent="0.25">
      <c r="B67">
        <v>45</v>
      </c>
      <c r="C67" t="s">
        <v>1908</v>
      </c>
      <c r="D67" t="s">
        <v>1837</v>
      </c>
      <c r="E67" t="s">
        <v>1838</v>
      </c>
      <c r="F67" t="s">
        <v>1842</v>
      </c>
      <c r="G67" t="s">
        <v>10</v>
      </c>
      <c r="I67" t="s">
        <v>1817</v>
      </c>
      <c r="J67" s="8" t="s">
        <v>8</v>
      </c>
      <c r="K67" s="8" t="s">
        <v>30</v>
      </c>
      <c r="L67" s="10" t="s">
        <v>1110</v>
      </c>
      <c r="M67" s="10" t="s">
        <v>1759</v>
      </c>
      <c r="N67" s="8" t="s">
        <v>60</v>
      </c>
      <c r="O67" s="11" t="s">
        <v>303</v>
      </c>
      <c r="P67" s="8" t="s">
        <v>67</v>
      </c>
      <c r="Q67" s="8" t="s">
        <v>1922</v>
      </c>
      <c r="R67" s="8" t="s">
        <v>1742</v>
      </c>
      <c r="S67" s="8" t="s">
        <v>422</v>
      </c>
      <c r="T67" s="7">
        <v>200000002343</v>
      </c>
      <c r="U67" s="21">
        <v>1.2999999999999999E-2</v>
      </c>
      <c r="V67" s="8" t="s">
        <v>68</v>
      </c>
      <c r="W67" s="8" t="s">
        <v>71</v>
      </c>
      <c r="X67" s="8" t="s">
        <v>13</v>
      </c>
      <c r="Y67" s="8"/>
      <c r="Z67" s="8"/>
      <c r="AA67" s="14" t="s">
        <v>1514</v>
      </c>
      <c r="AB67" s="14"/>
      <c r="AC67" s="14"/>
      <c r="AD67" s="14"/>
      <c r="AE67" s="14"/>
      <c r="AH67" s="90"/>
    </row>
    <row r="68" spans="2:36" ht="30" x14ac:dyDescent="0.25">
      <c r="B68">
        <v>45</v>
      </c>
      <c r="C68" t="s">
        <v>1908</v>
      </c>
      <c r="D68" t="s">
        <v>1837</v>
      </c>
      <c r="E68" t="s">
        <v>1838</v>
      </c>
      <c r="F68" t="s">
        <v>1842</v>
      </c>
      <c r="G68" t="s">
        <v>10</v>
      </c>
      <c r="I68" t="s">
        <v>1817</v>
      </c>
      <c r="J68" s="8" t="s">
        <v>8</v>
      </c>
      <c r="K68" s="8" t="s">
        <v>61</v>
      </c>
      <c r="L68" s="8" t="s">
        <v>2117</v>
      </c>
      <c r="M68" s="8" t="s">
        <v>2116</v>
      </c>
      <c r="N68" s="8" t="s">
        <v>63</v>
      </c>
      <c r="O68" s="8" t="s">
        <v>339</v>
      </c>
      <c r="P68" s="8" t="s">
        <v>67</v>
      </c>
      <c r="Q68" s="8" t="s">
        <v>1923</v>
      </c>
      <c r="R68" s="8" t="s">
        <v>1807</v>
      </c>
      <c r="S68" s="8" t="s">
        <v>98</v>
      </c>
      <c r="T68" s="7">
        <v>200000002419</v>
      </c>
      <c r="U68" s="21">
        <v>0.01</v>
      </c>
      <c r="V68" s="8" t="s">
        <v>69</v>
      </c>
      <c r="W68" s="8" t="s">
        <v>2119</v>
      </c>
      <c r="X68" s="8" t="s">
        <v>74</v>
      </c>
      <c r="Y68" s="165"/>
      <c r="Z68" s="165"/>
      <c r="AA68" s="14">
        <v>12300</v>
      </c>
      <c r="AB68" s="14">
        <v>11442.538110924732</v>
      </c>
      <c r="AC68" s="14">
        <f>AB68*AA68/1000</f>
        <v>140743.21876437421</v>
      </c>
      <c r="AD68" s="14"/>
      <c r="AE68" s="14">
        <f>AC68</f>
        <v>140743.21876437421</v>
      </c>
      <c r="AH68" s="90"/>
      <c r="AJ68" s="179" t="s">
        <v>76</v>
      </c>
    </row>
    <row r="69" spans="2:36" ht="30" x14ac:dyDescent="0.25">
      <c r="B69">
        <v>45</v>
      </c>
      <c r="C69" t="s">
        <v>1908</v>
      </c>
      <c r="D69" t="s">
        <v>1837</v>
      </c>
      <c r="E69" t="s">
        <v>1838</v>
      </c>
      <c r="F69" t="s">
        <v>1842</v>
      </c>
      <c r="G69" t="s">
        <v>10</v>
      </c>
      <c r="I69" t="s">
        <v>1817</v>
      </c>
      <c r="J69" s="8" t="s">
        <v>8</v>
      </c>
      <c r="K69" s="8" t="s">
        <v>62</v>
      </c>
      <c r="L69" s="8" t="s">
        <v>2118</v>
      </c>
      <c r="M69" s="8" t="s">
        <v>443</v>
      </c>
      <c r="N69" s="8" t="s">
        <v>63</v>
      </c>
      <c r="O69" s="8" t="s">
        <v>297</v>
      </c>
      <c r="P69" s="8" t="s">
        <v>67</v>
      </c>
      <c r="Q69" s="8" t="s">
        <v>1923</v>
      </c>
      <c r="R69" s="8" t="s">
        <v>1807</v>
      </c>
      <c r="S69" s="8" t="s">
        <v>98</v>
      </c>
      <c r="T69" s="7">
        <v>200000002419</v>
      </c>
      <c r="U69" s="21">
        <v>0.01</v>
      </c>
      <c r="V69" s="8" t="s">
        <v>69</v>
      </c>
      <c r="W69" s="8" t="s">
        <v>2120</v>
      </c>
      <c r="X69" s="8" t="s">
        <v>74</v>
      </c>
      <c r="Y69" s="165"/>
      <c r="Z69" s="165"/>
      <c r="AA69" s="14" t="s">
        <v>1514</v>
      </c>
      <c r="AB69" s="14"/>
      <c r="AC69" s="14"/>
      <c r="AD69" s="14"/>
      <c r="AE69" s="14"/>
      <c r="AH69" s="90"/>
      <c r="AJ69" s="179" t="s">
        <v>76</v>
      </c>
    </row>
    <row r="70" spans="2:36" x14ac:dyDescent="0.25">
      <c r="J70" s="8" t="s">
        <v>8</v>
      </c>
      <c r="K70" s="8" t="s">
        <v>79</v>
      </c>
      <c r="L70" s="8" t="s">
        <v>2122</v>
      </c>
      <c r="M70" s="8" t="s">
        <v>2121</v>
      </c>
      <c r="N70" s="8" t="s">
        <v>63</v>
      </c>
      <c r="O70" s="8" t="s">
        <v>297</v>
      </c>
      <c r="P70" s="8" t="s">
        <v>67</v>
      </c>
      <c r="Q70" s="8" t="s">
        <v>1923</v>
      </c>
      <c r="R70" s="8" t="s">
        <v>1807</v>
      </c>
      <c r="S70" s="8" t="s">
        <v>98</v>
      </c>
      <c r="T70" s="7">
        <v>200000002419</v>
      </c>
      <c r="U70" s="21">
        <v>0.01</v>
      </c>
      <c r="V70" s="8" t="s">
        <v>69</v>
      </c>
      <c r="W70" s="8" t="s">
        <v>2120</v>
      </c>
      <c r="X70" s="8" t="s">
        <v>74</v>
      </c>
      <c r="Y70" s="165"/>
      <c r="Z70" s="165"/>
      <c r="AA70" s="14"/>
      <c r="AB70" s="14"/>
      <c r="AC70" s="14"/>
      <c r="AD70" s="14"/>
      <c r="AE70" s="14"/>
      <c r="AH70" s="90"/>
      <c r="AJ70" s="179"/>
    </row>
    <row r="71" spans="2:36" x14ac:dyDescent="0.25">
      <c r="J71" s="8" t="s">
        <v>8</v>
      </c>
      <c r="K71" s="8" t="s">
        <v>353</v>
      </c>
      <c r="L71" s="8" t="s">
        <v>2124</v>
      </c>
      <c r="M71" s="8" t="s">
        <v>2123</v>
      </c>
      <c r="N71" s="8" t="s">
        <v>63</v>
      </c>
      <c r="O71" s="8" t="s">
        <v>297</v>
      </c>
      <c r="P71" s="8" t="s">
        <v>67</v>
      </c>
      <c r="Q71" s="8" t="s">
        <v>1923</v>
      </c>
      <c r="R71" s="8" t="s">
        <v>1807</v>
      </c>
      <c r="S71" s="8" t="s">
        <v>98</v>
      </c>
      <c r="T71" s="7">
        <v>200000002419</v>
      </c>
      <c r="U71" s="21">
        <v>0.01</v>
      </c>
      <c r="V71" s="8" t="s">
        <v>69</v>
      </c>
      <c r="W71" s="8" t="s">
        <v>2120</v>
      </c>
      <c r="X71" s="8" t="s">
        <v>74</v>
      </c>
      <c r="Y71" s="165"/>
      <c r="Z71" s="165"/>
      <c r="AA71" s="14"/>
      <c r="AB71" s="14"/>
      <c r="AC71" s="14"/>
      <c r="AD71" s="14"/>
      <c r="AE71" s="14"/>
      <c r="AH71" s="90"/>
      <c r="AJ71" s="179"/>
    </row>
    <row r="72" spans="2:36" ht="30" x14ac:dyDescent="0.25">
      <c r="B72">
        <v>45</v>
      </c>
      <c r="C72" t="s">
        <v>1908</v>
      </c>
      <c r="D72" t="s">
        <v>1837</v>
      </c>
      <c r="E72" t="s">
        <v>1838</v>
      </c>
      <c r="F72" t="s">
        <v>1842</v>
      </c>
      <c r="G72" t="s">
        <v>10</v>
      </c>
      <c r="I72" t="s">
        <v>1817</v>
      </c>
      <c r="J72" s="8" t="s">
        <v>8</v>
      </c>
      <c r="K72" s="8" t="s">
        <v>30</v>
      </c>
      <c r="L72" s="8" t="s">
        <v>1769</v>
      </c>
      <c r="M72" s="8" t="s">
        <v>1768</v>
      </c>
      <c r="N72" s="8" t="s">
        <v>63</v>
      </c>
      <c r="O72" s="8" t="s">
        <v>339</v>
      </c>
      <c r="P72" s="8" t="s">
        <v>67</v>
      </c>
      <c r="Q72" s="8" t="s">
        <v>1923</v>
      </c>
      <c r="R72" s="8" t="s">
        <v>1807</v>
      </c>
      <c r="S72" s="8" t="s">
        <v>98</v>
      </c>
      <c r="T72" s="7">
        <v>200000002419</v>
      </c>
      <c r="U72" s="21">
        <v>0.01</v>
      </c>
      <c r="V72" s="8" t="s">
        <v>69</v>
      </c>
      <c r="W72" s="8" t="s">
        <v>75</v>
      </c>
      <c r="X72" s="8" t="s">
        <v>74</v>
      </c>
      <c r="Y72" s="165"/>
      <c r="Z72" s="165"/>
      <c r="AA72" s="14" t="s">
        <v>1514</v>
      </c>
      <c r="AB72" s="14"/>
      <c r="AC72" s="14"/>
      <c r="AD72" s="14"/>
      <c r="AE72" s="14"/>
      <c r="AH72" s="90"/>
      <c r="AJ72" s="179" t="s">
        <v>76</v>
      </c>
    </row>
    <row r="73" spans="2:36" ht="30" x14ac:dyDescent="0.25">
      <c r="B73">
        <v>45</v>
      </c>
      <c r="C73" t="s">
        <v>1908</v>
      </c>
      <c r="D73" t="s">
        <v>1837</v>
      </c>
      <c r="E73" t="s">
        <v>1838</v>
      </c>
      <c r="F73" t="s">
        <v>1842</v>
      </c>
      <c r="G73" t="s">
        <v>10</v>
      </c>
      <c r="I73" t="s">
        <v>1817</v>
      </c>
      <c r="J73" s="10" t="s">
        <v>8</v>
      </c>
      <c r="K73" s="10" t="s">
        <v>32</v>
      </c>
      <c r="L73" s="8" t="s">
        <v>1082</v>
      </c>
      <c r="M73" s="8" t="s">
        <v>1081</v>
      </c>
      <c r="N73" s="11" t="s">
        <v>473</v>
      </c>
      <c r="O73" s="10" t="s">
        <v>477</v>
      </c>
      <c r="P73" s="6" t="s">
        <v>474</v>
      </c>
      <c r="Q73" s="6" t="s">
        <v>1924</v>
      </c>
      <c r="R73" s="6" t="s">
        <v>1925</v>
      </c>
      <c r="S73" s="8" t="s">
        <v>475</v>
      </c>
      <c r="T73" s="7">
        <v>200000005339</v>
      </c>
      <c r="U73" s="21">
        <v>0.05</v>
      </c>
      <c r="V73" s="8" t="s">
        <v>476</v>
      </c>
      <c r="W73" s="8" t="s">
        <v>478</v>
      </c>
      <c r="X73" s="8" t="s">
        <v>196</v>
      </c>
      <c r="Y73" s="72"/>
      <c r="Z73" s="72"/>
      <c r="AA73" s="14">
        <v>2599.8000000000002</v>
      </c>
      <c r="AB73" s="14">
        <v>52351.392083478888</v>
      </c>
      <c r="AC73" s="14">
        <f>AB73*AA73/1000</f>
        <v>136103.14913862842</v>
      </c>
      <c r="AD73" s="7">
        <v>200000006869</v>
      </c>
      <c r="AE73" s="46">
        <f>AA73/1000*U73/U$74*AB$74</f>
        <v>100260.59398374795</v>
      </c>
      <c r="AH73" s="163"/>
      <c r="AJ73" s="164" t="s">
        <v>76</v>
      </c>
    </row>
    <row r="74" spans="2:36" x14ac:dyDescent="0.25">
      <c r="B74">
        <v>45</v>
      </c>
      <c r="C74" t="s">
        <v>1908</v>
      </c>
      <c r="D74" t="s">
        <v>1837</v>
      </c>
      <c r="E74" t="s">
        <v>1838</v>
      </c>
      <c r="F74" t="s">
        <v>1842</v>
      </c>
      <c r="G74" t="s">
        <v>10</v>
      </c>
      <c r="I74" t="s">
        <v>1817</v>
      </c>
      <c r="J74" s="123" t="s">
        <v>8</v>
      </c>
      <c r="K74" s="123" t="s">
        <v>64</v>
      </c>
      <c r="L74" s="123" t="s">
        <v>1757</v>
      </c>
      <c r="M74" s="123" t="s">
        <v>1758</v>
      </c>
      <c r="N74" s="123" t="s">
        <v>65</v>
      </c>
      <c r="O74" s="123" t="s">
        <v>303</v>
      </c>
      <c r="P74" s="123" t="s">
        <v>67</v>
      </c>
      <c r="Q74" s="123" t="s">
        <v>1740</v>
      </c>
      <c r="R74" s="123" t="s">
        <v>1739</v>
      </c>
      <c r="S74" s="123" t="s">
        <v>423</v>
      </c>
      <c r="T74" s="111">
        <v>200000006869</v>
      </c>
      <c r="U74" s="133">
        <v>0.05</v>
      </c>
      <c r="V74" s="123" t="s">
        <v>69</v>
      </c>
      <c r="W74" s="123" t="s">
        <v>73</v>
      </c>
      <c r="X74" s="123" t="s">
        <v>12</v>
      </c>
      <c r="Y74" s="147"/>
      <c r="Z74" s="147"/>
      <c r="AA74" s="138">
        <v>90</v>
      </c>
      <c r="AB74" s="138">
        <v>38564.733434782655</v>
      </c>
      <c r="AC74" s="138">
        <f>AB74*AA74/1000</f>
        <v>3470.8260091304387</v>
      </c>
      <c r="AD74" s="138"/>
      <c r="AE74" s="148">
        <f>AA74/1000*U74/U$74*AB$74</f>
        <v>3470.8260091304383</v>
      </c>
      <c r="AH74" s="163"/>
    </row>
    <row r="75" spans="2:36" x14ac:dyDescent="0.25">
      <c r="B75">
        <v>45</v>
      </c>
      <c r="C75" t="s">
        <v>1908</v>
      </c>
      <c r="D75" t="s">
        <v>1837</v>
      </c>
      <c r="E75" t="s">
        <v>1838</v>
      </c>
      <c r="F75" t="s">
        <v>1842</v>
      </c>
      <c r="G75" t="s">
        <v>10</v>
      </c>
      <c r="I75" t="s">
        <v>1817</v>
      </c>
      <c r="J75" s="8" t="s">
        <v>8</v>
      </c>
      <c r="K75" s="8" t="s">
        <v>30</v>
      </c>
      <c r="L75" s="8" t="s">
        <v>1110</v>
      </c>
      <c r="M75" s="8" t="s">
        <v>1759</v>
      </c>
      <c r="N75" s="8" t="s">
        <v>65</v>
      </c>
      <c r="O75" s="8" t="s">
        <v>303</v>
      </c>
      <c r="P75" s="8" t="s">
        <v>67</v>
      </c>
      <c r="Q75" s="8" t="s">
        <v>1740</v>
      </c>
      <c r="R75" s="8" t="s">
        <v>1739</v>
      </c>
      <c r="S75" s="8" t="s">
        <v>423</v>
      </c>
      <c r="T75" s="7">
        <v>200000006869</v>
      </c>
      <c r="U75" s="22">
        <v>0.05</v>
      </c>
      <c r="V75" s="8" t="s">
        <v>69</v>
      </c>
      <c r="W75" s="8" t="s">
        <v>73</v>
      </c>
      <c r="X75" s="8" t="s">
        <v>12</v>
      </c>
      <c r="Y75" s="72"/>
      <c r="Z75" s="72"/>
      <c r="AA75" s="14"/>
      <c r="AB75" s="14"/>
      <c r="AC75" s="14"/>
      <c r="AD75" s="14"/>
      <c r="AE75" s="14"/>
      <c r="AH75" s="90"/>
    </row>
    <row r="76" spans="2:36" x14ac:dyDescent="0.25">
      <c r="B76">
        <v>45</v>
      </c>
      <c r="C76" t="s">
        <v>1908</v>
      </c>
      <c r="D76" t="s">
        <v>1837</v>
      </c>
      <c r="E76" t="s">
        <v>1838</v>
      </c>
      <c r="F76" t="s">
        <v>1842</v>
      </c>
      <c r="G76" t="s">
        <v>10</v>
      </c>
      <c r="I76" t="s">
        <v>1817</v>
      </c>
      <c r="J76" s="8" t="s">
        <v>8</v>
      </c>
      <c r="K76" s="8" t="s">
        <v>72</v>
      </c>
      <c r="L76" s="8" t="s">
        <v>2125</v>
      </c>
      <c r="M76" s="8" t="s">
        <v>1081</v>
      </c>
      <c r="N76" s="8" t="s">
        <v>65</v>
      </c>
      <c r="O76" s="8" t="s">
        <v>303</v>
      </c>
      <c r="P76" s="8" t="s">
        <v>67</v>
      </c>
      <c r="Q76" s="8" t="s">
        <v>1740</v>
      </c>
      <c r="R76" s="8" t="s">
        <v>1739</v>
      </c>
      <c r="S76" s="8" t="s">
        <v>423</v>
      </c>
      <c r="T76" s="7">
        <v>200000006869</v>
      </c>
      <c r="U76" s="22">
        <v>0.05</v>
      </c>
      <c r="V76" s="8" t="s">
        <v>69</v>
      </c>
      <c r="W76" s="8" t="s">
        <v>73</v>
      </c>
      <c r="X76" s="8" t="s">
        <v>12</v>
      </c>
      <c r="Y76" s="8"/>
      <c r="Z76" s="8"/>
      <c r="AA76" s="14"/>
      <c r="AB76" s="14"/>
      <c r="AC76" s="14"/>
      <c r="AD76" s="14"/>
      <c r="AE76" s="14"/>
      <c r="AH76" s="90"/>
    </row>
    <row r="77" spans="2:36" x14ac:dyDescent="0.25">
      <c r="B77">
        <v>45</v>
      </c>
      <c r="C77" t="s">
        <v>1908</v>
      </c>
      <c r="D77" t="s">
        <v>1837</v>
      </c>
      <c r="E77" t="s">
        <v>1838</v>
      </c>
      <c r="F77" t="s">
        <v>1842</v>
      </c>
      <c r="G77" t="s">
        <v>10</v>
      </c>
      <c r="I77" t="s">
        <v>1817</v>
      </c>
      <c r="J77" s="8" t="s">
        <v>8</v>
      </c>
      <c r="K77" s="8" t="s">
        <v>31</v>
      </c>
      <c r="L77" s="8" t="s">
        <v>1107</v>
      </c>
      <c r="M77" s="8" t="s">
        <v>1108</v>
      </c>
      <c r="N77" s="8" t="s">
        <v>65</v>
      </c>
      <c r="O77" s="8" t="s">
        <v>303</v>
      </c>
      <c r="P77" s="8" t="s">
        <v>67</v>
      </c>
      <c r="Q77" s="8" t="s">
        <v>1740</v>
      </c>
      <c r="R77" s="8" t="s">
        <v>1739</v>
      </c>
      <c r="S77" s="8" t="s">
        <v>423</v>
      </c>
      <c r="T77" s="7">
        <v>200000006869</v>
      </c>
      <c r="U77" s="22">
        <v>0.05</v>
      </c>
      <c r="V77" s="8" t="s">
        <v>69</v>
      </c>
      <c r="W77" s="8" t="s">
        <v>73</v>
      </c>
      <c r="X77" s="8" t="s">
        <v>12</v>
      </c>
      <c r="Y77" s="8"/>
      <c r="Z77" s="8"/>
      <c r="AA77" s="14"/>
      <c r="AB77" s="14"/>
      <c r="AC77" s="14"/>
      <c r="AD77" s="14"/>
      <c r="AE77" s="14"/>
      <c r="AH77" s="90"/>
    </row>
    <row r="78" spans="2:36" x14ac:dyDescent="0.25">
      <c r="B78">
        <v>45</v>
      </c>
      <c r="C78" t="s">
        <v>1908</v>
      </c>
      <c r="D78" t="s">
        <v>1837</v>
      </c>
      <c r="E78" t="s">
        <v>1838</v>
      </c>
      <c r="F78" t="s">
        <v>1842</v>
      </c>
      <c r="G78" t="s">
        <v>10</v>
      </c>
      <c r="I78" t="s">
        <v>1817</v>
      </c>
      <c r="J78" s="8" t="s">
        <v>8</v>
      </c>
      <c r="K78" s="8" t="s">
        <v>30</v>
      </c>
      <c r="L78" s="8" t="s">
        <v>1779</v>
      </c>
      <c r="M78" s="8" t="s">
        <v>2126</v>
      </c>
      <c r="N78" s="8" t="s">
        <v>66</v>
      </c>
      <c r="O78" s="8" t="s">
        <v>297</v>
      </c>
      <c r="P78" s="8" t="s">
        <v>67</v>
      </c>
      <c r="Q78" s="8" t="s">
        <v>1926</v>
      </c>
      <c r="R78" s="8" t="s">
        <v>1807</v>
      </c>
      <c r="S78" s="8" t="s">
        <v>98</v>
      </c>
      <c r="T78" s="7">
        <v>200000006973</v>
      </c>
      <c r="U78" s="21">
        <v>9.4000000000000004E-3</v>
      </c>
      <c r="V78" s="8" t="s">
        <v>70</v>
      </c>
      <c r="W78" s="8" t="s">
        <v>729</v>
      </c>
      <c r="X78" s="8" t="s">
        <v>14</v>
      </c>
      <c r="Y78" s="8"/>
      <c r="Z78" s="8"/>
      <c r="AA78" s="14">
        <v>870</v>
      </c>
      <c r="AB78" s="14">
        <v>18287.069572548138</v>
      </c>
      <c r="AC78" s="14">
        <f>AB78*AA78/1000</f>
        <v>15909.75052811688</v>
      </c>
      <c r="AD78" s="14"/>
      <c r="AE78" s="46">
        <f>AC78</f>
        <v>15909.75052811688</v>
      </c>
      <c r="AH78" s="90"/>
      <c r="AJ78" t="s">
        <v>1927</v>
      </c>
    </row>
    <row r="79" spans="2:36" x14ac:dyDescent="0.25">
      <c r="AA79" s="90">
        <f>SUM(AA64:AA78)</f>
        <v>16499.8</v>
      </c>
      <c r="AB79" s="126">
        <f>AVERAGE(AB64:AB78)</f>
        <v>70320.955404242661</v>
      </c>
      <c r="AC79" s="43">
        <f>SUM(AC64:AC78)</f>
        <v>341965.45771694492</v>
      </c>
      <c r="AD79" s="43"/>
      <c r="AE79" s="43">
        <f>SUM(AE64:AE78)</f>
        <v>267086.93995633465</v>
      </c>
      <c r="AF79" s="87">
        <f>AC79-AE79</f>
        <v>74878.517760610266</v>
      </c>
      <c r="AG79" s="126"/>
      <c r="AH79" s="43"/>
      <c r="AI79" s="87"/>
    </row>
    <row r="80" spans="2:36" x14ac:dyDescent="0.25">
      <c r="AA80" s="90"/>
      <c r="AB80" s="90"/>
      <c r="AC80" s="90"/>
      <c r="AD80" s="90"/>
      <c r="AE80" s="90"/>
      <c r="AF80" s="90"/>
      <c r="AG80" s="90"/>
      <c r="AH80" s="90"/>
    </row>
    <row r="81" spans="2:36" ht="18.75" x14ac:dyDescent="0.3">
      <c r="J81" s="16" t="s">
        <v>52</v>
      </c>
      <c r="K81" s="18" t="s">
        <v>1158</v>
      </c>
      <c r="L81" s="18"/>
      <c r="M81" s="18"/>
      <c r="N81" s="19"/>
      <c r="AA81" s="90"/>
      <c r="AB81" s="90"/>
      <c r="AC81" s="90"/>
      <c r="AD81" s="90"/>
      <c r="AE81" s="48"/>
      <c r="AF81" s="90"/>
      <c r="AG81" s="90"/>
      <c r="AH81" s="90"/>
    </row>
    <row r="82" spans="2:36" x14ac:dyDescent="0.25">
      <c r="B82">
        <v>44</v>
      </c>
      <c r="C82" t="s">
        <v>1908</v>
      </c>
      <c r="D82" t="s">
        <v>1837</v>
      </c>
      <c r="E82" t="s">
        <v>1838</v>
      </c>
      <c r="F82" t="s">
        <v>1842</v>
      </c>
      <c r="G82" t="s">
        <v>2</v>
      </c>
      <c r="I82" t="s">
        <v>1817</v>
      </c>
      <c r="J82" s="10" t="s">
        <v>8</v>
      </c>
      <c r="K82" s="10" t="s">
        <v>77</v>
      </c>
      <c r="L82" s="10" t="s">
        <v>2127</v>
      </c>
      <c r="M82" s="10" t="s">
        <v>2128</v>
      </c>
      <c r="N82" s="11" t="s">
        <v>78</v>
      </c>
      <c r="O82" s="11" t="s">
        <v>297</v>
      </c>
      <c r="P82" s="8" t="s">
        <v>82</v>
      </c>
      <c r="Q82" s="8" t="s">
        <v>1929</v>
      </c>
      <c r="R82" s="8" t="s">
        <v>1514</v>
      </c>
      <c r="S82" s="8" t="s">
        <v>423</v>
      </c>
      <c r="T82" s="7">
        <v>200000000248</v>
      </c>
      <c r="U82" s="22">
        <v>0.01</v>
      </c>
      <c r="V82" s="8" t="s">
        <v>70</v>
      </c>
      <c r="W82" s="8" t="s">
        <v>87</v>
      </c>
      <c r="X82" s="8" t="s">
        <v>14</v>
      </c>
      <c r="Y82" s="8"/>
      <c r="Z82" s="8"/>
      <c r="AA82" s="14">
        <v>300</v>
      </c>
      <c r="AB82" s="14">
        <v>17143.506545454533</v>
      </c>
      <c r="AC82" s="14">
        <f>AB82*AA82/1000</f>
        <v>5143.0519636363597</v>
      </c>
      <c r="AD82" s="7">
        <v>200000007735</v>
      </c>
      <c r="AE82" s="14">
        <f>AA82/1000*AB87</f>
        <v>4951.7797775893023</v>
      </c>
      <c r="AF82" s="90" t="s">
        <v>1514</v>
      </c>
      <c r="AG82" s="90"/>
      <c r="AH82" s="90"/>
      <c r="AJ82" t="s">
        <v>2102</v>
      </c>
    </row>
    <row r="83" spans="2:36" x14ac:dyDescent="0.25">
      <c r="B83">
        <v>44</v>
      </c>
      <c r="C83" t="s">
        <v>1908</v>
      </c>
      <c r="D83" t="s">
        <v>1837</v>
      </c>
      <c r="E83" t="s">
        <v>1838</v>
      </c>
      <c r="F83" t="s">
        <v>1842</v>
      </c>
      <c r="G83" t="s">
        <v>2</v>
      </c>
      <c r="I83" t="s">
        <v>1817</v>
      </c>
      <c r="J83" s="10" t="s">
        <v>8</v>
      </c>
      <c r="K83" s="10" t="s">
        <v>31</v>
      </c>
      <c r="L83" s="8" t="s">
        <v>1107</v>
      </c>
      <c r="M83" s="8" t="s">
        <v>1108</v>
      </c>
      <c r="N83" s="11" t="s">
        <v>80</v>
      </c>
      <c r="O83" s="11" t="s">
        <v>303</v>
      </c>
      <c r="P83" s="8" t="s">
        <v>82</v>
      </c>
      <c r="Q83" s="8" t="s">
        <v>1930</v>
      </c>
      <c r="R83" s="8" t="s">
        <v>1514</v>
      </c>
      <c r="S83" s="8" t="s">
        <v>98</v>
      </c>
      <c r="T83" s="7">
        <v>200000001781</v>
      </c>
      <c r="U83" s="23">
        <v>1.0999999999999999E-2</v>
      </c>
      <c r="V83" s="8" t="s">
        <v>83</v>
      </c>
      <c r="W83" s="8" t="s">
        <v>86</v>
      </c>
      <c r="X83" s="8" t="s">
        <v>88</v>
      </c>
      <c r="Y83" s="8" t="s">
        <v>89</v>
      </c>
      <c r="Z83" s="8"/>
      <c r="AA83" s="14">
        <v>2030</v>
      </c>
      <c r="AB83" s="14">
        <v>24875.38304115766</v>
      </c>
      <c r="AC83" s="14">
        <f>AB83*AA83/1000</f>
        <v>50497.027573550055</v>
      </c>
      <c r="AD83" s="7">
        <v>200000007735</v>
      </c>
      <c r="AE83" s="14">
        <f>AA83/1000*AB82*1.1</f>
        <v>38281.450115999971</v>
      </c>
      <c r="AF83" s="90"/>
      <c r="AG83" s="90"/>
      <c r="AH83" s="90"/>
    </row>
    <row r="84" spans="2:36" x14ac:dyDescent="0.25">
      <c r="B84">
        <v>44</v>
      </c>
      <c r="C84" t="s">
        <v>1908</v>
      </c>
      <c r="D84" t="s">
        <v>1837</v>
      </c>
      <c r="E84" t="s">
        <v>1838</v>
      </c>
      <c r="F84" t="s">
        <v>1842</v>
      </c>
      <c r="G84" t="s">
        <v>2</v>
      </c>
      <c r="I84" t="s">
        <v>1817</v>
      </c>
      <c r="J84" s="10" t="s">
        <v>8</v>
      </c>
      <c r="K84" s="10" t="s">
        <v>79</v>
      </c>
      <c r="L84" s="10" t="s">
        <v>2129</v>
      </c>
      <c r="M84" s="10" t="s">
        <v>2130</v>
      </c>
      <c r="N84" s="11" t="s">
        <v>80</v>
      </c>
      <c r="O84" s="11" t="s">
        <v>303</v>
      </c>
      <c r="P84" s="8" t="s">
        <v>82</v>
      </c>
      <c r="Q84" s="8" t="s">
        <v>1930</v>
      </c>
      <c r="R84" s="8" t="s">
        <v>1514</v>
      </c>
      <c r="S84" s="8" t="s">
        <v>98</v>
      </c>
      <c r="T84" s="7">
        <v>200000001781</v>
      </c>
      <c r="U84" s="23">
        <v>1.0999999999999999E-2</v>
      </c>
      <c r="V84" s="8" t="s">
        <v>83</v>
      </c>
      <c r="W84" s="8" t="s">
        <v>1514</v>
      </c>
      <c r="X84" s="8" t="s">
        <v>88</v>
      </c>
      <c r="Y84" s="8" t="s">
        <v>89</v>
      </c>
      <c r="Z84" s="8"/>
      <c r="AA84" s="14" t="s">
        <v>1514</v>
      </c>
      <c r="AB84" s="14"/>
      <c r="AC84" s="14"/>
      <c r="AD84" s="14"/>
      <c r="AE84" s="14"/>
      <c r="AF84" s="90"/>
      <c r="AG84" s="90"/>
      <c r="AH84" s="90"/>
    </row>
    <row r="85" spans="2:36" x14ac:dyDescent="0.25">
      <c r="B85">
        <v>44</v>
      </c>
      <c r="C85" t="s">
        <v>1908</v>
      </c>
      <c r="D85" t="s">
        <v>1837</v>
      </c>
      <c r="E85" t="s">
        <v>1838</v>
      </c>
      <c r="F85" t="s">
        <v>1842</v>
      </c>
      <c r="G85" t="s">
        <v>2</v>
      </c>
      <c r="I85" t="s">
        <v>1817</v>
      </c>
      <c r="J85" s="10" t="s">
        <v>8</v>
      </c>
      <c r="K85" s="10" t="s">
        <v>30</v>
      </c>
      <c r="L85" s="8" t="s">
        <v>1110</v>
      </c>
      <c r="M85" s="8" t="s">
        <v>1759</v>
      </c>
      <c r="N85" s="11" t="s">
        <v>80</v>
      </c>
      <c r="O85" s="11" t="s">
        <v>303</v>
      </c>
      <c r="P85" s="8" t="s">
        <v>82</v>
      </c>
      <c r="Q85" s="8" t="s">
        <v>1930</v>
      </c>
      <c r="R85" s="8" t="s">
        <v>1514</v>
      </c>
      <c r="S85" s="8" t="s">
        <v>98</v>
      </c>
      <c r="T85" s="7">
        <v>200000001781</v>
      </c>
      <c r="U85" s="23">
        <v>1.0999999999999999E-2</v>
      </c>
      <c r="V85" s="8" t="s">
        <v>83</v>
      </c>
      <c r="W85" s="8" t="s">
        <v>86</v>
      </c>
      <c r="X85" s="8" t="s">
        <v>88</v>
      </c>
      <c r="Y85" s="8" t="s">
        <v>89</v>
      </c>
      <c r="Z85" s="8"/>
      <c r="AA85" s="14" t="s">
        <v>1514</v>
      </c>
      <c r="AB85" s="14"/>
      <c r="AC85" s="14"/>
      <c r="AD85" s="14"/>
      <c r="AE85" s="14"/>
      <c r="AF85" s="90"/>
      <c r="AG85" s="90"/>
      <c r="AH85" s="90"/>
    </row>
    <row r="86" spans="2:36" x14ac:dyDescent="0.25">
      <c r="B86">
        <v>44</v>
      </c>
      <c r="C86" t="s">
        <v>1908</v>
      </c>
      <c r="D86" t="s">
        <v>1837</v>
      </c>
      <c r="E86" t="s">
        <v>1838</v>
      </c>
      <c r="F86" t="s">
        <v>1842</v>
      </c>
      <c r="G86" t="s">
        <v>2</v>
      </c>
      <c r="I86" t="s">
        <v>1817</v>
      </c>
      <c r="J86" s="10" t="s">
        <v>8</v>
      </c>
      <c r="K86" s="10" t="s">
        <v>32</v>
      </c>
      <c r="L86" s="8" t="s">
        <v>1082</v>
      </c>
      <c r="M86" s="8" t="s">
        <v>1081</v>
      </c>
      <c r="N86" s="11" t="s">
        <v>80</v>
      </c>
      <c r="O86" s="11" t="s">
        <v>303</v>
      </c>
      <c r="P86" s="8" t="s">
        <v>82</v>
      </c>
      <c r="Q86" s="8" t="s">
        <v>1930</v>
      </c>
      <c r="R86" s="8" t="s">
        <v>1514</v>
      </c>
      <c r="S86" s="8" t="s">
        <v>98</v>
      </c>
      <c r="T86" s="7">
        <v>200000001781</v>
      </c>
      <c r="U86" s="23">
        <v>1.0999999999999999E-2</v>
      </c>
      <c r="V86" s="8" t="s">
        <v>83</v>
      </c>
      <c r="W86" s="8" t="s">
        <v>86</v>
      </c>
      <c r="X86" s="8" t="s">
        <v>88</v>
      </c>
      <c r="Y86" s="8" t="s">
        <v>89</v>
      </c>
      <c r="Z86" s="8"/>
      <c r="AA86" s="14" t="s">
        <v>1514</v>
      </c>
      <c r="AB86" s="14"/>
      <c r="AC86" s="14"/>
      <c r="AD86" s="14"/>
      <c r="AE86" s="14"/>
      <c r="AF86" s="90"/>
      <c r="AG86" s="90"/>
      <c r="AH86" s="90"/>
    </row>
    <row r="87" spans="2:36" x14ac:dyDescent="0.25">
      <c r="B87">
        <v>44</v>
      </c>
      <c r="C87" t="s">
        <v>1908</v>
      </c>
      <c r="D87" t="s">
        <v>1837</v>
      </c>
      <c r="E87" t="s">
        <v>1838</v>
      </c>
      <c r="F87" t="s">
        <v>1842</v>
      </c>
      <c r="G87" t="s">
        <v>2</v>
      </c>
      <c r="I87" t="s">
        <v>1817</v>
      </c>
      <c r="J87" s="94" t="s">
        <v>8</v>
      </c>
      <c r="K87" s="94" t="s">
        <v>61</v>
      </c>
      <c r="L87" s="94"/>
      <c r="M87" s="94"/>
      <c r="N87" s="135" t="s">
        <v>81</v>
      </c>
      <c r="O87" s="135" t="s">
        <v>339</v>
      </c>
      <c r="P87" s="123" t="s">
        <v>82</v>
      </c>
      <c r="Q87" s="123" t="s">
        <v>1931</v>
      </c>
      <c r="R87" s="123" t="s">
        <v>1514</v>
      </c>
      <c r="S87" s="123" t="s">
        <v>423</v>
      </c>
      <c r="T87" s="111">
        <v>200000007735</v>
      </c>
      <c r="U87" s="133">
        <v>0.01</v>
      </c>
      <c r="V87" s="123" t="s">
        <v>83</v>
      </c>
      <c r="W87" s="123" t="s">
        <v>84</v>
      </c>
      <c r="X87" s="123" t="s">
        <v>14</v>
      </c>
      <c r="Y87" s="123" t="s">
        <v>1514</v>
      </c>
      <c r="Z87" s="123"/>
      <c r="AA87" s="138">
        <v>3086</v>
      </c>
      <c r="AB87" s="138">
        <v>16505.932591964342</v>
      </c>
      <c r="AC87" s="138">
        <f>AB87*AA87/1000</f>
        <v>50937.30797880196</v>
      </c>
      <c r="AD87" s="138"/>
      <c r="AE87" s="138">
        <f>AB87*AA87/1000</f>
        <v>50937.30797880196</v>
      </c>
      <c r="AF87" s="90"/>
      <c r="AG87" s="90"/>
      <c r="AH87" s="90"/>
    </row>
    <row r="88" spans="2:36" x14ac:dyDescent="0.25">
      <c r="B88">
        <v>44</v>
      </c>
      <c r="C88" t="s">
        <v>1908</v>
      </c>
      <c r="D88" t="s">
        <v>1837</v>
      </c>
      <c r="E88" t="s">
        <v>1838</v>
      </c>
      <c r="F88" t="s">
        <v>1842</v>
      </c>
      <c r="G88" t="s">
        <v>2</v>
      </c>
      <c r="I88" t="s">
        <v>1817</v>
      </c>
      <c r="J88" s="10" t="s">
        <v>8</v>
      </c>
      <c r="K88" s="10" t="s">
        <v>85</v>
      </c>
      <c r="L88" s="10"/>
      <c r="M88" s="10"/>
      <c r="N88" s="11" t="s">
        <v>81</v>
      </c>
      <c r="O88" s="11" t="s">
        <v>339</v>
      </c>
      <c r="P88" s="8" t="s">
        <v>82</v>
      </c>
      <c r="Q88" s="8" t="s">
        <v>1931</v>
      </c>
      <c r="R88" s="8" t="s">
        <v>1514</v>
      </c>
      <c r="S88" s="8" t="s">
        <v>423</v>
      </c>
      <c r="T88" s="7">
        <v>200000007735</v>
      </c>
      <c r="U88" s="22">
        <v>0.01</v>
      </c>
      <c r="V88" s="8" t="s">
        <v>83</v>
      </c>
      <c r="W88" s="8" t="s">
        <v>84</v>
      </c>
      <c r="X88" s="8" t="s">
        <v>14</v>
      </c>
      <c r="Y88" s="8" t="s">
        <v>1514</v>
      </c>
      <c r="Z88" s="8"/>
      <c r="AA88" s="14"/>
      <c r="AB88" s="14"/>
      <c r="AC88" s="14"/>
      <c r="AD88" s="14"/>
      <c r="AE88" s="14"/>
      <c r="AF88" s="90"/>
      <c r="AG88" s="90"/>
      <c r="AH88" s="90"/>
    </row>
    <row r="89" spans="2:36" x14ac:dyDescent="0.25">
      <c r="S89" s="41"/>
      <c r="T89" s="56"/>
      <c r="U89" s="41"/>
      <c r="AA89" s="90">
        <f>SUM(AA82:AA88)</f>
        <v>5416</v>
      </c>
      <c r="AB89" s="126">
        <f>AVERAGE(AB82:AB88)</f>
        <v>19508.274059525513</v>
      </c>
      <c r="AC89" s="87">
        <f>SUM(AC82:AC88)</f>
        <v>106577.38751598838</v>
      </c>
      <c r="AD89" s="13"/>
      <c r="AE89" s="87">
        <f>SUM(AE82:AE88)</f>
        <v>94170.537872391229</v>
      </c>
      <c r="AF89" s="87">
        <f>AC89-AE89</f>
        <v>12406.849643597146</v>
      </c>
      <c r="AG89" s="126">
        <f>AB89/1000</f>
        <v>19.508274059525512</v>
      </c>
    </row>
    <row r="90" spans="2:36" x14ac:dyDescent="0.25">
      <c r="T90" s="5"/>
    </row>
    <row r="91" spans="2:36" ht="18.75" x14ac:dyDescent="0.3">
      <c r="J91" s="16" t="s">
        <v>52</v>
      </c>
      <c r="K91" s="18" t="s">
        <v>1159</v>
      </c>
      <c r="L91" s="18"/>
      <c r="M91" s="18"/>
      <c r="N91" s="19"/>
      <c r="O91" s="19"/>
      <c r="S91" s="57"/>
      <c r="T91" s="58"/>
      <c r="AE91" s="1"/>
    </row>
    <row r="92" spans="2:36" x14ac:dyDescent="0.25">
      <c r="B92">
        <v>48</v>
      </c>
      <c r="C92" t="s">
        <v>1908</v>
      </c>
      <c r="D92" t="s">
        <v>1837</v>
      </c>
      <c r="E92" t="s">
        <v>1838</v>
      </c>
      <c r="F92" t="s">
        <v>1839</v>
      </c>
      <c r="G92" t="s">
        <v>10</v>
      </c>
      <c r="I92" t="s">
        <v>1852</v>
      </c>
      <c r="J92" s="10" t="s">
        <v>8</v>
      </c>
      <c r="K92" s="10" t="s">
        <v>46</v>
      </c>
      <c r="L92" s="10"/>
      <c r="M92" s="10"/>
      <c r="N92" s="11" t="s">
        <v>90</v>
      </c>
      <c r="O92" s="11" t="s">
        <v>297</v>
      </c>
      <c r="P92" s="8" t="s">
        <v>67</v>
      </c>
      <c r="Q92" s="8" t="s">
        <v>1666</v>
      </c>
      <c r="R92" s="8" t="s">
        <v>1932</v>
      </c>
      <c r="S92" s="8" t="s">
        <v>98</v>
      </c>
      <c r="T92" s="7">
        <v>200000000861</v>
      </c>
      <c r="U92" s="22">
        <v>0.1</v>
      </c>
      <c r="V92" s="8" t="s">
        <v>18</v>
      </c>
      <c r="W92" s="8" t="s">
        <v>705</v>
      </c>
      <c r="X92" s="8" t="s">
        <v>12</v>
      </c>
      <c r="Y92" s="8"/>
      <c r="Z92" s="8"/>
      <c r="AA92" s="14">
        <v>700</v>
      </c>
      <c r="AB92" s="14">
        <v>47440.713820340017</v>
      </c>
      <c r="AC92" s="14">
        <f>AB92*AA92/1000</f>
        <v>33208.49967423801</v>
      </c>
      <c r="AD92" s="7">
        <v>200000001268</v>
      </c>
      <c r="AE92" s="24">
        <f>AA92/1000*(10/3.7)*AB94</f>
        <v>25720.088648648645</v>
      </c>
      <c r="AF92" s="90"/>
      <c r="AG92" s="90"/>
      <c r="AH92" s="1"/>
      <c r="AI92" s="90"/>
      <c r="AJ92" s="90"/>
    </row>
    <row r="93" spans="2:36" x14ac:dyDescent="0.25">
      <c r="B93">
        <v>48</v>
      </c>
      <c r="C93" t="s">
        <v>1908</v>
      </c>
      <c r="D93" t="s">
        <v>1837</v>
      </c>
      <c r="E93" t="s">
        <v>1838</v>
      </c>
      <c r="F93" t="s">
        <v>1839</v>
      </c>
      <c r="G93" t="s">
        <v>10</v>
      </c>
      <c r="I93" t="s">
        <v>1852</v>
      </c>
      <c r="J93" s="10" t="s">
        <v>8</v>
      </c>
      <c r="K93" s="10" t="s">
        <v>30</v>
      </c>
      <c r="L93" s="10"/>
      <c r="M93" s="10"/>
      <c r="N93" s="11" t="s">
        <v>90</v>
      </c>
      <c r="O93" s="11" t="s">
        <v>303</v>
      </c>
      <c r="P93" s="8" t="s">
        <v>67</v>
      </c>
      <c r="Q93" s="8" t="s">
        <v>1666</v>
      </c>
      <c r="R93" s="8" t="s">
        <v>1932</v>
      </c>
      <c r="S93" s="8" t="s">
        <v>98</v>
      </c>
      <c r="T93" s="7">
        <v>200000000861</v>
      </c>
      <c r="U93" s="22">
        <v>0.1</v>
      </c>
      <c r="V93" s="8" t="s">
        <v>18</v>
      </c>
      <c r="W93" s="8" t="s">
        <v>100</v>
      </c>
      <c r="X93" s="8" t="s">
        <v>12</v>
      </c>
      <c r="Y93" s="8"/>
      <c r="Z93" s="8"/>
      <c r="AA93" s="14"/>
      <c r="AB93" s="44"/>
      <c r="AC93" s="14"/>
      <c r="AD93" s="24"/>
      <c r="AE93" s="24"/>
      <c r="AF93" s="90"/>
      <c r="AG93" s="90"/>
      <c r="AH93" s="90"/>
      <c r="AI93" s="90"/>
      <c r="AJ93" s="90"/>
    </row>
    <row r="94" spans="2:36" x14ac:dyDescent="0.25">
      <c r="B94">
        <v>48</v>
      </c>
      <c r="C94" t="s">
        <v>1908</v>
      </c>
      <c r="D94" t="s">
        <v>1837</v>
      </c>
      <c r="E94" t="s">
        <v>1838</v>
      </c>
      <c r="F94" t="s">
        <v>1839</v>
      </c>
      <c r="G94" t="s">
        <v>10</v>
      </c>
      <c r="I94" t="s">
        <v>1852</v>
      </c>
      <c r="J94" s="94" t="s">
        <v>8</v>
      </c>
      <c r="K94" s="94" t="s">
        <v>47</v>
      </c>
      <c r="L94" s="94"/>
      <c r="M94" s="94"/>
      <c r="N94" s="135" t="s">
        <v>91</v>
      </c>
      <c r="O94" s="135" t="s">
        <v>302</v>
      </c>
      <c r="P94" s="123" t="s">
        <v>67</v>
      </c>
      <c r="Q94" s="123" t="s">
        <v>1933</v>
      </c>
      <c r="R94" s="123" t="s">
        <v>1802</v>
      </c>
      <c r="S94" s="123" t="s">
        <v>98</v>
      </c>
      <c r="T94" s="111">
        <v>200000001268</v>
      </c>
      <c r="U94" s="140">
        <v>3.6999999999999998E-2</v>
      </c>
      <c r="V94" s="123" t="s">
        <v>98</v>
      </c>
      <c r="W94" s="123" t="s">
        <v>99</v>
      </c>
      <c r="X94" s="123" t="s">
        <v>14</v>
      </c>
      <c r="Y94" s="123"/>
      <c r="Z94" s="151"/>
      <c r="AA94" s="149">
        <v>50</v>
      </c>
      <c r="AB94" s="138">
        <v>13594.904</v>
      </c>
      <c r="AC94" s="150">
        <f>AB94*AA94/1000</f>
        <v>679.74520000000007</v>
      </c>
      <c r="AD94" s="177"/>
      <c r="AE94" s="149">
        <f>AA94/1000*AB94</f>
        <v>679.74520000000007</v>
      </c>
      <c r="AF94" s="90"/>
      <c r="AG94" s="90"/>
      <c r="AH94" s="90"/>
      <c r="AI94" s="90"/>
      <c r="AJ94" s="90" t="s">
        <v>1937</v>
      </c>
    </row>
    <row r="95" spans="2:36" x14ac:dyDescent="0.25">
      <c r="B95">
        <v>48</v>
      </c>
      <c r="C95" t="s">
        <v>1908</v>
      </c>
      <c r="D95" t="s">
        <v>1837</v>
      </c>
      <c r="E95" t="s">
        <v>1838</v>
      </c>
      <c r="F95" t="s">
        <v>1839</v>
      </c>
      <c r="G95" t="s">
        <v>10</v>
      </c>
      <c r="I95" t="s">
        <v>1852</v>
      </c>
      <c r="J95" s="10" t="s">
        <v>8</v>
      </c>
      <c r="K95" s="10" t="s">
        <v>30</v>
      </c>
      <c r="L95" s="10"/>
      <c r="M95" s="10"/>
      <c r="N95" s="11" t="s">
        <v>92</v>
      </c>
      <c r="O95" s="11" t="s">
        <v>303</v>
      </c>
      <c r="P95" s="8" t="s">
        <v>67</v>
      </c>
      <c r="Q95" s="8" t="s">
        <v>1514</v>
      </c>
      <c r="R95" s="8" t="s">
        <v>1802</v>
      </c>
      <c r="S95" s="8" t="s">
        <v>98</v>
      </c>
      <c r="T95" s="7">
        <v>200000001834</v>
      </c>
      <c r="U95" s="22">
        <v>0.08</v>
      </c>
      <c r="V95" s="8" t="s">
        <v>96</v>
      </c>
      <c r="W95" s="8" t="s">
        <v>97</v>
      </c>
      <c r="X95" s="8" t="s">
        <v>12</v>
      </c>
      <c r="Y95" s="8"/>
      <c r="Z95" s="8"/>
      <c r="AA95" s="14">
        <v>0</v>
      </c>
      <c r="AB95" s="45" t="s">
        <v>17</v>
      </c>
      <c r="AC95" s="14"/>
      <c r="AD95" s="24"/>
      <c r="AE95" s="24"/>
      <c r="AF95" s="90"/>
      <c r="AG95" s="90"/>
      <c r="AH95" s="90"/>
      <c r="AI95" s="90"/>
      <c r="AJ95" s="90"/>
    </row>
    <row r="96" spans="2:36" x14ac:dyDescent="0.25">
      <c r="B96">
        <v>48</v>
      </c>
      <c r="C96" t="s">
        <v>1908</v>
      </c>
      <c r="D96" t="s">
        <v>1837</v>
      </c>
      <c r="E96" t="s">
        <v>1838</v>
      </c>
      <c r="F96" t="s">
        <v>1839</v>
      </c>
      <c r="G96" t="s">
        <v>10</v>
      </c>
      <c r="I96" t="s">
        <v>1852</v>
      </c>
      <c r="J96" s="10" t="s">
        <v>8</v>
      </c>
      <c r="K96" s="10" t="s">
        <v>64</v>
      </c>
      <c r="L96" s="10"/>
      <c r="M96" s="10"/>
      <c r="N96" s="11" t="s">
        <v>93</v>
      </c>
      <c r="O96" s="11" t="s">
        <v>303</v>
      </c>
      <c r="P96" s="8" t="s">
        <v>67</v>
      </c>
      <c r="Q96" s="8" t="s">
        <v>1934</v>
      </c>
      <c r="R96" s="8" t="s">
        <v>1935</v>
      </c>
      <c r="S96" s="8" t="s">
        <v>98</v>
      </c>
      <c r="T96" s="7">
        <v>200000006701</v>
      </c>
      <c r="U96" s="23">
        <v>9.8900000000000002E-2</v>
      </c>
      <c r="V96" s="8" t="s">
        <v>107</v>
      </c>
      <c r="W96" s="8" t="s">
        <v>108</v>
      </c>
      <c r="X96" s="8" t="s">
        <v>12</v>
      </c>
      <c r="Y96" s="8"/>
      <c r="Z96" s="8"/>
      <c r="AA96" s="14">
        <v>300</v>
      </c>
      <c r="AB96" s="14">
        <v>42142.654507444036</v>
      </c>
      <c r="AC96" s="14">
        <f>AB96*AA96/1000</f>
        <v>12642.79635223321</v>
      </c>
      <c r="AD96" s="7">
        <v>200000001268</v>
      </c>
      <c r="AE96" s="24">
        <f>AA96/1000*(3.7/9.89)*AB94</f>
        <v>1525.8183458038422</v>
      </c>
      <c r="AF96" s="90"/>
      <c r="AG96" s="90"/>
      <c r="AH96" s="90"/>
      <c r="AI96" s="90"/>
      <c r="AJ96" s="90" t="s">
        <v>1936</v>
      </c>
    </row>
    <row r="97" spans="2:36" x14ac:dyDescent="0.25">
      <c r="B97">
        <v>48</v>
      </c>
      <c r="C97" t="s">
        <v>1908</v>
      </c>
      <c r="D97" t="s">
        <v>1837</v>
      </c>
      <c r="E97" t="s">
        <v>1838</v>
      </c>
      <c r="F97" t="s">
        <v>1839</v>
      </c>
      <c r="G97" t="s">
        <v>10</v>
      </c>
      <c r="I97" t="s">
        <v>1852</v>
      </c>
      <c r="J97" s="10" t="s">
        <v>8</v>
      </c>
      <c r="K97" s="10" t="s">
        <v>62</v>
      </c>
      <c r="L97" s="10"/>
      <c r="M97" s="10"/>
      <c r="N97" s="11" t="s">
        <v>93</v>
      </c>
      <c r="O97" s="11" t="s">
        <v>297</v>
      </c>
      <c r="P97" s="8" t="s">
        <v>67</v>
      </c>
      <c r="Q97" s="8" t="s">
        <v>1934</v>
      </c>
      <c r="R97" s="8" t="s">
        <v>1935</v>
      </c>
      <c r="S97" s="8" t="s">
        <v>98</v>
      </c>
      <c r="T97" s="7">
        <v>200000006701</v>
      </c>
      <c r="U97" s="23">
        <v>9.8900000000000002E-2</v>
      </c>
      <c r="V97" s="8" t="s">
        <v>107</v>
      </c>
      <c r="W97" s="8" t="s">
        <v>109</v>
      </c>
      <c r="X97" s="8" t="s">
        <v>12</v>
      </c>
      <c r="Y97" s="8"/>
      <c r="Z97" s="8"/>
      <c r="AA97" s="14"/>
      <c r="AB97" s="14"/>
      <c r="AC97" s="14"/>
      <c r="AD97" s="24"/>
      <c r="AE97" s="24"/>
      <c r="AF97" s="90"/>
      <c r="AG97" s="90"/>
      <c r="AH97" s="90"/>
      <c r="AI97" s="90"/>
      <c r="AJ97" s="90"/>
    </row>
    <row r="98" spans="2:36" x14ac:dyDescent="0.25">
      <c r="B98">
        <v>48</v>
      </c>
      <c r="C98" t="s">
        <v>1908</v>
      </c>
      <c r="D98" t="s">
        <v>1837</v>
      </c>
      <c r="E98" t="s">
        <v>1838</v>
      </c>
      <c r="F98" t="s">
        <v>1839</v>
      </c>
      <c r="G98" t="s">
        <v>10</v>
      </c>
      <c r="I98" t="s">
        <v>1852</v>
      </c>
      <c r="J98" s="10" t="s">
        <v>8</v>
      </c>
      <c r="K98" s="10" t="s">
        <v>30</v>
      </c>
      <c r="L98" s="10"/>
      <c r="M98" s="10"/>
      <c r="N98" s="11" t="s">
        <v>94</v>
      </c>
      <c r="O98" s="11" t="s">
        <v>303</v>
      </c>
      <c r="P98" s="8" t="s">
        <v>67</v>
      </c>
      <c r="Q98" s="8" t="s">
        <v>1933</v>
      </c>
      <c r="R98" s="8" t="s">
        <v>1802</v>
      </c>
      <c r="S98" s="8" t="s">
        <v>424</v>
      </c>
      <c r="T98" s="7">
        <v>200000006998</v>
      </c>
      <c r="U98" s="22">
        <v>7.0000000000000007E-2</v>
      </c>
      <c r="V98" s="8" t="s">
        <v>95</v>
      </c>
      <c r="W98" s="8" t="s">
        <v>101</v>
      </c>
      <c r="X98" s="8" t="s">
        <v>13</v>
      </c>
      <c r="Y98" s="8"/>
      <c r="Z98" s="8"/>
      <c r="AA98" s="14">
        <v>4510</v>
      </c>
      <c r="AB98" s="14">
        <v>30278.816046570919</v>
      </c>
      <c r="AC98" s="14">
        <f>AB98*AA98/1000</f>
        <v>136557.46037003485</v>
      </c>
      <c r="AD98" s="7">
        <v>200000001268</v>
      </c>
      <c r="AE98" s="24">
        <f>AA98/1000*(7/3.7)*AB94</f>
        <v>115997.59980540539</v>
      </c>
      <c r="AF98" s="90"/>
      <c r="AG98" s="90"/>
      <c r="AH98" s="90"/>
      <c r="AI98" s="90"/>
      <c r="AJ98" s="90"/>
    </row>
    <row r="99" spans="2:36" x14ac:dyDescent="0.25">
      <c r="B99">
        <v>48</v>
      </c>
      <c r="C99" t="s">
        <v>1908</v>
      </c>
      <c r="D99" t="s">
        <v>1837</v>
      </c>
      <c r="E99" t="s">
        <v>1838</v>
      </c>
      <c r="F99" t="s">
        <v>1839</v>
      </c>
      <c r="G99" t="s">
        <v>10</v>
      </c>
      <c r="I99" t="s">
        <v>1852</v>
      </c>
      <c r="J99" s="10" t="s">
        <v>8</v>
      </c>
      <c r="K99" s="10" t="s">
        <v>32</v>
      </c>
      <c r="L99" s="10"/>
      <c r="M99" s="10"/>
      <c r="N99" s="11" t="s">
        <v>94</v>
      </c>
      <c r="O99" s="11" t="s">
        <v>303</v>
      </c>
      <c r="P99" s="8" t="s">
        <v>67</v>
      </c>
      <c r="Q99" s="8" t="s">
        <v>1933</v>
      </c>
      <c r="R99" s="8" t="s">
        <v>1802</v>
      </c>
      <c r="S99" s="8" t="s">
        <v>424</v>
      </c>
      <c r="T99" s="7">
        <v>200000006998</v>
      </c>
      <c r="U99" s="22">
        <v>7.0000000000000007E-2</v>
      </c>
      <c r="V99" s="8" t="s">
        <v>95</v>
      </c>
      <c r="W99" s="8" t="s">
        <v>103</v>
      </c>
      <c r="X99" s="8" t="s">
        <v>13</v>
      </c>
      <c r="Y99" s="8"/>
      <c r="Z99" s="8"/>
      <c r="AA99" s="14"/>
      <c r="AB99" s="14"/>
      <c r="AC99" s="14"/>
      <c r="AD99" s="24"/>
      <c r="AE99" s="24"/>
      <c r="AF99" s="90"/>
      <c r="AG99" s="90"/>
      <c r="AH99" s="90"/>
      <c r="AI99" s="90"/>
      <c r="AJ99" s="90"/>
    </row>
    <row r="100" spans="2:36" x14ac:dyDescent="0.25">
      <c r="B100">
        <v>48</v>
      </c>
      <c r="C100" t="s">
        <v>1908</v>
      </c>
      <c r="D100" t="s">
        <v>1837</v>
      </c>
      <c r="E100" t="s">
        <v>1838</v>
      </c>
      <c r="F100" t="s">
        <v>1839</v>
      </c>
      <c r="G100" t="s">
        <v>10</v>
      </c>
      <c r="I100" t="s">
        <v>1852</v>
      </c>
      <c r="J100" s="10" t="s">
        <v>8</v>
      </c>
      <c r="K100" s="10" t="s">
        <v>64</v>
      </c>
      <c r="L100" s="10"/>
      <c r="M100" s="10"/>
      <c r="N100" s="11" t="s">
        <v>94</v>
      </c>
      <c r="O100" s="11" t="s">
        <v>303</v>
      </c>
      <c r="P100" s="8" t="s">
        <v>67</v>
      </c>
      <c r="Q100" s="8" t="s">
        <v>1933</v>
      </c>
      <c r="R100" s="8" t="s">
        <v>1802</v>
      </c>
      <c r="S100" s="8" t="s">
        <v>424</v>
      </c>
      <c r="T100" s="7">
        <v>200000006998</v>
      </c>
      <c r="U100" s="22">
        <v>7.0000000000000007E-2</v>
      </c>
      <c r="V100" s="8" t="s">
        <v>95</v>
      </c>
      <c r="W100" s="8" t="s">
        <v>102</v>
      </c>
      <c r="X100" s="8" t="s">
        <v>13</v>
      </c>
      <c r="Y100" s="8"/>
      <c r="Z100" s="8"/>
      <c r="AA100" s="14"/>
      <c r="AB100" s="14"/>
      <c r="AC100" s="14"/>
      <c r="AD100" s="24"/>
      <c r="AE100" s="24"/>
      <c r="AF100" s="90"/>
      <c r="AG100" s="90"/>
      <c r="AH100" s="90"/>
      <c r="AI100" s="90"/>
      <c r="AJ100" s="90"/>
    </row>
    <row r="101" spans="2:36" x14ac:dyDescent="0.25">
      <c r="B101">
        <v>48</v>
      </c>
      <c r="C101" t="s">
        <v>1908</v>
      </c>
      <c r="D101" t="s">
        <v>1837</v>
      </c>
      <c r="E101" t="s">
        <v>1838</v>
      </c>
      <c r="F101" t="s">
        <v>1839</v>
      </c>
      <c r="G101" t="s">
        <v>10</v>
      </c>
      <c r="I101" t="s">
        <v>1852</v>
      </c>
      <c r="J101" s="10" t="s">
        <v>8</v>
      </c>
      <c r="K101" s="10" t="s">
        <v>62</v>
      </c>
      <c r="L101" s="10"/>
      <c r="M101" s="10"/>
      <c r="N101" s="11" t="s">
        <v>94</v>
      </c>
      <c r="O101" s="11" t="s">
        <v>303</v>
      </c>
      <c r="P101" s="8" t="s">
        <v>67</v>
      </c>
      <c r="Q101" s="8" t="s">
        <v>1933</v>
      </c>
      <c r="R101" s="8" t="s">
        <v>1802</v>
      </c>
      <c r="S101" s="8" t="s">
        <v>424</v>
      </c>
      <c r="T101" s="7">
        <v>200000006998</v>
      </c>
      <c r="U101" s="22">
        <v>7.0000000000000007E-2</v>
      </c>
      <c r="V101" s="8" t="s">
        <v>95</v>
      </c>
      <c r="W101" s="8" t="s">
        <v>104</v>
      </c>
      <c r="X101" s="8" t="s">
        <v>13</v>
      </c>
      <c r="Y101" s="8"/>
      <c r="Z101" s="8"/>
      <c r="AA101" s="14"/>
      <c r="AB101" s="14"/>
      <c r="AC101" s="14"/>
      <c r="AD101" s="24"/>
      <c r="AE101" s="24"/>
      <c r="AF101" s="90"/>
      <c r="AG101" s="90"/>
      <c r="AH101" s="90"/>
      <c r="AI101" s="90"/>
      <c r="AJ101" s="90"/>
    </row>
    <row r="102" spans="2:36" x14ac:dyDescent="0.25">
      <c r="B102">
        <v>48</v>
      </c>
      <c r="C102" t="s">
        <v>1908</v>
      </c>
      <c r="D102" t="s">
        <v>1837</v>
      </c>
      <c r="E102" t="s">
        <v>1838</v>
      </c>
      <c r="F102" t="s">
        <v>1839</v>
      </c>
      <c r="G102" t="s">
        <v>10</v>
      </c>
      <c r="I102" t="s">
        <v>1852</v>
      </c>
      <c r="J102" s="10" t="s">
        <v>8</v>
      </c>
      <c r="K102" s="10" t="s">
        <v>31</v>
      </c>
      <c r="L102" s="10"/>
      <c r="M102" s="10"/>
      <c r="N102" s="11" t="s">
        <v>94</v>
      </c>
      <c r="O102" s="11" t="s">
        <v>303</v>
      </c>
      <c r="P102" s="8" t="s">
        <v>67</v>
      </c>
      <c r="Q102" s="8" t="s">
        <v>1933</v>
      </c>
      <c r="R102" s="8" t="s">
        <v>1802</v>
      </c>
      <c r="S102" s="8" t="s">
        <v>424</v>
      </c>
      <c r="T102" s="7">
        <v>200000006998</v>
      </c>
      <c r="U102" s="22">
        <v>7.0000000000000007E-2</v>
      </c>
      <c r="V102" s="8" t="s">
        <v>95</v>
      </c>
      <c r="W102" s="8" t="s">
        <v>105</v>
      </c>
      <c r="X102" s="8" t="s">
        <v>13</v>
      </c>
      <c r="Y102" s="8"/>
      <c r="Z102" s="8"/>
      <c r="AA102" s="14"/>
      <c r="AB102" s="14"/>
      <c r="AC102" s="14"/>
      <c r="AD102" s="24"/>
      <c r="AE102" s="24"/>
      <c r="AF102" s="90"/>
      <c r="AG102" s="90"/>
      <c r="AH102" s="90"/>
      <c r="AI102" s="90"/>
      <c r="AJ102" s="90"/>
    </row>
    <row r="103" spans="2:36" x14ac:dyDescent="0.25">
      <c r="B103">
        <v>48</v>
      </c>
      <c r="C103" t="s">
        <v>1908</v>
      </c>
      <c r="D103" t="s">
        <v>1837</v>
      </c>
      <c r="E103" t="s">
        <v>1838</v>
      </c>
      <c r="F103" t="s">
        <v>1839</v>
      </c>
      <c r="G103" t="s">
        <v>10</v>
      </c>
      <c r="I103" t="s">
        <v>1852</v>
      </c>
      <c r="J103" s="10" t="s">
        <v>8</v>
      </c>
      <c r="K103" s="10" t="s">
        <v>46</v>
      </c>
      <c r="L103" s="10"/>
      <c r="M103" s="10"/>
      <c r="N103" s="11" t="s">
        <v>94</v>
      </c>
      <c r="O103" s="11" t="s">
        <v>297</v>
      </c>
      <c r="P103" s="8" t="s">
        <v>67</v>
      </c>
      <c r="Q103" s="8" t="s">
        <v>1933</v>
      </c>
      <c r="R103" s="8" t="s">
        <v>1802</v>
      </c>
      <c r="S103" s="8" t="s">
        <v>424</v>
      </c>
      <c r="T103" s="7">
        <v>200000006998</v>
      </c>
      <c r="U103" s="22">
        <v>7.0000000000000007E-2</v>
      </c>
      <c r="V103" s="8" t="s">
        <v>95</v>
      </c>
      <c r="W103" s="8" t="s">
        <v>106</v>
      </c>
      <c r="X103" s="8" t="s">
        <v>13</v>
      </c>
      <c r="Y103" s="8"/>
      <c r="Z103" s="8"/>
      <c r="AA103" s="14"/>
      <c r="AB103" s="14"/>
      <c r="AC103" s="14"/>
      <c r="AD103" s="24"/>
      <c r="AE103" s="24"/>
      <c r="AF103" s="90"/>
      <c r="AG103" s="90"/>
      <c r="AH103" s="90"/>
      <c r="AI103" s="90"/>
      <c r="AJ103" s="90"/>
    </row>
    <row r="104" spans="2:36" x14ac:dyDescent="0.25">
      <c r="AA104" s="90">
        <f>SUM(AA92:AA103)</f>
        <v>5560</v>
      </c>
      <c r="AB104" s="126">
        <f>AVERAGE(AB92:AB103)</f>
        <v>33364.272093588741</v>
      </c>
      <c r="AC104" s="43">
        <f>SUM(AC92:AC103)</f>
        <v>183088.50159650607</v>
      </c>
      <c r="AD104" s="43"/>
      <c r="AE104" s="43">
        <f>SUM(AE92:AE103)</f>
        <v>143923.25199985789</v>
      </c>
      <c r="AF104" s="43">
        <f>AC104-AE104</f>
        <v>39165.24959664818</v>
      </c>
      <c r="AG104" s="126"/>
      <c r="AH104" s="43"/>
      <c r="AI104" s="43"/>
      <c r="AJ104" s="90"/>
    </row>
    <row r="105" spans="2:36" x14ac:dyDescent="0.25">
      <c r="AA105" s="90"/>
      <c r="AB105" s="90"/>
      <c r="AC105" s="90"/>
      <c r="AD105" s="90"/>
      <c r="AE105" s="90"/>
      <c r="AF105" s="90"/>
      <c r="AG105" s="90"/>
      <c r="AH105" s="90"/>
      <c r="AI105" s="90"/>
      <c r="AJ105" s="90"/>
    </row>
    <row r="106" spans="2:36" ht="18.75" x14ac:dyDescent="0.3">
      <c r="J106" s="16" t="s">
        <v>52</v>
      </c>
      <c r="K106" s="18" t="s">
        <v>1160</v>
      </c>
      <c r="L106" s="18"/>
      <c r="M106" s="18"/>
      <c r="N106" s="19"/>
      <c r="O106" s="19"/>
      <c r="AA106" s="90"/>
      <c r="AB106" s="90"/>
      <c r="AC106" s="90"/>
      <c r="AD106" s="90"/>
      <c r="AE106" s="43" t="s">
        <v>1091</v>
      </c>
      <c r="AF106" s="90"/>
      <c r="AG106" s="90"/>
      <c r="AH106" s="43"/>
      <c r="AI106" s="90"/>
      <c r="AJ106" s="43"/>
    </row>
    <row r="107" spans="2:36" x14ac:dyDescent="0.25">
      <c r="B107">
        <v>47</v>
      </c>
      <c r="C107" t="s">
        <v>1908</v>
      </c>
      <c r="D107" t="s">
        <v>1837</v>
      </c>
      <c r="E107" t="s">
        <v>1838</v>
      </c>
      <c r="F107" t="s">
        <v>1839</v>
      </c>
      <c r="G107" t="s">
        <v>2</v>
      </c>
      <c r="I107" t="s">
        <v>1852</v>
      </c>
      <c r="J107" s="94" t="s">
        <v>8</v>
      </c>
      <c r="K107" s="94" t="s">
        <v>47</v>
      </c>
      <c r="L107" s="94"/>
      <c r="M107" s="94"/>
      <c r="N107" s="135" t="s">
        <v>110</v>
      </c>
      <c r="O107" s="135" t="s">
        <v>302</v>
      </c>
      <c r="P107" s="123" t="s">
        <v>82</v>
      </c>
      <c r="Q107" s="151" t="s">
        <v>1938</v>
      </c>
      <c r="R107" s="123" t="s">
        <v>1802</v>
      </c>
      <c r="S107" s="151" t="s">
        <v>425</v>
      </c>
      <c r="T107" s="111">
        <v>200000001519</v>
      </c>
      <c r="U107" s="140">
        <v>3.6999999999999998E-2</v>
      </c>
      <c r="V107" s="123" t="s">
        <v>114</v>
      </c>
      <c r="W107" s="123" t="s">
        <v>125</v>
      </c>
      <c r="X107" s="123" t="s">
        <v>74</v>
      </c>
      <c r="Y107" s="123" t="s">
        <v>13</v>
      </c>
      <c r="Z107" s="123"/>
      <c r="AA107" s="138">
        <v>4120</v>
      </c>
      <c r="AB107" s="138">
        <v>15050.644643985528</v>
      </c>
      <c r="AC107" s="138">
        <f>AB107*AA107/1000</f>
        <v>62008.655933220376</v>
      </c>
      <c r="AD107" s="149"/>
      <c r="AE107" s="149">
        <f>AA107/1000*U107/U$107*AB$107</f>
        <v>62008.655933220376</v>
      </c>
      <c r="AF107" s="90"/>
      <c r="AG107" s="90"/>
      <c r="AH107" s="90"/>
      <c r="AI107" s="90"/>
      <c r="AJ107" s="90"/>
    </row>
    <row r="108" spans="2:36" x14ac:dyDescent="0.25">
      <c r="B108">
        <v>47</v>
      </c>
      <c r="C108" t="s">
        <v>1908</v>
      </c>
      <c r="D108" t="s">
        <v>1837</v>
      </c>
      <c r="E108" t="s">
        <v>1838</v>
      </c>
      <c r="F108" t="s">
        <v>1839</v>
      </c>
      <c r="G108" t="s">
        <v>2</v>
      </c>
      <c r="I108" t="s">
        <v>1852</v>
      </c>
      <c r="J108" s="10" t="s">
        <v>8</v>
      </c>
      <c r="K108" s="10" t="s">
        <v>32</v>
      </c>
      <c r="L108" s="10"/>
      <c r="M108" s="10"/>
      <c r="N108" s="11" t="s">
        <v>111</v>
      </c>
      <c r="O108" s="11" t="s">
        <v>303</v>
      </c>
      <c r="P108" s="8" t="s">
        <v>82</v>
      </c>
      <c r="Q108" s="36" t="s">
        <v>1654</v>
      </c>
      <c r="R108" s="36" t="s">
        <v>1935</v>
      </c>
      <c r="S108" s="36" t="s">
        <v>98</v>
      </c>
      <c r="T108" s="7">
        <v>200000005363</v>
      </c>
      <c r="U108" s="22">
        <v>0.16</v>
      </c>
      <c r="V108" s="8" t="s">
        <v>122</v>
      </c>
      <c r="W108" s="8" t="s">
        <v>124</v>
      </c>
      <c r="X108" s="8" t="s">
        <v>12</v>
      </c>
      <c r="Y108" s="8"/>
      <c r="Z108" s="8"/>
      <c r="AA108" s="14">
        <v>100</v>
      </c>
      <c r="AB108" s="14">
        <v>86542.316867269663</v>
      </c>
      <c r="AC108" s="14">
        <f>AB108*AA108/1000</f>
        <v>8654.2316867269674</v>
      </c>
      <c r="AD108" s="24"/>
      <c r="AE108" s="24">
        <f>AC108</f>
        <v>8654.2316867269674</v>
      </c>
      <c r="AF108" s="90"/>
      <c r="AG108" s="90"/>
      <c r="AH108" s="90"/>
      <c r="AI108" s="90"/>
      <c r="AJ108" s="90"/>
    </row>
    <row r="109" spans="2:36" x14ac:dyDescent="0.25">
      <c r="B109">
        <v>47</v>
      </c>
      <c r="C109" t="s">
        <v>1908</v>
      </c>
      <c r="D109" t="s">
        <v>1837</v>
      </c>
      <c r="E109" t="s">
        <v>1838</v>
      </c>
      <c r="F109" t="s">
        <v>1839</v>
      </c>
      <c r="G109" t="s">
        <v>2</v>
      </c>
      <c r="I109" t="s">
        <v>1852</v>
      </c>
      <c r="J109" s="10" t="s">
        <v>8</v>
      </c>
      <c r="K109" s="10" t="s">
        <v>30</v>
      </c>
      <c r="L109" s="10"/>
      <c r="M109" s="10"/>
      <c r="N109" s="11" t="s">
        <v>111</v>
      </c>
      <c r="O109" s="11" t="s">
        <v>303</v>
      </c>
      <c r="P109" s="8" t="s">
        <v>82</v>
      </c>
      <c r="Q109" s="36" t="s">
        <v>1654</v>
      </c>
      <c r="R109" s="36" t="s">
        <v>1935</v>
      </c>
      <c r="S109" s="36" t="s">
        <v>98</v>
      </c>
      <c r="T109" s="7">
        <v>200000005363</v>
      </c>
      <c r="U109" s="22">
        <v>0.16</v>
      </c>
      <c r="V109" s="8" t="s">
        <v>122</v>
      </c>
      <c r="W109" s="8" t="s">
        <v>123</v>
      </c>
      <c r="X109" s="8" t="s">
        <v>12</v>
      </c>
      <c r="Y109" s="8"/>
      <c r="Z109" s="8"/>
      <c r="AA109" s="14"/>
      <c r="AB109" s="14"/>
      <c r="AC109" s="14"/>
      <c r="AD109" s="24"/>
      <c r="AE109" s="24"/>
      <c r="AF109" s="90"/>
      <c r="AG109" s="90"/>
      <c r="AH109" s="90"/>
      <c r="AI109" s="90"/>
      <c r="AJ109" s="90"/>
    </row>
    <row r="110" spans="2:36" x14ac:dyDescent="0.25">
      <c r="B110">
        <v>47</v>
      </c>
      <c r="C110" t="s">
        <v>1908</v>
      </c>
      <c r="D110" t="s">
        <v>1837</v>
      </c>
      <c r="E110" t="s">
        <v>1838</v>
      </c>
      <c r="F110" t="s">
        <v>1839</v>
      </c>
      <c r="G110" t="s">
        <v>2</v>
      </c>
      <c r="I110" t="s">
        <v>1852</v>
      </c>
      <c r="J110" s="10" t="s">
        <v>8</v>
      </c>
      <c r="K110" s="10" t="s">
        <v>47</v>
      </c>
      <c r="L110" s="10"/>
      <c r="M110" s="10"/>
      <c r="N110" s="11" t="s">
        <v>112</v>
      </c>
      <c r="O110" s="11" t="s">
        <v>302</v>
      </c>
      <c r="P110" s="8" t="s">
        <v>82</v>
      </c>
      <c r="Q110" s="36" t="s">
        <v>98</v>
      </c>
      <c r="R110" s="36"/>
      <c r="S110" s="36" t="s">
        <v>423</v>
      </c>
      <c r="T110" s="7">
        <v>200000006170</v>
      </c>
      <c r="U110" s="22">
        <v>0.99099999999999999</v>
      </c>
      <c r="V110" s="8" t="s">
        <v>114</v>
      </c>
      <c r="W110" s="8" t="s">
        <v>119</v>
      </c>
      <c r="X110" s="8" t="s">
        <v>14</v>
      </c>
      <c r="Y110" s="8"/>
      <c r="Z110" s="8"/>
      <c r="AA110" s="14">
        <v>20</v>
      </c>
      <c r="AB110" s="14">
        <v>189010.0753</v>
      </c>
      <c r="AC110" s="14">
        <f>AB110*AA110/1000</f>
        <v>3780.2015059999999</v>
      </c>
      <c r="AD110" s="24"/>
      <c r="AE110" s="24">
        <f>AC110</f>
        <v>3780.2015059999999</v>
      </c>
      <c r="AF110" s="90"/>
      <c r="AG110" s="90"/>
      <c r="AH110" s="90"/>
      <c r="AI110" s="90"/>
      <c r="AJ110" s="90"/>
    </row>
    <row r="111" spans="2:36" x14ac:dyDescent="0.25">
      <c r="B111">
        <v>47</v>
      </c>
      <c r="C111" t="s">
        <v>1908</v>
      </c>
      <c r="D111" t="s">
        <v>1837</v>
      </c>
      <c r="E111" t="s">
        <v>1838</v>
      </c>
      <c r="F111" t="s">
        <v>1839</v>
      </c>
      <c r="G111" t="s">
        <v>2</v>
      </c>
      <c r="I111" t="s">
        <v>1852</v>
      </c>
      <c r="J111" s="10" t="s">
        <v>8</v>
      </c>
      <c r="K111" s="10" t="s">
        <v>30</v>
      </c>
      <c r="L111" s="10"/>
      <c r="M111" s="10"/>
      <c r="N111" s="11" t="s">
        <v>112</v>
      </c>
      <c r="O111" s="11" t="s">
        <v>303</v>
      </c>
      <c r="P111" s="8" t="s">
        <v>82</v>
      </c>
      <c r="Q111" s="36" t="s">
        <v>98</v>
      </c>
      <c r="R111" s="36"/>
      <c r="S111" s="36" t="s">
        <v>423</v>
      </c>
      <c r="T111" s="7">
        <v>200000006170</v>
      </c>
      <c r="U111" s="22">
        <v>0.99099999999999999</v>
      </c>
      <c r="V111" s="8" t="s">
        <v>114</v>
      </c>
      <c r="W111" s="8" t="s">
        <v>120</v>
      </c>
      <c r="X111" s="8" t="s">
        <v>14</v>
      </c>
      <c r="Y111" s="8"/>
      <c r="Z111" s="8"/>
      <c r="AA111" s="14"/>
      <c r="AB111" s="14"/>
      <c r="AC111" s="14"/>
      <c r="AD111" s="24"/>
      <c r="AE111" s="24"/>
      <c r="AF111" s="90"/>
      <c r="AG111" s="90"/>
      <c r="AH111" s="90"/>
      <c r="AI111" s="90"/>
      <c r="AJ111" s="90"/>
    </row>
    <row r="112" spans="2:36" x14ac:dyDescent="0.25">
      <c r="B112">
        <v>47</v>
      </c>
      <c r="C112" t="s">
        <v>1908</v>
      </c>
      <c r="D112" t="s">
        <v>1837</v>
      </c>
      <c r="E112" t="s">
        <v>1838</v>
      </c>
      <c r="F112" t="s">
        <v>1839</v>
      </c>
      <c r="G112" t="s">
        <v>2</v>
      </c>
      <c r="I112" t="s">
        <v>1852</v>
      </c>
      <c r="J112" s="10" t="s">
        <v>8</v>
      </c>
      <c r="K112" s="10" t="s">
        <v>31</v>
      </c>
      <c r="L112" s="10"/>
      <c r="M112" s="10"/>
      <c r="N112" s="11" t="s">
        <v>112</v>
      </c>
      <c r="O112" s="11" t="s">
        <v>303</v>
      </c>
      <c r="P112" s="8" t="s">
        <v>82</v>
      </c>
      <c r="Q112" s="36" t="s">
        <v>98</v>
      </c>
      <c r="R112" s="36"/>
      <c r="S112" s="36" t="s">
        <v>423</v>
      </c>
      <c r="T112" s="7">
        <v>200000006170</v>
      </c>
      <c r="U112" s="22">
        <v>0.99099999999999999</v>
      </c>
      <c r="V112" s="8" t="s">
        <v>118</v>
      </c>
      <c r="W112" s="8" t="s">
        <v>121</v>
      </c>
      <c r="X112" s="8" t="s">
        <v>14</v>
      </c>
      <c r="Y112" s="8"/>
      <c r="Z112" s="8"/>
      <c r="AA112" s="14"/>
      <c r="AB112" s="14"/>
      <c r="AC112" s="14"/>
      <c r="AD112" s="24"/>
      <c r="AE112" s="24"/>
      <c r="AF112" s="90"/>
      <c r="AG112" s="90"/>
      <c r="AH112" s="90"/>
      <c r="AI112" s="90"/>
      <c r="AJ112" s="90"/>
    </row>
    <row r="113" spans="2:40" x14ac:dyDescent="0.25">
      <c r="B113">
        <v>47</v>
      </c>
      <c r="C113" t="s">
        <v>1908</v>
      </c>
      <c r="D113" t="s">
        <v>1837</v>
      </c>
      <c r="E113" t="s">
        <v>1838</v>
      </c>
      <c r="F113" t="s">
        <v>1839</v>
      </c>
      <c r="G113" t="s">
        <v>2</v>
      </c>
      <c r="I113" t="s">
        <v>1852</v>
      </c>
      <c r="J113" s="10" t="s">
        <v>8</v>
      </c>
      <c r="K113" s="10" t="s">
        <v>32</v>
      </c>
      <c r="L113" s="10"/>
      <c r="M113" s="10"/>
      <c r="N113" s="11" t="s">
        <v>113</v>
      </c>
      <c r="O113" s="11" t="s">
        <v>303</v>
      </c>
      <c r="P113" s="8" t="s">
        <v>82</v>
      </c>
      <c r="Q113" s="36" t="s">
        <v>1939</v>
      </c>
      <c r="R113" s="36" t="s">
        <v>1802</v>
      </c>
      <c r="S113" s="36" t="s">
        <v>423</v>
      </c>
      <c r="T113" s="7">
        <v>200000006171</v>
      </c>
      <c r="U113" s="23">
        <v>3.6999999999999998E-2</v>
      </c>
      <c r="V113" s="8" t="s">
        <v>114</v>
      </c>
      <c r="W113" s="8" t="s">
        <v>115</v>
      </c>
      <c r="X113" s="8" t="s">
        <v>14</v>
      </c>
      <c r="Y113" s="8"/>
      <c r="Z113" s="8"/>
      <c r="AA113" s="14">
        <v>28</v>
      </c>
      <c r="AB113" s="14">
        <v>100386.31735669621</v>
      </c>
      <c r="AC113" s="14">
        <f>AB113*AA113/1000</f>
        <v>2810.8168859874936</v>
      </c>
      <c r="AD113" s="181">
        <v>200000001519</v>
      </c>
      <c r="AE113" s="24">
        <f>AA113/1000*U113/U$107*AB$107</f>
        <v>421.41805003159482</v>
      </c>
      <c r="AF113" s="90"/>
      <c r="AG113" s="90"/>
      <c r="AH113" s="90"/>
      <c r="AI113" s="90"/>
      <c r="AJ113" s="90"/>
    </row>
    <row r="114" spans="2:40" x14ac:dyDescent="0.25">
      <c r="B114">
        <v>47</v>
      </c>
      <c r="C114" t="s">
        <v>1908</v>
      </c>
      <c r="D114" t="s">
        <v>1837</v>
      </c>
      <c r="E114" t="s">
        <v>1838</v>
      </c>
      <c r="F114" t="s">
        <v>1839</v>
      </c>
      <c r="G114" t="s">
        <v>2</v>
      </c>
      <c r="I114" t="s">
        <v>1852</v>
      </c>
      <c r="J114" s="10" t="s">
        <v>8</v>
      </c>
      <c r="K114" s="10" t="s">
        <v>116</v>
      </c>
      <c r="L114" s="10"/>
      <c r="M114" s="10"/>
      <c r="N114" s="11" t="s">
        <v>113</v>
      </c>
      <c r="O114" s="11" t="s">
        <v>302</v>
      </c>
      <c r="P114" s="8" t="s">
        <v>82</v>
      </c>
      <c r="Q114" s="36" t="s">
        <v>1939</v>
      </c>
      <c r="R114" s="36" t="s">
        <v>1802</v>
      </c>
      <c r="S114" s="36" t="s">
        <v>423</v>
      </c>
      <c r="T114" s="7">
        <v>200000006171</v>
      </c>
      <c r="U114" s="23">
        <v>3.6999999999999998E-2</v>
      </c>
      <c r="V114" s="8" t="s">
        <v>114</v>
      </c>
      <c r="W114" s="8" t="s">
        <v>117</v>
      </c>
      <c r="X114" s="8" t="s">
        <v>14</v>
      </c>
      <c r="Y114" s="8"/>
      <c r="Z114" s="8"/>
      <c r="AA114" s="14"/>
      <c r="AB114" s="14"/>
      <c r="AC114" s="14"/>
      <c r="AD114" s="24"/>
      <c r="AE114" s="24"/>
      <c r="AF114" s="90"/>
      <c r="AG114" s="90"/>
      <c r="AH114" s="90"/>
      <c r="AI114" s="90"/>
      <c r="AJ114" s="90"/>
    </row>
    <row r="115" spans="2:40" x14ac:dyDescent="0.25">
      <c r="T115" s="56"/>
      <c r="AA115" s="90">
        <f>SUM(AA107:AA114)</f>
        <v>4268</v>
      </c>
      <c r="AB115" s="126">
        <f>AVERAGE(AB107:AB114)</f>
        <v>97747.338541987847</v>
      </c>
      <c r="AC115" s="43">
        <f>SUM(AC107:AC114)</f>
        <v>77253.906011934843</v>
      </c>
      <c r="AD115" s="43"/>
      <c r="AE115" s="43">
        <f>SUM(AE107:AE114)</f>
        <v>74864.507175978943</v>
      </c>
      <c r="AF115" s="43">
        <f>AC115-AE115</f>
        <v>2389.3988359559007</v>
      </c>
      <c r="AG115" s="126">
        <f>AB115/1000</f>
        <v>97.747338541987844</v>
      </c>
      <c r="AH115" s="43"/>
      <c r="AI115" s="43"/>
      <c r="AJ115" s="43"/>
      <c r="AK115" s="13"/>
      <c r="AL115" s="13"/>
      <c r="AM115" s="13"/>
      <c r="AN115" s="13"/>
    </row>
    <row r="116" spans="2:40" x14ac:dyDescent="0.25">
      <c r="T116" s="5"/>
      <c r="AA116" s="90"/>
      <c r="AB116" s="90"/>
      <c r="AC116" s="90"/>
      <c r="AD116" s="90"/>
      <c r="AE116" s="90"/>
      <c r="AF116" s="90"/>
      <c r="AG116" s="90"/>
      <c r="AH116" s="90"/>
      <c r="AI116" s="90"/>
      <c r="AJ116" s="90"/>
    </row>
    <row r="117" spans="2:40" ht="18.75" x14ac:dyDescent="0.3">
      <c r="J117" s="16" t="s">
        <v>52</v>
      </c>
      <c r="K117" s="25" t="s">
        <v>1161</v>
      </c>
      <c r="L117" s="25"/>
      <c r="M117" s="25"/>
      <c r="N117" s="26"/>
      <c r="T117" s="58"/>
      <c r="U117" s="57"/>
      <c r="AA117" s="90"/>
      <c r="AB117" s="90"/>
      <c r="AC117" s="90"/>
      <c r="AD117" s="90"/>
      <c r="AE117" s="90"/>
      <c r="AF117" s="90"/>
      <c r="AG117" s="90"/>
      <c r="AH117" s="90"/>
      <c r="AI117" s="90"/>
      <c r="AJ117" s="90"/>
    </row>
    <row r="118" spans="2:40" x14ac:dyDescent="0.25">
      <c r="B118">
        <v>56</v>
      </c>
      <c r="C118" t="s">
        <v>1908</v>
      </c>
      <c r="D118" t="s">
        <v>1837</v>
      </c>
      <c r="E118" t="s">
        <v>19</v>
      </c>
      <c r="F118" t="s">
        <v>1840</v>
      </c>
      <c r="G118" t="s">
        <v>2</v>
      </c>
      <c r="I118" t="s">
        <v>1817</v>
      </c>
      <c r="J118" s="8" t="s">
        <v>8</v>
      </c>
      <c r="K118" s="8" t="s">
        <v>47</v>
      </c>
      <c r="L118" s="8"/>
      <c r="M118" s="8"/>
      <c r="N118" s="8" t="s">
        <v>126</v>
      </c>
      <c r="O118" s="8" t="s">
        <v>302</v>
      </c>
      <c r="P118" s="8" t="s">
        <v>82</v>
      </c>
      <c r="Q118" s="8" t="s">
        <v>1938</v>
      </c>
      <c r="R118" s="8" t="s">
        <v>1514</v>
      </c>
      <c r="S118" s="8" t="s">
        <v>423</v>
      </c>
      <c r="T118" s="7">
        <v>200000001760</v>
      </c>
      <c r="U118" s="22">
        <v>0.25</v>
      </c>
      <c r="V118" s="8" t="s">
        <v>128</v>
      </c>
      <c r="W118" s="8" t="s">
        <v>129</v>
      </c>
      <c r="X118" s="8" t="s">
        <v>74</v>
      </c>
      <c r="Y118" s="8"/>
      <c r="Z118" s="8"/>
      <c r="AA118" s="14">
        <v>320</v>
      </c>
      <c r="AB118" s="14">
        <v>37004.212487648219</v>
      </c>
      <c r="AC118" s="14">
        <f>AB118*AA118/1000</f>
        <v>11841.347996047431</v>
      </c>
      <c r="AD118" s="7">
        <v>200000001760</v>
      </c>
      <c r="AE118" s="14">
        <f>AA118/1000*AB119</f>
        <v>8853.6207690118499</v>
      </c>
      <c r="AF118" s="90"/>
      <c r="AG118" s="90"/>
      <c r="AH118" s="106"/>
      <c r="AI118" s="106"/>
      <c r="AJ118" s="106"/>
    </row>
    <row r="119" spans="2:40" x14ac:dyDescent="0.25">
      <c r="B119">
        <v>56</v>
      </c>
      <c r="C119" t="s">
        <v>1908</v>
      </c>
      <c r="D119" t="s">
        <v>1837</v>
      </c>
      <c r="E119" t="s">
        <v>19</v>
      </c>
      <c r="F119" t="s">
        <v>1840</v>
      </c>
      <c r="G119" t="s">
        <v>2</v>
      </c>
      <c r="I119" t="s">
        <v>1817</v>
      </c>
      <c r="J119" s="123" t="s">
        <v>8</v>
      </c>
      <c r="K119" s="123" t="s">
        <v>47</v>
      </c>
      <c r="L119" s="123"/>
      <c r="M119" s="123"/>
      <c r="N119" s="123" t="s">
        <v>127</v>
      </c>
      <c r="O119" s="123" t="s">
        <v>302</v>
      </c>
      <c r="P119" s="123" t="s">
        <v>82</v>
      </c>
      <c r="Q119" s="123" t="s">
        <v>1940</v>
      </c>
      <c r="R119" s="123" t="s">
        <v>1514</v>
      </c>
      <c r="S119" s="123" t="s">
        <v>423</v>
      </c>
      <c r="T119" s="111">
        <v>200000006175</v>
      </c>
      <c r="U119" s="140">
        <v>0.23400000000000001</v>
      </c>
      <c r="V119" s="123" t="s">
        <v>130</v>
      </c>
      <c r="W119" s="123" t="s">
        <v>131</v>
      </c>
      <c r="X119" s="123" t="s">
        <v>14</v>
      </c>
      <c r="Y119" s="123"/>
      <c r="Z119" s="123"/>
      <c r="AA119" s="138">
        <v>600</v>
      </c>
      <c r="AB119" s="138">
        <v>27667.564903162031</v>
      </c>
      <c r="AC119" s="138">
        <f>AB119*AA119/1000</f>
        <v>16600.538941897219</v>
      </c>
      <c r="AD119" s="138"/>
      <c r="AE119" s="138">
        <f>AA119*AB119/1000</f>
        <v>16600.538941897219</v>
      </c>
      <c r="AF119" s="90"/>
      <c r="AG119" s="90"/>
      <c r="AI119" s="106"/>
      <c r="AJ119" s="106"/>
    </row>
    <row r="120" spans="2:40" x14ac:dyDescent="0.25">
      <c r="T120" s="56"/>
      <c r="AA120" s="90">
        <f>SUM(AA118:AA119)</f>
        <v>920</v>
      </c>
      <c r="AB120" s="126">
        <f>AVERAGE(AB118:AB119)</f>
        <v>32335.888695405127</v>
      </c>
      <c r="AC120" s="43">
        <f>SUM(AC118:AC119)</f>
        <v>28441.886937944648</v>
      </c>
      <c r="AD120" s="43"/>
      <c r="AE120" s="43">
        <f>SUM(AE118:AE119)</f>
        <v>25454.159710909069</v>
      </c>
      <c r="AF120" s="43">
        <f>AC120-AE120</f>
        <v>2987.7272270355788</v>
      </c>
      <c r="AG120" s="126">
        <f>AB120/1000</f>
        <v>32.335888695405124</v>
      </c>
      <c r="AI120" s="125" t="s">
        <v>1092</v>
      </c>
      <c r="AJ120" s="106"/>
    </row>
    <row r="121" spans="2:40" x14ac:dyDescent="0.25">
      <c r="T121" s="5"/>
      <c r="AA121" s="90"/>
      <c r="AB121" s="90"/>
      <c r="AC121" s="43"/>
      <c r="AD121" s="43"/>
      <c r="AE121" s="43"/>
      <c r="AF121" s="43"/>
      <c r="AG121" s="43"/>
      <c r="AH121" s="106"/>
      <c r="AI121" s="106"/>
      <c r="AJ121" s="106"/>
    </row>
    <row r="122" spans="2:40" ht="18.75" x14ac:dyDescent="0.3">
      <c r="J122" s="16" t="s">
        <v>52</v>
      </c>
      <c r="K122" s="25" t="s">
        <v>1162</v>
      </c>
      <c r="L122" s="25"/>
      <c r="M122" s="25"/>
      <c r="N122" s="26"/>
      <c r="T122" s="5"/>
      <c r="AA122" s="90"/>
      <c r="AB122" s="90"/>
      <c r="AC122" s="43"/>
      <c r="AD122" s="43"/>
      <c r="AE122" s="43"/>
      <c r="AF122" s="43"/>
      <c r="AG122" s="43"/>
      <c r="AH122" s="106"/>
      <c r="AI122" s="106"/>
      <c r="AJ122" s="106"/>
    </row>
    <row r="123" spans="2:40" x14ac:dyDescent="0.25">
      <c r="B123">
        <v>57</v>
      </c>
      <c r="C123" t="s">
        <v>1908</v>
      </c>
      <c r="D123" t="s">
        <v>1837</v>
      </c>
      <c r="E123" t="s">
        <v>19</v>
      </c>
      <c r="F123" t="s">
        <v>1840</v>
      </c>
      <c r="G123" t="s">
        <v>10</v>
      </c>
      <c r="I123" t="s">
        <v>1817</v>
      </c>
      <c r="J123" s="10" t="s">
        <v>8</v>
      </c>
      <c r="K123" s="10" t="s">
        <v>30</v>
      </c>
      <c r="L123" s="10"/>
      <c r="M123" s="10"/>
      <c r="N123" s="11" t="s">
        <v>484</v>
      </c>
      <c r="O123" s="10" t="s">
        <v>339</v>
      </c>
      <c r="P123" s="12" t="s">
        <v>67</v>
      </c>
      <c r="Q123" s="12" t="s">
        <v>1666</v>
      </c>
      <c r="R123" s="12" t="s">
        <v>1941</v>
      </c>
      <c r="S123" s="8" t="s">
        <v>98</v>
      </c>
      <c r="T123" s="7">
        <v>200000008143</v>
      </c>
      <c r="U123" s="22">
        <v>0.01</v>
      </c>
      <c r="V123" s="8" t="s">
        <v>485</v>
      </c>
      <c r="W123" s="8" t="s">
        <v>486</v>
      </c>
      <c r="X123" s="8" t="s">
        <v>16</v>
      </c>
      <c r="Y123" s="8" t="s">
        <v>1476</v>
      </c>
      <c r="Z123" s="8"/>
      <c r="AA123" s="14">
        <v>800</v>
      </c>
      <c r="AB123" s="14">
        <v>8229.4790016233746</v>
      </c>
      <c r="AC123" s="14">
        <f>AA123/1000*AB123</f>
        <v>6583.5832012987003</v>
      </c>
      <c r="AD123" s="90"/>
      <c r="AE123" s="43"/>
      <c r="AF123" s="43"/>
      <c r="AG123" s="43"/>
      <c r="AH123" s="106"/>
      <c r="AI123" s="106"/>
      <c r="AJ123" s="106"/>
    </row>
    <row r="124" spans="2:40" x14ac:dyDescent="0.25">
      <c r="B124">
        <v>57</v>
      </c>
      <c r="C124" t="s">
        <v>1908</v>
      </c>
      <c r="D124" t="s">
        <v>1837</v>
      </c>
      <c r="E124" t="s">
        <v>19</v>
      </c>
      <c r="F124" t="s">
        <v>1840</v>
      </c>
      <c r="G124" t="s">
        <v>10</v>
      </c>
      <c r="I124" t="s">
        <v>1817</v>
      </c>
      <c r="J124" s="10" t="s">
        <v>8</v>
      </c>
      <c r="K124" s="10" t="s">
        <v>159</v>
      </c>
      <c r="L124" s="10" t="s">
        <v>1099</v>
      </c>
      <c r="M124" s="10" t="s">
        <v>1100</v>
      </c>
      <c r="N124" s="8" t="s">
        <v>1098</v>
      </c>
      <c r="O124" s="10" t="s">
        <v>339</v>
      </c>
      <c r="P124" s="12" t="s">
        <v>67</v>
      </c>
      <c r="Q124" s="12" t="s">
        <v>1791</v>
      </c>
      <c r="R124" s="12" t="s">
        <v>1942</v>
      </c>
      <c r="S124" s="8" t="s">
        <v>98</v>
      </c>
      <c r="T124" s="7">
        <v>200000012700</v>
      </c>
      <c r="U124" s="73">
        <v>1.4999999999999999E-2</v>
      </c>
      <c r="V124" s="8" t="s">
        <v>17</v>
      </c>
      <c r="W124" s="8" t="s">
        <v>1101</v>
      </c>
      <c r="X124" s="8" t="s">
        <v>14</v>
      </c>
      <c r="Y124" s="8"/>
      <c r="Z124" s="8"/>
      <c r="AA124" s="14"/>
      <c r="AB124" s="14">
        <v>33120</v>
      </c>
      <c r="AC124" s="14"/>
      <c r="AD124" s="90"/>
      <c r="AE124" s="43"/>
      <c r="AF124" s="43"/>
      <c r="AG124" s="43"/>
      <c r="AH124" s="106"/>
      <c r="AI124" s="106"/>
      <c r="AJ124" s="106"/>
    </row>
    <row r="125" spans="2:40" x14ac:dyDescent="0.25">
      <c r="Q125" t="s">
        <v>1514</v>
      </c>
      <c r="T125" s="5"/>
      <c r="AA125" s="90">
        <f>SUM(AA123:AA124)</f>
        <v>800</v>
      </c>
      <c r="AB125" s="126">
        <f>AVERAGE(AB123:AB124)</f>
        <v>20674.739500811687</v>
      </c>
      <c r="AC125" s="43">
        <f>AC123</f>
        <v>6583.5832012987003</v>
      </c>
      <c r="AD125" s="43"/>
      <c r="AF125" s="43"/>
      <c r="AG125" s="90">
        <f>AB125/1000</f>
        <v>20.674739500811686</v>
      </c>
      <c r="AH125" s="43"/>
      <c r="AI125" s="106"/>
      <c r="AJ125" s="106"/>
    </row>
    <row r="126" spans="2:40" x14ac:dyDescent="0.25">
      <c r="T126" s="5"/>
      <c r="AA126" s="90"/>
      <c r="AB126" s="90"/>
      <c r="AC126" s="43"/>
      <c r="AD126" s="43"/>
      <c r="AF126" s="43"/>
      <c r="AG126" s="43"/>
      <c r="AH126" s="43"/>
      <c r="AI126" s="106"/>
      <c r="AJ126" s="106"/>
    </row>
    <row r="127" spans="2:40" ht="18.75" x14ac:dyDescent="0.3">
      <c r="J127" s="16" t="s">
        <v>52</v>
      </c>
      <c r="K127" s="25" t="s">
        <v>1163</v>
      </c>
      <c r="L127" s="25"/>
      <c r="M127" s="25"/>
      <c r="N127" s="26"/>
      <c r="T127" s="5"/>
      <c r="AA127" s="90"/>
      <c r="AB127" s="90"/>
      <c r="AC127" s="43"/>
      <c r="AD127" s="43"/>
      <c r="AF127" s="43"/>
      <c r="AG127" s="43"/>
      <c r="AH127" s="43"/>
      <c r="AI127" s="106"/>
      <c r="AJ127" s="106"/>
    </row>
    <row r="128" spans="2:40" x14ac:dyDescent="0.25">
      <c r="B128">
        <v>59</v>
      </c>
      <c r="C128" t="s">
        <v>1908</v>
      </c>
      <c r="D128" t="s">
        <v>1837</v>
      </c>
      <c r="E128" t="s">
        <v>19</v>
      </c>
      <c r="F128" t="s">
        <v>1840</v>
      </c>
      <c r="G128" t="s">
        <v>10</v>
      </c>
      <c r="I128" t="s">
        <v>11</v>
      </c>
      <c r="J128" s="10" t="s">
        <v>8</v>
      </c>
      <c r="K128" s="10" t="s">
        <v>197</v>
      </c>
      <c r="L128" s="10" t="s">
        <v>1096</v>
      </c>
      <c r="M128" s="10" t="s">
        <v>1097</v>
      </c>
      <c r="N128" s="11" t="s">
        <v>1093</v>
      </c>
      <c r="O128" s="10" t="s">
        <v>339</v>
      </c>
      <c r="P128" s="12" t="s">
        <v>56</v>
      </c>
      <c r="Q128" s="12" t="s">
        <v>1687</v>
      </c>
      <c r="R128" s="12" t="s">
        <v>98</v>
      </c>
      <c r="S128" s="8" t="s">
        <v>98</v>
      </c>
      <c r="T128" s="7">
        <v>200000012576</v>
      </c>
      <c r="U128" s="23">
        <v>3.61E-2</v>
      </c>
      <c r="V128" s="8" t="s">
        <v>1094</v>
      </c>
      <c r="W128" s="8" t="s">
        <v>1095</v>
      </c>
      <c r="X128" s="8" t="s">
        <v>12</v>
      </c>
      <c r="Y128" s="8"/>
      <c r="Z128" s="8"/>
      <c r="AA128" s="14"/>
      <c r="AB128" s="14">
        <v>11690.05</v>
      </c>
      <c r="AC128" s="14"/>
      <c r="AD128" s="90"/>
      <c r="AJ128" s="106"/>
    </row>
    <row r="129" spans="2:36" x14ac:dyDescent="0.25">
      <c r="AA129" s="90">
        <f>SUM(AA127:AA128)</f>
        <v>0</v>
      </c>
      <c r="AB129" s="126">
        <f>AVERAGE(AB128)</f>
        <v>11690.05</v>
      </c>
      <c r="AC129" s="43"/>
      <c r="AD129" s="43"/>
      <c r="AE129" s="43"/>
      <c r="AF129" s="43"/>
      <c r="AG129" s="90">
        <f>AB129/1000</f>
        <v>11.690049999999999</v>
      </c>
      <c r="AH129" s="43"/>
      <c r="AI129" s="90"/>
      <c r="AJ129" s="106"/>
    </row>
    <row r="130" spans="2:36" x14ac:dyDescent="0.25">
      <c r="T130" s="5"/>
    </row>
    <row r="131" spans="2:36" ht="18.75" x14ac:dyDescent="0.3">
      <c r="J131" s="16" t="s">
        <v>52</v>
      </c>
      <c r="K131" s="18" t="s">
        <v>1164</v>
      </c>
      <c r="L131" s="18"/>
      <c r="M131" s="18"/>
      <c r="N131" s="19"/>
      <c r="T131" s="58"/>
      <c r="U131" s="57"/>
      <c r="AI131" s="5"/>
    </row>
    <row r="132" spans="2:36" x14ac:dyDescent="0.25">
      <c r="B132">
        <v>20</v>
      </c>
      <c r="C132" t="s">
        <v>1908</v>
      </c>
      <c r="D132" t="s">
        <v>1837</v>
      </c>
      <c r="E132" t="s">
        <v>1838</v>
      </c>
      <c r="F132" t="s">
        <v>1853</v>
      </c>
      <c r="G132" t="s">
        <v>10</v>
      </c>
      <c r="I132" t="s">
        <v>1852</v>
      </c>
      <c r="J132" s="10" t="s">
        <v>8</v>
      </c>
      <c r="K132" s="10" t="s">
        <v>64</v>
      </c>
      <c r="L132" s="10"/>
      <c r="M132" s="10"/>
      <c r="N132" s="11" t="s">
        <v>132</v>
      </c>
      <c r="O132" s="11" t="s">
        <v>303</v>
      </c>
      <c r="P132" s="8" t="s">
        <v>67</v>
      </c>
      <c r="Q132" s="8" t="s">
        <v>1923</v>
      </c>
      <c r="R132" s="8" t="s">
        <v>1807</v>
      </c>
      <c r="S132" s="8" t="s">
        <v>98</v>
      </c>
      <c r="T132" s="7">
        <v>200000006706</v>
      </c>
      <c r="U132" s="23">
        <v>8.0000000000000002E-3</v>
      </c>
      <c r="V132" s="8" t="s">
        <v>138</v>
      </c>
      <c r="W132" s="8" t="s">
        <v>141</v>
      </c>
      <c r="X132" s="8" t="s">
        <v>14</v>
      </c>
      <c r="Y132" s="8"/>
      <c r="Z132" s="8"/>
      <c r="AA132" s="14">
        <v>4450</v>
      </c>
      <c r="AB132" s="14">
        <v>10125.35034482051</v>
      </c>
      <c r="AC132" s="14">
        <f>AA132/1000*AB132</f>
        <v>45057.809034451275</v>
      </c>
      <c r="AD132" s="14"/>
      <c r="AE132" s="14">
        <f>AA132/1000*(U132/U135)*AB135</f>
        <v>37568.192482330247</v>
      </c>
      <c r="AF132" s="90"/>
      <c r="AG132" s="90"/>
    </row>
    <row r="133" spans="2:36" x14ac:dyDescent="0.25">
      <c r="B133">
        <v>20</v>
      </c>
      <c r="C133" t="s">
        <v>1908</v>
      </c>
      <c r="D133" t="s">
        <v>1837</v>
      </c>
      <c r="E133" t="s">
        <v>1838</v>
      </c>
      <c r="F133" t="s">
        <v>1853</v>
      </c>
      <c r="G133" t="s">
        <v>10</v>
      </c>
      <c r="I133" t="s">
        <v>1852</v>
      </c>
      <c r="J133" s="10" t="s">
        <v>8</v>
      </c>
      <c r="K133" s="10" t="s">
        <v>62</v>
      </c>
      <c r="L133" s="10"/>
      <c r="M133" s="10"/>
      <c r="N133" s="11" t="s">
        <v>132</v>
      </c>
      <c r="O133" s="11" t="s">
        <v>297</v>
      </c>
      <c r="P133" s="8" t="s">
        <v>67</v>
      </c>
      <c r="Q133" s="8" t="s">
        <v>1923</v>
      </c>
      <c r="R133" s="8" t="s">
        <v>1807</v>
      </c>
      <c r="S133" s="8" t="s">
        <v>98</v>
      </c>
      <c r="T133" s="7">
        <v>200000006706</v>
      </c>
      <c r="U133" s="23">
        <v>8.0000000000000002E-3</v>
      </c>
      <c r="V133" s="8" t="s">
        <v>138</v>
      </c>
      <c r="W133" s="8" t="s">
        <v>140</v>
      </c>
      <c r="X133" s="8" t="s">
        <v>14</v>
      </c>
      <c r="Y133" s="8"/>
      <c r="Z133" s="8"/>
      <c r="AA133" s="14"/>
      <c r="AB133" s="14"/>
      <c r="AC133" s="14"/>
      <c r="AD133" s="14"/>
      <c r="AE133" s="14"/>
      <c r="AF133" s="90"/>
      <c r="AG133" s="90"/>
    </row>
    <row r="134" spans="2:36" x14ac:dyDescent="0.25">
      <c r="B134">
        <v>20</v>
      </c>
      <c r="C134" t="s">
        <v>1908</v>
      </c>
      <c r="D134" t="s">
        <v>1837</v>
      </c>
      <c r="E134" t="s">
        <v>1838</v>
      </c>
      <c r="F134" t="s">
        <v>1853</v>
      </c>
      <c r="G134" t="s">
        <v>10</v>
      </c>
      <c r="I134" t="s">
        <v>1852</v>
      </c>
      <c r="J134" s="10" t="s">
        <v>8</v>
      </c>
      <c r="K134" s="10" t="s">
        <v>32</v>
      </c>
      <c r="L134" s="10"/>
      <c r="M134" s="10"/>
      <c r="N134" s="11" t="s">
        <v>132</v>
      </c>
      <c r="O134" s="11" t="s">
        <v>303</v>
      </c>
      <c r="P134" s="8" t="s">
        <v>67</v>
      </c>
      <c r="Q134" s="8" t="s">
        <v>1923</v>
      </c>
      <c r="R134" s="8" t="s">
        <v>1807</v>
      </c>
      <c r="S134" s="8" t="s">
        <v>98</v>
      </c>
      <c r="T134" s="7">
        <v>200000006706</v>
      </c>
      <c r="U134" s="23">
        <v>8.0000000000000002E-3</v>
      </c>
      <c r="V134" s="8" t="s">
        <v>138</v>
      </c>
      <c r="W134" s="8" t="s">
        <v>139</v>
      </c>
      <c r="X134" s="8" t="s">
        <v>14</v>
      </c>
      <c r="Y134" s="8"/>
      <c r="Z134" s="8"/>
      <c r="AA134" s="14"/>
      <c r="AB134" s="14"/>
      <c r="AC134" s="14"/>
      <c r="AD134" s="14"/>
      <c r="AE134" s="14"/>
      <c r="AF134" s="90"/>
      <c r="AG134" s="90"/>
    </row>
    <row r="135" spans="2:36" x14ac:dyDescent="0.25">
      <c r="B135">
        <v>20</v>
      </c>
      <c r="C135" t="s">
        <v>1908</v>
      </c>
      <c r="D135" t="s">
        <v>1837</v>
      </c>
      <c r="E135" t="s">
        <v>1838</v>
      </c>
      <c r="F135" t="s">
        <v>1853</v>
      </c>
      <c r="G135" t="s">
        <v>10</v>
      </c>
      <c r="I135" t="s">
        <v>1852</v>
      </c>
      <c r="J135" s="94" t="s">
        <v>8</v>
      </c>
      <c r="K135" s="94" t="s">
        <v>30</v>
      </c>
      <c r="L135" s="94"/>
      <c r="M135" s="94"/>
      <c r="N135" s="135" t="s">
        <v>133</v>
      </c>
      <c r="O135" s="135" t="s">
        <v>303</v>
      </c>
      <c r="P135" s="123" t="s">
        <v>67</v>
      </c>
      <c r="Q135" s="123" t="s">
        <v>1943</v>
      </c>
      <c r="R135" s="123" t="s">
        <v>1944</v>
      </c>
      <c r="S135" s="123" t="s">
        <v>426</v>
      </c>
      <c r="T135" s="111">
        <v>200000006935</v>
      </c>
      <c r="U135" s="140">
        <v>4.4999999999999998E-2</v>
      </c>
      <c r="V135" s="123" t="s">
        <v>134</v>
      </c>
      <c r="W135" s="123" t="s">
        <v>135</v>
      </c>
      <c r="X135" s="123" t="s">
        <v>13</v>
      </c>
      <c r="Y135" s="123"/>
      <c r="Z135" s="123"/>
      <c r="AA135" s="138">
        <v>520</v>
      </c>
      <c r="AB135" s="138">
        <v>47487.883755754519</v>
      </c>
      <c r="AC135" s="138">
        <f>AA135/1000*AB135</f>
        <v>24693.699552992352</v>
      </c>
      <c r="AD135" s="138"/>
      <c r="AE135" s="138">
        <f>AA135/1000*AB135</f>
        <v>24693.699552992352</v>
      </c>
      <c r="AF135" s="90"/>
      <c r="AG135" s="90"/>
    </row>
    <row r="136" spans="2:36" x14ac:dyDescent="0.25">
      <c r="B136">
        <v>20</v>
      </c>
      <c r="C136" t="s">
        <v>1908</v>
      </c>
      <c r="D136" t="s">
        <v>1837</v>
      </c>
      <c r="E136" t="s">
        <v>1838</v>
      </c>
      <c r="F136" t="s">
        <v>1853</v>
      </c>
      <c r="G136" t="s">
        <v>10</v>
      </c>
      <c r="I136" t="s">
        <v>1852</v>
      </c>
      <c r="J136" s="10" t="s">
        <v>8</v>
      </c>
      <c r="K136" s="10" t="s">
        <v>53</v>
      </c>
      <c r="L136" s="10"/>
      <c r="M136" s="10"/>
      <c r="N136" s="11" t="s">
        <v>133</v>
      </c>
      <c r="O136" s="11" t="s">
        <v>297</v>
      </c>
      <c r="P136" s="8" t="s">
        <v>67</v>
      </c>
      <c r="Q136" s="8" t="s">
        <v>1943</v>
      </c>
      <c r="R136" s="8" t="s">
        <v>1944</v>
      </c>
      <c r="S136" s="8" t="s">
        <v>426</v>
      </c>
      <c r="T136" s="7">
        <v>200000006935</v>
      </c>
      <c r="U136" s="23">
        <v>4.4999999999999998E-2</v>
      </c>
      <c r="V136" s="8" t="s">
        <v>134</v>
      </c>
      <c r="W136" s="8" t="s">
        <v>136</v>
      </c>
      <c r="X136" s="8" t="s">
        <v>13</v>
      </c>
      <c r="Y136" s="8"/>
      <c r="Z136" s="8"/>
      <c r="AA136" s="14"/>
      <c r="AB136" s="14"/>
      <c r="AC136" s="14"/>
      <c r="AD136" s="14"/>
      <c r="AE136" s="14"/>
      <c r="AF136" s="90"/>
      <c r="AG136" s="90"/>
    </row>
    <row r="137" spans="2:36" x14ac:dyDescent="0.25">
      <c r="B137">
        <v>20</v>
      </c>
      <c r="C137" t="s">
        <v>1908</v>
      </c>
      <c r="D137" t="s">
        <v>1837</v>
      </c>
      <c r="E137" t="s">
        <v>1838</v>
      </c>
      <c r="F137" t="s">
        <v>1853</v>
      </c>
      <c r="G137" t="s">
        <v>10</v>
      </c>
      <c r="I137" t="s">
        <v>1852</v>
      </c>
      <c r="J137" s="10" t="s">
        <v>8</v>
      </c>
      <c r="K137" s="10" t="s">
        <v>32</v>
      </c>
      <c r="L137" s="10"/>
      <c r="M137" s="10"/>
      <c r="N137" s="11" t="s">
        <v>133</v>
      </c>
      <c r="O137" s="11" t="s">
        <v>303</v>
      </c>
      <c r="P137" s="8" t="s">
        <v>67</v>
      </c>
      <c r="Q137" s="8" t="s">
        <v>1943</v>
      </c>
      <c r="R137" s="8" t="s">
        <v>1944</v>
      </c>
      <c r="S137" s="8" t="s">
        <v>426</v>
      </c>
      <c r="T137" s="7">
        <v>200000006935</v>
      </c>
      <c r="U137" s="23">
        <v>4.4999999999999998E-2</v>
      </c>
      <c r="V137" s="8" t="s">
        <v>134</v>
      </c>
      <c r="W137" s="8" t="s">
        <v>137</v>
      </c>
      <c r="X137" s="8" t="s">
        <v>13</v>
      </c>
      <c r="Y137" s="8"/>
      <c r="Z137" s="8"/>
      <c r="AA137" s="14"/>
      <c r="AB137" s="14"/>
      <c r="AC137" s="14"/>
      <c r="AD137" s="14"/>
      <c r="AE137" s="14"/>
      <c r="AF137" s="90"/>
      <c r="AG137" s="90"/>
    </row>
    <row r="138" spans="2:36" x14ac:dyDescent="0.25">
      <c r="AA138" s="90">
        <f>SUM(AA132:AA137)</f>
        <v>4970</v>
      </c>
      <c r="AB138" s="126">
        <f>AVERAGE(AB132:AB137)</f>
        <v>28806.617050287514</v>
      </c>
      <c r="AC138" s="43">
        <f>SUM(AC132:AC137)</f>
        <v>69751.508587443619</v>
      </c>
      <c r="AD138" s="43"/>
      <c r="AE138" s="43">
        <f>SUM(AE132:AE137)</f>
        <v>62261.892035322599</v>
      </c>
      <c r="AF138" s="43">
        <f>AC138-AE138</f>
        <v>7489.6165521210205</v>
      </c>
      <c r="AG138" s="126">
        <f>AB138/1000</f>
        <v>28.806617050287514</v>
      </c>
    </row>
    <row r="139" spans="2:36" x14ac:dyDescent="0.25">
      <c r="AC139" s="13"/>
      <c r="AD139" s="13"/>
      <c r="AE139" s="13"/>
      <c r="AF139" s="13"/>
      <c r="AG139" s="13"/>
    </row>
    <row r="140" spans="2:36" ht="18.75" x14ac:dyDescent="0.3">
      <c r="J140" s="16" t="s">
        <v>52</v>
      </c>
      <c r="K140" s="18" t="s">
        <v>1165</v>
      </c>
      <c r="L140" s="18"/>
      <c r="M140" s="18"/>
      <c r="N140" s="19"/>
      <c r="AC140" s="13"/>
      <c r="AD140" s="13"/>
      <c r="AE140" s="13"/>
      <c r="AF140" s="13"/>
      <c r="AG140" s="13"/>
    </row>
    <row r="141" spans="2:36" x14ac:dyDescent="0.25">
      <c r="B141">
        <v>49</v>
      </c>
      <c r="C141" t="s">
        <v>1908</v>
      </c>
      <c r="D141" t="s">
        <v>1837</v>
      </c>
      <c r="E141" t="s">
        <v>1838</v>
      </c>
      <c r="F141" t="s">
        <v>1853</v>
      </c>
      <c r="G141" t="s">
        <v>2</v>
      </c>
      <c r="I141" t="s">
        <v>11</v>
      </c>
      <c r="J141" s="10" t="s">
        <v>8</v>
      </c>
      <c r="K141" s="10" t="s">
        <v>47</v>
      </c>
      <c r="L141" s="10"/>
      <c r="M141" s="10"/>
      <c r="N141" s="11" t="s">
        <v>275</v>
      </c>
      <c r="O141" s="11" t="s">
        <v>302</v>
      </c>
      <c r="P141" s="8" t="s">
        <v>276</v>
      </c>
      <c r="Q141" s="8" t="s">
        <v>1514</v>
      </c>
      <c r="R141" s="8"/>
      <c r="S141" s="8" t="s">
        <v>423</v>
      </c>
      <c r="T141" s="7">
        <v>200000006174</v>
      </c>
      <c r="U141" s="23">
        <v>5.8999999999999999E-3</v>
      </c>
      <c r="V141" s="8" t="s">
        <v>281</v>
      </c>
      <c r="W141" s="8" t="s">
        <v>277</v>
      </c>
      <c r="X141" s="8" t="s">
        <v>14</v>
      </c>
      <c r="Y141" s="8"/>
      <c r="Z141" s="8"/>
      <c r="AA141" s="14">
        <v>475</v>
      </c>
      <c r="AB141" s="14">
        <v>16185.989727810633</v>
      </c>
      <c r="AC141" s="14">
        <f>AA141/1000*AB141</f>
        <v>7688.3451207100507</v>
      </c>
      <c r="AD141" s="90"/>
      <c r="AE141" s="13"/>
      <c r="AF141" s="13"/>
      <c r="AG141" s="13"/>
    </row>
    <row r="142" spans="2:36" x14ac:dyDescent="0.25">
      <c r="T142" s="56"/>
      <c r="U142" s="41"/>
      <c r="AA142" s="90">
        <f>SUM(AA141)</f>
        <v>475</v>
      </c>
      <c r="AB142" s="126">
        <f>AVERAGE(AB141)</f>
        <v>16185.989727810633</v>
      </c>
      <c r="AC142" s="43">
        <f>AC141</f>
        <v>7688.3451207100507</v>
      </c>
      <c r="AD142" s="43"/>
      <c r="AE142" s="13"/>
      <c r="AF142" s="13"/>
      <c r="AG142" s="126">
        <f>AB142/1000</f>
        <v>16.185989727810632</v>
      </c>
      <c r="AH142" s="13"/>
    </row>
    <row r="143" spans="2:36" x14ac:dyDescent="0.25">
      <c r="T143" s="5"/>
      <c r="AC143" s="13"/>
      <c r="AD143" s="13"/>
      <c r="AE143" s="13"/>
      <c r="AF143" s="13"/>
      <c r="AG143" s="13"/>
      <c r="AH143" s="13"/>
    </row>
    <row r="144" spans="2:36" ht="18.75" x14ac:dyDescent="0.3">
      <c r="J144" s="16" t="s">
        <v>52</v>
      </c>
      <c r="K144" s="18" t="s">
        <v>1166</v>
      </c>
      <c r="L144" s="18"/>
      <c r="M144" s="18"/>
      <c r="N144" s="19"/>
      <c r="O144" s="19"/>
      <c r="T144" s="58"/>
      <c r="U144" s="57"/>
      <c r="AC144" s="13"/>
      <c r="AD144" s="13"/>
      <c r="AE144" s="13"/>
      <c r="AF144" s="13"/>
      <c r="AG144" s="13"/>
      <c r="AH144" s="13"/>
    </row>
    <row r="145" spans="2:43" x14ac:dyDescent="0.25">
      <c r="B145">
        <v>52</v>
      </c>
      <c r="C145" t="s">
        <v>1908</v>
      </c>
      <c r="D145" t="s">
        <v>1837</v>
      </c>
      <c r="E145" t="s">
        <v>1838</v>
      </c>
      <c r="F145" t="s">
        <v>2101</v>
      </c>
      <c r="G145" t="s">
        <v>2</v>
      </c>
      <c r="I145" t="s">
        <v>1817</v>
      </c>
      <c r="J145" s="10" t="s">
        <v>8</v>
      </c>
      <c r="K145" s="10" t="s">
        <v>47</v>
      </c>
      <c r="L145" s="10"/>
      <c r="M145" s="10"/>
      <c r="N145" s="11" t="s">
        <v>278</v>
      </c>
      <c r="O145" s="11" t="s">
        <v>302</v>
      </c>
      <c r="P145" s="8" t="s">
        <v>82</v>
      </c>
      <c r="Q145" s="8" t="s">
        <v>1514</v>
      </c>
      <c r="R145" s="8"/>
      <c r="S145" s="8" t="s">
        <v>98</v>
      </c>
      <c r="T145" s="7">
        <v>200000004653</v>
      </c>
      <c r="U145" s="22">
        <v>0.3</v>
      </c>
      <c r="V145" s="8" t="s">
        <v>279</v>
      </c>
      <c r="W145" s="8" t="s">
        <v>280</v>
      </c>
      <c r="X145" s="8" t="s">
        <v>12</v>
      </c>
      <c r="Y145" s="8"/>
      <c r="Z145" s="8"/>
      <c r="AA145" s="14">
        <v>1832.9</v>
      </c>
      <c r="AB145" s="14">
        <v>34905.683882754704</v>
      </c>
      <c r="AC145" s="14">
        <f>AA145/1000*AB145</f>
        <v>63978.627988701104</v>
      </c>
      <c r="AD145" s="90"/>
      <c r="AE145" s="13"/>
      <c r="AF145" s="13"/>
      <c r="AG145" s="13"/>
      <c r="AH145" s="13"/>
    </row>
    <row r="146" spans="2:43" x14ac:dyDescent="0.25">
      <c r="B146">
        <v>52</v>
      </c>
      <c r="C146" t="s">
        <v>1908</v>
      </c>
      <c r="D146" t="s">
        <v>1837</v>
      </c>
      <c r="E146" t="s">
        <v>1838</v>
      </c>
      <c r="F146" t="s">
        <v>2101</v>
      </c>
      <c r="G146" t="s">
        <v>2</v>
      </c>
      <c r="I146" t="s">
        <v>1817</v>
      </c>
      <c r="J146" s="10" t="s">
        <v>8</v>
      </c>
      <c r="K146" s="10" t="s">
        <v>72</v>
      </c>
      <c r="L146" s="10"/>
      <c r="M146" s="10"/>
      <c r="N146" s="11" t="s">
        <v>278</v>
      </c>
      <c r="O146" s="11" t="s">
        <v>303</v>
      </c>
      <c r="P146" s="8" t="s">
        <v>82</v>
      </c>
      <c r="Q146" s="8" t="s">
        <v>1514</v>
      </c>
      <c r="R146" s="8"/>
      <c r="S146" s="8" t="s">
        <v>98</v>
      </c>
      <c r="T146" s="7">
        <v>200000004653</v>
      </c>
      <c r="U146" s="22">
        <v>0.3</v>
      </c>
      <c r="V146" s="8" t="s">
        <v>279</v>
      </c>
      <c r="W146" s="8" t="s">
        <v>435</v>
      </c>
      <c r="X146" s="8" t="s">
        <v>12</v>
      </c>
      <c r="Y146" s="8"/>
      <c r="Z146" s="8"/>
      <c r="AA146" s="8"/>
      <c r="AB146" s="15"/>
      <c r="AC146" s="31"/>
      <c r="AD146" s="13"/>
      <c r="AE146" s="13"/>
      <c r="AF146" s="13"/>
      <c r="AG146" s="13"/>
      <c r="AH146" s="13"/>
    </row>
    <row r="147" spans="2:43" x14ac:dyDescent="0.25">
      <c r="T147" s="56"/>
      <c r="U147" s="41"/>
      <c r="AA147" s="90">
        <f>SUM(AA145:AA146)</f>
        <v>1832.9</v>
      </c>
      <c r="AB147" s="126">
        <f>AVERAGE(AB145:AB146)</f>
        <v>34905.683882754704</v>
      </c>
      <c r="AC147" s="43">
        <f>SUM(AC145:AC146)</f>
        <v>63978.627988701104</v>
      </c>
      <c r="AD147" s="43"/>
      <c r="AE147" s="13"/>
      <c r="AF147" s="13"/>
      <c r="AG147" s="126">
        <f>AB147/1000</f>
        <v>34.905683882754701</v>
      </c>
      <c r="AH147" s="13"/>
    </row>
    <row r="148" spans="2:43" x14ac:dyDescent="0.25">
      <c r="T148" s="5"/>
    </row>
    <row r="149" spans="2:43" ht="18.75" x14ac:dyDescent="0.3">
      <c r="J149" s="16" t="s">
        <v>52</v>
      </c>
      <c r="K149" s="18" t="s">
        <v>1167</v>
      </c>
      <c r="L149" s="18"/>
      <c r="M149" s="18"/>
      <c r="N149" s="19"/>
      <c r="T149" s="5"/>
    </row>
    <row r="150" spans="2:43" x14ac:dyDescent="0.25">
      <c r="B150">
        <v>55</v>
      </c>
      <c r="C150" t="s">
        <v>1908</v>
      </c>
      <c r="D150" t="s">
        <v>1837</v>
      </c>
      <c r="E150" t="s">
        <v>19</v>
      </c>
      <c r="F150" t="s">
        <v>1855</v>
      </c>
      <c r="G150" t="s">
        <v>2</v>
      </c>
      <c r="I150" t="s">
        <v>1817</v>
      </c>
      <c r="J150" s="10" t="s">
        <v>8</v>
      </c>
      <c r="K150" s="10" t="s">
        <v>199</v>
      </c>
      <c r="L150" s="10"/>
      <c r="M150" s="10"/>
      <c r="N150" s="11" t="s">
        <v>479</v>
      </c>
      <c r="O150" s="10" t="s">
        <v>297</v>
      </c>
      <c r="P150" s="10" t="s">
        <v>2</v>
      </c>
      <c r="Q150" s="10"/>
      <c r="R150" s="10"/>
      <c r="S150" s="10" t="s">
        <v>480</v>
      </c>
      <c r="T150" s="7">
        <v>200000000690</v>
      </c>
      <c r="U150" s="22">
        <v>0.1</v>
      </c>
      <c r="V150" s="8" t="s">
        <v>481</v>
      </c>
      <c r="W150" s="8" t="s">
        <v>1197</v>
      </c>
      <c r="X150" s="8" t="s">
        <v>89</v>
      </c>
      <c r="Y150" s="8" t="s">
        <v>1198</v>
      </c>
      <c r="Z150" s="8"/>
      <c r="AA150" s="14">
        <v>1</v>
      </c>
      <c r="AB150" s="14">
        <v>274551.84318181803</v>
      </c>
      <c r="AC150" s="15">
        <f>AA150/1000*AB150</f>
        <v>274.55184318181801</v>
      </c>
      <c r="AD150" s="178"/>
    </row>
    <row r="151" spans="2:43" x14ac:dyDescent="0.25">
      <c r="T151" s="5"/>
      <c r="AA151" s="90">
        <f>SUM(AA150)</f>
        <v>1</v>
      </c>
      <c r="AB151" s="126">
        <f>AVERAGE(AB150)</f>
        <v>274551.84318181803</v>
      </c>
      <c r="AC151" s="43">
        <f>AC150</f>
        <v>274.55184318181801</v>
      </c>
      <c r="AD151" s="43"/>
      <c r="AG151" s="126">
        <f>AB151/1000</f>
        <v>274.55184318181801</v>
      </c>
    </row>
    <row r="152" spans="2:43" x14ac:dyDescent="0.25">
      <c r="T152" s="5"/>
    </row>
    <row r="153" spans="2:43" ht="18.75" x14ac:dyDescent="0.3">
      <c r="J153" s="16" t="s">
        <v>52</v>
      </c>
      <c r="K153" s="18" t="s">
        <v>1168</v>
      </c>
      <c r="L153" s="18"/>
      <c r="M153" s="18"/>
      <c r="N153" s="19"/>
      <c r="T153" s="5"/>
    </row>
    <row r="154" spans="2:43" x14ac:dyDescent="0.25">
      <c r="B154">
        <v>51</v>
      </c>
      <c r="C154" t="s">
        <v>1908</v>
      </c>
      <c r="D154" t="s">
        <v>1837</v>
      </c>
      <c r="E154" t="s">
        <v>1838</v>
      </c>
      <c r="F154" t="s">
        <v>1856</v>
      </c>
      <c r="G154" t="s">
        <v>2</v>
      </c>
      <c r="I154" t="s">
        <v>1817</v>
      </c>
      <c r="J154" s="10" t="s">
        <v>8</v>
      </c>
      <c r="K154" s="10" t="s">
        <v>32</v>
      </c>
      <c r="L154" s="10"/>
      <c r="M154" s="10"/>
      <c r="N154" s="11" t="s">
        <v>482</v>
      </c>
      <c r="O154" s="10" t="s">
        <v>303</v>
      </c>
      <c r="P154" s="10" t="s">
        <v>1945</v>
      </c>
      <c r="Q154" s="10" t="s">
        <v>1514</v>
      </c>
      <c r="R154" s="10"/>
      <c r="S154" s="10" t="s">
        <v>98</v>
      </c>
      <c r="T154" s="7">
        <v>200000006907</v>
      </c>
      <c r="U154" s="22">
        <v>0.95</v>
      </c>
      <c r="V154" s="10" t="s">
        <v>483</v>
      </c>
      <c r="W154" s="10" t="s">
        <v>1199</v>
      </c>
      <c r="X154" s="8" t="s">
        <v>13</v>
      </c>
      <c r="Y154" s="8"/>
      <c r="Z154" s="8"/>
      <c r="AA154" s="14">
        <v>10</v>
      </c>
      <c r="AB154" s="14">
        <v>179450.79938735178</v>
      </c>
      <c r="AC154" s="15">
        <f>AA154/1000*AB154</f>
        <v>1794.507993873518</v>
      </c>
      <c r="AD154" s="178"/>
    </row>
    <row r="155" spans="2:43" x14ac:dyDescent="0.25">
      <c r="T155" s="5"/>
      <c r="AA155" s="90">
        <f>SUM(AA154)</f>
        <v>10</v>
      </c>
      <c r="AB155" s="126">
        <f>AVERAGE(AB154)</f>
        <v>179450.79938735178</v>
      </c>
      <c r="AC155" s="43">
        <f>AC154</f>
        <v>1794.507993873518</v>
      </c>
      <c r="AD155" s="43"/>
      <c r="AG155" s="126">
        <f>AB155/1000</f>
        <v>179.45079938735179</v>
      </c>
    </row>
    <row r="156" spans="2:43" x14ac:dyDescent="0.25">
      <c r="T156" s="5"/>
    </row>
    <row r="157" spans="2:43" ht="18.75" x14ac:dyDescent="0.3">
      <c r="J157" s="16" t="s">
        <v>52</v>
      </c>
      <c r="K157" s="25" t="s">
        <v>1169</v>
      </c>
      <c r="L157" s="25"/>
      <c r="M157" s="25"/>
      <c r="N157" s="26"/>
      <c r="T157" s="58"/>
      <c r="U157" s="57"/>
      <c r="AE157" s="9"/>
    </row>
    <row r="158" spans="2:43" x14ac:dyDescent="0.25">
      <c r="B158">
        <v>60</v>
      </c>
      <c r="C158" t="s">
        <v>1908</v>
      </c>
      <c r="D158" t="s">
        <v>1837</v>
      </c>
      <c r="E158" t="s">
        <v>19</v>
      </c>
      <c r="F158" t="s">
        <v>1857</v>
      </c>
      <c r="G158" t="s">
        <v>10</v>
      </c>
      <c r="I158" t="s">
        <v>1817</v>
      </c>
      <c r="J158" s="10" t="s">
        <v>8</v>
      </c>
      <c r="K158" s="10" t="s">
        <v>79</v>
      </c>
      <c r="L158" s="10"/>
      <c r="M158" s="10"/>
      <c r="N158" s="11" t="s">
        <v>158</v>
      </c>
      <c r="O158" s="11" t="s">
        <v>303</v>
      </c>
      <c r="P158" s="8" t="s">
        <v>67</v>
      </c>
      <c r="Q158" s="8" t="s">
        <v>1749</v>
      </c>
      <c r="R158" s="8" t="s">
        <v>1770</v>
      </c>
      <c r="S158" s="8" t="s">
        <v>422</v>
      </c>
      <c r="T158" s="7">
        <v>200000001190</v>
      </c>
      <c r="U158" s="22">
        <v>0.4</v>
      </c>
      <c r="V158" s="8" t="s">
        <v>168</v>
      </c>
      <c r="W158" s="8" t="s">
        <v>169</v>
      </c>
      <c r="X158" s="8" t="s">
        <v>14</v>
      </c>
      <c r="Y158" s="8"/>
      <c r="Z158" s="8"/>
      <c r="AA158" s="14">
        <v>10</v>
      </c>
      <c r="AB158" s="14">
        <v>232367.55844233814</v>
      </c>
      <c r="AC158" s="14">
        <f>AA158/1000*AB158</f>
        <v>2323.6755844233812</v>
      </c>
      <c r="AD158" s="24"/>
      <c r="AE158" s="24">
        <f>AA158/1000*U158/U172*AB172</f>
        <v>434.90601665735761</v>
      </c>
      <c r="AO158" s="90"/>
    </row>
    <row r="159" spans="2:43" x14ac:dyDescent="0.25">
      <c r="B159">
        <v>60</v>
      </c>
      <c r="C159" t="s">
        <v>1908</v>
      </c>
      <c r="D159" t="s">
        <v>1837</v>
      </c>
      <c r="E159" t="s">
        <v>19</v>
      </c>
      <c r="F159" t="s">
        <v>1857</v>
      </c>
      <c r="G159" t="s">
        <v>10</v>
      </c>
      <c r="I159" t="s">
        <v>1817</v>
      </c>
      <c r="J159" s="10" t="s">
        <v>8</v>
      </c>
      <c r="K159" s="10" t="s">
        <v>32</v>
      </c>
      <c r="L159" s="10" t="s">
        <v>1082</v>
      </c>
      <c r="M159" s="10" t="s">
        <v>1081</v>
      </c>
      <c r="N159" s="11" t="s">
        <v>158</v>
      </c>
      <c r="O159" s="11" t="s">
        <v>303</v>
      </c>
      <c r="P159" s="8" t="s">
        <v>67</v>
      </c>
      <c r="Q159" s="8" t="s">
        <v>1749</v>
      </c>
      <c r="R159" s="8" t="s">
        <v>1770</v>
      </c>
      <c r="S159" s="8" t="s">
        <v>422</v>
      </c>
      <c r="T159" s="7">
        <v>200000001190</v>
      </c>
      <c r="U159" s="22">
        <v>0.4</v>
      </c>
      <c r="V159" s="8" t="s">
        <v>168</v>
      </c>
      <c r="W159" s="8" t="s">
        <v>169</v>
      </c>
      <c r="X159" s="8" t="s">
        <v>14</v>
      </c>
      <c r="Y159" s="8"/>
      <c r="Z159" s="8"/>
      <c r="AA159" s="14"/>
      <c r="AB159" s="14"/>
      <c r="AC159" s="14"/>
      <c r="AD159" s="24"/>
      <c r="AE159" s="24"/>
      <c r="AO159">
        <v>2</v>
      </c>
      <c r="AP159">
        <v>0.01</v>
      </c>
      <c r="AQ159">
        <v>0.01</v>
      </c>
    </row>
    <row r="160" spans="2:43" x14ac:dyDescent="0.25">
      <c r="B160">
        <v>60</v>
      </c>
      <c r="C160" t="s">
        <v>1908</v>
      </c>
      <c r="D160" t="s">
        <v>1837</v>
      </c>
      <c r="E160" t="s">
        <v>19</v>
      </c>
      <c r="F160" t="s">
        <v>1857</v>
      </c>
      <c r="G160" t="s">
        <v>10</v>
      </c>
      <c r="I160" t="s">
        <v>1817</v>
      </c>
      <c r="J160" s="10" t="s">
        <v>8</v>
      </c>
      <c r="K160" s="10" t="s">
        <v>159</v>
      </c>
      <c r="L160" s="10"/>
      <c r="M160" s="10"/>
      <c r="N160" s="11" t="s">
        <v>160</v>
      </c>
      <c r="O160" s="11" t="s">
        <v>303</v>
      </c>
      <c r="P160" s="8" t="s">
        <v>67</v>
      </c>
      <c r="Q160" s="8" t="s">
        <v>1771</v>
      </c>
      <c r="R160" s="8" t="s">
        <v>1655</v>
      </c>
      <c r="S160" s="8" t="s">
        <v>423</v>
      </c>
      <c r="T160" s="7">
        <v>200000001288</v>
      </c>
      <c r="U160" s="22">
        <v>7.0000000000000007E-2</v>
      </c>
      <c r="V160" s="8" t="s">
        <v>170</v>
      </c>
      <c r="W160" s="8" t="s">
        <v>171</v>
      </c>
      <c r="X160" s="8" t="s">
        <v>167</v>
      </c>
      <c r="Y160" s="8"/>
      <c r="Z160" s="8"/>
      <c r="AA160" s="14">
        <v>60</v>
      </c>
      <c r="AB160" s="14">
        <v>22540.11583403917</v>
      </c>
      <c r="AC160" s="14">
        <f>AA160/1000*AB160</f>
        <v>1352.4069500423502</v>
      </c>
      <c r="AD160" s="24"/>
      <c r="AE160" s="24">
        <f>AA160/1000*U160/U169*AB169</f>
        <v>1230.8370045505885</v>
      </c>
      <c r="AO160" s="90"/>
    </row>
    <row r="161" spans="2:49" x14ac:dyDescent="0.25">
      <c r="B161">
        <v>61</v>
      </c>
      <c r="C161" t="s">
        <v>1908</v>
      </c>
      <c r="D161" t="s">
        <v>1837</v>
      </c>
      <c r="E161" t="s">
        <v>19</v>
      </c>
      <c r="F161" t="s">
        <v>1857</v>
      </c>
      <c r="G161" t="s">
        <v>10</v>
      </c>
      <c r="J161" s="10" t="s">
        <v>8</v>
      </c>
      <c r="K161" s="10" t="s">
        <v>53</v>
      </c>
      <c r="L161" s="10"/>
      <c r="M161" s="10"/>
      <c r="N161" s="11" t="s">
        <v>142</v>
      </c>
      <c r="O161" s="11" t="s">
        <v>302</v>
      </c>
      <c r="P161" s="8" t="s">
        <v>67</v>
      </c>
      <c r="Q161" s="8" t="s">
        <v>1687</v>
      </c>
      <c r="R161" s="8" t="s">
        <v>1772</v>
      </c>
      <c r="S161" s="8" t="s">
        <v>422</v>
      </c>
      <c r="T161" s="7">
        <v>200000001595</v>
      </c>
      <c r="U161" s="22">
        <v>0.65</v>
      </c>
      <c r="V161" s="8" t="s">
        <v>122</v>
      </c>
      <c r="W161" s="8" t="s">
        <v>148</v>
      </c>
      <c r="X161" s="8" t="s">
        <v>156</v>
      </c>
      <c r="Y161" s="8" t="s">
        <v>15</v>
      </c>
      <c r="Z161" s="8"/>
      <c r="AA161" s="14">
        <v>475</v>
      </c>
      <c r="AB161" s="14">
        <v>37585.427238699522</v>
      </c>
      <c r="AC161" s="14">
        <f>AA161/1000*AB161</f>
        <v>17853.077938382274</v>
      </c>
      <c r="AD161" s="24"/>
      <c r="AE161" s="24">
        <f>AC161</f>
        <v>17853.077938382274</v>
      </c>
    </row>
    <row r="162" spans="2:49" x14ac:dyDescent="0.25">
      <c r="B162">
        <v>61</v>
      </c>
      <c r="C162" t="s">
        <v>1908</v>
      </c>
      <c r="D162" t="s">
        <v>1837</v>
      </c>
      <c r="E162" t="s">
        <v>19</v>
      </c>
      <c r="F162" t="s">
        <v>1857</v>
      </c>
      <c r="G162" t="s">
        <v>10</v>
      </c>
      <c r="J162" s="10" t="s">
        <v>8</v>
      </c>
      <c r="K162" s="10" t="s">
        <v>47</v>
      </c>
      <c r="L162" s="10"/>
      <c r="M162" s="10"/>
      <c r="N162" s="11" t="s">
        <v>142</v>
      </c>
      <c r="O162" s="11" t="s">
        <v>302</v>
      </c>
      <c r="P162" s="8" t="s">
        <v>67</v>
      </c>
      <c r="Q162" s="8" t="s">
        <v>1687</v>
      </c>
      <c r="R162" s="8" t="s">
        <v>1772</v>
      </c>
      <c r="S162" s="8" t="s">
        <v>422</v>
      </c>
      <c r="T162" s="7">
        <v>200000001595</v>
      </c>
      <c r="U162" s="22">
        <v>0.65</v>
      </c>
      <c r="V162" s="8" t="s">
        <v>122</v>
      </c>
      <c r="W162" s="8" t="s">
        <v>147</v>
      </c>
      <c r="X162" s="8" t="s">
        <v>156</v>
      </c>
      <c r="Y162" s="8"/>
      <c r="Z162" s="8"/>
      <c r="AA162" s="14"/>
      <c r="AB162" s="14"/>
      <c r="AC162" s="14"/>
      <c r="AD162" s="24"/>
      <c r="AE162" s="24"/>
    </row>
    <row r="163" spans="2:49" x14ac:dyDescent="0.25">
      <c r="B163">
        <v>62</v>
      </c>
      <c r="C163" t="s">
        <v>1908</v>
      </c>
      <c r="D163" t="s">
        <v>1837</v>
      </c>
      <c r="E163" t="s">
        <v>19</v>
      </c>
      <c r="F163" t="s">
        <v>1857</v>
      </c>
      <c r="G163" t="s">
        <v>10</v>
      </c>
      <c r="I163" t="s">
        <v>11</v>
      </c>
      <c r="J163" s="10" t="s">
        <v>8</v>
      </c>
      <c r="K163" s="10" t="s">
        <v>64</v>
      </c>
      <c r="L163" s="10"/>
      <c r="M163" s="10"/>
      <c r="N163" s="11" t="s">
        <v>143</v>
      </c>
      <c r="O163" s="11" t="s">
        <v>303</v>
      </c>
      <c r="P163" s="8" t="s">
        <v>56</v>
      </c>
      <c r="Q163" s="8" t="s">
        <v>1664</v>
      </c>
      <c r="R163" s="8" t="s">
        <v>1514</v>
      </c>
      <c r="S163" s="8" t="s">
        <v>98</v>
      </c>
      <c r="T163" s="7">
        <v>200000006710</v>
      </c>
      <c r="U163" s="22">
        <v>0.39</v>
      </c>
      <c r="V163" s="8" t="s">
        <v>149</v>
      </c>
      <c r="W163" s="8" t="s">
        <v>150</v>
      </c>
      <c r="X163" s="8" t="s">
        <v>157</v>
      </c>
      <c r="Y163" s="8" t="s">
        <v>448</v>
      </c>
      <c r="Z163" s="8"/>
      <c r="AA163" s="14">
        <v>734.40000000000009</v>
      </c>
      <c r="AB163" s="14">
        <v>32457.918210902717</v>
      </c>
      <c r="AC163" s="14">
        <f>AA163/1000*AB163</f>
        <v>23837.095134086958</v>
      </c>
      <c r="AD163" s="24"/>
      <c r="AE163" s="24">
        <f>AC163</f>
        <v>23837.095134086958</v>
      </c>
    </row>
    <row r="164" spans="2:49" x14ac:dyDescent="0.25">
      <c r="B164">
        <v>60</v>
      </c>
      <c r="C164" t="s">
        <v>1908</v>
      </c>
      <c r="D164" t="s">
        <v>1837</v>
      </c>
      <c r="E164" t="s">
        <v>19</v>
      </c>
      <c r="F164" t="s">
        <v>1857</v>
      </c>
      <c r="G164" t="s">
        <v>10</v>
      </c>
      <c r="I164" t="s">
        <v>1817</v>
      </c>
      <c r="J164" s="10" t="s">
        <v>8</v>
      </c>
      <c r="K164" s="10" t="s">
        <v>64</v>
      </c>
      <c r="L164" s="10" t="s">
        <v>1757</v>
      </c>
      <c r="M164" s="10" t="s">
        <v>1758</v>
      </c>
      <c r="N164" s="11" t="s">
        <v>161</v>
      </c>
      <c r="O164" s="11" t="s">
        <v>303</v>
      </c>
      <c r="P164" s="8" t="s">
        <v>67</v>
      </c>
      <c r="Q164" s="8" t="s">
        <v>1773</v>
      </c>
      <c r="R164" s="8" t="s">
        <v>1770</v>
      </c>
      <c r="S164" s="8" t="s">
        <v>98</v>
      </c>
      <c r="T164" s="7">
        <v>200000006732</v>
      </c>
      <c r="U164" s="22">
        <v>0.1</v>
      </c>
      <c r="V164" s="8" t="s">
        <v>162</v>
      </c>
      <c r="W164" s="8" t="s">
        <v>165</v>
      </c>
      <c r="X164" s="8" t="s">
        <v>14</v>
      </c>
      <c r="Y164" s="8"/>
      <c r="Z164" s="8"/>
      <c r="AA164" s="14">
        <v>7708</v>
      </c>
      <c r="AB164" s="14">
        <v>20675.806273407259</v>
      </c>
      <c r="AC164" s="14">
        <f>AA164/1000*AB164</f>
        <v>159369.11475542316</v>
      </c>
      <c r="AD164" s="24"/>
      <c r="AE164" s="24">
        <f>AA164/1000*U164/U172*AB172</f>
        <v>83806.38940987282</v>
      </c>
      <c r="AO164" s="162">
        <v>51</v>
      </c>
      <c r="AP164">
        <v>1.4E-2</v>
      </c>
      <c r="AQ164">
        <v>0.32700000000000001</v>
      </c>
      <c r="AS164">
        <v>10739</v>
      </c>
      <c r="AT164">
        <v>46.02</v>
      </c>
      <c r="AU164">
        <v>6.17</v>
      </c>
      <c r="AV164">
        <v>5.3689999999999998</v>
      </c>
      <c r="AW164">
        <v>0.29549999999999998</v>
      </c>
    </row>
    <row r="165" spans="2:49" x14ac:dyDescent="0.25">
      <c r="B165">
        <v>60</v>
      </c>
      <c r="C165" t="s">
        <v>1908</v>
      </c>
      <c r="D165" t="s">
        <v>1837</v>
      </c>
      <c r="E165" t="s">
        <v>19</v>
      </c>
      <c r="F165" t="s">
        <v>1857</v>
      </c>
      <c r="G165" t="s">
        <v>10</v>
      </c>
      <c r="I165" t="s">
        <v>1817</v>
      </c>
      <c r="J165" s="10" t="s">
        <v>8</v>
      </c>
      <c r="K165" s="10" t="s">
        <v>30</v>
      </c>
      <c r="L165" s="10" t="s">
        <v>1110</v>
      </c>
      <c r="M165" s="10" t="s">
        <v>1759</v>
      </c>
      <c r="N165" s="11" t="s">
        <v>161</v>
      </c>
      <c r="O165" s="11" t="s">
        <v>303</v>
      </c>
      <c r="P165" s="8" t="s">
        <v>67</v>
      </c>
      <c r="Q165" s="8" t="s">
        <v>1773</v>
      </c>
      <c r="R165" s="8" t="s">
        <v>1770</v>
      </c>
      <c r="S165" s="8" t="s">
        <v>98</v>
      </c>
      <c r="T165" s="7">
        <v>200000006732</v>
      </c>
      <c r="U165" s="22">
        <v>0.1</v>
      </c>
      <c r="V165" s="8" t="s">
        <v>162</v>
      </c>
      <c r="W165" s="8" t="s">
        <v>164</v>
      </c>
      <c r="X165" s="8" t="s">
        <v>14</v>
      </c>
      <c r="Y165" s="8"/>
      <c r="Z165" s="8"/>
      <c r="AA165" s="14"/>
      <c r="AB165" s="14"/>
      <c r="AC165" s="14"/>
      <c r="AD165" s="24"/>
      <c r="AE165" s="24"/>
      <c r="AO165">
        <v>2</v>
      </c>
      <c r="AP165">
        <v>0.63400000000000001</v>
      </c>
      <c r="AQ165">
        <v>0.63400000000000001</v>
      </c>
      <c r="AS165">
        <v>127.4</v>
      </c>
      <c r="AT165">
        <v>0.67</v>
      </c>
      <c r="AU165">
        <v>0.12</v>
      </c>
      <c r="AV165">
        <v>11.97</v>
      </c>
      <c r="AW165">
        <v>0.625</v>
      </c>
    </row>
    <row r="166" spans="2:49" x14ac:dyDescent="0.25">
      <c r="B166">
        <v>60</v>
      </c>
      <c r="C166" t="s">
        <v>1908</v>
      </c>
      <c r="D166" t="s">
        <v>1837</v>
      </c>
      <c r="E166" t="s">
        <v>19</v>
      </c>
      <c r="F166" t="s">
        <v>1857</v>
      </c>
      <c r="G166" t="s">
        <v>10</v>
      </c>
      <c r="I166" t="s">
        <v>1817</v>
      </c>
      <c r="J166" s="10" t="s">
        <v>8</v>
      </c>
      <c r="K166" s="10" t="s">
        <v>46</v>
      </c>
      <c r="L166" s="10" t="s">
        <v>1776</v>
      </c>
      <c r="M166" s="10"/>
      <c r="N166" s="11" t="s">
        <v>161</v>
      </c>
      <c r="O166" s="11" t="s">
        <v>297</v>
      </c>
      <c r="P166" s="8" t="s">
        <v>67</v>
      </c>
      <c r="Q166" s="8" t="s">
        <v>1773</v>
      </c>
      <c r="R166" s="8" t="s">
        <v>1770</v>
      </c>
      <c r="S166" s="8" t="s">
        <v>98</v>
      </c>
      <c r="T166" s="7">
        <v>200000006732</v>
      </c>
      <c r="U166" s="22">
        <v>0.1</v>
      </c>
      <c r="V166" s="8" t="s">
        <v>162</v>
      </c>
      <c r="W166" s="8" t="s">
        <v>166</v>
      </c>
      <c r="X166" s="8" t="s">
        <v>14</v>
      </c>
      <c r="Y166" s="8"/>
      <c r="Z166" s="8"/>
      <c r="AA166" s="14"/>
      <c r="AB166" s="14"/>
      <c r="AC166" s="14"/>
      <c r="AD166" s="24"/>
      <c r="AE166" s="24"/>
    </row>
    <row r="167" spans="2:49" x14ac:dyDescent="0.25">
      <c r="B167">
        <v>60</v>
      </c>
      <c r="C167" t="s">
        <v>1908</v>
      </c>
      <c r="D167" t="s">
        <v>1837</v>
      </c>
      <c r="E167" t="s">
        <v>19</v>
      </c>
      <c r="F167" t="s">
        <v>1857</v>
      </c>
      <c r="G167" t="s">
        <v>10</v>
      </c>
      <c r="I167" t="s">
        <v>1817</v>
      </c>
      <c r="J167" s="10" t="s">
        <v>8</v>
      </c>
      <c r="K167" s="10" t="s">
        <v>46</v>
      </c>
      <c r="L167" s="10" t="s">
        <v>1776</v>
      </c>
      <c r="M167" s="10"/>
      <c r="N167" s="11" t="s">
        <v>161</v>
      </c>
      <c r="O167" s="11" t="s">
        <v>297</v>
      </c>
      <c r="P167" s="8" t="s">
        <v>67</v>
      </c>
      <c r="Q167" s="8" t="s">
        <v>1773</v>
      </c>
      <c r="R167" s="8" t="s">
        <v>1770</v>
      </c>
      <c r="S167" s="8" t="s">
        <v>98</v>
      </c>
      <c r="T167" s="7">
        <v>200000006732</v>
      </c>
      <c r="U167" s="22">
        <v>0.1</v>
      </c>
      <c r="V167" s="8" t="s">
        <v>162</v>
      </c>
      <c r="W167" s="8" t="s">
        <v>706</v>
      </c>
      <c r="X167" s="8" t="s">
        <v>14</v>
      </c>
      <c r="Y167" s="8"/>
      <c r="Z167" s="8"/>
      <c r="AA167" s="14" t="s">
        <v>1514</v>
      </c>
      <c r="AB167" s="14"/>
      <c r="AC167" s="14"/>
      <c r="AD167" s="24"/>
      <c r="AE167" s="24"/>
    </row>
    <row r="168" spans="2:49" x14ac:dyDescent="0.25">
      <c r="B168">
        <v>60</v>
      </c>
      <c r="C168" t="s">
        <v>1908</v>
      </c>
      <c r="D168" t="s">
        <v>1837</v>
      </c>
      <c r="E168" t="s">
        <v>19</v>
      </c>
      <c r="F168" t="s">
        <v>1857</v>
      </c>
      <c r="G168" t="s">
        <v>10</v>
      </c>
      <c r="I168" t="s">
        <v>1817</v>
      </c>
      <c r="J168" s="10" t="s">
        <v>8</v>
      </c>
      <c r="K168" s="10" t="s">
        <v>32</v>
      </c>
      <c r="L168" s="10" t="s">
        <v>1082</v>
      </c>
      <c r="M168" s="10" t="s">
        <v>1081</v>
      </c>
      <c r="N168" s="11" t="s">
        <v>161</v>
      </c>
      <c r="O168" s="11" t="s">
        <v>303</v>
      </c>
      <c r="P168" s="8" t="s">
        <v>67</v>
      </c>
      <c r="Q168" s="8" t="s">
        <v>1773</v>
      </c>
      <c r="R168" s="8" t="s">
        <v>1770</v>
      </c>
      <c r="S168" s="8" t="s">
        <v>98</v>
      </c>
      <c r="T168" s="7">
        <v>200000006732</v>
      </c>
      <c r="U168" s="22">
        <v>0.1</v>
      </c>
      <c r="V168" s="8" t="s">
        <v>162</v>
      </c>
      <c r="W168" s="8" t="s">
        <v>163</v>
      </c>
      <c r="X168" s="8" t="s">
        <v>14</v>
      </c>
      <c r="Y168" s="8"/>
      <c r="Z168" s="8"/>
      <c r="AA168" s="14" t="s">
        <v>1514</v>
      </c>
      <c r="AB168" s="14"/>
      <c r="AC168" s="14"/>
      <c r="AD168" s="24"/>
      <c r="AE168" s="24"/>
      <c r="AH168" s="2"/>
      <c r="AO168">
        <v>19</v>
      </c>
      <c r="AP168">
        <v>1.4E-2</v>
      </c>
      <c r="AQ168">
        <v>0.88700000000000001</v>
      </c>
      <c r="AS168">
        <v>2673</v>
      </c>
      <c r="AT168">
        <v>6.26</v>
      </c>
      <c r="AU168">
        <v>1.32</v>
      </c>
      <c r="AV168">
        <v>18.239999999999998</v>
      </c>
      <c r="AW168">
        <v>0.52669999999999995</v>
      </c>
    </row>
    <row r="169" spans="2:49" x14ac:dyDescent="0.25">
      <c r="B169">
        <v>60</v>
      </c>
      <c r="C169" t="s">
        <v>1908</v>
      </c>
      <c r="D169" t="s">
        <v>1837</v>
      </c>
      <c r="E169" t="s">
        <v>19</v>
      </c>
      <c r="F169" t="s">
        <v>1857</v>
      </c>
      <c r="G169" t="s">
        <v>10</v>
      </c>
      <c r="I169" t="s">
        <v>1817</v>
      </c>
      <c r="J169" s="10" t="s">
        <v>8</v>
      </c>
      <c r="K169" s="10" t="s">
        <v>32</v>
      </c>
      <c r="L169" s="10"/>
      <c r="M169" s="10"/>
      <c r="N169" s="11" t="s">
        <v>144</v>
      </c>
      <c r="O169" s="11" t="s">
        <v>303</v>
      </c>
      <c r="P169" s="8" t="s">
        <v>67</v>
      </c>
      <c r="Q169" s="8" t="s">
        <v>1774</v>
      </c>
      <c r="R169" s="8" t="s">
        <v>1775</v>
      </c>
      <c r="S169" s="8" t="s">
        <v>98</v>
      </c>
      <c r="T169" s="7">
        <v>200000006747</v>
      </c>
      <c r="U169" s="22">
        <v>0.14000000000000001</v>
      </c>
      <c r="V169" s="8" t="s">
        <v>149</v>
      </c>
      <c r="W169" s="8" t="s">
        <v>151</v>
      </c>
      <c r="X169" s="8" t="s">
        <v>13</v>
      </c>
      <c r="Y169" s="8"/>
      <c r="Z169" s="8"/>
      <c r="AA169" s="14">
        <v>1110</v>
      </c>
      <c r="AB169" s="14">
        <v>41027.900151686277</v>
      </c>
      <c r="AC169" s="14">
        <f>AA169/1000*AB169</f>
        <v>45540.969168371768</v>
      </c>
      <c r="AD169" s="24"/>
      <c r="AE169" s="24">
        <f>AC169</f>
        <v>45540.969168371768</v>
      </c>
    </row>
    <row r="170" spans="2:49" x14ac:dyDescent="0.25">
      <c r="B170">
        <v>60</v>
      </c>
      <c r="C170" t="s">
        <v>1908</v>
      </c>
      <c r="D170" t="s">
        <v>1837</v>
      </c>
      <c r="E170" t="s">
        <v>19</v>
      </c>
      <c r="F170" t="s">
        <v>1857</v>
      </c>
      <c r="G170" t="s">
        <v>10</v>
      </c>
      <c r="I170" t="s">
        <v>1817</v>
      </c>
      <c r="J170" s="10" t="s">
        <v>8</v>
      </c>
      <c r="K170" s="10" t="s">
        <v>30</v>
      </c>
      <c r="L170" s="10"/>
      <c r="M170" s="10"/>
      <c r="N170" s="11" t="s">
        <v>144</v>
      </c>
      <c r="O170" s="11" t="s">
        <v>303</v>
      </c>
      <c r="P170" s="8" t="s">
        <v>67</v>
      </c>
      <c r="Q170" s="8" t="s">
        <v>1774</v>
      </c>
      <c r="R170" s="8" t="s">
        <v>1775</v>
      </c>
      <c r="S170" s="8" t="s">
        <v>98</v>
      </c>
      <c r="T170" s="7">
        <v>200000006747</v>
      </c>
      <c r="U170" s="22">
        <v>0.14000000000000001</v>
      </c>
      <c r="V170" s="8" t="s">
        <v>149</v>
      </c>
      <c r="W170" s="8" t="s">
        <v>153</v>
      </c>
      <c r="X170" s="8" t="s">
        <v>13</v>
      </c>
      <c r="Y170" s="8"/>
      <c r="Z170" s="8"/>
      <c r="AA170" s="14" t="s">
        <v>1514</v>
      </c>
      <c r="AB170" s="14"/>
      <c r="AC170" s="14"/>
      <c r="AD170" s="24"/>
      <c r="AE170" s="24"/>
    </row>
    <row r="171" spans="2:49" x14ac:dyDescent="0.25">
      <c r="B171">
        <v>60</v>
      </c>
      <c r="C171" t="s">
        <v>1908</v>
      </c>
      <c r="D171" t="s">
        <v>1837</v>
      </c>
      <c r="E171" t="s">
        <v>19</v>
      </c>
      <c r="F171" t="s">
        <v>1857</v>
      </c>
      <c r="G171" t="s">
        <v>10</v>
      </c>
      <c r="I171" t="s">
        <v>1817</v>
      </c>
      <c r="J171" s="10" t="s">
        <v>8</v>
      </c>
      <c r="K171" s="10" t="s">
        <v>31</v>
      </c>
      <c r="L171" s="10"/>
      <c r="M171" s="10"/>
      <c r="N171" s="11" t="s">
        <v>144</v>
      </c>
      <c r="O171" s="11" t="s">
        <v>303</v>
      </c>
      <c r="P171" s="8" t="s">
        <v>67</v>
      </c>
      <c r="Q171" s="8" t="s">
        <v>1774</v>
      </c>
      <c r="R171" s="8" t="s">
        <v>1775</v>
      </c>
      <c r="S171" s="8" t="s">
        <v>98</v>
      </c>
      <c r="T171" s="7">
        <v>200000006747</v>
      </c>
      <c r="U171" s="22">
        <v>0.14000000000000001</v>
      </c>
      <c r="V171" s="8" t="s">
        <v>149</v>
      </c>
      <c r="W171" s="8" t="s">
        <v>152</v>
      </c>
      <c r="X171" s="8" t="s">
        <v>13</v>
      </c>
      <c r="Y171" s="8"/>
      <c r="Z171" s="8"/>
      <c r="AA171" s="14"/>
      <c r="AB171" s="14"/>
      <c r="AC171" s="14"/>
      <c r="AD171" s="24"/>
      <c r="AE171" s="24"/>
    </row>
    <row r="172" spans="2:49" x14ac:dyDescent="0.25">
      <c r="B172">
        <v>60</v>
      </c>
      <c r="C172" t="s">
        <v>1908</v>
      </c>
      <c r="D172" t="s">
        <v>1837</v>
      </c>
      <c r="E172" t="s">
        <v>19</v>
      </c>
      <c r="F172" t="s">
        <v>1857</v>
      </c>
      <c r="G172" t="s">
        <v>10</v>
      </c>
      <c r="I172" t="s">
        <v>1817</v>
      </c>
      <c r="J172" s="94" t="s">
        <v>8</v>
      </c>
      <c r="K172" s="94" t="s">
        <v>64</v>
      </c>
      <c r="L172" s="94" t="s">
        <v>1778</v>
      </c>
      <c r="M172" s="94" t="s">
        <v>1777</v>
      </c>
      <c r="N172" s="135" t="s">
        <v>145</v>
      </c>
      <c r="O172" s="135" t="s">
        <v>297</v>
      </c>
      <c r="P172" s="123" t="s">
        <v>67</v>
      </c>
      <c r="Q172" s="123" t="s">
        <v>1773</v>
      </c>
      <c r="R172" s="123" t="s">
        <v>1770</v>
      </c>
      <c r="S172" s="123" t="s">
        <v>98</v>
      </c>
      <c r="T172" s="111">
        <v>200000006894</v>
      </c>
      <c r="U172" s="133">
        <v>0.2</v>
      </c>
      <c r="V172" s="123" t="s">
        <v>149</v>
      </c>
      <c r="W172" s="123" t="s">
        <v>154</v>
      </c>
      <c r="X172" s="123" t="s">
        <v>14</v>
      </c>
      <c r="Y172" s="123"/>
      <c r="Z172" s="123"/>
      <c r="AA172" s="138">
        <v>2220</v>
      </c>
      <c r="AB172" s="138">
        <v>21745.300832867881</v>
      </c>
      <c r="AC172" s="138">
        <f>AA172/1000*AB172</f>
        <v>48274.567848966697</v>
      </c>
      <c r="AD172" s="149"/>
      <c r="AE172" s="149">
        <f>AC172</f>
        <v>48274.567848966697</v>
      </c>
      <c r="AO172">
        <v>7</v>
      </c>
      <c r="AP172">
        <v>1.0999999999999999E-2</v>
      </c>
      <c r="AQ172">
        <v>7.4999999999999997E-2</v>
      </c>
      <c r="AS172">
        <v>17922</v>
      </c>
      <c r="AT172">
        <v>124.41</v>
      </c>
      <c r="AU172">
        <v>0.69</v>
      </c>
      <c r="AV172">
        <v>0.94289999999999996</v>
      </c>
      <c r="AW172">
        <v>4.2999999999999997E-2</v>
      </c>
    </row>
    <row r="173" spans="2:49" x14ac:dyDescent="0.25">
      <c r="B173">
        <v>60</v>
      </c>
      <c r="C173" t="s">
        <v>1908</v>
      </c>
      <c r="D173" t="s">
        <v>1837</v>
      </c>
      <c r="E173" t="s">
        <v>19</v>
      </c>
      <c r="F173" t="s">
        <v>1857</v>
      </c>
      <c r="G173" t="s">
        <v>10</v>
      </c>
      <c r="I173" t="s">
        <v>1817</v>
      </c>
      <c r="J173" s="10" t="s">
        <v>8</v>
      </c>
      <c r="K173" s="10" t="s">
        <v>30</v>
      </c>
      <c r="L173" s="10" t="s">
        <v>1779</v>
      </c>
      <c r="M173" s="10" t="s">
        <v>1780</v>
      </c>
      <c r="N173" s="11" t="s">
        <v>145</v>
      </c>
      <c r="O173" s="11" t="s">
        <v>297</v>
      </c>
      <c r="P173" s="8" t="s">
        <v>67</v>
      </c>
      <c r="Q173" s="8" t="s">
        <v>1773</v>
      </c>
      <c r="R173" s="8" t="s">
        <v>1770</v>
      </c>
      <c r="S173" s="8" t="s">
        <v>98</v>
      </c>
      <c r="T173" s="7">
        <v>200000006894</v>
      </c>
      <c r="U173" s="22">
        <v>0.2</v>
      </c>
      <c r="V173" s="8" t="s">
        <v>149</v>
      </c>
      <c r="W173" s="8" t="s">
        <v>155</v>
      </c>
      <c r="X173" s="8" t="s">
        <v>14</v>
      </c>
      <c r="Y173" s="8"/>
      <c r="Z173" s="8"/>
      <c r="AA173" s="14" t="s">
        <v>1514</v>
      </c>
      <c r="AB173" s="14"/>
      <c r="AC173" s="14"/>
      <c r="AD173" s="24"/>
      <c r="AE173" s="24"/>
      <c r="AO173">
        <v>14</v>
      </c>
      <c r="AP173">
        <v>4.5999999999999999E-2</v>
      </c>
      <c r="AQ173">
        <v>4.8000000000000001E-2</v>
      </c>
      <c r="AS173">
        <v>4585</v>
      </c>
      <c r="AT173">
        <v>21.15</v>
      </c>
      <c r="AU173">
        <v>0.21</v>
      </c>
      <c r="AV173">
        <v>1.032</v>
      </c>
      <c r="AW173">
        <v>4.65E-2</v>
      </c>
    </row>
    <row r="174" spans="2:49" x14ac:dyDescent="0.25">
      <c r="B174">
        <v>60</v>
      </c>
      <c r="C174" t="s">
        <v>1908</v>
      </c>
      <c r="D174" t="s">
        <v>1837</v>
      </c>
      <c r="E174" t="s">
        <v>19</v>
      </c>
      <c r="F174" t="s">
        <v>1857</v>
      </c>
      <c r="G174" t="s">
        <v>10</v>
      </c>
      <c r="I174" t="s">
        <v>1817</v>
      </c>
      <c r="J174" s="10" t="s">
        <v>8</v>
      </c>
      <c r="K174" s="8" t="s">
        <v>47</v>
      </c>
      <c r="L174" s="10" t="s">
        <v>1052</v>
      </c>
      <c r="M174" s="10" t="s">
        <v>1050</v>
      </c>
      <c r="N174" s="11" t="s">
        <v>146</v>
      </c>
      <c r="O174" s="11" t="s">
        <v>290</v>
      </c>
      <c r="P174" s="8" t="s">
        <v>67</v>
      </c>
      <c r="Q174" s="8" t="s">
        <v>1514</v>
      </c>
      <c r="R174" s="8"/>
      <c r="S174" s="8"/>
      <c r="T174" s="7">
        <v>200000008209</v>
      </c>
      <c r="U174" s="22">
        <v>0.8</v>
      </c>
      <c r="V174" s="8" t="s">
        <v>1103</v>
      </c>
      <c r="W174" s="8" t="s">
        <v>1104</v>
      </c>
      <c r="X174" s="8" t="s">
        <v>13</v>
      </c>
      <c r="Y174" s="8"/>
      <c r="Z174" s="8"/>
      <c r="AA174" s="14">
        <v>40</v>
      </c>
      <c r="AB174" s="14">
        <v>63101.893435606115</v>
      </c>
      <c r="AC174" s="14">
        <f>AA174/1000*AB174</f>
        <v>2524.0757374242448</v>
      </c>
      <c r="AD174" s="24"/>
      <c r="AE174" s="24">
        <f>AC174</f>
        <v>2524.0757374242448</v>
      </c>
    </row>
    <row r="175" spans="2:49" x14ac:dyDescent="0.25">
      <c r="T175" s="56"/>
      <c r="U175" s="41"/>
      <c r="AA175" s="90">
        <f>SUM(AA158:AA174)</f>
        <v>12357.4</v>
      </c>
      <c r="AB175" s="126">
        <f>AVERAGE(AB158:AB174)</f>
        <v>58937.740052443376</v>
      </c>
      <c r="AC175" s="43">
        <f>SUM(AC158:AC174)</f>
        <v>301074.98311712081</v>
      </c>
      <c r="AD175" s="43"/>
      <c r="AE175" s="43">
        <f>SUM(AE158:AE174)</f>
        <v>223501.91825831271</v>
      </c>
      <c r="AF175" s="43">
        <f>AC175-AE175</f>
        <v>77573.064858808095</v>
      </c>
      <c r="AG175" s="126">
        <f>AB175/1000</f>
        <v>58.937740052443374</v>
      </c>
    </row>
    <row r="176" spans="2:49" x14ac:dyDescent="0.25">
      <c r="T176" s="5"/>
    </row>
    <row r="177" spans="2:36" ht="18.75" x14ac:dyDescent="0.3">
      <c r="J177" s="16" t="s">
        <v>52</v>
      </c>
      <c r="K177" s="27" t="s">
        <v>1170</v>
      </c>
      <c r="L177" s="27"/>
      <c r="M177" s="27"/>
      <c r="N177" s="28"/>
      <c r="T177" s="5"/>
      <c r="U177" t="s">
        <v>174</v>
      </c>
    </row>
    <row r="178" spans="2:36" x14ac:dyDescent="0.25">
      <c r="B178">
        <v>65</v>
      </c>
      <c r="C178" t="s">
        <v>1908</v>
      </c>
      <c r="D178" t="s">
        <v>1837</v>
      </c>
      <c r="E178" t="s">
        <v>1690</v>
      </c>
      <c r="F178" t="s">
        <v>1858</v>
      </c>
      <c r="G178" t="s">
        <v>2</v>
      </c>
      <c r="I178" t="s">
        <v>1817</v>
      </c>
      <c r="J178" s="123" t="s">
        <v>8</v>
      </c>
      <c r="K178" s="94" t="s">
        <v>72</v>
      </c>
      <c r="L178" s="94" t="s">
        <v>1082</v>
      </c>
      <c r="M178" s="94" t="s">
        <v>1081</v>
      </c>
      <c r="N178" s="123" t="s">
        <v>948</v>
      </c>
      <c r="O178" s="123" t="s">
        <v>303</v>
      </c>
      <c r="P178" s="123" t="s">
        <v>82</v>
      </c>
      <c r="Q178" s="123" t="s">
        <v>1938</v>
      </c>
      <c r="R178" s="123" t="s">
        <v>1946</v>
      </c>
      <c r="S178" s="123" t="s">
        <v>1114</v>
      </c>
      <c r="T178" s="111">
        <v>200000002361</v>
      </c>
      <c r="U178" s="133">
        <v>0.5</v>
      </c>
      <c r="V178" s="123" t="s">
        <v>1105</v>
      </c>
      <c r="W178" s="123" t="s">
        <v>1106</v>
      </c>
      <c r="X178" s="123" t="s">
        <v>13</v>
      </c>
      <c r="Y178" s="123"/>
      <c r="Z178" s="123"/>
      <c r="AA178" s="138">
        <v>380</v>
      </c>
      <c r="AB178" s="134">
        <v>218630.30329847586</v>
      </c>
      <c r="AC178" s="138">
        <f>AA178/1000*AB178</f>
        <v>83079.515253420832</v>
      </c>
      <c r="AD178" s="149"/>
      <c r="AE178" s="149">
        <f>AA178/1000*U178/U$178*AB$178</f>
        <v>83079.515253420832</v>
      </c>
    </row>
    <row r="179" spans="2:36" x14ac:dyDescent="0.25">
      <c r="B179">
        <v>65</v>
      </c>
      <c r="C179" t="s">
        <v>1908</v>
      </c>
      <c r="D179" t="s">
        <v>1837</v>
      </c>
      <c r="E179" t="s">
        <v>1690</v>
      </c>
      <c r="F179" t="s">
        <v>1858</v>
      </c>
      <c r="G179" t="s">
        <v>2</v>
      </c>
      <c r="I179" t="s">
        <v>1817</v>
      </c>
      <c r="J179" s="8" t="s">
        <v>8</v>
      </c>
      <c r="K179" s="10" t="s">
        <v>31</v>
      </c>
      <c r="L179" s="10" t="s">
        <v>1107</v>
      </c>
      <c r="M179" s="10" t="s">
        <v>1108</v>
      </c>
      <c r="N179" s="8" t="s">
        <v>948</v>
      </c>
      <c r="O179" s="8" t="s">
        <v>303</v>
      </c>
      <c r="P179" s="8" t="s">
        <v>82</v>
      </c>
      <c r="Q179" s="8" t="s">
        <v>1938</v>
      </c>
      <c r="R179" s="8" t="s">
        <v>1946</v>
      </c>
      <c r="S179" s="8" t="s">
        <v>1114</v>
      </c>
      <c r="T179" s="7">
        <v>200000002361</v>
      </c>
      <c r="U179" s="22">
        <v>0.5</v>
      </c>
      <c r="V179" s="8" t="s">
        <v>1105</v>
      </c>
      <c r="W179" s="8" t="s">
        <v>1109</v>
      </c>
      <c r="X179" s="8" t="s">
        <v>13</v>
      </c>
      <c r="Y179" s="8"/>
      <c r="Z179" s="8"/>
      <c r="AA179" s="14"/>
      <c r="AB179" s="85"/>
      <c r="AC179" s="8"/>
      <c r="AD179" s="36"/>
      <c r="AE179" s="36"/>
    </row>
    <row r="180" spans="2:36" x14ac:dyDescent="0.25">
      <c r="B180">
        <v>65</v>
      </c>
      <c r="C180" t="s">
        <v>1908</v>
      </c>
      <c r="D180" t="s">
        <v>1837</v>
      </c>
      <c r="E180" t="s">
        <v>1690</v>
      </c>
      <c r="F180" t="s">
        <v>1858</v>
      </c>
      <c r="G180" t="s">
        <v>2</v>
      </c>
      <c r="I180" t="s">
        <v>1817</v>
      </c>
      <c r="J180" s="8" t="s">
        <v>8</v>
      </c>
      <c r="K180" s="10" t="s">
        <v>30</v>
      </c>
      <c r="L180" s="10" t="s">
        <v>1110</v>
      </c>
      <c r="M180" s="10" t="s">
        <v>1111</v>
      </c>
      <c r="N180" s="8" t="s">
        <v>948</v>
      </c>
      <c r="O180" s="8" t="s">
        <v>303</v>
      </c>
      <c r="P180" s="8" t="s">
        <v>82</v>
      </c>
      <c r="Q180" s="8" t="s">
        <v>1938</v>
      </c>
      <c r="R180" s="8" t="s">
        <v>1946</v>
      </c>
      <c r="S180" s="8" t="s">
        <v>1114</v>
      </c>
      <c r="T180" s="7">
        <v>200000002361</v>
      </c>
      <c r="U180" s="22">
        <v>0.5</v>
      </c>
      <c r="V180" s="8" t="s">
        <v>1105</v>
      </c>
      <c r="W180" s="8" t="s">
        <v>1112</v>
      </c>
      <c r="X180" s="8" t="s">
        <v>13</v>
      </c>
      <c r="Y180" s="8"/>
      <c r="Z180" s="8"/>
      <c r="AA180" s="14"/>
      <c r="AB180" s="85"/>
      <c r="AC180" s="8"/>
      <c r="AD180" s="36"/>
      <c r="AE180" s="36"/>
    </row>
    <row r="181" spans="2:36" x14ac:dyDescent="0.25">
      <c r="B181">
        <v>65</v>
      </c>
      <c r="C181" t="s">
        <v>1908</v>
      </c>
      <c r="D181" t="s">
        <v>1837</v>
      </c>
      <c r="E181" t="s">
        <v>1690</v>
      </c>
      <c r="F181" t="s">
        <v>1858</v>
      </c>
      <c r="G181" t="s">
        <v>2</v>
      </c>
      <c r="I181" t="s">
        <v>1817</v>
      </c>
      <c r="J181" s="8" t="s">
        <v>8</v>
      </c>
      <c r="K181" s="10" t="s">
        <v>47</v>
      </c>
      <c r="L181" s="10"/>
      <c r="M181" s="10"/>
      <c r="N181" s="8" t="s">
        <v>172</v>
      </c>
      <c r="O181" s="8" t="s">
        <v>302</v>
      </c>
      <c r="P181" s="8" t="s">
        <v>82</v>
      </c>
      <c r="Q181" s="8" t="s">
        <v>1938</v>
      </c>
      <c r="R181" s="8" t="s">
        <v>1514</v>
      </c>
      <c r="S181" s="8" t="s">
        <v>1114</v>
      </c>
      <c r="T181" s="7">
        <v>200000006176</v>
      </c>
      <c r="U181" s="22">
        <v>0.5</v>
      </c>
      <c r="V181" s="8" t="s">
        <v>1105</v>
      </c>
      <c r="W181" s="8" t="s">
        <v>175</v>
      </c>
      <c r="X181" s="8" t="s">
        <v>14</v>
      </c>
      <c r="Y181" s="8"/>
      <c r="Z181" s="8"/>
      <c r="AA181" s="14">
        <v>20</v>
      </c>
      <c r="AB181" s="14">
        <v>223240.2255516235</v>
      </c>
      <c r="AC181" s="14">
        <f>AA181/1000*AB181</f>
        <v>4464.8045110324701</v>
      </c>
      <c r="AD181" s="24"/>
      <c r="AE181" s="24">
        <f>AA181/1000*U181/U$178*AB$178</f>
        <v>4372.6060659695177</v>
      </c>
      <c r="AF181" s="90"/>
      <c r="AG181" s="90"/>
    </row>
    <row r="182" spans="2:36" x14ac:dyDescent="0.25">
      <c r="B182">
        <v>68</v>
      </c>
      <c r="C182" t="s">
        <v>1908</v>
      </c>
      <c r="D182" t="s">
        <v>1837</v>
      </c>
      <c r="E182" t="s">
        <v>1690</v>
      </c>
      <c r="F182" t="s">
        <v>1888</v>
      </c>
      <c r="G182" t="s">
        <v>2</v>
      </c>
      <c r="I182" t="s">
        <v>1817</v>
      </c>
      <c r="J182" s="8" t="s">
        <v>8</v>
      </c>
      <c r="K182" s="8" t="s">
        <v>1113</v>
      </c>
      <c r="L182" s="8"/>
      <c r="M182" s="8"/>
      <c r="N182" s="8" t="s">
        <v>993</v>
      </c>
      <c r="O182" s="8"/>
      <c r="P182" s="8" t="s">
        <v>82</v>
      </c>
      <c r="Q182" s="8" t="s">
        <v>1938</v>
      </c>
      <c r="R182" s="8" t="s">
        <v>1514</v>
      </c>
      <c r="S182" s="8" t="s">
        <v>1114</v>
      </c>
      <c r="T182" s="7">
        <v>200000006841</v>
      </c>
      <c r="U182" s="22">
        <v>0.49</v>
      </c>
      <c r="V182" s="8" t="s">
        <v>1105</v>
      </c>
      <c r="W182" s="8" t="s">
        <v>1514</v>
      </c>
      <c r="X182" s="8" t="s">
        <v>13</v>
      </c>
      <c r="Y182" s="8"/>
      <c r="Z182" s="8"/>
      <c r="AA182" s="14">
        <v>50</v>
      </c>
      <c r="AB182" s="14">
        <v>213563.45006878983</v>
      </c>
      <c r="AC182" s="14">
        <f>AA182/1000*AB182</f>
        <v>10678.172503439491</v>
      </c>
      <c r="AD182" s="24"/>
      <c r="AE182" s="24">
        <f>AA182/1000*U182/U$178*AB$178</f>
        <v>10712.884861625318</v>
      </c>
      <c r="AF182" s="90"/>
      <c r="AG182" s="90"/>
    </row>
    <row r="183" spans="2:36" x14ac:dyDescent="0.25">
      <c r="B183">
        <v>65</v>
      </c>
      <c r="C183" t="s">
        <v>1908</v>
      </c>
      <c r="D183" t="s">
        <v>1837</v>
      </c>
      <c r="E183" t="s">
        <v>1690</v>
      </c>
      <c r="F183" t="s">
        <v>1858</v>
      </c>
      <c r="G183" t="s">
        <v>2</v>
      </c>
      <c r="I183" t="s">
        <v>1817</v>
      </c>
      <c r="J183" s="8" t="s">
        <v>8</v>
      </c>
      <c r="K183" s="8" t="s">
        <v>30</v>
      </c>
      <c r="L183" s="8"/>
      <c r="M183" s="8"/>
      <c r="N183" s="8" t="s">
        <v>173</v>
      </c>
      <c r="O183" s="8" t="s">
        <v>303</v>
      </c>
      <c r="P183" s="8" t="s">
        <v>82</v>
      </c>
      <c r="Q183" s="8" t="s">
        <v>1678</v>
      </c>
      <c r="R183" s="8" t="s">
        <v>1514</v>
      </c>
      <c r="S183" s="8" t="s">
        <v>1114</v>
      </c>
      <c r="T183" s="7">
        <v>200000006842</v>
      </c>
      <c r="U183" s="22">
        <v>0.52</v>
      </c>
      <c r="V183" s="8" t="s">
        <v>1105</v>
      </c>
      <c r="W183" s="8" t="s">
        <v>176</v>
      </c>
      <c r="X183" s="8" t="s">
        <v>13</v>
      </c>
      <c r="Y183" s="8"/>
      <c r="Z183" s="8"/>
      <c r="AA183" s="14">
        <v>60</v>
      </c>
      <c r="AB183" s="14">
        <v>375204.50648635515</v>
      </c>
      <c r="AC183" s="14">
        <f>AA183/1000*AB183</f>
        <v>22512.270389181307</v>
      </c>
      <c r="AD183" s="24"/>
      <c r="AE183" s="24">
        <f>AA183/1000*U183/U$178*AB$178</f>
        <v>13642.530925824893</v>
      </c>
      <c r="AF183" s="90"/>
      <c r="AG183" s="90"/>
    </row>
    <row r="184" spans="2:36" x14ac:dyDescent="0.25">
      <c r="T184" s="56"/>
      <c r="U184" s="41"/>
      <c r="AA184" s="90">
        <f>SUM(AA178:AA183)</f>
        <v>510</v>
      </c>
      <c r="AB184" s="126">
        <f>AVERAGE(AB178:AB183)</f>
        <v>257659.6213513111</v>
      </c>
      <c r="AC184" s="43">
        <f>SUM(AC178:AC183)</f>
        <v>120734.76265707411</v>
      </c>
      <c r="AD184" s="43"/>
      <c r="AE184" s="43">
        <f>SUM(AE178:AE183)</f>
        <v>111807.53710684057</v>
      </c>
      <c r="AF184" s="43">
        <f>AC184-AE184</f>
        <v>8927.2255502335465</v>
      </c>
      <c r="AG184" s="126">
        <f>AB184/1000</f>
        <v>257.6596213513111</v>
      </c>
    </row>
    <row r="185" spans="2:36" x14ac:dyDescent="0.25">
      <c r="T185" s="5"/>
      <c r="AA185" s="90"/>
      <c r="AB185" s="90"/>
      <c r="AC185" s="90"/>
      <c r="AD185" s="90"/>
      <c r="AE185" s="90"/>
      <c r="AF185" s="90"/>
      <c r="AG185" s="90"/>
    </row>
    <row r="186" spans="2:36" ht="18.75" x14ac:dyDescent="0.3">
      <c r="J186" s="16" t="s">
        <v>52</v>
      </c>
      <c r="K186" s="27" t="s">
        <v>1171</v>
      </c>
      <c r="L186" s="27"/>
      <c r="M186" s="27"/>
      <c r="N186" s="28"/>
      <c r="T186" s="58"/>
      <c r="U186" s="57"/>
      <c r="AA186" s="90"/>
      <c r="AB186" s="90"/>
      <c r="AC186" s="90"/>
      <c r="AD186" s="90"/>
      <c r="AE186" s="90"/>
      <c r="AF186" s="90"/>
      <c r="AG186" s="90"/>
    </row>
    <row r="187" spans="2:36" x14ac:dyDescent="0.25">
      <c r="B187">
        <v>66</v>
      </c>
      <c r="C187" t="s">
        <v>1908</v>
      </c>
      <c r="D187" t="s">
        <v>1837</v>
      </c>
      <c r="E187" t="s">
        <v>1690</v>
      </c>
      <c r="F187" t="s">
        <v>1858</v>
      </c>
      <c r="G187" t="s">
        <v>10</v>
      </c>
      <c r="I187" t="s">
        <v>1817</v>
      </c>
      <c r="J187" s="8" t="s">
        <v>8</v>
      </c>
      <c r="K187" s="8" t="s">
        <v>159</v>
      </c>
      <c r="L187" s="8"/>
      <c r="M187" s="8"/>
      <c r="N187" s="8" t="s">
        <v>177</v>
      </c>
      <c r="O187" s="8" t="s">
        <v>303</v>
      </c>
      <c r="P187" s="8" t="s">
        <v>67</v>
      </c>
      <c r="Q187" s="8" t="s">
        <v>1749</v>
      </c>
      <c r="R187" s="8" t="s">
        <v>1941</v>
      </c>
      <c r="S187" s="8" t="s">
        <v>428</v>
      </c>
      <c r="T187" s="7">
        <v>200000000640</v>
      </c>
      <c r="U187" s="22">
        <v>0.05</v>
      </c>
      <c r="V187" s="8" t="s">
        <v>184</v>
      </c>
      <c r="W187" s="8" t="s">
        <v>194</v>
      </c>
      <c r="X187" s="8" t="s">
        <v>16</v>
      </c>
      <c r="Y187" s="8"/>
      <c r="Z187" s="8"/>
      <c r="AA187" s="14">
        <v>240</v>
      </c>
      <c r="AB187" s="14">
        <v>23934.245991581174</v>
      </c>
      <c r="AC187" s="14">
        <f>AA187/1000*AB187</f>
        <v>5744.219037979482</v>
      </c>
      <c r="AD187" s="182">
        <v>200000008135</v>
      </c>
      <c r="AE187" s="24">
        <f>AA187/1000*U187/U195*AB195</f>
        <v>5293.6708328254072</v>
      </c>
      <c r="AF187" s="90"/>
      <c r="AG187" s="90"/>
    </row>
    <row r="188" spans="2:36" x14ac:dyDescent="0.25">
      <c r="B188">
        <v>66</v>
      </c>
      <c r="C188" t="s">
        <v>1908</v>
      </c>
      <c r="D188" t="s">
        <v>1837</v>
      </c>
      <c r="E188" t="s">
        <v>1690</v>
      </c>
      <c r="F188" t="s">
        <v>1858</v>
      </c>
      <c r="G188" t="s">
        <v>10</v>
      </c>
      <c r="I188" t="s">
        <v>1817</v>
      </c>
      <c r="J188" s="8" t="s">
        <v>8</v>
      </c>
      <c r="K188" s="8" t="s">
        <v>62</v>
      </c>
      <c r="L188" s="8"/>
      <c r="M188" s="8"/>
      <c r="N188" s="8" t="s">
        <v>177</v>
      </c>
      <c r="O188" s="8" t="s">
        <v>297</v>
      </c>
      <c r="P188" s="8" t="s">
        <v>67</v>
      </c>
      <c r="Q188" s="8" t="s">
        <v>1749</v>
      </c>
      <c r="R188" s="8" t="s">
        <v>1941</v>
      </c>
      <c r="S188" s="8" t="s">
        <v>428</v>
      </c>
      <c r="T188" s="7">
        <v>200000000640</v>
      </c>
      <c r="U188" s="22">
        <v>0.05</v>
      </c>
      <c r="V188" s="8" t="s">
        <v>184</v>
      </c>
      <c r="W188" s="8" t="s">
        <v>195</v>
      </c>
      <c r="X188" s="8" t="s">
        <v>16</v>
      </c>
      <c r="Y188" s="8"/>
      <c r="Z188" s="8"/>
      <c r="AA188" s="14"/>
      <c r="AB188" s="14"/>
      <c r="AC188" s="14"/>
      <c r="AD188" s="24"/>
      <c r="AE188" s="24"/>
      <c r="AF188" s="90"/>
      <c r="AG188" s="90"/>
    </row>
    <row r="189" spans="2:36" x14ac:dyDescent="0.25">
      <c r="B189">
        <v>66</v>
      </c>
      <c r="C189" t="s">
        <v>1908</v>
      </c>
      <c r="D189" t="s">
        <v>1837</v>
      </c>
      <c r="E189" t="s">
        <v>1690</v>
      </c>
      <c r="F189" t="s">
        <v>1858</v>
      </c>
      <c r="G189" t="s">
        <v>10</v>
      </c>
      <c r="I189" t="s">
        <v>1817</v>
      </c>
      <c r="J189" s="8" t="s">
        <v>8</v>
      </c>
      <c r="K189" s="8" t="s">
        <v>46</v>
      </c>
      <c r="L189" s="8"/>
      <c r="M189" s="8"/>
      <c r="N189" s="8" t="s">
        <v>178</v>
      </c>
      <c r="O189" s="8" t="s">
        <v>297</v>
      </c>
      <c r="P189" s="8" t="s">
        <v>67</v>
      </c>
      <c r="Q189" s="8" t="s">
        <v>1934</v>
      </c>
      <c r="R189" s="8" t="s">
        <v>1947</v>
      </c>
      <c r="S189" s="8" t="s">
        <v>429</v>
      </c>
      <c r="T189" s="7">
        <v>200000000852</v>
      </c>
      <c r="U189" s="22">
        <v>0.05</v>
      </c>
      <c r="V189" s="8" t="s">
        <v>184</v>
      </c>
      <c r="W189" s="8" t="s">
        <v>192</v>
      </c>
      <c r="X189" s="8" t="s">
        <v>12</v>
      </c>
      <c r="Y189" s="8"/>
      <c r="Z189" s="8"/>
      <c r="AA189" s="14">
        <v>120</v>
      </c>
      <c r="AB189" s="14">
        <v>72054.654465978267</v>
      </c>
      <c r="AC189" s="14">
        <f>AA189/1000*AB189</f>
        <v>8646.5585359173911</v>
      </c>
      <c r="AD189" s="182">
        <v>200000008135</v>
      </c>
      <c r="AE189" s="24">
        <f>AA189/1000*U189/U195*AB195</f>
        <v>2646.8354164127036</v>
      </c>
      <c r="AF189" s="90"/>
      <c r="AG189" s="90"/>
    </row>
    <row r="190" spans="2:36" x14ac:dyDescent="0.25">
      <c r="B190">
        <v>66</v>
      </c>
      <c r="C190" t="s">
        <v>1908</v>
      </c>
      <c r="D190" t="s">
        <v>1837</v>
      </c>
      <c r="E190" t="s">
        <v>1690</v>
      </c>
      <c r="F190" t="s">
        <v>1858</v>
      </c>
      <c r="G190" t="s">
        <v>10</v>
      </c>
      <c r="I190" t="s">
        <v>1817</v>
      </c>
      <c r="J190" s="8" t="s">
        <v>8</v>
      </c>
      <c r="K190" s="8" t="s">
        <v>32</v>
      </c>
      <c r="L190" s="8"/>
      <c r="M190" s="8"/>
      <c r="N190" s="8" t="s">
        <v>179</v>
      </c>
      <c r="O190" s="8" t="s">
        <v>303</v>
      </c>
      <c r="P190" s="8" t="s">
        <v>67</v>
      </c>
      <c r="Q190" s="8" t="s">
        <v>1948</v>
      </c>
      <c r="R190" s="8" t="s">
        <v>1946</v>
      </c>
      <c r="S190" s="8" t="s">
        <v>428</v>
      </c>
      <c r="T190" s="7">
        <v>200000005343</v>
      </c>
      <c r="U190" s="22">
        <v>0.15</v>
      </c>
      <c r="V190" s="8" t="s">
        <v>184</v>
      </c>
      <c r="W190" s="8" t="s">
        <v>193</v>
      </c>
      <c r="X190" s="8" t="s">
        <v>196</v>
      </c>
      <c r="Y190" s="8"/>
      <c r="Z190" s="8"/>
      <c r="AA190" s="14">
        <v>900</v>
      </c>
      <c r="AB190" s="14">
        <v>63102.84741609967</v>
      </c>
      <c r="AC190" s="14">
        <f>AA190/1000*AB190</f>
        <v>56792.562674489702</v>
      </c>
      <c r="AD190" s="24"/>
      <c r="AE190" s="24">
        <f>AC190</f>
        <v>56792.562674489702</v>
      </c>
      <c r="AF190" s="90"/>
      <c r="AG190" s="90"/>
    </row>
    <row r="191" spans="2:36" x14ac:dyDescent="0.25">
      <c r="B191">
        <v>66</v>
      </c>
      <c r="C191" t="s">
        <v>1908</v>
      </c>
      <c r="D191" t="s">
        <v>1837</v>
      </c>
      <c r="E191" t="s">
        <v>1690</v>
      </c>
      <c r="F191" t="s">
        <v>1858</v>
      </c>
      <c r="G191" t="s">
        <v>10</v>
      </c>
      <c r="I191" t="s">
        <v>1817</v>
      </c>
      <c r="J191" s="8" t="s">
        <v>8</v>
      </c>
      <c r="K191" s="8" t="s">
        <v>46</v>
      </c>
      <c r="L191" s="8"/>
      <c r="M191" s="8"/>
      <c r="N191" s="8" t="s">
        <v>180</v>
      </c>
      <c r="O191" s="8" t="s">
        <v>297</v>
      </c>
      <c r="P191" s="8" t="s">
        <v>67</v>
      </c>
      <c r="Q191" s="8" t="s">
        <v>1949</v>
      </c>
      <c r="R191" s="8" t="s">
        <v>1514</v>
      </c>
      <c r="S191" s="8" t="s">
        <v>428</v>
      </c>
      <c r="T191" s="7">
        <v>200000005777</v>
      </c>
      <c r="U191" s="22">
        <v>7.0000000000000007E-2</v>
      </c>
      <c r="V191" s="8" t="s">
        <v>122</v>
      </c>
      <c r="W191" s="8" t="s">
        <v>192</v>
      </c>
      <c r="X191" s="8" t="s">
        <v>16</v>
      </c>
      <c r="Y191" s="8"/>
      <c r="Z191" s="8"/>
      <c r="AA191" s="14">
        <v>1155</v>
      </c>
      <c r="AB191" s="14">
        <v>41261.231018472208</v>
      </c>
      <c r="AC191" s="14">
        <f>AA191/1000*AB191</f>
        <v>47656.721826335401</v>
      </c>
      <c r="AD191" s="182">
        <v>200000008135</v>
      </c>
      <c r="AE191" s="24">
        <f>AA191/1000*U191/U195*AB195</f>
        <v>35666.10723616118</v>
      </c>
      <c r="AF191" s="90"/>
      <c r="AG191" s="90"/>
      <c r="AJ191" t="s">
        <v>1950</v>
      </c>
    </row>
    <row r="192" spans="2:36" x14ac:dyDescent="0.25">
      <c r="B192">
        <v>66</v>
      </c>
      <c r="C192" t="s">
        <v>1908</v>
      </c>
      <c r="D192" t="s">
        <v>1837</v>
      </c>
      <c r="E192" t="s">
        <v>1690</v>
      </c>
      <c r="F192" t="s">
        <v>1858</v>
      </c>
      <c r="G192" t="s">
        <v>10</v>
      </c>
      <c r="I192" t="s">
        <v>1817</v>
      </c>
      <c r="J192" s="8" t="s">
        <v>8</v>
      </c>
      <c r="K192" s="8" t="s">
        <v>30</v>
      </c>
      <c r="L192" s="8"/>
      <c r="M192" s="8"/>
      <c r="N192" s="8" t="s">
        <v>182</v>
      </c>
      <c r="O192" s="8" t="s">
        <v>303</v>
      </c>
      <c r="P192" s="8" t="s">
        <v>67</v>
      </c>
      <c r="Q192" s="8" t="s">
        <v>1948</v>
      </c>
      <c r="R192" s="8" t="s">
        <v>1941</v>
      </c>
      <c r="S192" s="8" t="s">
        <v>430</v>
      </c>
      <c r="T192" s="7">
        <v>200000006997</v>
      </c>
      <c r="U192" s="22">
        <v>0.1</v>
      </c>
      <c r="V192" s="8" t="s">
        <v>186</v>
      </c>
      <c r="W192" s="8" t="s">
        <v>189</v>
      </c>
      <c r="X192" s="8" t="s">
        <v>13</v>
      </c>
      <c r="Y192" s="8"/>
      <c r="Z192" s="8"/>
      <c r="AA192" s="14">
        <v>50</v>
      </c>
      <c r="AB192" s="14">
        <v>54026.591574285761</v>
      </c>
      <c r="AC192" s="14">
        <f>AA192/1000*AB192</f>
        <v>2701.3295787142883</v>
      </c>
      <c r="AD192" s="182">
        <v>200000008135</v>
      </c>
      <c r="AE192" s="24">
        <f>AA192/1000*U192/U195*AB195</f>
        <v>2205.6961803439199</v>
      </c>
      <c r="AF192" s="90"/>
      <c r="AG192" s="90"/>
    </row>
    <row r="193" spans="2:49" x14ac:dyDescent="0.25">
      <c r="B193">
        <v>66</v>
      </c>
      <c r="C193" t="s">
        <v>1908</v>
      </c>
      <c r="D193" t="s">
        <v>1837</v>
      </c>
      <c r="E193" t="s">
        <v>1690</v>
      </c>
      <c r="F193" t="s">
        <v>1858</v>
      </c>
      <c r="G193" t="s">
        <v>10</v>
      </c>
      <c r="I193" t="s">
        <v>1817</v>
      </c>
      <c r="J193" s="8" t="s">
        <v>8</v>
      </c>
      <c r="K193" s="8" t="s">
        <v>47</v>
      </c>
      <c r="L193" s="8"/>
      <c r="M193" s="8"/>
      <c r="N193" s="8" t="s">
        <v>182</v>
      </c>
      <c r="O193" s="8" t="s">
        <v>302</v>
      </c>
      <c r="P193" s="8" t="s">
        <v>67</v>
      </c>
      <c r="Q193" s="8" t="s">
        <v>1948</v>
      </c>
      <c r="R193" s="8" t="s">
        <v>1941</v>
      </c>
      <c r="S193" s="8" t="s">
        <v>430</v>
      </c>
      <c r="T193" s="7">
        <v>200000006997</v>
      </c>
      <c r="U193" s="22">
        <v>0.1</v>
      </c>
      <c r="V193" s="8" t="s">
        <v>186</v>
      </c>
      <c r="W193" s="8" t="s">
        <v>188</v>
      </c>
      <c r="X193" s="8" t="s">
        <v>13</v>
      </c>
      <c r="Y193" s="8"/>
      <c r="Z193" s="8"/>
      <c r="AA193" s="14"/>
      <c r="AB193" s="14"/>
      <c r="AC193" s="14"/>
      <c r="AD193" s="24"/>
      <c r="AE193" s="24"/>
      <c r="AF193" s="90"/>
      <c r="AG193" s="90"/>
    </row>
    <row r="194" spans="2:49" x14ac:dyDescent="0.25">
      <c r="B194">
        <v>66</v>
      </c>
      <c r="C194" t="s">
        <v>1908</v>
      </c>
      <c r="D194" t="s">
        <v>1837</v>
      </c>
      <c r="E194" t="s">
        <v>1690</v>
      </c>
      <c r="F194" t="s">
        <v>1858</v>
      </c>
      <c r="G194" t="s">
        <v>10</v>
      </c>
      <c r="I194" t="s">
        <v>1817</v>
      </c>
      <c r="J194" s="8" t="s">
        <v>8</v>
      </c>
      <c r="K194" s="8" t="s">
        <v>64</v>
      </c>
      <c r="L194" s="8"/>
      <c r="M194" s="8"/>
      <c r="N194" s="8" t="s">
        <v>182</v>
      </c>
      <c r="O194" s="8" t="s">
        <v>303</v>
      </c>
      <c r="P194" s="8" t="s">
        <v>67</v>
      </c>
      <c r="Q194" s="8" t="s">
        <v>1948</v>
      </c>
      <c r="R194" s="8" t="s">
        <v>1941</v>
      </c>
      <c r="S194" s="8" t="s">
        <v>430</v>
      </c>
      <c r="T194" s="7">
        <v>200000006997</v>
      </c>
      <c r="U194" s="22">
        <v>0.1</v>
      </c>
      <c r="V194" s="8" t="s">
        <v>186</v>
      </c>
      <c r="W194" s="8" t="s">
        <v>187</v>
      </c>
      <c r="X194" s="8" t="s">
        <v>13</v>
      </c>
      <c r="Y194" s="8"/>
      <c r="Z194" s="8"/>
      <c r="AA194" s="14"/>
      <c r="AB194" s="14"/>
      <c r="AC194" s="14"/>
      <c r="AD194" s="24"/>
      <c r="AE194" s="24"/>
      <c r="AF194" s="90"/>
      <c r="AG194" s="90"/>
    </row>
    <row r="195" spans="2:49" x14ac:dyDescent="0.25">
      <c r="B195">
        <v>66</v>
      </c>
      <c r="C195" t="s">
        <v>1908</v>
      </c>
      <c r="D195" t="s">
        <v>1837</v>
      </c>
      <c r="E195" t="s">
        <v>1690</v>
      </c>
      <c r="F195" t="s">
        <v>1858</v>
      </c>
      <c r="G195" t="s">
        <v>10</v>
      </c>
      <c r="I195" t="s">
        <v>1817</v>
      </c>
      <c r="J195" s="123" t="s">
        <v>8</v>
      </c>
      <c r="K195" s="123" t="s">
        <v>30</v>
      </c>
      <c r="L195" s="123"/>
      <c r="M195" s="123"/>
      <c r="N195" s="123" t="s">
        <v>183</v>
      </c>
      <c r="O195" s="123" t="s">
        <v>339</v>
      </c>
      <c r="P195" s="123" t="s">
        <v>67</v>
      </c>
      <c r="Q195" s="123" t="s">
        <v>1948</v>
      </c>
      <c r="R195" s="123" t="s">
        <v>1941</v>
      </c>
      <c r="S195" s="123" t="s">
        <v>428</v>
      </c>
      <c r="T195" s="111">
        <v>200000008135</v>
      </c>
      <c r="U195" s="140">
        <v>4.6199999999999998E-2</v>
      </c>
      <c r="V195" s="123" t="s">
        <v>184</v>
      </c>
      <c r="W195" s="123" t="s">
        <v>185</v>
      </c>
      <c r="X195" s="123" t="s">
        <v>12</v>
      </c>
      <c r="Y195" s="123"/>
      <c r="Z195" s="123"/>
      <c r="AA195" s="138">
        <v>11600</v>
      </c>
      <c r="AB195" s="138">
        <v>20380.632706377815</v>
      </c>
      <c r="AC195" s="138">
        <f>AA195/1000*AB195</f>
        <v>236415.33939398266</v>
      </c>
      <c r="AD195" s="149"/>
      <c r="AE195" s="149">
        <f>AC195</f>
        <v>236415.33939398266</v>
      </c>
      <c r="AF195" s="90"/>
      <c r="AG195" s="90"/>
    </row>
    <row r="196" spans="2:49" x14ac:dyDescent="0.25">
      <c r="T196" s="56"/>
      <c r="U196" s="41"/>
      <c r="AA196" s="90">
        <f>SUM(AA187:AA195)</f>
        <v>14065</v>
      </c>
      <c r="AB196" s="126">
        <f>AVERAGE(AB187:AB195)</f>
        <v>45793.367195465813</v>
      </c>
      <c r="AC196" s="43">
        <f>SUM(AC187:AC195)</f>
        <v>357956.7310474189</v>
      </c>
      <c r="AD196" s="43"/>
      <c r="AE196" s="43">
        <f>SUM(AE187:AE195)</f>
        <v>339020.21173421561</v>
      </c>
      <c r="AF196" s="43">
        <f>AC196-AE196</f>
        <v>18936.519313203287</v>
      </c>
      <c r="AG196" s="126">
        <f>AB196/1000</f>
        <v>45.793367195465812</v>
      </c>
    </row>
    <row r="197" spans="2:49" x14ac:dyDescent="0.25">
      <c r="T197" s="5"/>
      <c r="AA197" s="90"/>
      <c r="AB197" s="90"/>
      <c r="AC197" s="90"/>
      <c r="AD197" s="90"/>
      <c r="AE197" s="90"/>
      <c r="AF197" s="90"/>
      <c r="AG197" s="90"/>
    </row>
    <row r="198" spans="2:49" ht="18.75" x14ac:dyDescent="0.3">
      <c r="J198" s="16" t="s">
        <v>52</v>
      </c>
      <c r="K198" s="27" t="s">
        <v>1172</v>
      </c>
      <c r="L198" s="27"/>
      <c r="M198" s="27"/>
      <c r="N198" s="28"/>
      <c r="T198" s="58"/>
      <c r="U198" s="57"/>
      <c r="AA198" s="90"/>
      <c r="AB198" s="90"/>
      <c r="AC198" s="90"/>
      <c r="AD198" s="90"/>
      <c r="AE198" s="90"/>
      <c r="AF198" s="90"/>
      <c r="AG198" s="90"/>
    </row>
    <row r="199" spans="2:49" x14ac:dyDescent="0.25">
      <c r="B199">
        <v>67</v>
      </c>
      <c r="C199" t="s">
        <v>1908</v>
      </c>
      <c r="D199" t="s">
        <v>1837</v>
      </c>
      <c r="E199" t="s">
        <v>1690</v>
      </c>
      <c r="F199" t="s">
        <v>1858</v>
      </c>
      <c r="G199" t="s">
        <v>10</v>
      </c>
      <c r="I199" t="s">
        <v>11</v>
      </c>
      <c r="J199" s="94" t="s">
        <v>8</v>
      </c>
      <c r="K199" s="94" t="s">
        <v>197</v>
      </c>
      <c r="L199" s="94"/>
      <c r="M199" s="94"/>
      <c r="N199" s="135" t="s">
        <v>198</v>
      </c>
      <c r="O199" s="135" t="s">
        <v>297</v>
      </c>
      <c r="P199" s="123" t="s">
        <v>56</v>
      </c>
      <c r="Q199" s="123" t="s">
        <v>1687</v>
      </c>
      <c r="R199" s="123"/>
      <c r="S199" s="123" t="s">
        <v>428</v>
      </c>
      <c r="T199" s="111">
        <v>200000000040</v>
      </c>
      <c r="U199" s="133">
        <v>0.83</v>
      </c>
      <c r="V199" s="123" t="s">
        <v>184</v>
      </c>
      <c r="W199" s="123" t="s">
        <v>1115</v>
      </c>
      <c r="X199" s="123" t="s">
        <v>74</v>
      </c>
      <c r="Y199" s="123"/>
      <c r="Z199" s="123"/>
      <c r="AA199" s="138">
        <v>200</v>
      </c>
      <c r="AB199" s="138">
        <v>55871.062380340678</v>
      </c>
      <c r="AC199" s="138">
        <f>AA199/1000*AB199</f>
        <v>11174.212476068136</v>
      </c>
      <c r="AD199" s="149"/>
      <c r="AE199" s="149">
        <f>AC199</f>
        <v>11174.212476068136</v>
      </c>
      <c r="AF199" s="90"/>
      <c r="AG199" s="90"/>
    </row>
    <row r="200" spans="2:49" x14ac:dyDescent="0.25">
      <c r="B200">
        <v>67</v>
      </c>
      <c r="C200" t="s">
        <v>1908</v>
      </c>
      <c r="D200" t="s">
        <v>1837</v>
      </c>
      <c r="E200" t="s">
        <v>1690</v>
      </c>
      <c r="F200" t="s">
        <v>1858</v>
      </c>
      <c r="G200" t="s">
        <v>10</v>
      </c>
      <c r="I200" t="s">
        <v>11</v>
      </c>
      <c r="J200" s="10" t="s">
        <v>8</v>
      </c>
      <c r="K200" s="10" t="s">
        <v>53</v>
      </c>
      <c r="L200" s="10"/>
      <c r="M200" s="10"/>
      <c r="N200" s="11" t="s">
        <v>198</v>
      </c>
      <c r="O200" s="11" t="s">
        <v>297</v>
      </c>
      <c r="P200" s="8" t="s">
        <v>56</v>
      </c>
      <c r="Q200" s="8" t="s">
        <v>1687</v>
      </c>
      <c r="R200" s="8" t="s">
        <v>1678</v>
      </c>
      <c r="S200" s="8" t="s">
        <v>428</v>
      </c>
      <c r="T200" s="7">
        <v>200000000673</v>
      </c>
      <c r="U200" s="22">
        <v>0.1</v>
      </c>
      <c r="V200" s="8" t="s">
        <v>184</v>
      </c>
      <c r="W200" s="8" t="s">
        <v>202</v>
      </c>
      <c r="X200" s="8" t="s">
        <v>12</v>
      </c>
      <c r="Y200" s="8"/>
      <c r="Z200" s="8"/>
      <c r="AA200" s="14">
        <v>0</v>
      </c>
      <c r="AB200" s="14" t="s">
        <v>17</v>
      </c>
      <c r="AC200" s="14"/>
      <c r="AD200" s="24"/>
      <c r="AE200" s="24"/>
      <c r="AF200" s="90"/>
      <c r="AG200" s="90"/>
    </row>
    <row r="201" spans="2:49" x14ac:dyDescent="0.25">
      <c r="B201">
        <v>67</v>
      </c>
      <c r="C201" t="s">
        <v>1908</v>
      </c>
      <c r="D201" t="s">
        <v>1837</v>
      </c>
      <c r="E201" t="s">
        <v>1690</v>
      </c>
      <c r="F201" t="s">
        <v>1858</v>
      </c>
      <c r="G201" t="s">
        <v>10</v>
      </c>
      <c r="I201" t="s">
        <v>11</v>
      </c>
      <c r="J201" s="10" t="s">
        <v>8</v>
      </c>
      <c r="K201" s="10" t="s">
        <v>77</v>
      </c>
      <c r="L201" s="10"/>
      <c r="M201" s="10"/>
      <c r="N201" s="11" t="s">
        <v>198</v>
      </c>
      <c r="O201" s="11" t="s">
        <v>290</v>
      </c>
      <c r="P201" s="8" t="s">
        <v>56</v>
      </c>
      <c r="Q201" s="8" t="s">
        <v>1687</v>
      </c>
      <c r="R201" s="8" t="s">
        <v>1678</v>
      </c>
      <c r="S201" s="8" t="s">
        <v>428</v>
      </c>
      <c r="T201" s="7">
        <v>200000000673</v>
      </c>
      <c r="U201" s="22">
        <v>0.1</v>
      </c>
      <c r="V201" s="8" t="s">
        <v>184</v>
      </c>
      <c r="W201" s="8" t="s">
        <v>203</v>
      </c>
      <c r="X201" s="8" t="s">
        <v>12</v>
      </c>
      <c r="Y201" s="8"/>
      <c r="Z201" s="8"/>
      <c r="AA201" s="14"/>
      <c r="AB201" s="14"/>
      <c r="AC201" s="14"/>
      <c r="AD201" s="24"/>
      <c r="AE201" s="24"/>
      <c r="AF201" s="90"/>
      <c r="AG201" s="90"/>
    </row>
    <row r="202" spans="2:49" x14ac:dyDescent="0.25">
      <c r="B202">
        <v>67</v>
      </c>
      <c r="C202" t="s">
        <v>1908</v>
      </c>
      <c r="D202" t="s">
        <v>1837</v>
      </c>
      <c r="E202" t="s">
        <v>1690</v>
      </c>
      <c r="F202" t="s">
        <v>1858</v>
      </c>
      <c r="G202" t="s">
        <v>10</v>
      </c>
      <c r="I202" t="s">
        <v>11</v>
      </c>
      <c r="J202" s="10" t="s">
        <v>8</v>
      </c>
      <c r="K202" s="10" t="s">
        <v>199</v>
      </c>
      <c r="L202" s="10"/>
      <c r="M202" s="10"/>
      <c r="N202" s="11" t="s">
        <v>198</v>
      </c>
      <c r="O202" s="11" t="s">
        <v>297</v>
      </c>
      <c r="P202" s="8" t="s">
        <v>56</v>
      </c>
      <c r="Q202" s="8" t="s">
        <v>1687</v>
      </c>
      <c r="R202" s="8" t="s">
        <v>1678</v>
      </c>
      <c r="S202" s="8" t="s">
        <v>428</v>
      </c>
      <c r="T202" s="7">
        <v>200000000673</v>
      </c>
      <c r="U202" s="22">
        <v>0.1</v>
      </c>
      <c r="V202" s="8" t="s">
        <v>184</v>
      </c>
      <c r="W202" s="8" t="s">
        <v>204</v>
      </c>
      <c r="X202" s="8" t="s">
        <v>12</v>
      </c>
      <c r="Y202" s="8"/>
      <c r="Z202" s="8"/>
      <c r="AA202" s="14"/>
      <c r="AB202" s="14"/>
      <c r="AC202" s="14"/>
      <c r="AD202" s="24"/>
      <c r="AE202" s="24"/>
      <c r="AF202" s="90"/>
      <c r="AG202" s="90"/>
    </row>
    <row r="203" spans="2:49" x14ac:dyDescent="0.25">
      <c r="B203">
        <v>67</v>
      </c>
      <c r="C203" t="s">
        <v>1908</v>
      </c>
      <c r="D203" t="s">
        <v>1837</v>
      </c>
      <c r="E203" t="s">
        <v>1690</v>
      </c>
      <c r="F203" t="s">
        <v>1858</v>
      </c>
      <c r="G203" t="s">
        <v>10</v>
      </c>
      <c r="I203" t="s">
        <v>11</v>
      </c>
      <c r="J203" s="10" t="s">
        <v>8</v>
      </c>
      <c r="K203" s="10" t="s">
        <v>53</v>
      </c>
      <c r="L203" s="10"/>
      <c r="M203" s="10"/>
      <c r="N203" s="11" t="s">
        <v>200</v>
      </c>
      <c r="O203" s="11" t="s">
        <v>290</v>
      </c>
      <c r="P203" s="8" t="s">
        <v>56</v>
      </c>
      <c r="Q203" s="8" t="s">
        <v>1820</v>
      </c>
      <c r="R203" s="8" t="s">
        <v>1952</v>
      </c>
      <c r="S203" s="8" t="s">
        <v>428</v>
      </c>
      <c r="T203" s="7">
        <v>200000008050</v>
      </c>
      <c r="U203" s="22">
        <v>0.45</v>
      </c>
      <c r="V203" s="8" t="s">
        <v>184</v>
      </c>
      <c r="W203" s="8" t="s">
        <v>201</v>
      </c>
      <c r="X203" s="8" t="s">
        <v>13</v>
      </c>
      <c r="Y203" s="8"/>
      <c r="Z203" s="8"/>
      <c r="AA203" s="14">
        <v>20</v>
      </c>
      <c r="AB203" s="14">
        <v>321632.23034802405</v>
      </c>
      <c r="AC203" s="14">
        <f>AA203/1000*AB203</f>
        <v>6432.6446069604808</v>
      </c>
      <c r="AD203" s="7">
        <v>200000000040</v>
      </c>
      <c r="AE203" s="24">
        <f>AA203/1000*U203/U199*AB199</f>
        <v>605.83079689526051</v>
      </c>
      <c r="AF203" s="90"/>
      <c r="AG203" s="90"/>
      <c r="AJ203" t="s">
        <v>1951</v>
      </c>
    </row>
    <row r="204" spans="2:49" x14ac:dyDescent="0.25">
      <c r="T204" s="56"/>
      <c r="U204" s="41"/>
      <c r="AA204" s="90">
        <f>SUM(AA199:AA203)</f>
        <v>220</v>
      </c>
      <c r="AB204" s="126">
        <f>AVERAGE(AB199:AB203)</f>
        <v>188751.64636418235</v>
      </c>
      <c r="AC204" s="43">
        <f>SUM(AC199:AC203)</f>
        <v>17606.857083028619</v>
      </c>
      <c r="AD204" s="43"/>
      <c r="AE204" s="43">
        <f>SUM(AE199:AE203)</f>
        <v>11780.043272963398</v>
      </c>
      <c r="AF204" s="43">
        <f>AC204-AE204</f>
        <v>5826.8138100652213</v>
      </c>
      <c r="AG204" s="126">
        <f>AB204/1000</f>
        <v>188.75164636418236</v>
      </c>
    </row>
    <row r="205" spans="2:49" x14ac:dyDescent="0.25">
      <c r="T205" s="5"/>
      <c r="AA205" s="90"/>
      <c r="AB205" s="90"/>
      <c r="AC205" s="90"/>
      <c r="AD205" s="90"/>
      <c r="AE205" s="90"/>
      <c r="AF205" s="90"/>
      <c r="AG205" s="90"/>
    </row>
    <row r="206" spans="2:49" ht="18.75" x14ac:dyDescent="0.3">
      <c r="J206" s="16" t="s">
        <v>52</v>
      </c>
      <c r="K206" s="27" t="s">
        <v>1173</v>
      </c>
      <c r="L206" s="27"/>
      <c r="M206" s="27"/>
      <c r="N206" s="28"/>
      <c r="S206" s="57"/>
      <c r="T206" s="58"/>
      <c r="AA206" s="90"/>
      <c r="AB206" s="90"/>
      <c r="AC206" s="90"/>
      <c r="AD206" s="90"/>
      <c r="AE206" s="90"/>
      <c r="AF206" s="90"/>
      <c r="AG206" s="90"/>
      <c r="AO206" s="90"/>
    </row>
    <row r="207" spans="2:49" x14ac:dyDescent="0.25">
      <c r="B207">
        <v>64</v>
      </c>
      <c r="C207" t="s">
        <v>1908</v>
      </c>
      <c r="D207" t="s">
        <v>1837</v>
      </c>
      <c r="E207" t="s">
        <v>1690</v>
      </c>
      <c r="F207" t="s">
        <v>1859</v>
      </c>
      <c r="G207" t="s">
        <v>10</v>
      </c>
      <c r="I207" t="s">
        <v>1817</v>
      </c>
      <c r="J207" s="10" t="s">
        <v>8</v>
      </c>
      <c r="K207" s="10" t="s">
        <v>53</v>
      </c>
      <c r="L207" s="10" t="s">
        <v>1125</v>
      </c>
      <c r="M207" s="10" t="s">
        <v>1781</v>
      </c>
      <c r="N207" s="11" t="s">
        <v>205</v>
      </c>
      <c r="O207" s="11" t="s">
        <v>290</v>
      </c>
      <c r="P207" s="8" t="s">
        <v>67</v>
      </c>
      <c r="Q207" s="8" t="s">
        <v>98</v>
      </c>
      <c r="R207" s="8" t="s">
        <v>98</v>
      </c>
      <c r="S207" s="8" t="s">
        <v>98</v>
      </c>
      <c r="T207" s="7">
        <v>200000002440</v>
      </c>
      <c r="U207" s="15">
        <v>9</v>
      </c>
      <c r="V207" s="8" t="s">
        <v>209</v>
      </c>
      <c r="W207" s="8" t="s">
        <v>210</v>
      </c>
      <c r="X207" s="8" t="s">
        <v>14</v>
      </c>
      <c r="Y207" s="8"/>
      <c r="Z207" s="8"/>
      <c r="AA207" s="14">
        <v>560</v>
      </c>
      <c r="AB207" s="14">
        <v>17654.336920636033</v>
      </c>
      <c r="AC207" s="14">
        <f>AA207/1000*AB207</f>
        <v>9886.4286755561789</v>
      </c>
      <c r="AD207" s="7">
        <v>200000006864</v>
      </c>
      <c r="AE207" s="24">
        <f>AA207/1000*U207/U209*AB209</f>
        <v>7820.4596770095104</v>
      </c>
      <c r="AF207" s="90"/>
      <c r="AG207" s="90"/>
      <c r="AO207">
        <v>4</v>
      </c>
      <c r="AP207">
        <v>0.27500000000000002</v>
      </c>
      <c r="AS207">
        <v>1852</v>
      </c>
      <c r="AT207">
        <v>7.26</v>
      </c>
      <c r="AU207">
        <v>0.51</v>
      </c>
      <c r="AV207">
        <v>4.9880000000000004</v>
      </c>
      <c r="AW207">
        <v>0.27400000000000002</v>
      </c>
    </row>
    <row r="208" spans="2:49" x14ac:dyDescent="0.25">
      <c r="B208">
        <v>64</v>
      </c>
      <c r="C208" t="s">
        <v>1908</v>
      </c>
      <c r="D208" t="s">
        <v>1837</v>
      </c>
      <c r="E208" t="s">
        <v>1690</v>
      </c>
      <c r="F208" t="s">
        <v>1859</v>
      </c>
      <c r="G208" t="s">
        <v>10</v>
      </c>
      <c r="I208" t="s">
        <v>1817</v>
      </c>
      <c r="J208" s="10" t="s">
        <v>8</v>
      </c>
      <c r="K208" s="10" t="s">
        <v>79</v>
      </c>
      <c r="L208" s="10" t="s">
        <v>1782</v>
      </c>
      <c r="M208" s="10"/>
      <c r="N208" s="11" t="s">
        <v>205</v>
      </c>
      <c r="O208" s="11" t="s">
        <v>290</v>
      </c>
      <c r="P208" s="8" t="s">
        <v>67</v>
      </c>
      <c r="Q208" s="8" t="s">
        <v>98</v>
      </c>
      <c r="R208" s="8" t="s">
        <v>98</v>
      </c>
      <c r="S208" s="8" t="s">
        <v>98</v>
      </c>
      <c r="T208" s="7">
        <v>200000002440</v>
      </c>
      <c r="U208" s="15">
        <v>9</v>
      </c>
      <c r="V208" s="8" t="s">
        <v>209</v>
      </c>
      <c r="W208" s="8" t="s">
        <v>211</v>
      </c>
      <c r="X208" s="8" t="s">
        <v>14</v>
      </c>
      <c r="Y208" s="8"/>
      <c r="Z208" s="8"/>
      <c r="AA208" s="14"/>
      <c r="AB208" s="14"/>
      <c r="AC208" s="14"/>
      <c r="AD208" s="24"/>
      <c r="AE208" s="24"/>
      <c r="AF208" s="90"/>
      <c r="AG208" s="90"/>
    </row>
    <row r="209" spans="2:49" x14ac:dyDescent="0.25">
      <c r="B209">
        <v>64</v>
      </c>
      <c r="C209" t="s">
        <v>1908</v>
      </c>
      <c r="D209" t="s">
        <v>1837</v>
      </c>
      <c r="E209" t="s">
        <v>1690</v>
      </c>
      <c r="F209" t="s">
        <v>1859</v>
      </c>
      <c r="G209" t="s">
        <v>10</v>
      </c>
      <c r="I209" t="s">
        <v>1817</v>
      </c>
      <c r="J209" s="94" t="s">
        <v>8</v>
      </c>
      <c r="K209" s="94" t="s">
        <v>31</v>
      </c>
      <c r="L209" s="94" t="s">
        <v>1107</v>
      </c>
      <c r="M209" s="94" t="s">
        <v>1108</v>
      </c>
      <c r="N209" s="135" t="s">
        <v>206</v>
      </c>
      <c r="O209" s="135" t="s">
        <v>303</v>
      </c>
      <c r="P209" s="123" t="s">
        <v>67</v>
      </c>
      <c r="Q209" s="123" t="s">
        <v>98</v>
      </c>
      <c r="R209" s="123" t="s">
        <v>1693</v>
      </c>
      <c r="S209" s="123" t="s">
        <v>427</v>
      </c>
      <c r="T209" s="111">
        <v>200000006864</v>
      </c>
      <c r="U209" s="152">
        <v>4</v>
      </c>
      <c r="V209" s="123" t="s">
        <v>212</v>
      </c>
      <c r="W209" s="123" t="s">
        <v>213</v>
      </c>
      <c r="X209" s="123" t="s">
        <v>13</v>
      </c>
      <c r="Y209" s="123" t="s">
        <v>235</v>
      </c>
      <c r="Z209" s="123"/>
      <c r="AA209" s="138">
        <v>36283</v>
      </c>
      <c r="AB209" s="138">
        <v>6206.7140293726261</v>
      </c>
      <c r="AC209" s="138">
        <f>AA209/1000*AB209</f>
        <v>225198.20512772701</v>
      </c>
      <c r="AD209" s="149"/>
      <c r="AE209" s="149">
        <f>AC209</f>
        <v>225198.20512772701</v>
      </c>
      <c r="AF209" s="90"/>
      <c r="AG209" s="90"/>
      <c r="AO209">
        <v>7</v>
      </c>
      <c r="AP209">
        <v>0.11799999999999999</v>
      </c>
      <c r="AQ209">
        <v>1.625</v>
      </c>
      <c r="AS209">
        <v>916</v>
      </c>
      <c r="AT209">
        <v>2.5099999999999998</v>
      </c>
      <c r="AU209">
        <v>0.57999999999999996</v>
      </c>
      <c r="AV209">
        <v>11.57</v>
      </c>
      <c r="AW209">
        <v>0.4728</v>
      </c>
    </row>
    <row r="210" spans="2:49" x14ac:dyDescent="0.25">
      <c r="B210">
        <v>64</v>
      </c>
      <c r="C210" t="s">
        <v>1908</v>
      </c>
      <c r="D210" t="s">
        <v>1837</v>
      </c>
      <c r="E210" t="s">
        <v>1690</v>
      </c>
      <c r="F210" t="s">
        <v>1859</v>
      </c>
      <c r="G210" t="s">
        <v>10</v>
      </c>
      <c r="I210" t="s">
        <v>1817</v>
      </c>
      <c r="J210" s="10" t="s">
        <v>8</v>
      </c>
      <c r="K210" s="10" t="s">
        <v>62</v>
      </c>
      <c r="L210" s="10"/>
      <c r="M210" s="10"/>
      <c r="N210" s="11" t="s">
        <v>206</v>
      </c>
      <c r="O210" s="11" t="s">
        <v>297</v>
      </c>
      <c r="P210" s="8" t="s">
        <v>67</v>
      </c>
      <c r="Q210" s="8" t="s">
        <v>98</v>
      </c>
      <c r="R210" s="8" t="s">
        <v>1693</v>
      </c>
      <c r="S210" s="8" t="s">
        <v>427</v>
      </c>
      <c r="T210" s="7">
        <v>200000006864</v>
      </c>
      <c r="U210" s="15">
        <v>4</v>
      </c>
      <c r="V210" s="8" t="s">
        <v>212</v>
      </c>
      <c r="W210" s="8" t="s">
        <v>214</v>
      </c>
      <c r="X210" s="8" t="s">
        <v>13</v>
      </c>
      <c r="Y210" s="8" t="s">
        <v>235</v>
      </c>
      <c r="Z210" s="8"/>
      <c r="AA210" s="14" t="s">
        <v>1514</v>
      </c>
      <c r="AB210" s="14"/>
      <c r="AC210" s="14"/>
      <c r="AD210" s="24"/>
      <c r="AE210" s="24"/>
      <c r="AF210" s="90"/>
      <c r="AG210" s="90"/>
    </row>
    <row r="211" spans="2:49" x14ac:dyDescent="0.25">
      <c r="B211">
        <v>64</v>
      </c>
      <c r="C211" t="s">
        <v>1908</v>
      </c>
      <c r="D211" t="s">
        <v>1837</v>
      </c>
      <c r="E211" t="s">
        <v>1690</v>
      </c>
      <c r="F211" t="s">
        <v>1859</v>
      </c>
      <c r="G211" t="s">
        <v>10</v>
      </c>
      <c r="I211" t="s">
        <v>1817</v>
      </c>
      <c r="J211" s="10" t="s">
        <v>8</v>
      </c>
      <c r="K211" s="10" t="s">
        <v>30</v>
      </c>
      <c r="L211" s="10" t="s">
        <v>1110</v>
      </c>
      <c r="M211" s="10" t="s">
        <v>1111</v>
      </c>
      <c r="N211" s="11" t="s">
        <v>206</v>
      </c>
      <c r="O211" s="11" t="s">
        <v>303</v>
      </c>
      <c r="P211" s="8" t="s">
        <v>67</v>
      </c>
      <c r="Q211" s="8" t="s">
        <v>98</v>
      </c>
      <c r="R211" s="8" t="s">
        <v>1693</v>
      </c>
      <c r="S211" s="8" t="s">
        <v>427</v>
      </c>
      <c r="T211" s="7">
        <v>200000006864</v>
      </c>
      <c r="U211" s="15">
        <v>4</v>
      </c>
      <c r="V211" s="8" t="s">
        <v>212</v>
      </c>
      <c r="W211" s="8" t="s">
        <v>215</v>
      </c>
      <c r="X211" s="8" t="s">
        <v>13</v>
      </c>
      <c r="Y211" s="8" t="s">
        <v>235</v>
      </c>
      <c r="Z211" s="8"/>
      <c r="AA211" s="14" t="s">
        <v>1514</v>
      </c>
      <c r="AB211" s="14"/>
      <c r="AC211" s="14"/>
      <c r="AD211" s="24"/>
      <c r="AE211" s="24"/>
      <c r="AF211" s="90"/>
      <c r="AG211" s="90"/>
      <c r="AO211">
        <v>37</v>
      </c>
      <c r="AP211">
        <v>0.113</v>
      </c>
      <c r="AQ211">
        <v>2.9060000000000001</v>
      </c>
      <c r="AS211">
        <v>979</v>
      </c>
      <c r="AT211">
        <v>6.37</v>
      </c>
      <c r="AU211">
        <v>0.82</v>
      </c>
      <c r="AV211">
        <v>10.94</v>
      </c>
      <c r="AW211">
        <v>0.72119999999999995</v>
      </c>
    </row>
    <row r="212" spans="2:49" x14ac:dyDescent="0.25">
      <c r="B212">
        <v>64</v>
      </c>
      <c r="C212" t="s">
        <v>1908</v>
      </c>
      <c r="D212" t="s">
        <v>1837</v>
      </c>
      <c r="E212" t="s">
        <v>1690</v>
      </c>
      <c r="F212" t="s">
        <v>1859</v>
      </c>
      <c r="G212" t="s">
        <v>10</v>
      </c>
      <c r="I212" t="s">
        <v>1817</v>
      </c>
      <c r="J212" s="10" t="s">
        <v>8</v>
      </c>
      <c r="K212" s="10" t="s">
        <v>79</v>
      </c>
      <c r="L212" s="10"/>
      <c r="M212" s="10"/>
      <c r="N212" s="11" t="s">
        <v>206</v>
      </c>
      <c r="O212" s="11" t="s">
        <v>303</v>
      </c>
      <c r="P212" s="8" t="s">
        <v>67</v>
      </c>
      <c r="Q212" s="8" t="s">
        <v>98</v>
      </c>
      <c r="R212" s="8" t="s">
        <v>1693</v>
      </c>
      <c r="S212" s="8" t="s">
        <v>427</v>
      </c>
      <c r="T212" s="7">
        <v>200000006864</v>
      </c>
      <c r="U212" s="15">
        <v>4</v>
      </c>
      <c r="V212" s="8" t="s">
        <v>212</v>
      </c>
      <c r="W212" s="8" t="s">
        <v>216</v>
      </c>
      <c r="X212" s="8" t="s">
        <v>13</v>
      </c>
      <c r="Y212" s="8" t="s">
        <v>235</v>
      </c>
      <c r="Z212" s="8"/>
      <c r="AA212" s="14"/>
      <c r="AB212" s="14"/>
      <c r="AC212" s="14"/>
      <c r="AD212" s="24"/>
      <c r="AE212" s="24"/>
      <c r="AF212" s="90"/>
      <c r="AG212" s="90"/>
    </row>
    <row r="213" spans="2:49" x14ac:dyDescent="0.25">
      <c r="B213">
        <v>64</v>
      </c>
      <c r="C213" t="s">
        <v>1908</v>
      </c>
      <c r="D213" t="s">
        <v>1837</v>
      </c>
      <c r="E213" t="s">
        <v>1690</v>
      </c>
      <c r="F213" t="s">
        <v>1859</v>
      </c>
      <c r="G213" t="s">
        <v>10</v>
      </c>
      <c r="I213" t="s">
        <v>1817</v>
      </c>
      <c r="J213" s="10" t="s">
        <v>8</v>
      </c>
      <c r="K213" s="10" t="s">
        <v>64</v>
      </c>
      <c r="L213" s="10" t="s">
        <v>1757</v>
      </c>
      <c r="M213" s="10" t="s">
        <v>1758</v>
      </c>
      <c r="N213" s="11" t="s">
        <v>206</v>
      </c>
      <c r="O213" s="11" t="s">
        <v>303</v>
      </c>
      <c r="P213" s="8" t="s">
        <v>67</v>
      </c>
      <c r="Q213" s="8" t="s">
        <v>98</v>
      </c>
      <c r="R213" s="8" t="s">
        <v>1693</v>
      </c>
      <c r="S213" s="8" t="s">
        <v>427</v>
      </c>
      <c r="T213" s="7">
        <v>200000006864</v>
      </c>
      <c r="U213" s="15">
        <v>4</v>
      </c>
      <c r="V213" s="8" t="s">
        <v>212</v>
      </c>
      <c r="W213" s="8" t="s">
        <v>217</v>
      </c>
      <c r="X213" s="8" t="s">
        <v>13</v>
      </c>
      <c r="Y213" s="8" t="s">
        <v>235</v>
      </c>
      <c r="Z213" s="8"/>
      <c r="AA213" s="14" t="s">
        <v>1514</v>
      </c>
      <c r="AB213" s="14"/>
      <c r="AC213" s="14"/>
      <c r="AD213" s="24"/>
      <c r="AE213" s="24"/>
      <c r="AF213" s="90"/>
      <c r="AG213" s="90"/>
      <c r="AO213">
        <v>55</v>
      </c>
      <c r="AP213">
        <v>8.4000000000000005E-2</v>
      </c>
      <c r="AQ213">
        <v>1.47</v>
      </c>
      <c r="AS213">
        <v>11220</v>
      </c>
      <c r="AT213">
        <v>48.01</v>
      </c>
      <c r="AU213">
        <v>24.51</v>
      </c>
      <c r="AV213">
        <v>4.4329999999999998</v>
      </c>
      <c r="AW213">
        <v>0.98270000000000002</v>
      </c>
    </row>
    <row r="214" spans="2:49" x14ac:dyDescent="0.25">
      <c r="B214">
        <v>64</v>
      </c>
      <c r="C214" t="s">
        <v>1908</v>
      </c>
      <c r="D214" t="s">
        <v>1837</v>
      </c>
      <c r="E214" t="s">
        <v>1690</v>
      </c>
      <c r="F214" t="s">
        <v>1859</v>
      </c>
      <c r="G214" t="s">
        <v>10</v>
      </c>
      <c r="I214" t="s">
        <v>1817</v>
      </c>
      <c r="J214" s="10" t="s">
        <v>8</v>
      </c>
      <c r="K214" s="10" t="s">
        <v>61</v>
      </c>
      <c r="L214" s="10" t="s">
        <v>1783</v>
      </c>
      <c r="M214" s="10" t="s">
        <v>1784</v>
      </c>
      <c r="N214" s="11" t="s">
        <v>206</v>
      </c>
      <c r="O214" s="11" t="s">
        <v>297</v>
      </c>
      <c r="P214" s="8" t="s">
        <v>67</v>
      </c>
      <c r="Q214" s="8" t="s">
        <v>98</v>
      </c>
      <c r="R214" s="8" t="s">
        <v>1693</v>
      </c>
      <c r="S214" s="8" t="s">
        <v>427</v>
      </c>
      <c r="T214" s="7">
        <v>200000006864</v>
      </c>
      <c r="U214" s="15">
        <v>4</v>
      </c>
      <c r="V214" s="8" t="s">
        <v>212</v>
      </c>
      <c r="W214" s="8" t="s">
        <v>218</v>
      </c>
      <c r="X214" s="8" t="s">
        <v>13</v>
      </c>
      <c r="Y214" s="8" t="s">
        <v>235</v>
      </c>
      <c r="Z214" s="8"/>
      <c r="AA214" s="14" t="s">
        <v>1514</v>
      </c>
      <c r="AB214" s="14"/>
      <c r="AC214" s="14"/>
      <c r="AD214" s="24"/>
      <c r="AE214" s="24"/>
      <c r="AF214" s="90"/>
      <c r="AG214" s="90"/>
      <c r="AO214">
        <v>1</v>
      </c>
      <c r="AP214">
        <v>2.2200000000000002</v>
      </c>
      <c r="AS214">
        <v>940.9</v>
      </c>
      <c r="AT214">
        <v>7.55</v>
      </c>
      <c r="AU214">
        <v>2.0499999999999998</v>
      </c>
      <c r="AV214">
        <v>10.7</v>
      </c>
      <c r="AW214">
        <v>2.181</v>
      </c>
    </row>
    <row r="215" spans="2:49" x14ac:dyDescent="0.25">
      <c r="B215">
        <v>64</v>
      </c>
      <c r="C215" t="s">
        <v>1908</v>
      </c>
      <c r="D215" t="s">
        <v>1837</v>
      </c>
      <c r="E215" t="s">
        <v>1690</v>
      </c>
      <c r="F215" t="s">
        <v>1859</v>
      </c>
      <c r="G215" t="s">
        <v>10</v>
      </c>
      <c r="I215" t="s">
        <v>1817</v>
      </c>
      <c r="J215" s="10" t="s">
        <v>8</v>
      </c>
      <c r="K215" s="10" t="s">
        <v>32</v>
      </c>
      <c r="L215" s="10" t="s">
        <v>1082</v>
      </c>
      <c r="M215" s="10" t="s">
        <v>1081</v>
      </c>
      <c r="N215" s="11" t="s">
        <v>206</v>
      </c>
      <c r="O215" s="11" t="s">
        <v>303</v>
      </c>
      <c r="P215" s="8" t="s">
        <v>67</v>
      </c>
      <c r="Q215" s="8" t="s">
        <v>98</v>
      </c>
      <c r="R215" s="8" t="s">
        <v>1693</v>
      </c>
      <c r="S215" s="8" t="s">
        <v>427</v>
      </c>
      <c r="T215" s="7">
        <v>200000006864</v>
      </c>
      <c r="U215" s="15">
        <v>4</v>
      </c>
      <c r="V215" s="8" t="s">
        <v>212</v>
      </c>
      <c r="W215" s="8" t="s">
        <v>219</v>
      </c>
      <c r="X215" s="8" t="s">
        <v>13</v>
      </c>
      <c r="Y215" s="8" t="s">
        <v>235</v>
      </c>
      <c r="Z215" s="8"/>
      <c r="AA215" s="14" t="s">
        <v>1514</v>
      </c>
      <c r="AB215" s="14"/>
      <c r="AC215" s="14"/>
      <c r="AD215" s="24"/>
      <c r="AE215" s="24"/>
      <c r="AF215" s="90"/>
      <c r="AG215" s="90"/>
      <c r="AO215">
        <v>23</v>
      </c>
      <c r="AP215">
        <v>8.2000000000000003E-2</v>
      </c>
      <c r="AQ215">
        <v>5.702</v>
      </c>
      <c r="AS215">
        <v>2540</v>
      </c>
      <c r="AT215">
        <v>6.11</v>
      </c>
      <c r="AU215">
        <v>6.66</v>
      </c>
      <c r="AV215">
        <v>16.850000000000001</v>
      </c>
      <c r="AW215">
        <v>1.0860000000000001</v>
      </c>
    </row>
    <row r="216" spans="2:49" x14ac:dyDescent="0.25">
      <c r="B216">
        <v>64</v>
      </c>
      <c r="C216" t="s">
        <v>1908</v>
      </c>
      <c r="D216" t="s">
        <v>1837</v>
      </c>
      <c r="E216" t="s">
        <v>1690</v>
      </c>
      <c r="F216" t="s">
        <v>1859</v>
      </c>
      <c r="G216" t="s">
        <v>10</v>
      </c>
      <c r="I216" t="s">
        <v>1817</v>
      </c>
      <c r="J216" s="10" t="s">
        <v>8</v>
      </c>
      <c r="K216" s="10" t="s">
        <v>32</v>
      </c>
      <c r="L216" s="10" t="s">
        <v>1082</v>
      </c>
      <c r="M216" s="10" t="s">
        <v>1081</v>
      </c>
      <c r="N216" s="11" t="s">
        <v>207</v>
      </c>
      <c r="O216" s="11" t="s">
        <v>303</v>
      </c>
      <c r="P216" s="8" t="s">
        <v>67</v>
      </c>
      <c r="Q216" s="8" t="s">
        <v>98</v>
      </c>
      <c r="R216" s="8" t="s">
        <v>1693</v>
      </c>
      <c r="S216" s="8" t="s">
        <v>98</v>
      </c>
      <c r="T216" s="7">
        <v>200000006875</v>
      </c>
      <c r="U216" s="15">
        <v>4.5</v>
      </c>
      <c r="V216" s="8" t="s">
        <v>220</v>
      </c>
      <c r="W216" s="8" t="s">
        <v>221</v>
      </c>
      <c r="X216" s="8" t="s">
        <v>13</v>
      </c>
      <c r="Y216" s="8"/>
      <c r="Z216" s="8"/>
      <c r="AA216" s="14">
        <v>4500</v>
      </c>
      <c r="AB216" s="14">
        <v>22574.725705318273</v>
      </c>
      <c r="AC216" s="14">
        <f>AA216/1000*AB216</f>
        <v>101586.26567393223</v>
      </c>
      <c r="AD216" s="7">
        <v>200000006864</v>
      </c>
      <c r="AE216" s="24">
        <f>AA216/1000*AB209</f>
        <v>27930.213132176817</v>
      </c>
      <c r="AF216" s="90"/>
      <c r="AG216" s="90"/>
      <c r="AO216">
        <v>4</v>
      </c>
      <c r="AP216">
        <v>0.89</v>
      </c>
      <c r="AQ216">
        <v>3.3159999999999998</v>
      </c>
      <c r="AS216">
        <v>1184</v>
      </c>
      <c r="AT216">
        <v>2.2999999999999998</v>
      </c>
      <c r="AU216" t="s">
        <v>1785</v>
      </c>
      <c r="AV216">
        <v>34.36</v>
      </c>
      <c r="AW216">
        <v>1.4970000000000001</v>
      </c>
    </row>
    <row r="217" spans="2:49" x14ac:dyDescent="0.25">
      <c r="T217" s="56"/>
      <c r="U217" s="41"/>
      <c r="AA217" s="90">
        <f>SUM(AA207:AA216)</f>
        <v>41343</v>
      </c>
      <c r="AB217" s="126">
        <f>AVERAGE(AB207:AB216)</f>
        <v>15478.592218442311</v>
      </c>
      <c r="AC217" s="43">
        <f>SUM(AC207:AC216)</f>
        <v>336670.89947721543</v>
      </c>
      <c r="AD217" s="43"/>
      <c r="AE217" s="43">
        <f>SUM(AE207:AE216)</f>
        <v>260948.87793691334</v>
      </c>
      <c r="AF217" s="43">
        <f>AC217-AE217</f>
        <v>75722.021540302085</v>
      </c>
      <c r="AG217" s="126">
        <f>AB217/1000</f>
        <v>15.47859221844231</v>
      </c>
    </row>
    <row r="218" spans="2:49" x14ac:dyDescent="0.25">
      <c r="T218" s="5"/>
      <c r="AA218" s="90"/>
      <c r="AB218" s="90"/>
      <c r="AC218" s="43"/>
      <c r="AD218" s="43"/>
      <c r="AE218" s="43"/>
      <c r="AF218" s="43"/>
      <c r="AG218" s="43"/>
    </row>
    <row r="219" spans="2:49" ht="18.75" x14ac:dyDescent="0.3">
      <c r="J219" s="16" t="s">
        <v>52</v>
      </c>
      <c r="K219" s="27" t="s">
        <v>1195</v>
      </c>
      <c r="L219" s="27"/>
      <c r="M219" s="27"/>
      <c r="N219" s="28"/>
      <c r="S219" s="57"/>
      <c r="T219" s="58"/>
      <c r="U219" t="s">
        <v>776</v>
      </c>
      <c r="AA219" s="90"/>
      <c r="AB219" s="90"/>
      <c r="AC219" s="90"/>
      <c r="AD219" s="90"/>
      <c r="AE219" s="90"/>
      <c r="AF219" s="90"/>
      <c r="AG219" s="90"/>
    </row>
    <row r="220" spans="2:49" x14ac:dyDescent="0.25">
      <c r="B220">
        <v>63</v>
      </c>
      <c r="C220" t="s">
        <v>1908</v>
      </c>
      <c r="D220" t="s">
        <v>1837</v>
      </c>
      <c r="E220" t="s">
        <v>1690</v>
      </c>
      <c r="F220" t="s">
        <v>1859</v>
      </c>
      <c r="G220" t="s">
        <v>2</v>
      </c>
      <c r="I220" t="s">
        <v>1817</v>
      </c>
      <c r="J220" s="10" t="s">
        <v>8</v>
      </c>
      <c r="K220" s="10" t="s">
        <v>47</v>
      </c>
      <c r="L220" s="10" t="s">
        <v>1117</v>
      </c>
      <c r="M220" s="10" t="s">
        <v>116</v>
      </c>
      <c r="N220" s="8" t="s">
        <v>990</v>
      </c>
      <c r="O220" s="11" t="s">
        <v>302</v>
      </c>
      <c r="P220" s="8" t="s">
        <v>82</v>
      </c>
      <c r="Q220" s="8" t="s">
        <v>1514</v>
      </c>
      <c r="R220" s="8"/>
      <c r="S220" s="8" t="s">
        <v>427</v>
      </c>
      <c r="T220" s="7">
        <v>200000004096</v>
      </c>
      <c r="U220" s="69">
        <v>0.03</v>
      </c>
      <c r="V220" s="8" t="s">
        <v>1116</v>
      </c>
      <c r="W220" s="8" t="s">
        <v>1120</v>
      </c>
      <c r="X220" s="36" t="s">
        <v>13</v>
      </c>
      <c r="Y220" s="8"/>
      <c r="Z220" s="96"/>
      <c r="AA220" s="14">
        <v>5200</v>
      </c>
      <c r="AB220" s="14">
        <v>26568.977259954147</v>
      </c>
      <c r="AC220" s="14">
        <f>AA220/1000*AB220</f>
        <v>138158.68175176156</v>
      </c>
      <c r="AD220" s="14"/>
      <c r="AE220" s="14"/>
      <c r="AF220" s="90"/>
      <c r="AG220" s="90"/>
      <c r="AJ220" t="s">
        <v>1118</v>
      </c>
    </row>
    <row r="221" spans="2:49" x14ac:dyDescent="0.25">
      <c r="B221">
        <v>63</v>
      </c>
      <c r="C221" t="s">
        <v>1908</v>
      </c>
      <c r="D221" t="s">
        <v>1837</v>
      </c>
      <c r="E221" t="s">
        <v>1690</v>
      </c>
      <c r="F221" t="s">
        <v>1859</v>
      </c>
      <c r="G221" t="s">
        <v>2</v>
      </c>
      <c r="I221" t="s">
        <v>1817</v>
      </c>
      <c r="J221" s="10" t="s">
        <v>8</v>
      </c>
      <c r="K221" s="10" t="s">
        <v>47</v>
      </c>
      <c r="L221" s="10" t="s">
        <v>1117</v>
      </c>
      <c r="M221" s="10" t="s">
        <v>116</v>
      </c>
      <c r="N221" s="8" t="s">
        <v>990</v>
      </c>
      <c r="O221" s="11" t="s">
        <v>502</v>
      </c>
      <c r="P221" s="8" t="s">
        <v>82</v>
      </c>
      <c r="Q221" s="8" t="s">
        <v>1514</v>
      </c>
      <c r="R221" s="8"/>
      <c r="S221" s="8" t="s">
        <v>427</v>
      </c>
      <c r="T221" s="7">
        <v>200000004096</v>
      </c>
      <c r="U221" s="69">
        <v>0.03</v>
      </c>
      <c r="V221" s="8" t="s">
        <v>1116</v>
      </c>
      <c r="W221" s="8" t="s">
        <v>1119</v>
      </c>
      <c r="X221" s="8" t="s">
        <v>13</v>
      </c>
      <c r="Y221" s="183"/>
      <c r="Z221" s="8"/>
      <c r="AA221" s="14"/>
      <c r="AB221" s="14"/>
      <c r="AC221" s="14"/>
      <c r="AD221" s="14"/>
      <c r="AE221" s="14"/>
      <c r="AF221" s="90"/>
      <c r="AG221" s="90"/>
    </row>
    <row r="222" spans="2:49" x14ac:dyDescent="0.25">
      <c r="T222" s="5"/>
      <c r="AA222" s="90">
        <f>SUM(AA220:AA221)</f>
        <v>5200</v>
      </c>
      <c r="AB222" s="126">
        <f>AVERAGE(AB220:AB221)</f>
        <v>26568.977259954147</v>
      </c>
      <c r="AC222" s="43">
        <f>SUM(AC220)</f>
        <v>138158.68175176156</v>
      </c>
      <c r="AD222" s="43"/>
      <c r="AE222" s="43"/>
      <c r="AF222" s="43"/>
      <c r="AG222" s="126">
        <f>AB222/1000</f>
        <v>26.568977259954146</v>
      </c>
    </row>
    <row r="223" spans="2:49" x14ac:dyDescent="0.25">
      <c r="T223" s="5"/>
      <c r="AA223" s="90"/>
      <c r="AB223" s="90"/>
      <c r="AC223" s="43"/>
      <c r="AD223" s="43"/>
      <c r="AE223" s="43"/>
      <c r="AF223" s="43"/>
      <c r="AG223" s="43"/>
    </row>
    <row r="224" spans="2:49" x14ac:dyDescent="0.25">
      <c r="T224" s="5"/>
    </row>
    <row r="225" spans="2:36" ht="30.75" x14ac:dyDescent="0.3">
      <c r="J225" s="16" t="s">
        <v>52</v>
      </c>
      <c r="K225" s="27" t="s">
        <v>1174</v>
      </c>
      <c r="L225" s="27"/>
      <c r="M225" s="27"/>
      <c r="N225" s="28"/>
      <c r="O225" s="28"/>
      <c r="T225" s="58"/>
      <c r="U225" t="s">
        <v>1122</v>
      </c>
      <c r="AH225" s="2"/>
      <c r="AJ225" s="2" t="s">
        <v>1121</v>
      </c>
    </row>
    <row r="226" spans="2:36" x14ac:dyDescent="0.25">
      <c r="B226">
        <v>75</v>
      </c>
      <c r="C226" t="s">
        <v>1908</v>
      </c>
      <c r="D226" t="s">
        <v>1837</v>
      </c>
      <c r="E226" t="s">
        <v>1690</v>
      </c>
      <c r="F226" t="s">
        <v>1860</v>
      </c>
      <c r="G226" t="s">
        <v>10</v>
      </c>
      <c r="I226" t="s">
        <v>1817</v>
      </c>
      <c r="J226" s="94" t="s">
        <v>8</v>
      </c>
      <c r="K226" s="94" t="s">
        <v>32</v>
      </c>
      <c r="L226" s="94"/>
      <c r="M226" s="94"/>
      <c r="N226" s="135" t="s">
        <v>222</v>
      </c>
      <c r="O226" s="135" t="s">
        <v>303</v>
      </c>
      <c r="P226" s="123" t="s">
        <v>67</v>
      </c>
      <c r="Q226" s="123" t="s">
        <v>1953</v>
      </c>
      <c r="R226" s="123" t="s">
        <v>1514</v>
      </c>
      <c r="S226" s="123" t="s">
        <v>98</v>
      </c>
      <c r="T226" s="111">
        <v>200000005298</v>
      </c>
      <c r="U226" s="123">
        <v>20</v>
      </c>
      <c r="V226" s="123" t="s">
        <v>226</v>
      </c>
      <c r="W226" s="123" t="s">
        <v>231</v>
      </c>
      <c r="X226" s="123" t="s">
        <v>14</v>
      </c>
      <c r="Y226" s="123"/>
      <c r="Z226" s="123"/>
      <c r="AA226" s="138">
        <v>2600</v>
      </c>
      <c r="AB226" s="138">
        <v>45912.218797010944</v>
      </c>
      <c r="AC226" s="134">
        <f>AA226/1000*AB226</f>
        <v>119371.76887222847</v>
      </c>
      <c r="AD226" s="153"/>
      <c r="AE226" s="153">
        <f>AC226</f>
        <v>119371.76887222847</v>
      </c>
      <c r="AH226" s="178"/>
      <c r="AJ226">
        <v>4</v>
      </c>
    </row>
    <row r="227" spans="2:36" x14ac:dyDescent="0.25">
      <c r="B227">
        <v>75</v>
      </c>
      <c r="C227" t="s">
        <v>1908</v>
      </c>
      <c r="D227" t="s">
        <v>1837</v>
      </c>
      <c r="E227" t="s">
        <v>1690</v>
      </c>
      <c r="F227" t="s">
        <v>1860</v>
      </c>
      <c r="G227" t="s">
        <v>10</v>
      </c>
      <c r="I227" t="s">
        <v>1817</v>
      </c>
      <c r="J227" s="10" t="s">
        <v>8</v>
      </c>
      <c r="K227" s="10" t="s">
        <v>62</v>
      </c>
      <c r="L227" s="10"/>
      <c r="M227" s="10"/>
      <c r="N227" s="11" t="s">
        <v>222</v>
      </c>
      <c r="O227" s="11" t="s">
        <v>297</v>
      </c>
      <c r="P227" s="8" t="s">
        <v>67</v>
      </c>
      <c r="Q227" s="8" t="s">
        <v>1953</v>
      </c>
      <c r="R227" s="8" t="s">
        <v>1514</v>
      </c>
      <c r="S227" s="8" t="s">
        <v>425</v>
      </c>
      <c r="T227" s="7">
        <v>200000005298</v>
      </c>
      <c r="U227" s="8">
        <v>20</v>
      </c>
      <c r="V227" s="8" t="s">
        <v>226</v>
      </c>
      <c r="W227" s="8" t="s">
        <v>109</v>
      </c>
      <c r="X227" s="8" t="s">
        <v>14</v>
      </c>
      <c r="Y227" s="8"/>
      <c r="Z227" s="8"/>
      <c r="AA227" s="8"/>
      <c r="AB227" s="8"/>
      <c r="AC227" s="85"/>
      <c r="AD227" s="127"/>
      <c r="AE227" s="127"/>
    </row>
    <row r="228" spans="2:36" x14ac:dyDescent="0.25">
      <c r="B228">
        <v>75</v>
      </c>
      <c r="C228" t="s">
        <v>1908</v>
      </c>
      <c r="D228" t="s">
        <v>1837</v>
      </c>
      <c r="E228" t="s">
        <v>1690</v>
      </c>
      <c r="F228" t="s">
        <v>1860</v>
      </c>
      <c r="G228" t="s">
        <v>10</v>
      </c>
      <c r="I228" t="s">
        <v>1817</v>
      </c>
      <c r="J228" s="10" t="s">
        <v>8</v>
      </c>
      <c r="K228" s="10" t="s">
        <v>64</v>
      </c>
      <c r="L228" s="10"/>
      <c r="M228" s="10"/>
      <c r="N228" s="11" t="s">
        <v>224</v>
      </c>
      <c r="O228" s="11" t="s">
        <v>297</v>
      </c>
      <c r="P228" s="8" t="s">
        <v>67</v>
      </c>
      <c r="Q228" s="8" t="s">
        <v>1954</v>
      </c>
      <c r="R228" s="8" t="s">
        <v>1514</v>
      </c>
      <c r="S228" s="8" t="s">
        <v>425</v>
      </c>
      <c r="T228" s="7">
        <v>200000006658</v>
      </c>
      <c r="U228" s="8">
        <v>46</v>
      </c>
      <c r="V228" s="8" t="s">
        <v>226</v>
      </c>
      <c r="W228" s="8" t="s">
        <v>229</v>
      </c>
      <c r="X228" s="8" t="s">
        <v>14</v>
      </c>
      <c r="Y228" s="8"/>
      <c r="Z228" s="8"/>
      <c r="AA228" s="14">
        <v>400</v>
      </c>
      <c r="AB228" s="14">
        <v>5964.7685625000004</v>
      </c>
      <c r="AC228" s="86">
        <f>AA228/1000*AB228</f>
        <v>2385.9074250000003</v>
      </c>
      <c r="AD228" s="180"/>
      <c r="AE228" s="180">
        <f>AC228</f>
        <v>2385.9074250000003</v>
      </c>
      <c r="AH228" s="178"/>
      <c r="AJ228">
        <v>1</v>
      </c>
    </row>
    <row r="229" spans="2:36" x14ac:dyDescent="0.25">
      <c r="B229">
        <v>75</v>
      </c>
      <c r="C229" t="s">
        <v>1908</v>
      </c>
      <c r="D229" t="s">
        <v>1837</v>
      </c>
      <c r="E229" t="s">
        <v>1690</v>
      </c>
      <c r="F229" t="s">
        <v>1860</v>
      </c>
      <c r="G229" t="s">
        <v>10</v>
      </c>
      <c r="I229" t="s">
        <v>1817</v>
      </c>
      <c r="J229" s="10" t="s">
        <v>8</v>
      </c>
      <c r="K229" s="10" t="s">
        <v>64</v>
      </c>
      <c r="L229" s="10"/>
      <c r="M229" s="10"/>
      <c r="N229" s="11" t="s">
        <v>225</v>
      </c>
      <c r="O229" s="11" t="s">
        <v>303</v>
      </c>
      <c r="P229" s="8" t="s">
        <v>67</v>
      </c>
      <c r="Q229" s="8" t="s">
        <v>1955</v>
      </c>
      <c r="R229" s="8" t="s">
        <v>1678</v>
      </c>
      <c r="S229" s="8" t="s">
        <v>425</v>
      </c>
      <c r="T229" s="7">
        <v>200000006865</v>
      </c>
      <c r="U229" s="8">
        <v>10</v>
      </c>
      <c r="V229" s="8" t="s">
        <v>226</v>
      </c>
      <c r="W229" s="8" t="s">
        <v>228</v>
      </c>
      <c r="X229" s="8" t="s">
        <v>13</v>
      </c>
      <c r="Y229" s="8"/>
      <c r="Z229" s="8"/>
      <c r="AA229" s="14">
        <v>600</v>
      </c>
      <c r="AB229" s="14">
        <v>60176.358497344874</v>
      </c>
      <c r="AC229" s="85">
        <f>AA229/1000*AB229</f>
        <v>36105.815098406922</v>
      </c>
      <c r="AD229" s="7">
        <v>200000005298</v>
      </c>
      <c r="AE229" s="127">
        <f>AA229/1000*AB226*AJ229/AJ226</f>
        <v>15839.715484968774</v>
      </c>
      <c r="AH229" s="178"/>
      <c r="AJ229">
        <v>2.2999999999999998</v>
      </c>
    </row>
    <row r="230" spans="2:36" x14ac:dyDescent="0.25">
      <c r="B230">
        <v>75</v>
      </c>
      <c r="C230" t="s">
        <v>1908</v>
      </c>
      <c r="D230" t="s">
        <v>1837</v>
      </c>
      <c r="E230" t="s">
        <v>1690</v>
      </c>
      <c r="F230" t="s">
        <v>1860</v>
      </c>
      <c r="G230" t="s">
        <v>10</v>
      </c>
      <c r="I230" t="s">
        <v>1817</v>
      </c>
      <c r="J230" s="10" t="s">
        <v>8</v>
      </c>
      <c r="K230" s="10" t="s">
        <v>30</v>
      </c>
      <c r="L230" s="10"/>
      <c r="M230" s="10"/>
      <c r="N230" s="11" t="s">
        <v>225</v>
      </c>
      <c r="O230" s="11" t="s">
        <v>303</v>
      </c>
      <c r="P230" s="8" t="s">
        <v>67</v>
      </c>
      <c r="Q230" s="8" t="s">
        <v>1955</v>
      </c>
      <c r="R230" s="8" t="s">
        <v>1678</v>
      </c>
      <c r="S230" s="8" t="s">
        <v>425</v>
      </c>
      <c r="T230" s="7">
        <v>200000006865</v>
      </c>
      <c r="U230" s="8">
        <v>10</v>
      </c>
      <c r="V230" s="8" t="s">
        <v>226</v>
      </c>
      <c r="W230" s="8" t="s">
        <v>227</v>
      </c>
      <c r="X230" s="8" t="s">
        <v>13</v>
      </c>
      <c r="Y230" s="8"/>
      <c r="Z230" s="8"/>
      <c r="AA230" s="8"/>
      <c r="AB230" s="8"/>
      <c r="AC230" s="85"/>
      <c r="AD230" s="127"/>
      <c r="AE230" s="127"/>
    </row>
    <row r="231" spans="2:36" x14ac:dyDescent="0.25">
      <c r="B231">
        <v>75</v>
      </c>
      <c r="C231" t="s">
        <v>1908</v>
      </c>
      <c r="D231" t="s">
        <v>1837</v>
      </c>
      <c r="E231" t="s">
        <v>1690</v>
      </c>
      <c r="F231" t="s">
        <v>1860</v>
      </c>
      <c r="G231" t="s">
        <v>10</v>
      </c>
      <c r="I231" t="s">
        <v>1817</v>
      </c>
      <c r="J231" s="10" t="s">
        <v>8</v>
      </c>
      <c r="K231" s="10" t="s">
        <v>32</v>
      </c>
      <c r="L231" s="10"/>
      <c r="M231" s="10"/>
      <c r="N231" s="11" t="s">
        <v>225</v>
      </c>
      <c r="O231" s="11" t="s">
        <v>303</v>
      </c>
      <c r="P231" s="8" t="s">
        <v>67</v>
      </c>
      <c r="Q231" s="8" t="s">
        <v>1955</v>
      </c>
      <c r="R231" s="8" t="s">
        <v>1678</v>
      </c>
      <c r="S231" s="8" t="s">
        <v>425</v>
      </c>
      <c r="T231" s="7">
        <v>200000006865</v>
      </c>
      <c r="U231" s="8">
        <v>10</v>
      </c>
      <c r="V231" s="8" t="s">
        <v>226</v>
      </c>
      <c r="W231" s="8" t="s">
        <v>227</v>
      </c>
      <c r="X231" s="8" t="s">
        <v>13</v>
      </c>
      <c r="Y231" s="8"/>
      <c r="Z231" s="8"/>
      <c r="AA231" s="8"/>
      <c r="AB231" s="8"/>
      <c r="AC231" s="8"/>
      <c r="AD231" s="36"/>
      <c r="AE231" s="36"/>
    </row>
    <row r="232" spans="2:36" x14ac:dyDescent="0.25">
      <c r="S232" s="41"/>
      <c r="T232" s="56"/>
      <c r="U232" s="41"/>
      <c r="AA232" s="90">
        <f>SUM(AA226:AA231)</f>
        <v>3600</v>
      </c>
      <c r="AB232" s="126">
        <f>AVERAGE(AB226:AB231)</f>
        <v>37351.115285618609</v>
      </c>
      <c r="AC232" s="43">
        <f>SUM(AC226:AC231)</f>
        <v>157863.49139563538</v>
      </c>
      <c r="AD232" s="43"/>
      <c r="AE232" s="43">
        <f>SUM(AE226:AE231)</f>
        <v>137597.39178219723</v>
      </c>
      <c r="AF232" s="43">
        <f>AC232-AE232</f>
        <v>20266.099613438157</v>
      </c>
      <c r="AG232" s="126">
        <f>AB232/1000</f>
        <v>37.351115285618611</v>
      </c>
      <c r="AH232" s="43"/>
      <c r="AI232" s="43"/>
      <c r="AJ232">
        <v>3</v>
      </c>
    </row>
    <row r="233" spans="2:36" x14ac:dyDescent="0.25">
      <c r="T233" s="5"/>
      <c r="AA233" s="90"/>
      <c r="AB233" s="90"/>
      <c r="AC233" s="90"/>
      <c r="AD233" s="90"/>
      <c r="AE233" s="90"/>
      <c r="AF233" s="90"/>
      <c r="AG233" s="90"/>
      <c r="AH233" s="90"/>
      <c r="AI233" s="90"/>
    </row>
    <row r="234" spans="2:36" ht="30.75" x14ac:dyDescent="0.3">
      <c r="J234" s="16" t="s">
        <v>52</v>
      </c>
      <c r="K234" s="27" t="s">
        <v>1175</v>
      </c>
      <c r="L234" s="27"/>
      <c r="M234" s="27"/>
      <c r="N234" s="28"/>
      <c r="O234" s="28"/>
      <c r="T234" s="58"/>
      <c r="U234" s="57"/>
      <c r="AA234" s="90"/>
      <c r="AB234" s="90"/>
      <c r="AC234" s="90"/>
      <c r="AD234" s="90"/>
      <c r="AE234" s="90"/>
      <c r="AF234" s="90"/>
      <c r="AG234" s="90"/>
      <c r="AH234" s="90"/>
      <c r="AI234" s="90"/>
      <c r="AJ234" s="2" t="s">
        <v>1121</v>
      </c>
    </row>
    <row r="235" spans="2:36" x14ac:dyDescent="0.25">
      <c r="B235">
        <v>77</v>
      </c>
      <c r="C235" t="s">
        <v>1908</v>
      </c>
      <c r="D235" t="s">
        <v>1837</v>
      </c>
      <c r="E235" t="s">
        <v>1690</v>
      </c>
      <c r="F235" t="s">
        <v>1861</v>
      </c>
      <c r="G235" t="s">
        <v>10</v>
      </c>
      <c r="I235" t="s">
        <v>1817</v>
      </c>
      <c r="J235" s="94" t="s">
        <v>8</v>
      </c>
      <c r="K235" s="94" t="s">
        <v>32</v>
      </c>
      <c r="L235" s="94"/>
      <c r="M235" s="94"/>
      <c r="N235" s="135" t="s">
        <v>232</v>
      </c>
      <c r="O235" s="135" t="s">
        <v>303</v>
      </c>
      <c r="P235" s="123" t="s">
        <v>67</v>
      </c>
      <c r="Q235" s="123"/>
      <c r="R235" s="123"/>
      <c r="S235" s="123" t="s">
        <v>98</v>
      </c>
      <c r="T235" s="111">
        <v>200000002880</v>
      </c>
      <c r="U235" s="140">
        <v>0.3</v>
      </c>
      <c r="V235" s="123" t="s">
        <v>226</v>
      </c>
      <c r="W235" s="123" t="s">
        <v>234</v>
      </c>
      <c r="X235" s="123" t="s">
        <v>14</v>
      </c>
      <c r="Y235" s="123"/>
      <c r="Z235" s="123"/>
      <c r="AA235" s="138">
        <v>2498.25</v>
      </c>
      <c r="AB235" s="138">
        <v>17243.149160711378</v>
      </c>
      <c r="AC235" s="138">
        <f>AA235/1000*AB235</f>
        <v>43077.697390747206</v>
      </c>
      <c r="AD235" s="149"/>
      <c r="AE235" s="149">
        <f>AC235</f>
        <v>43077.697390747206</v>
      </c>
      <c r="AF235" s="90"/>
      <c r="AG235" s="90"/>
      <c r="AH235" s="90"/>
      <c r="AI235" s="90"/>
      <c r="AJ235">
        <v>2.8</v>
      </c>
    </row>
    <row r="236" spans="2:36" x14ac:dyDescent="0.25">
      <c r="B236">
        <v>77</v>
      </c>
      <c r="C236" t="s">
        <v>1908</v>
      </c>
      <c r="D236" t="s">
        <v>1837</v>
      </c>
      <c r="E236" t="s">
        <v>1690</v>
      </c>
      <c r="F236" t="s">
        <v>1861</v>
      </c>
      <c r="G236" t="s">
        <v>10</v>
      </c>
      <c r="I236" t="s">
        <v>1817</v>
      </c>
      <c r="J236" s="10" t="s">
        <v>8</v>
      </c>
      <c r="K236" s="10" t="s">
        <v>30</v>
      </c>
      <c r="L236" s="10"/>
      <c r="M236" s="10"/>
      <c r="N236" s="11" t="s">
        <v>233</v>
      </c>
      <c r="O236" s="11" t="s">
        <v>303</v>
      </c>
      <c r="P236" s="8" t="s">
        <v>67</v>
      </c>
      <c r="Q236" s="8" t="s">
        <v>1956</v>
      </c>
      <c r="R236" s="8" t="s">
        <v>1693</v>
      </c>
      <c r="S236" s="8" t="s">
        <v>98</v>
      </c>
      <c r="T236" s="7">
        <v>200000005379</v>
      </c>
      <c r="U236" s="22">
        <v>0.16</v>
      </c>
      <c r="V236" s="8" t="s">
        <v>226</v>
      </c>
      <c r="W236" s="8" t="s">
        <v>236</v>
      </c>
      <c r="X236" s="8" t="s">
        <v>14</v>
      </c>
      <c r="Y236" s="8"/>
      <c r="Z236" s="8"/>
      <c r="AA236" s="14">
        <v>60</v>
      </c>
      <c r="AB236" s="14">
        <v>17859.960059947283</v>
      </c>
      <c r="AC236" s="14">
        <f>AA236/1000*AB236</f>
        <v>1071.597603596837</v>
      </c>
      <c r="AD236" s="7">
        <v>200000002880</v>
      </c>
      <c r="AE236" s="24">
        <f>AA236/1000*AJ236/AJ235*AB235</f>
        <v>617.0584092511715</v>
      </c>
      <c r="AF236" s="90"/>
      <c r="AG236" s="90"/>
      <c r="AH236" s="90"/>
      <c r="AI236" s="90"/>
      <c r="AJ236">
        <v>1.67</v>
      </c>
    </row>
    <row r="237" spans="2:36" x14ac:dyDescent="0.25">
      <c r="B237">
        <v>77</v>
      </c>
      <c r="C237" t="s">
        <v>1908</v>
      </c>
      <c r="D237" t="s">
        <v>1837</v>
      </c>
      <c r="E237" t="s">
        <v>1690</v>
      </c>
      <c r="F237" t="s">
        <v>1861</v>
      </c>
      <c r="G237" t="s">
        <v>10</v>
      </c>
      <c r="I237" t="s">
        <v>1817</v>
      </c>
      <c r="J237" s="10" t="s">
        <v>8</v>
      </c>
      <c r="K237" s="10" t="s">
        <v>72</v>
      </c>
      <c r="L237" s="10"/>
      <c r="M237" s="10"/>
      <c r="N237" s="11" t="s">
        <v>233</v>
      </c>
      <c r="O237" s="11" t="s">
        <v>303</v>
      </c>
      <c r="P237" s="8" t="s">
        <v>67</v>
      </c>
      <c r="Q237" s="8" t="s">
        <v>1956</v>
      </c>
      <c r="R237" s="8" t="s">
        <v>1693</v>
      </c>
      <c r="S237" s="8" t="s">
        <v>98</v>
      </c>
      <c r="T237" s="7">
        <v>200000005379</v>
      </c>
      <c r="U237" s="22">
        <v>0.16</v>
      </c>
      <c r="V237" s="8" t="s">
        <v>226</v>
      </c>
      <c r="W237" s="8" t="s">
        <v>237</v>
      </c>
      <c r="X237" s="8" t="s">
        <v>14</v>
      </c>
      <c r="Y237" s="8"/>
      <c r="Z237" s="8"/>
      <c r="AA237" s="14"/>
      <c r="AB237" s="14"/>
      <c r="AC237" s="14"/>
      <c r="AD237" s="24"/>
      <c r="AE237" s="24"/>
      <c r="AF237" s="90"/>
      <c r="AG237" s="90"/>
      <c r="AH237" s="90"/>
      <c r="AI237" s="90"/>
    </row>
    <row r="238" spans="2:36" x14ac:dyDescent="0.25">
      <c r="T238" s="56"/>
      <c r="U238" s="41"/>
      <c r="AA238" s="90">
        <f>SUM(AA235:AA237)</f>
        <v>2558.25</v>
      </c>
      <c r="AB238" s="126">
        <f>AVERAGE(AB235:AB237)</f>
        <v>17551.554610329331</v>
      </c>
      <c r="AC238" s="43">
        <f>SUM(AC235:AC237)</f>
        <v>44149.29499434404</v>
      </c>
      <c r="AD238" s="43"/>
      <c r="AE238" s="43">
        <f>SUM(AE235:AE237)</f>
        <v>43694.755799998376</v>
      </c>
      <c r="AF238" s="43">
        <f>AC238-AE238</f>
        <v>454.53919434566342</v>
      </c>
      <c r="AG238" s="126">
        <f>AB238/1000</f>
        <v>17.55155461032933</v>
      </c>
      <c r="AH238" s="90"/>
      <c r="AI238" s="90"/>
    </row>
    <row r="239" spans="2:36" x14ac:dyDescent="0.25">
      <c r="T239" s="5"/>
      <c r="AA239" s="90"/>
      <c r="AB239" s="90"/>
      <c r="AC239" s="90"/>
      <c r="AD239" s="90"/>
      <c r="AE239" s="90"/>
      <c r="AF239" s="90"/>
      <c r="AG239" s="90"/>
      <c r="AH239" s="90"/>
      <c r="AI239" s="90"/>
    </row>
    <row r="240" spans="2:36" ht="18.75" x14ac:dyDescent="0.3">
      <c r="J240" s="16" t="s">
        <v>52</v>
      </c>
      <c r="K240" s="27" t="s">
        <v>1176</v>
      </c>
      <c r="L240" s="27"/>
      <c r="M240" s="27"/>
      <c r="N240" s="28"/>
      <c r="O240" s="28"/>
      <c r="T240" s="58"/>
      <c r="U240" t="s">
        <v>1122</v>
      </c>
      <c r="AA240" s="90"/>
      <c r="AB240" s="90"/>
      <c r="AC240" s="90"/>
      <c r="AD240" s="90"/>
      <c r="AE240" s="90"/>
      <c r="AF240" s="90"/>
      <c r="AG240" s="90"/>
      <c r="AH240" s="43"/>
      <c r="AI240" s="90"/>
    </row>
    <row r="241" spans="2:36" x14ac:dyDescent="0.25">
      <c r="B241">
        <v>69</v>
      </c>
      <c r="C241" t="s">
        <v>1908</v>
      </c>
      <c r="D241" t="s">
        <v>1837</v>
      </c>
      <c r="E241" t="s">
        <v>1690</v>
      </c>
      <c r="F241" t="s">
        <v>1860</v>
      </c>
      <c r="G241" t="s">
        <v>2</v>
      </c>
      <c r="I241" t="s">
        <v>1817</v>
      </c>
      <c r="J241" s="123" t="s">
        <v>8</v>
      </c>
      <c r="K241" s="123" t="s">
        <v>32</v>
      </c>
      <c r="L241" s="123"/>
      <c r="M241" s="123"/>
      <c r="N241" s="123" t="s">
        <v>238</v>
      </c>
      <c r="O241" s="123" t="s">
        <v>303</v>
      </c>
      <c r="P241" s="123" t="s">
        <v>82</v>
      </c>
      <c r="Q241" s="123" t="s">
        <v>1957</v>
      </c>
      <c r="R241" s="123" t="s">
        <v>1693</v>
      </c>
      <c r="S241" s="123" t="s">
        <v>98</v>
      </c>
      <c r="T241" s="111">
        <v>200000002902</v>
      </c>
      <c r="U241" s="133">
        <v>0.8</v>
      </c>
      <c r="V241" s="123" t="s">
        <v>226</v>
      </c>
      <c r="W241" s="123" t="s">
        <v>242</v>
      </c>
      <c r="X241" s="123" t="s">
        <v>12</v>
      </c>
      <c r="Y241" s="123"/>
      <c r="Z241" s="123"/>
      <c r="AA241" s="138">
        <v>560</v>
      </c>
      <c r="AB241" s="138">
        <v>32604.048935282543</v>
      </c>
      <c r="AC241" s="138">
        <f>AA241/1000*AB241</f>
        <v>18258.267403758226</v>
      </c>
      <c r="AD241" s="184"/>
      <c r="AE241" s="149">
        <f>AC241</f>
        <v>18258.267403758226</v>
      </c>
      <c r="AF241" s="90"/>
      <c r="AG241" s="90"/>
      <c r="AH241" s="90"/>
      <c r="AI241" s="90"/>
    </row>
    <row r="242" spans="2:36" x14ac:dyDescent="0.25">
      <c r="B242">
        <v>69</v>
      </c>
      <c r="C242" t="s">
        <v>1908</v>
      </c>
      <c r="D242" t="s">
        <v>1837</v>
      </c>
      <c r="E242" t="s">
        <v>1690</v>
      </c>
      <c r="F242" t="s">
        <v>1860</v>
      </c>
      <c r="G242" t="s">
        <v>2</v>
      </c>
      <c r="I242" t="s">
        <v>1817</v>
      </c>
      <c r="J242" s="8" t="s">
        <v>8</v>
      </c>
      <c r="K242" s="8" t="s">
        <v>47</v>
      </c>
      <c r="L242" s="8"/>
      <c r="M242" s="8"/>
      <c r="N242" s="8" t="s">
        <v>239</v>
      </c>
      <c r="O242" s="8" t="s">
        <v>302</v>
      </c>
      <c r="P242" s="8" t="s">
        <v>82</v>
      </c>
      <c r="Q242" s="8" t="s">
        <v>1938</v>
      </c>
      <c r="R242" s="8" t="s">
        <v>1514</v>
      </c>
      <c r="S242" s="8" t="s">
        <v>423</v>
      </c>
      <c r="T242" s="7">
        <v>200000004788</v>
      </c>
      <c r="U242" s="23">
        <v>0.53200000000000003</v>
      </c>
      <c r="V242" s="8" t="s">
        <v>226</v>
      </c>
      <c r="W242" s="8" t="s">
        <v>243</v>
      </c>
      <c r="X242" s="8" t="s">
        <v>12</v>
      </c>
      <c r="Y242" s="8"/>
      <c r="Z242" s="8"/>
      <c r="AA242" s="14">
        <v>288</v>
      </c>
      <c r="AB242" s="14">
        <v>25004.84449607681</v>
      </c>
      <c r="AC242" s="14">
        <f t="shared" ref="AC242:AC243" si="0">AA242/1000*AB242</f>
        <v>7201.395214870121</v>
      </c>
      <c r="AD242" s="24"/>
      <c r="AE242" s="24">
        <f>AC242</f>
        <v>7201.395214870121</v>
      </c>
      <c r="AF242" s="90"/>
      <c r="AG242" s="90"/>
      <c r="AH242" s="90"/>
      <c r="AI242" s="90"/>
    </row>
    <row r="243" spans="2:36" x14ac:dyDescent="0.25">
      <c r="B243">
        <v>69</v>
      </c>
      <c r="C243" t="s">
        <v>1908</v>
      </c>
      <c r="D243" t="s">
        <v>1837</v>
      </c>
      <c r="E243" t="s">
        <v>1690</v>
      </c>
      <c r="F243" t="s">
        <v>1860</v>
      </c>
      <c r="G243" t="s">
        <v>2</v>
      </c>
      <c r="I243" t="s">
        <v>1817</v>
      </c>
      <c r="J243" s="8" t="s">
        <v>8</v>
      </c>
      <c r="K243" s="8" t="s">
        <v>46</v>
      </c>
      <c r="L243" s="8"/>
      <c r="M243" s="8"/>
      <c r="N243" s="8" t="s">
        <v>241</v>
      </c>
      <c r="O243" s="8" t="s">
        <v>297</v>
      </c>
      <c r="P243" s="8" t="s">
        <v>82</v>
      </c>
      <c r="Q243" s="8" t="s">
        <v>1678</v>
      </c>
      <c r="R243" s="8" t="s">
        <v>1514</v>
      </c>
      <c r="S243" s="8" t="s">
        <v>423</v>
      </c>
      <c r="T243" s="7">
        <v>200000006703</v>
      </c>
      <c r="U243" s="22">
        <v>0.64400000000000002</v>
      </c>
      <c r="V243" s="8" t="s">
        <v>246</v>
      </c>
      <c r="W243" s="8" t="s">
        <v>106</v>
      </c>
      <c r="X243" s="8" t="s">
        <v>14</v>
      </c>
      <c r="Y243" s="8"/>
      <c r="Z243" s="8"/>
      <c r="AA243" s="14">
        <v>1120</v>
      </c>
      <c r="AB243" s="14">
        <v>37689.111313196147</v>
      </c>
      <c r="AC243" s="14">
        <f t="shared" si="0"/>
        <v>42211.804670779689</v>
      </c>
      <c r="AD243" s="7">
        <v>200000002902</v>
      </c>
      <c r="AE243" s="24">
        <f>AA243/1000*U243/U241*AB241</f>
        <v>29395.810520050738</v>
      </c>
      <c r="AF243" s="90"/>
      <c r="AG243" s="90"/>
      <c r="AH243" s="90"/>
      <c r="AI243" s="90"/>
    </row>
    <row r="244" spans="2:36" x14ac:dyDescent="0.25">
      <c r="B244">
        <v>69</v>
      </c>
      <c r="C244" t="s">
        <v>1908</v>
      </c>
      <c r="D244" t="s">
        <v>1837</v>
      </c>
      <c r="E244" t="s">
        <v>1690</v>
      </c>
      <c r="F244" t="s">
        <v>1860</v>
      </c>
      <c r="G244" t="s">
        <v>2</v>
      </c>
      <c r="I244" t="s">
        <v>1817</v>
      </c>
      <c r="J244" s="8" t="s">
        <v>8</v>
      </c>
      <c r="K244" s="8" t="s">
        <v>30</v>
      </c>
      <c r="L244" s="8"/>
      <c r="M244" s="8"/>
      <c r="N244" s="8" t="s">
        <v>241</v>
      </c>
      <c r="O244" s="8" t="s">
        <v>303</v>
      </c>
      <c r="P244" s="8" t="s">
        <v>82</v>
      </c>
      <c r="Q244" s="8" t="s">
        <v>1678</v>
      </c>
      <c r="R244" s="8" t="s">
        <v>1514</v>
      </c>
      <c r="S244" s="8" t="s">
        <v>423</v>
      </c>
      <c r="T244" s="7">
        <v>200000006703</v>
      </c>
      <c r="U244" s="22">
        <v>0.64400000000000002</v>
      </c>
      <c r="V244" s="8" t="s">
        <v>246</v>
      </c>
      <c r="W244" s="8" t="s">
        <v>247</v>
      </c>
      <c r="X244" s="8" t="s">
        <v>14</v>
      </c>
      <c r="Y244" s="8"/>
      <c r="Z244" s="8"/>
      <c r="AA244" s="14"/>
      <c r="AB244" s="14"/>
      <c r="AC244" s="14"/>
      <c r="AD244" s="24"/>
      <c r="AE244" s="24"/>
      <c r="AF244" s="90"/>
      <c r="AG244" s="90"/>
      <c r="AH244" s="90"/>
      <c r="AI244" s="90"/>
    </row>
    <row r="245" spans="2:36" x14ac:dyDescent="0.25">
      <c r="B245">
        <v>69</v>
      </c>
      <c r="C245" t="s">
        <v>1908</v>
      </c>
      <c r="D245" t="s">
        <v>1837</v>
      </c>
      <c r="E245" t="s">
        <v>1690</v>
      </c>
      <c r="F245" t="s">
        <v>1860</v>
      </c>
      <c r="G245" t="s">
        <v>2</v>
      </c>
      <c r="I245" t="s">
        <v>1817</v>
      </c>
      <c r="J245" s="8" t="s">
        <v>8</v>
      </c>
      <c r="K245" s="8" t="s">
        <v>72</v>
      </c>
      <c r="L245" s="8"/>
      <c r="M245" s="8"/>
      <c r="N245" s="8" t="s">
        <v>241</v>
      </c>
      <c r="O245" s="8" t="s">
        <v>303</v>
      </c>
      <c r="P245" s="8" t="s">
        <v>82</v>
      </c>
      <c r="Q245" s="8" t="s">
        <v>1678</v>
      </c>
      <c r="R245" s="8" t="s">
        <v>1514</v>
      </c>
      <c r="S245" s="8" t="s">
        <v>423</v>
      </c>
      <c r="T245" s="7">
        <v>200000006703</v>
      </c>
      <c r="U245" s="22">
        <v>0.64400000000000002</v>
      </c>
      <c r="V245" s="8" t="s">
        <v>246</v>
      </c>
      <c r="W245" s="8" t="s">
        <v>248</v>
      </c>
      <c r="X245" s="8" t="s">
        <v>14</v>
      </c>
      <c r="Y245" s="8"/>
      <c r="Z245" s="8"/>
      <c r="AA245" s="14"/>
      <c r="AB245" s="14"/>
      <c r="AC245" s="14"/>
      <c r="AD245" s="24"/>
      <c r="AE245" s="24"/>
      <c r="AF245" s="90"/>
      <c r="AG245" s="90"/>
      <c r="AH245" s="90"/>
      <c r="AI245" s="90"/>
    </row>
    <row r="246" spans="2:36" x14ac:dyDescent="0.25">
      <c r="B246">
        <v>69</v>
      </c>
      <c r="C246" t="s">
        <v>1908</v>
      </c>
      <c r="D246" t="s">
        <v>1837</v>
      </c>
      <c r="E246" t="s">
        <v>1690</v>
      </c>
      <c r="F246" t="s">
        <v>1860</v>
      </c>
      <c r="G246" t="s">
        <v>2</v>
      </c>
      <c r="I246" t="s">
        <v>1817</v>
      </c>
      <c r="J246" s="8" t="s">
        <v>8</v>
      </c>
      <c r="K246" s="8" t="s">
        <v>64</v>
      </c>
      <c r="L246" s="8"/>
      <c r="M246" s="8"/>
      <c r="N246" s="8" t="s">
        <v>241</v>
      </c>
      <c r="O246" s="8" t="s">
        <v>303</v>
      </c>
      <c r="P246" s="8" t="s">
        <v>82</v>
      </c>
      <c r="Q246" s="8" t="s">
        <v>1678</v>
      </c>
      <c r="R246" s="8" t="s">
        <v>1514</v>
      </c>
      <c r="S246" s="8" t="s">
        <v>423</v>
      </c>
      <c r="T246" s="7">
        <v>200000006703</v>
      </c>
      <c r="U246" s="22">
        <v>0.64400000000000002</v>
      </c>
      <c r="V246" s="8" t="s">
        <v>246</v>
      </c>
      <c r="W246" s="8" t="s">
        <v>249</v>
      </c>
      <c r="X246" s="8" t="s">
        <v>14</v>
      </c>
      <c r="Y246" s="8"/>
      <c r="Z246" s="8"/>
      <c r="AA246" s="14"/>
      <c r="AB246" s="14"/>
      <c r="AC246" s="14"/>
      <c r="AD246" s="24"/>
      <c r="AE246" s="24"/>
      <c r="AF246" s="90"/>
      <c r="AG246" s="90"/>
      <c r="AH246" s="90"/>
      <c r="AI246" s="90"/>
    </row>
    <row r="247" spans="2:36" x14ac:dyDescent="0.25">
      <c r="T247" s="56"/>
      <c r="U247" s="41"/>
      <c r="AA247" s="90">
        <f>SUM(AA241:AA246)</f>
        <v>1968</v>
      </c>
      <c r="AB247" s="126">
        <f>AVERAGE(AB241:AB246)</f>
        <v>31766.0015815185</v>
      </c>
      <c r="AC247" s="43">
        <f>SUM(AC241:AC246)</f>
        <v>67671.467289408029</v>
      </c>
      <c r="AD247" s="43"/>
      <c r="AE247" s="43">
        <f>SUM(AE241:AE246)</f>
        <v>54855.473138679081</v>
      </c>
      <c r="AF247" s="43">
        <f>AC247-AE247</f>
        <v>12815.994150728948</v>
      </c>
      <c r="AG247" s="126">
        <f>AB247/1000</f>
        <v>31.766001581518498</v>
      </c>
      <c r="AH247" s="43"/>
      <c r="AI247" s="43"/>
    </row>
    <row r="248" spans="2:36" x14ac:dyDescent="0.25">
      <c r="T248" s="5"/>
      <c r="AA248" s="90"/>
      <c r="AB248" s="90"/>
      <c r="AC248" s="90"/>
      <c r="AD248" s="90"/>
      <c r="AE248" s="90"/>
      <c r="AF248" s="90"/>
      <c r="AG248" s="90"/>
      <c r="AH248" s="90"/>
      <c r="AI248" s="90"/>
    </row>
    <row r="249" spans="2:36" ht="18.75" x14ac:dyDescent="0.3">
      <c r="J249" s="16" t="s">
        <v>52</v>
      </c>
      <c r="K249" s="27" t="s">
        <v>1177</v>
      </c>
      <c r="L249" s="27"/>
      <c r="M249" s="27"/>
      <c r="N249" s="28"/>
      <c r="O249" s="28"/>
      <c r="S249" s="57"/>
      <c r="T249" s="58"/>
      <c r="U249" s="57" t="s">
        <v>1123</v>
      </c>
      <c r="AA249" s="90"/>
      <c r="AB249" s="90"/>
      <c r="AC249" s="90"/>
      <c r="AD249" s="90"/>
      <c r="AE249" s="90"/>
      <c r="AF249" s="90"/>
      <c r="AG249" s="90"/>
      <c r="AH249" s="90"/>
      <c r="AI249" s="90"/>
    </row>
    <row r="250" spans="2:36" x14ac:dyDescent="0.25">
      <c r="B250">
        <v>70</v>
      </c>
      <c r="C250" t="s">
        <v>1908</v>
      </c>
      <c r="D250" t="s">
        <v>1837</v>
      </c>
      <c r="E250" t="s">
        <v>1690</v>
      </c>
      <c r="F250" t="s">
        <v>1862</v>
      </c>
      <c r="G250" t="s">
        <v>10</v>
      </c>
      <c r="I250" t="s">
        <v>1817</v>
      </c>
      <c r="J250" s="123" t="s">
        <v>8</v>
      </c>
      <c r="K250" s="123" t="s">
        <v>32</v>
      </c>
      <c r="L250" s="123"/>
      <c r="M250" s="123"/>
      <c r="N250" s="123" t="s">
        <v>251</v>
      </c>
      <c r="O250" s="123" t="s">
        <v>303</v>
      </c>
      <c r="P250" s="123" t="s">
        <v>67</v>
      </c>
      <c r="Q250" s="123" t="s">
        <v>1514</v>
      </c>
      <c r="R250" s="123" t="s">
        <v>1693</v>
      </c>
      <c r="S250" s="123" t="s">
        <v>98</v>
      </c>
      <c r="T250" s="111">
        <v>200000005404</v>
      </c>
      <c r="U250" s="154">
        <v>0.68</v>
      </c>
      <c r="V250" s="123" t="s">
        <v>255</v>
      </c>
      <c r="W250" s="123" t="s">
        <v>263</v>
      </c>
      <c r="X250" s="123" t="s">
        <v>74</v>
      </c>
      <c r="Y250" s="123"/>
      <c r="Z250" s="123"/>
      <c r="AA250" s="138">
        <v>10010</v>
      </c>
      <c r="AB250" s="138">
        <v>4400.5396799504833</v>
      </c>
      <c r="AC250" s="138">
        <f>AA250/1000*AB250</f>
        <v>44049.402196304334</v>
      </c>
      <c r="AD250" s="138"/>
      <c r="AE250" s="138">
        <f>AC250</f>
        <v>44049.402196304334</v>
      </c>
      <c r="AF250" s="90"/>
      <c r="AG250" s="90"/>
      <c r="AH250" s="90"/>
      <c r="AI250" s="90"/>
    </row>
    <row r="251" spans="2:36" x14ac:dyDescent="0.25">
      <c r="B251">
        <v>70</v>
      </c>
      <c r="C251" t="s">
        <v>1908</v>
      </c>
      <c r="D251" t="s">
        <v>1837</v>
      </c>
      <c r="E251" t="s">
        <v>1690</v>
      </c>
      <c r="F251" t="s">
        <v>1862</v>
      </c>
      <c r="G251" t="s">
        <v>10</v>
      </c>
      <c r="I251" t="s">
        <v>1817</v>
      </c>
      <c r="J251" s="8" t="s">
        <v>8</v>
      </c>
      <c r="K251" s="8" t="s">
        <v>199</v>
      </c>
      <c r="L251" s="8"/>
      <c r="M251" s="8"/>
      <c r="N251" s="8" t="s">
        <v>252</v>
      </c>
      <c r="O251" s="8" t="s">
        <v>297</v>
      </c>
      <c r="P251" s="8" t="s">
        <v>67</v>
      </c>
      <c r="Q251" s="8" t="s">
        <v>1514</v>
      </c>
      <c r="R251" s="8" t="s">
        <v>1693</v>
      </c>
      <c r="S251" s="8" t="s">
        <v>423</v>
      </c>
      <c r="T251" s="7">
        <v>200000006870</v>
      </c>
      <c r="U251" s="22">
        <v>0.60299999999999998</v>
      </c>
      <c r="V251" s="8" t="s">
        <v>256</v>
      </c>
      <c r="W251" s="8" t="s">
        <v>264</v>
      </c>
      <c r="X251" s="8" t="s">
        <v>12</v>
      </c>
      <c r="Y251" s="8"/>
      <c r="Z251" s="8"/>
      <c r="AA251" s="14">
        <v>2919.5</v>
      </c>
      <c r="AB251" s="14">
        <v>5012.975850775214</v>
      </c>
      <c r="AC251" s="14">
        <f t="shared" ref="AC251:AC254" si="1">AA251/1000*AB251</f>
        <v>14635.382996338238</v>
      </c>
      <c r="AD251" s="7">
        <v>200000005404</v>
      </c>
      <c r="AE251" s="14">
        <f>AA251/1000*U251/U$250*AB$250</f>
        <v>11392.59924140604</v>
      </c>
      <c r="AF251" s="90"/>
      <c r="AG251" s="90"/>
      <c r="AH251" s="90"/>
      <c r="AI251" s="90"/>
      <c r="AJ251" t="s">
        <v>1962</v>
      </c>
    </row>
    <row r="252" spans="2:36" x14ac:dyDescent="0.25">
      <c r="B252">
        <v>70</v>
      </c>
      <c r="C252" t="s">
        <v>1908</v>
      </c>
      <c r="D252" t="s">
        <v>1837</v>
      </c>
      <c r="E252" t="s">
        <v>1690</v>
      </c>
      <c r="F252" t="s">
        <v>1862</v>
      </c>
      <c r="G252" t="s">
        <v>10</v>
      </c>
      <c r="I252" t="s">
        <v>1817</v>
      </c>
      <c r="J252" s="8" t="s">
        <v>8</v>
      </c>
      <c r="K252" s="8" t="s">
        <v>64</v>
      </c>
      <c r="L252" s="8"/>
      <c r="M252" s="8"/>
      <c r="N252" s="8" t="s">
        <v>252</v>
      </c>
      <c r="O252" s="8" t="s">
        <v>303</v>
      </c>
      <c r="P252" s="8" t="s">
        <v>67</v>
      </c>
      <c r="Q252" s="8" t="s">
        <v>1514</v>
      </c>
      <c r="R252" s="8" t="s">
        <v>1693</v>
      </c>
      <c r="S252" s="8" t="s">
        <v>423</v>
      </c>
      <c r="T252" s="7">
        <v>200000006870</v>
      </c>
      <c r="U252" s="8"/>
      <c r="V252" s="8" t="s">
        <v>256</v>
      </c>
      <c r="W252" s="8" t="s">
        <v>265</v>
      </c>
      <c r="X252" s="8" t="s">
        <v>12</v>
      </c>
      <c r="Y252" s="8"/>
      <c r="Z252" s="8"/>
      <c r="AA252" s="14"/>
      <c r="AB252" s="14"/>
      <c r="AC252" s="14"/>
      <c r="AD252" s="14"/>
      <c r="AE252" s="14"/>
      <c r="AF252" s="90"/>
      <c r="AG252" s="90"/>
      <c r="AH252" s="90"/>
      <c r="AI252" s="90"/>
    </row>
    <row r="253" spans="2:36" x14ac:dyDescent="0.25">
      <c r="B253">
        <v>70</v>
      </c>
      <c r="C253" t="s">
        <v>1908</v>
      </c>
      <c r="D253" t="s">
        <v>1837</v>
      </c>
      <c r="E253" t="s">
        <v>1690</v>
      </c>
      <c r="F253" t="s">
        <v>1862</v>
      </c>
      <c r="G253" t="s">
        <v>10</v>
      </c>
      <c r="I253" t="s">
        <v>1817</v>
      </c>
      <c r="J253" s="8" t="s">
        <v>8</v>
      </c>
      <c r="K253" s="8" t="s">
        <v>30</v>
      </c>
      <c r="L253" s="8"/>
      <c r="M253" s="8"/>
      <c r="N253" s="8" t="s">
        <v>252</v>
      </c>
      <c r="O253" s="8" t="s">
        <v>297</v>
      </c>
      <c r="P253" s="8" t="s">
        <v>67</v>
      </c>
      <c r="Q253" s="8" t="s">
        <v>1514</v>
      </c>
      <c r="R253" s="8" t="s">
        <v>1693</v>
      </c>
      <c r="S253" s="8" t="s">
        <v>423</v>
      </c>
      <c r="T253" s="7">
        <v>200000006870</v>
      </c>
      <c r="U253" s="8"/>
      <c r="V253" s="8" t="s">
        <v>256</v>
      </c>
      <c r="W253" s="8" t="s">
        <v>266</v>
      </c>
      <c r="X253" s="8" t="s">
        <v>12</v>
      </c>
      <c r="Y253" s="8"/>
      <c r="Z253" s="8"/>
      <c r="AA253" s="14"/>
      <c r="AB253" s="14"/>
      <c r="AC253" s="14"/>
      <c r="AD253" s="14"/>
      <c r="AE253" s="14"/>
      <c r="AF253" s="90"/>
      <c r="AG253" s="90"/>
      <c r="AH253" s="90"/>
      <c r="AI253" s="90"/>
    </row>
    <row r="254" spans="2:36" x14ac:dyDescent="0.25">
      <c r="B254">
        <v>70</v>
      </c>
      <c r="C254" t="s">
        <v>1908</v>
      </c>
      <c r="D254" t="s">
        <v>1837</v>
      </c>
      <c r="E254" t="s">
        <v>1690</v>
      </c>
      <c r="F254" t="s">
        <v>1862</v>
      </c>
      <c r="G254" t="s">
        <v>10</v>
      </c>
      <c r="I254" t="s">
        <v>1817</v>
      </c>
      <c r="J254" s="8" t="s">
        <v>8</v>
      </c>
      <c r="K254" s="8" t="s">
        <v>32</v>
      </c>
      <c r="L254" s="8"/>
      <c r="M254" s="8"/>
      <c r="N254" s="8" t="s">
        <v>253</v>
      </c>
      <c r="O254" s="8" t="s">
        <v>303</v>
      </c>
      <c r="P254" s="8" t="s">
        <v>67</v>
      </c>
      <c r="Q254" s="8" t="s">
        <v>1514</v>
      </c>
      <c r="R254" s="8" t="s">
        <v>1693</v>
      </c>
      <c r="S254" s="8" t="s">
        <v>98</v>
      </c>
      <c r="T254" s="7">
        <v>200000012001</v>
      </c>
      <c r="U254" s="22">
        <v>0.57599999999999996</v>
      </c>
      <c r="V254" s="8" t="s">
        <v>257</v>
      </c>
      <c r="W254" s="8" t="s">
        <v>267</v>
      </c>
      <c r="X254" s="8" t="s">
        <v>13</v>
      </c>
      <c r="Y254" s="8"/>
      <c r="Z254" s="8"/>
      <c r="AA254" s="14">
        <v>10</v>
      </c>
      <c r="AB254" s="14">
        <v>15322.332608695699</v>
      </c>
      <c r="AC254" s="14">
        <f t="shared" si="1"/>
        <v>153.223326086957</v>
      </c>
      <c r="AD254" s="7">
        <v>200000005404</v>
      </c>
      <c r="AE254" s="14">
        <f>AA254/1000*U254/U$250*AB$250</f>
        <v>37.275159641933506</v>
      </c>
      <c r="AF254" s="90"/>
      <c r="AG254" s="90"/>
      <c r="AH254" s="90"/>
      <c r="AI254" s="90"/>
      <c r="AJ254" t="s">
        <v>1962</v>
      </c>
    </row>
    <row r="255" spans="2:36" x14ac:dyDescent="0.25">
      <c r="T255" s="5"/>
      <c r="AA255" s="90">
        <f>SUM(AA250:AA254)</f>
        <v>12939.5</v>
      </c>
      <c r="AB255" s="126">
        <f>AVERAGE(AB250:AB254)</f>
        <v>8245.2827131404647</v>
      </c>
      <c r="AC255" s="43">
        <f>SUM(AC250:AC254)</f>
        <v>58838.008518729526</v>
      </c>
      <c r="AD255" s="43"/>
      <c r="AE255" s="43">
        <f>SUM(AE250:AE254)</f>
        <v>55479.276597352306</v>
      </c>
      <c r="AF255" s="43">
        <f>AC255-AE255</f>
        <v>3358.7319213772207</v>
      </c>
      <c r="AG255" s="126">
        <f>AB255/1000</f>
        <v>8.2452827131404653</v>
      </c>
      <c r="AH255" s="90"/>
      <c r="AI255" s="90"/>
    </row>
    <row r="256" spans="2:36" x14ac:dyDescent="0.25">
      <c r="T256" s="5"/>
      <c r="AA256" s="90"/>
      <c r="AB256" s="90"/>
      <c r="AC256" s="90"/>
      <c r="AD256" s="90"/>
      <c r="AE256" s="90"/>
      <c r="AF256" s="90"/>
      <c r="AG256" s="90"/>
      <c r="AH256" s="90"/>
      <c r="AI256" s="90"/>
    </row>
    <row r="257" spans="2:36" ht="18.75" x14ac:dyDescent="0.3">
      <c r="J257" s="16" t="s">
        <v>52</v>
      </c>
      <c r="K257" s="27" t="s">
        <v>1178</v>
      </c>
      <c r="L257" s="27"/>
      <c r="M257" s="27"/>
      <c r="N257" s="28"/>
      <c r="O257" s="28"/>
      <c r="T257" s="58"/>
      <c r="U257" s="57" t="s">
        <v>1124</v>
      </c>
      <c r="AA257" s="90"/>
      <c r="AB257" s="90"/>
      <c r="AC257" s="90"/>
      <c r="AD257" s="90"/>
      <c r="AE257" s="90" t="s">
        <v>1128</v>
      </c>
      <c r="AF257" s="90"/>
      <c r="AG257" s="90"/>
      <c r="AH257" s="90"/>
      <c r="AI257" s="90"/>
    </row>
    <row r="258" spans="2:36" x14ac:dyDescent="0.25">
      <c r="B258">
        <v>71</v>
      </c>
      <c r="C258" t="s">
        <v>1908</v>
      </c>
      <c r="D258" t="s">
        <v>1837</v>
      </c>
      <c r="E258" t="s">
        <v>1690</v>
      </c>
      <c r="F258" t="s">
        <v>1862</v>
      </c>
      <c r="G258" t="s">
        <v>10</v>
      </c>
      <c r="I258" t="s">
        <v>11</v>
      </c>
      <c r="J258" s="123" t="s">
        <v>8</v>
      </c>
      <c r="K258" s="123" t="s">
        <v>47</v>
      </c>
      <c r="L258" s="123"/>
      <c r="M258" s="123"/>
      <c r="N258" s="123" t="s">
        <v>250</v>
      </c>
      <c r="O258" s="123" t="s">
        <v>290</v>
      </c>
      <c r="P258" s="123" t="s">
        <v>56</v>
      </c>
      <c r="Q258" s="123" t="s">
        <v>1958</v>
      </c>
      <c r="R258" s="123" t="s">
        <v>1959</v>
      </c>
      <c r="S258" s="123" t="s">
        <v>98</v>
      </c>
      <c r="T258" s="111">
        <v>200000003632</v>
      </c>
      <c r="U258" s="133">
        <v>0.27</v>
      </c>
      <c r="V258" s="123" t="s">
        <v>254</v>
      </c>
      <c r="W258" s="123" t="s">
        <v>258</v>
      </c>
      <c r="X258" s="123" t="s">
        <v>74</v>
      </c>
      <c r="Y258" s="123"/>
      <c r="Z258" s="123"/>
      <c r="AA258" s="138">
        <v>15855</v>
      </c>
      <c r="AB258" s="155">
        <v>10370.108729481226</v>
      </c>
      <c r="AC258" s="138">
        <f>AA258/1000*AB258</f>
        <v>164418.07390592483</v>
      </c>
      <c r="AD258" s="138"/>
      <c r="AE258" s="138">
        <f>AC258</f>
        <v>164418.07390592483</v>
      </c>
      <c r="AF258" s="90"/>
      <c r="AG258" s="90"/>
      <c r="AH258" s="90"/>
      <c r="AI258" s="90"/>
    </row>
    <row r="259" spans="2:36" x14ac:dyDescent="0.25">
      <c r="B259">
        <v>71</v>
      </c>
      <c r="C259" t="s">
        <v>1908</v>
      </c>
      <c r="D259" t="s">
        <v>1837</v>
      </c>
      <c r="E259" t="s">
        <v>1690</v>
      </c>
      <c r="F259" t="s">
        <v>1862</v>
      </c>
      <c r="G259" t="s">
        <v>10</v>
      </c>
      <c r="I259" t="s">
        <v>11</v>
      </c>
      <c r="J259" s="8" t="s">
        <v>8</v>
      </c>
      <c r="K259" s="8" t="s">
        <v>31</v>
      </c>
      <c r="L259" s="8"/>
      <c r="M259" s="8"/>
      <c r="N259" s="8" t="s">
        <v>250</v>
      </c>
      <c r="O259" s="8" t="s">
        <v>290</v>
      </c>
      <c r="P259" s="8" t="s">
        <v>56</v>
      </c>
      <c r="Q259" s="8" t="s">
        <v>1958</v>
      </c>
      <c r="R259" s="8" t="s">
        <v>1959</v>
      </c>
      <c r="S259" s="8" t="s">
        <v>98</v>
      </c>
      <c r="T259" s="7">
        <v>200000003632</v>
      </c>
      <c r="U259" s="22">
        <v>0.27</v>
      </c>
      <c r="V259" s="8" t="s">
        <v>254</v>
      </c>
      <c r="W259" s="8" t="s">
        <v>259</v>
      </c>
      <c r="X259" s="8" t="s">
        <v>74</v>
      </c>
      <c r="Y259" s="8"/>
      <c r="Z259" s="8"/>
      <c r="AA259" s="14"/>
      <c r="AB259" s="49"/>
      <c r="AC259" s="14"/>
      <c r="AD259" s="14"/>
      <c r="AE259" s="14"/>
      <c r="AF259" s="90"/>
      <c r="AG259" s="90"/>
      <c r="AH259" s="90"/>
      <c r="AI259" s="90"/>
    </row>
    <row r="260" spans="2:36" x14ac:dyDescent="0.25">
      <c r="B260">
        <v>71</v>
      </c>
      <c r="C260" t="s">
        <v>1908</v>
      </c>
      <c r="D260" t="s">
        <v>1837</v>
      </c>
      <c r="E260" t="s">
        <v>1690</v>
      </c>
      <c r="F260" t="s">
        <v>1862</v>
      </c>
      <c r="G260" t="s">
        <v>10</v>
      </c>
      <c r="I260" t="s">
        <v>11</v>
      </c>
      <c r="J260" s="8" t="s">
        <v>8</v>
      </c>
      <c r="K260" s="8" t="s">
        <v>79</v>
      </c>
      <c r="L260" s="8"/>
      <c r="M260" s="8"/>
      <c r="N260" s="8" t="s">
        <v>250</v>
      </c>
      <c r="O260" s="8" t="s">
        <v>297</v>
      </c>
      <c r="P260" s="8" t="s">
        <v>56</v>
      </c>
      <c r="Q260" s="8" t="s">
        <v>1958</v>
      </c>
      <c r="R260" s="8" t="s">
        <v>1959</v>
      </c>
      <c r="S260" s="8" t="s">
        <v>98</v>
      </c>
      <c r="T260" s="7">
        <v>200000003632</v>
      </c>
      <c r="U260" s="22">
        <v>0.27</v>
      </c>
      <c r="V260" s="8" t="s">
        <v>254</v>
      </c>
      <c r="W260" s="8" t="s">
        <v>261</v>
      </c>
      <c r="X260" s="8" t="s">
        <v>74</v>
      </c>
      <c r="Y260" s="8"/>
      <c r="Z260" s="8"/>
      <c r="AA260" s="14"/>
      <c r="AB260" s="49"/>
      <c r="AC260" s="14"/>
      <c r="AD260" s="14"/>
      <c r="AE260" s="14"/>
      <c r="AF260" s="90"/>
      <c r="AG260" s="90"/>
      <c r="AH260" s="90"/>
      <c r="AI260" s="90"/>
    </row>
    <row r="261" spans="2:36" x14ac:dyDescent="0.25">
      <c r="B261">
        <v>71</v>
      </c>
      <c r="C261" t="s">
        <v>1908</v>
      </c>
      <c r="D261" t="s">
        <v>1837</v>
      </c>
      <c r="E261" t="s">
        <v>1690</v>
      </c>
      <c r="F261" t="s">
        <v>1862</v>
      </c>
      <c r="G261" t="s">
        <v>10</v>
      </c>
      <c r="I261" t="s">
        <v>11</v>
      </c>
      <c r="J261" s="8" t="s">
        <v>8</v>
      </c>
      <c r="K261" s="8" t="s">
        <v>260</v>
      </c>
      <c r="L261" s="8"/>
      <c r="M261" s="8"/>
      <c r="N261" s="8" t="s">
        <v>250</v>
      </c>
      <c r="O261" s="8" t="s">
        <v>290</v>
      </c>
      <c r="P261" s="8" t="s">
        <v>56</v>
      </c>
      <c r="Q261" s="8" t="s">
        <v>1958</v>
      </c>
      <c r="R261" s="8" t="s">
        <v>1959</v>
      </c>
      <c r="S261" s="8" t="s">
        <v>98</v>
      </c>
      <c r="T261" s="7">
        <v>200000003632</v>
      </c>
      <c r="U261" s="22">
        <v>0.27</v>
      </c>
      <c r="V261" s="8" t="s">
        <v>254</v>
      </c>
      <c r="W261" s="8" t="s">
        <v>262</v>
      </c>
      <c r="X261" s="8" t="s">
        <v>74</v>
      </c>
      <c r="Y261" s="8"/>
      <c r="Z261" s="8"/>
      <c r="AA261" s="14"/>
      <c r="AB261" s="49"/>
      <c r="AC261" s="14"/>
      <c r="AD261" s="14"/>
      <c r="AE261" s="14"/>
      <c r="AF261" s="90"/>
      <c r="AG261" s="90"/>
      <c r="AH261" s="90"/>
      <c r="AI261" s="90"/>
    </row>
    <row r="262" spans="2:36" x14ac:dyDescent="0.25">
      <c r="B262">
        <v>71</v>
      </c>
      <c r="C262" t="s">
        <v>1908</v>
      </c>
      <c r="D262" t="s">
        <v>1837</v>
      </c>
      <c r="E262" t="s">
        <v>1690</v>
      </c>
      <c r="F262" t="s">
        <v>1862</v>
      </c>
      <c r="G262" t="s">
        <v>10</v>
      </c>
      <c r="I262" t="s">
        <v>11</v>
      </c>
      <c r="J262" s="8" t="s">
        <v>8</v>
      </c>
      <c r="K262" s="8" t="s">
        <v>32</v>
      </c>
      <c r="L262" s="8"/>
      <c r="M262" s="8"/>
      <c r="N262" s="8" t="s">
        <v>268</v>
      </c>
      <c r="O262" s="8" t="s">
        <v>303</v>
      </c>
      <c r="P262" s="8" t="s">
        <v>56</v>
      </c>
      <c r="Q262" s="8" t="s">
        <v>1687</v>
      </c>
      <c r="R262" s="8" t="s">
        <v>1960</v>
      </c>
      <c r="S262" s="8" t="s">
        <v>431</v>
      </c>
      <c r="T262" s="7">
        <v>200000010136</v>
      </c>
      <c r="U262" s="22">
        <v>0.15</v>
      </c>
      <c r="V262" s="8" t="s">
        <v>270</v>
      </c>
      <c r="W262" s="8" t="s">
        <v>269</v>
      </c>
      <c r="X262" s="8" t="s">
        <v>12</v>
      </c>
      <c r="Y262" s="8"/>
      <c r="Z262" s="8"/>
      <c r="AA262" s="14">
        <v>450</v>
      </c>
      <c r="AB262" s="50">
        <v>22303.494881374456</v>
      </c>
      <c r="AC262" s="14">
        <f>AA262/1000*AB262</f>
        <v>10036.572696618505</v>
      </c>
      <c r="AD262" s="7">
        <v>200000003632</v>
      </c>
      <c r="AE262" s="14">
        <f>AA262/1000*U262/U$258*AB$258</f>
        <v>2592.5271823703065</v>
      </c>
      <c r="AF262" s="90"/>
      <c r="AG262" s="90"/>
      <c r="AH262" s="90"/>
      <c r="AI262" s="90"/>
      <c r="AJ262" t="s">
        <v>1961</v>
      </c>
    </row>
    <row r="263" spans="2:36" x14ac:dyDescent="0.25">
      <c r="B263">
        <v>71</v>
      </c>
      <c r="C263" t="s">
        <v>1908</v>
      </c>
      <c r="D263" t="s">
        <v>1837</v>
      </c>
      <c r="E263" t="s">
        <v>1690</v>
      </c>
      <c r="F263" t="s">
        <v>1862</v>
      </c>
      <c r="G263" t="s">
        <v>10</v>
      </c>
      <c r="I263" t="s">
        <v>11</v>
      </c>
      <c r="J263" s="8" t="s">
        <v>8</v>
      </c>
      <c r="K263" s="8" t="s">
        <v>53</v>
      </c>
      <c r="L263" s="8" t="s">
        <v>1125</v>
      </c>
      <c r="M263" s="8" t="s">
        <v>1126</v>
      </c>
      <c r="N263" s="11" t="s">
        <v>600</v>
      </c>
      <c r="O263" s="8" t="s">
        <v>290</v>
      </c>
      <c r="P263" s="8" t="s">
        <v>56</v>
      </c>
      <c r="Q263" s="8" t="s">
        <v>1687</v>
      </c>
      <c r="R263" s="8" t="s">
        <v>1960</v>
      </c>
      <c r="S263" s="8" t="s">
        <v>423</v>
      </c>
      <c r="T263" s="7">
        <v>200000011170</v>
      </c>
      <c r="U263" s="22">
        <v>0.15</v>
      </c>
      <c r="V263" s="8" t="s">
        <v>17</v>
      </c>
      <c r="W263" s="8" t="s">
        <v>1127</v>
      </c>
      <c r="X263" s="8" t="s">
        <v>13</v>
      </c>
      <c r="Y263" s="8"/>
      <c r="Z263" s="8"/>
      <c r="AA263" s="14">
        <v>70</v>
      </c>
      <c r="AB263" s="122">
        <v>83482.922464440373</v>
      </c>
      <c r="AC263" s="14">
        <f>AA263/1000*AB263</f>
        <v>5843.8045725108268</v>
      </c>
      <c r="AD263" s="14"/>
      <c r="AE263" s="14">
        <f>AA263/1000*U263/U$258*AB$258</f>
        <v>403.28200614649211</v>
      </c>
      <c r="AF263" s="90"/>
      <c r="AG263" s="90"/>
      <c r="AH263" s="90"/>
      <c r="AI263" s="90"/>
      <c r="AJ263" t="s">
        <v>1961</v>
      </c>
    </row>
    <row r="264" spans="2:36" x14ac:dyDescent="0.25">
      <c r="T264" s="5"/>
      <c r="AA264" s="90">
        <f>SUM(AA258:AA263)</f>
        <v>16375</v>
      </c>
      <c r="AB264" s="126">
        <f>AVERAGE(AB258:AB263)</f>
        <v>38718.842025098682</v>
      </c>
      <c r="AC264" s="43">
        <f>SUM(AC258:AC263)</f>
        <v>180298.45117505416</v>
      </c>
      <c r="AD264" s="7">
        <v>200000003632</v>
      </c>
      <c r="AE264" s="43">
        <f>SUM(AE258:AE263)</f>
        <v>167413.88309444164</v>
      </c>
      <c r="AF264" s="43">
        <f>AC264-AE264</f>
        <v>12884.568080612516</v>
      </c>
      <c r="AG264" s="126">
        <f>AB264/1000</f>
        <v>38.718842025098681</v>
      </c>
      <c r="AH264" s="90"/>
      <c r="AI264" s="90"/>
    </row>
    <row r="265" spans="2:36" x14ac:dyDescent="0.25">
      <c r="T265" s="5"/>
      <c r="AA265" s="90"/>
      <c r="AB265" s="90"/>
      <c r="AC265" s="43"/>
      <c r="AD265" s="43"/>
      <c r="AE265" s="90"/>
      <c r="AF265" s="90"/>
      <c r="AG265" s="90"/>
      <c r="AH265" s="90"/>
      <c r="AI265" s="90"/>
    </row>
    <row r="266" spans="2:36" x14ac:dyDescent="0.25">
      <c r="T266" s="5"/>
      <c r="AA266" s="90"/>
      <c r="AB266" s="90"/>
      <c r="AC266" s="43"/>
      <c r="AD266" s="43"/>
      <c r="AE266" s="90"/>
      <c r="AF266" s="90"/>
      <c r="AG266" s="90"/>
      <c r="AH266" s="90"/>
      <c r="AI266" s="90"/>
    </row>
    <row r="267" spans="2:36" ht="18.75" x14ac:dyDescent="0.3">
      <c r="J267" s="16" t="s">
        <v>52</v>
      </c>
      <c r="K267" s="27" t="s">
        <v>1179</v>
      </c>
      <c r="L267" s="27"/>
      <c r="M267" s="27"/>
      <c r="N267" s="28"/>
      <c r="O267" s="28"/>
      <c r="T267" s="58"/>
      <c r="AA267" s="90"/>
      <c r="AB267" s="90"/>
      <c r="AC267" s="43"/>
      <c r="AD267" s="43"/>
      <c r="AE267" s="90"/>
      <c r="AF267" s="90"/>
      <c r="AG267" s="90"/>
      <c r="AH267" s="90"/>
      <c r="AI267" s="90"/>
    </row>
    <row r="268" spans="2:36" x14ac:dyDescent="0.25">
      <c r="B268">
        <v>72</v>
      </c>
      <c r="C268" t="s">
        <v>1908</v>
      </c>
      <c r="D268" t="s">
        <v>1837</v>
      </c>
      <c r="E268" t="s">
        <v>1690</v>
      </c>
      <c r="F268" t="s">
        <v>1863</v>
      </c>
      <c r="G268" t="s">
        <v>10</v>
      </c>
      <c r="I268" t="s">
        <v>11</v>
      </c>
      <c r="J268" s="10" t="s">
        <v>8</v>
      </c>
      <c r="K268" s="10" t="s">
        <v>53</v>
      </c>
      <c r="L268" s="10"/>
      <c r="M268" s="10"/>
      <c r="N268" s="11" t="s">
        <v>285</v>
      </c>
      <c r="O268" s="11" t="s">
        <v>290</v>
      </c>
      <c r="P268" s="8" t="s">
        <v>56</v>
      </c>
      <c r="Q268" s="8"/>
      <c r="R268" s="8"/>
      <c r="S268" s="8" t="s">
        <v>98</v>
      </c>
      <c r="T268" s="7">
        <v>200000010459</v>
      </c>
      <c r="U268" s="22">
        <v>0.15</v>
      </c>
      <c r="V268" s="8" t="s">
        <v>286</v>
      </c>
      <c r="W268" s="8" t="s">
        <v>288</v>
      </c>
      <c r="X268" s="8" t="s">
        <v>12</v>
      </c>
      <c r="Y268" s="8"/>
      <c r="Z268" s="8"/>
      <c r="AA268" s="14">
        <v>4675</v>
      </c>
      <c r="AB268" s="14">
        <v>36694.99911497315</v>
      </c>
      <c r="AC268" s="14">
        <f>AA268/1000*AB268</f>
        <v>171549.12086249946</v>
      </c>
      <c r="AD268" s="14"/>
      <c r="AE268" s="14"/>
      <c r="AF268" s="90"/>
      <c r="AG268" s="90"/>
      <c r="AH268" s="90"/>
      <c r="AI268" s="90"/>
    </row>
    <row r="269" spans="2:36" x14ac:dyDescent="0.25">
      <c r="B269">
        <v>72</v>
      </c>
      <c r="C269" t="s">
        <v>1908</v>
      </c>
      <c r="D269" t="s">
        <v>1837</v>
      </c>
      <c r="E269" t="s">
        <v>1690</v>
      </c>
      <c r="F269" t="s">
        <v>1863</v>
      </c>
      <c r="G269" t="s">
        <v>10</v>
      </c>
      <c r="I269" t="s">
        <v>11</v>
      </c>
      <c r="J269" s="10" t="s">
        <v>8</v>
      </c>
      <c r="K269" s="10" t="s">
        <v>47</v>
      </c>
      <c r="L269" s="10"/>
      <c r="M269" s="10"/>
      <c r="N269" s="11" t="s">
        <v>285</v>
      </c>
      <c r="O269" s="11" t="s">
        <v>290</v>
      </c>
      <c r="P269" s="8" t="s">
        <v>56</v>
      </c>
      <c r="Q269" s="8"/>
      <c r="R269" s="8"/>
      <c r="S269" s="8" t="s">
        <v>98</v>
      </c>
      <c r="T269" s="7">
        <v>200000010459</v>
      </c>
      <c r="U269" s="22">
        <v>0.15</v>
      </c>
      <c r="V269" s="8" t="s">
        <v>286</v>
      </c>
      <c r="W269" s="8" t="s">
        <v>707</v>
      </c>
      <c r="X269" s="8" t="s">
        <v>12</v>
      </c>
      <c r="Y269" s="8"/>
      <c r="Z269" s="8"/>
      <c r="AA269" s="14"/>
      <c r="AB269" s="14"/>
      <c r="AC269" s="51"/>
      <c r="AD269" s="51"/>
      <c r="AE269" s="14"/>
      <c r="AF269" s="90"/>
      <c r="AG269" s="90"/>
      <c r="AH269" s="90"/>
      <c r="AI269" s="90"/>
    </row>
    <row r="270" spans="2:36" ht="18.75" x14ac:dyDescent="0.3">
      <c r="J270" s="16"/>
      <c r="K270" s="16"/>
      <c r="L270" s="16"/>
      <c r="M270" s="16"/>
      <c r="N270" s="16"/>
      <c r="AA270" s="90">
        <f>SUM(AA268:AA269)</f>
        <v>4675</v>
      </c>
      <c r="AB270" s="126">
        <f>AVERAGE(AB268:AB269)</f>
        <v>36694.99911497315</v>
      </c>
      <c r="AC270" s="43">
        <f>SUM(AC268:AC269)</f>
        <v>171549.12086249946</v>
      </c>
      <c r="AD270" s="43"/>
      <c r="AE270" s="114"/>
      <c r="AF270" s="90"/>
      <c r="AG270" s="126">
        <f>AB270/1000</f>
        <v>36.69499911497315</v>
      </c>
      <c r="AH270" s="90"/>
      <c r="AI270" s="90"/>
    </row>
    <row r="271" spans="2:36" x14ac:dyDescent="0.25">
      <c r="J271" s="32"/>
      <c r="K271" s="32"/>
      <c r="L271" s="32"/>
      <c r="M271" s="32"/>
      <c r="N271" s="32"/>
      <c r="O271" s="33"/>
      <c r="P271" s="32"/>
      <c r="Q271" s="32"/>
      <c r="R271" s="32"/>
      <c r="S271" s="32"/>
      <c r="U271" s="113"/>
      <c r="AB271" s="90"/>
      <c r="AC271" s="114"/>
      <c r="AD271" s="114"/>
      <c r="AE271" s="114"/>
    </row>
    <row r="272" spans="2:36" x14ac:dyDescent="0.25">
      <c r="T272" s="5"/>
      <c r="AC272" s="13"/>
      <c r="AD272" s="13"/>
    </row>
    <row r="273" spans="2:35" ht="18.75" x14ac:dyDescent="0.3">
      <c r="J273" s="16" t="s">
        <v>52</v>
      </c>
      <c r="K273" s="27" t="s">
        <v>1180</v>
      </c>
      <c r="L273" s="27"/>
      <c r="M273" s="27"/>
      <c r="N273" s="28"/>
      <c r="O273" s="28"/>
      <c r="T273" s="58"/>
      <c r="U273" s="57"/>
      <c r="AA273" s="52"/>
      <c r="AB273" s="52"/>
      <c r="AC273" s="53"/>
      <c r="AD273" s="53"/>
      <c r="AE273" s="52"/>
      <c r="AF273" s="52"/>
      <c r="AG273" s="52"/>
      <c r="AH273" s="52"/>
      <c r="AI273" s="52"/>
    </row>
    <row r="274" spans="2:35" x14ac:dyDescent="0.25">
      <c r="B274">
        <v>73</v>
      </c>
      <c r="C274" t="s">
        <v>1908</v>
      </c>
      <c r="D274" t="s">
        <v>1837</v>
      </c>
      <c r="E274" t="s">
        <v>1690</v>
      </c>
      <c r="F274" t="s">
        <v>1864</v>
      </c>
      <c r="G274" t="s">
        <v>10</v>
      </c>
      <c r="I274" t="s">
        <v>1817</v>
      </c>
      <c r="J274" s="10" t="s">
        <v>8</v>
      </c>
      <c r="K274" s="10" t="s">
        <v>53</v>
      </c>
      <c r="L274" s="10"/>
      <c r="M274" s="10"/>
      <c r="N274" s="11" t="s">
        <v>282</v>
      </c>
      <c r="O274" s="11" t="s">
        <v>290</v>
      </c>
      <c r="P274" s="8" t="s">
        <v>67</v>
      </c>
      <c r="Q274" s="8"/>
      <c r="R274" s="8"/>
      <c r="S274" s="8" t="s">
        <v>432</v>
      </c>
      <c r="T274" s="7">
        <v>200000002865</v>
      </c>
      <c r="U274" s="8" t="s">
        <v>289</v>
      </c>
      <c r="V274" s="8" t="s">
        <v>292</v>
      </c>
      <c r="W274" s="8" t="s">
        <v>291</v>
      </c>
      <c r="X274" s="8" t="s">
        <v>14</v>
      </c>
      <c r="Y274" s="8"/>
      <c r="Z274" s="8"/>
      <c r="AA274" s="54">
        <v>3600</v>
      </c>
      <c r="AB274" s="54">
        <v>14140.983557093996</v>
      </c>
      <c r="AC274" s="54">
        <f>AA274/1000*AB274</f>
        <v>50907.540805538389</v>
      </c>
      <c r="AD274" s="54"/>
      <c r="AE274" s="54"/>
      <c r="AF274" s="52"/>
      <c r="AG274" s="52"/>
      <c r="AH274" s="52"/>
      <c r="AI274" s="52"/>
    </row>
    <row r="275" spans="2:35" x14ac:dyDescent="0.25">
      <c r="B275">
        <v>73</v>
      </c>
      <c r="C275" t="s">
        <v>1908</v>
      </c>
      <c r="D275" t="s">
        <v>1837</v>
      </c>
      <c r="E275" t="s">
        <v>1690</v>
      </c>
      <c r="F275" t="s">
        <v>1864</v>
      </c>
      <c r="G275" t="s">
        <v>10</v>
      </c>
      <c r="I275" t="s">
        <v>1817</v>
      </c>
      <c r="J275" s="10" t="s">
        <v>8</v>
      </c>
      <c r="K275" s="10" t="s">
        <v>79</v>
      </c>
      <c r="L275" s="10"/>
      <c r="M275" s="10"/>
      <c r="N275" s="11" t="s">
        <v>282</v>
      </c>
      <c r="O275" s="11" t="s">
        <v>290</v>
      </c>
      <c r="P275" s="8" t="s">
        <v>67</v>
      </c>
      <c r="Q275" s="8"/>
      <c r="R275" s="8"/>
      <c r="S275" s="8" t="s">
        <v>432</v>
      </c>
      <c r="T275" s="7">
        <v>200000002865</v>
      </c>
      <c r="U275" s="8" t="s">
        <v>289</v>
      </c>
      <c r="V275" s="8" t="s">
        <v>292</v>
      </c>
      <c r="W275" s="8" t="s">
        <v>211</v>
      </c>
      <c r="X275" s="8" t="s">
        <v>14</v>
      </c>
      <c r="Y275" s="8"/>
      <c r="Z275" s="8"/>
      <c r="AA275" s="54"/>
      <c r="AB275" s="54"/>
      <c r="AC275" s="55"/>
      <c r="AD275" s="55"/>
      <c r="AE275" s="54"/>
      <c r="AF275" s="52"/>
      <c r="AG275" s="52"/>
      <c r="AH275" s="52"/>
      <c r="AI275" s="52"/>
    </row>
    <row r="276" spans="2:35" x14ac:dyDescent="0.25">
      <c r="B276">
        <v>73</v>
      </c>
      <c r="C276" t="s">
        <v>1908</v>
      </c>
      <c r="D276" t="s">
        <v>1837</v>
      </c>
      <c r="E276" t="s">
        <v>1690</v>
      </c>
      <c r="F276" t="s">
        <v>1864</v>
      </c>
      <c r="G276" t="s">
        <v>10</v>
      </c>
      <c r="I276" t="s">
        <v>1817</v>
      </c>
      <c r="J276" s="10" t="s">
        <v>8</v>
      </c>
      <c r="K276" s="10" t="s">
        <v>283</v>
      </c>
      <c r="L276" s="10"/>
      <c r="M276" s="10"/>
      <c r="N276" s="11" t="s">
        <v>284</v>
      </c>
      <c r="O276" s="11" t="s">
        <v>297</v>
      </c>
      <c r="P276" s="8" t="s">
        <v>67</v>
      </c>
      <c r="Q276" s="8"/>
      <c r="R276" s="8"/>
      <c r="S276" s="8" t="s">
        <v>98</v>
      </c>
      <c r="T276" s="7">
        <v>200000006646</v>
      </c>
      <c r="U276" s="8" t="s">
        <v>294</v>
      </c>
      <c r="V276" s="8" t="s">
        <v>293</v>
      </c>
      <c r="W276" s="8" t="s">
        <v>295</v>
      </c>
      <c r="X276" s="8" t="s">
        <v>14</v>
      </c>
      <c r="Y276" s="8"/>
      <c r="Z276" s="8"/>
      <c r="AA276" s="54">
        <v>7950</v>
      </c>
      <c r="AB276" s="54">
        <v>6153.78867023558</v>
      </c>
      <c r="AC276" s="54">
        <f>AA276/1000*AB276</f>
        <v>48922.619928372864</v>
      </c>
      <c r="AD276" s="54"/>
      <c r="AE276" s="54"/>
      <c r="AF276" s="52"/>
      <c r="AG276" s="52"/>
      <c r="AH276" s="52"/>
      <c r="AI276" s="52"/>
    </row>
    <row r="277" spans="2:35" x14ac:dyDescent="0.25">
      <c r="B277">
        <v>73</v>
      </c>
      <c r="C277" t="s">
        <v>1908</v>
      </c>
      <c r="D277" t="s">
        <v>1837</v>
      </c>
      <c r="E277" t="s">
        <v>1690</v>
      </c>
      <c r="F277" t="s">
        <v>1864</v>
      </c>
      <c r="G277" t="s">
        <v>10</v>
      </c>
      <c r="I277" t="s">
        <v>1817</v>
      </c>
      <c r="J277" s="10" t="s">
        <v>8</v>
      </c>
      <c r="K277" s="10" t="s">
        <v>30</v>
      </c>
      <c r="L277" s="10"/>
      <c r="M277" s="10"/>
      <c r="N277" s="11" t="s">
        <v>284</v>
      </c>
      <c r="O277" s="11" t="s">
        <v>297</v>
      </c>
      <c r="P277" s="8" t="s">
        <v>67</v>
      </c>
      <c r="Q277" s="8"/>
      <c r="R277" s="8"/>
      <c r="S277" s="8" t="s">
        <v>98</v>
      </c>
      <c r="T277" s="7">
        <v>200000006646</v>
      </c>
      <c r="U277" s="8" t="s">
        <v>294</v>
      </c>
      <c r="V277" s="8" t="s">
        <v>293</v>
      </c>
      <c r="W277" s="8" t="s">
        <v>296</v>
      </c>
      <c r="X277" s="8" t="s">
        <v>14</v>
      </c>
      <c r="Y277" s="8"/>
      <c r="Z277" s="8"/>
      <c r="AA277" s="54"/>
      <c r="AB277" s="54"/>
      <c r="AC277" s="55"/>
      <c r="AD277" s="55"/>
      <c r="AE277" s="54"/>
      <c r="AF277" s="52"/>
      <c r="AG277" s="52"/>
      <c r="AH277" s="52"/>
      <c r="AI277" s="52"/>
    </row>
    <row r="278" spans="2:35" x14ac:dyDescent="0.25">
      <c r="T278" s="5"/>
      <c r="AA278" s="90">
        <f>SUM(AA274:AA277)</f>
        <v>11550</v>
      </c>
      <c r="AB278" s="126">
        <f>AVERAGE(AB276:AB277)</f>
        <v>6153.78867023558</v>
      </c>
      <c r="AC278" s="53">
        <f>SUM(AC274:AC277)</f>
        <v>99830.160733911252</v>
      </c>
      <c r="AD278" s="53"/>
      <c r="AE278" s="52"/>
      <c r="AF278" s="52"/>
      <c r="AG278" s="126">
        <f>AB278/1000</f>
        <v>6.1537886702355795</v>
      </c>
      <c r="AH278" s="52"/>
      <c r="AI278" s="52"/>
    </row>
    <row r="279" spans="2:35" x14ac:dyDescent="0.25">
      <c r="T279" s="5"/>
      <c r="AA279" s="52"/>
      <c r="AB279" s="52"/>
      <c r="AC279" s="52"/>
      <c r="AD279" s="52"/>
      <c r="AE279" s="52"/>
      <c r="AF279" s="52"/>
      <c r="AG279" s="52"/>
      <c r="AH279" s="52"/>
      <c r="AI279" s="52"/>
    </row>
    <row r="280" spans="2:35" ht="18.75" x14ac:dyDescent="0.3">
      <c r="J280" s="16" t="s">
        <v>52</v>
      </c>
      <c r="K280" s="29" t="s">
        <v>1181</v>
      </c>
      <c r="L280" s="29"/>
      <c r="M280" s="29"/>
      <c r="N280" s="30"/>
      <c r="O280" s="30"/>
      <c r="T280" s="5"/>
      <c r="AA280" s="52"/>
      <c r="AB280" s="52"/>
      <c r="AC280" s="52"/>
      <c r="AD280" s="52"/>
      <c r="AE280" s="52"/>
      <c r="AF280" s="52"/>
      <c r="AG280" s="52"/>
      <c r="AH280" s="52"/>
      <c r="AI280" s="52"/>
    </row>
    <row r="281" spans="2:35" x14ac:dyDescent="0.25">
      <c r="B281">
        <v>79</v>
      </c>
      <c r="C281" t="s">
        <v>1908</v>
      </c>
      <c r="D281" t="s">
        <v>1837</v>
      </c>
      <c r="E281" t="s">
        <v>1824</v>
      </c>
      <c r="F281" t="s">
        <v>1865</v>
      </c>
      <c r="G281" t="s">
        <v>2</v>
      </c>
      <c r="I281" t="s">
        <v>1817</v>
      </c>
      <c r="J281" s="10" t="s">
        <v>8</v>
      </c>
      <c r="K281" s="10" t="s">
        <v>32</v>
      </c>
      <c r="L281" s="10"/>
      <c r="M281" s="10"/>
      <c r="N281" s="11" t="s">
        <v>454</v>
      </c>
      <c r="O281" s="10" t="s">
        <v>303</v>
      </c>
      <c r="P281" s="10" t="s">
        <v>82</v>
      </c>
      <c r="Q281" s="10"/>
      <c r="R281" s="10"/>
      <c r="S281" s="8" t="s">
        <v>423</v>
      </c>
      <c r="T281" s="7">
        <v>200000005406</v>
      </c>
      <c r="U281" s="22">
        <v>0.6</v>
      </c>
      <c r="V281" s="8" t="s">
        <v>226</v>
      </c>
      <c r="W281" s="8" t="s">
        <v>455</v>
      </c>
      <c r="X281" s="8" t="s">
        <v>13</v>
      </c>
      <c r="Y281" s="8"/>
      <c r="Z281" s="8"/>
      <c r="AA281" s="54">
        <v>100</v>
      </c>
      <c r="AB281" s="54">
        <v>41683.540186363607</v>
      </c>
      <c r="AC281" s="54">
        <f>AA281/1000*AB281</f>
        <v>4168.3540186363607</v>
      </c>
      <c r="AD281" s="54"/>
      <c r="AE281" s="54">
        <f>AA281/1000*U281/U282*AB282</f>
        <v>2874.1545801940979</v>
      </c>
      <c r="AF281" s="52"/>
      <c r="AG281" s="52"/>
      <c r="AH281" s="52"/>
      <c r="AI281" s="52"/>
    </row>
    <row r="282" spans="2:35" x14ac:dyDescent="0.25">
      <c r="B282">
        <v>79</v>
      </c>
      <c r="C282" t="s">
        <v>1908</v>
      </c>
      <c r="D282" t="s">
        <v>1837</v>
      </c>
      <c r="E282" t="s">
        <v>1824</v>
      </c>
      <c r="F282" t="s">
        <v>1865</v>
      </c>
      <c r="G282" t="s">
        <v>2</v>
      </c>
      <c r="I282" t="s">
        <v>1817</v>
      </c>
      <c r="J282" s="123" t="s">
        <v>8</v>
      </c>
      <c r="K282" s="123" t="s">
        <v>30</v>
      </c>
      <c r="L282" s="123"/>
      <c r="M282" s="123"/>
      <c r="N282" s="123" t="s">
        <v>240</v>
      </c>
      <c r="O282" s="123" t="s">
        <v>303</v>
      </c>
      <c r="P282" s="123" t="s">
        <v>82</v>
      </c>
      <c r="Q282" s="123"/>
      <c r="R282" s="123"/>
      <c r="S282" s="123" t="s">
        <v>423</v>
      </c>
      <c r="T282" s="111">
        <v>200000006173</v>
      </c>
      <c r="U282" s="140">
        <v>0.78600000000000003</v>
      </c>
      <c r="V282" s="123" t="s">
        <v>226</v>
      </c>
      <c r="W282" s="123" t="s">
        <v>244</v>
      </c>
      <c r="X282" s="123" t="s">
        <v>14</v>
      </c>
      <c r="Y282" s="123"/>
      <c r="Z282" s="123"/>
      <c r="AA282" s="138">
        <v>570</v>
      </c>
      <c r="AB282" s="138">
        <v>37651.425000542687</v>
      </c>
      <c r="AC282" s="138">
        <f t="shared" ref="AC282" si="2">AA282/1000*AB282</f>
        <v>21461.312250309329</v>
      </c>
      <c r="AD282" s="138"/>
      <c r="AE282" s="156">
        <f>AC282</f>
        <v>21461.312250309329</v>
      </c>
      <c r="AF282" s="52"/>
      <c r="AG282" s="52"/>
      <c r="AH282" s="52"/>
      <c r="AI282" s="52"/>
    </row>
    <row r="283" spans="2:35" x14ac:dyDescent="0.25">
      <c r="B283">
        <v>79</v>
      </c>
      <c r="C283" t="s">
        <v>1908</v>
      </c>
      <c r="D283" t="s">
        <v>1837</v>
      </c>
      <c r="E283" t="s">
        <v>1824</v>
      </c>
      <c r="F283" t="s">
        <v>1865</v>
      </c>
      <c r="G283" t="s">
        <v>2</v>
      </c>
      <c r="I283" t="s">
        <v>1817</v>
      </c>
      <c r="J283" s="8" t="s">
        <v>8</v>
      </c>
      <c r="K283" s="8" t="s">
        <v>31</v>
      </c>
      <c r="L283" s="8"/>
      <c r="M283" s="8"/>
      <c r="N283" s="8" t="s">
        <v>240</v>
      </c>
      <c r="O283" s="8" t="s">
        <v>303</v>
      </c>
      <c r="P283" s="8" t="s">
        <v>82</v>
      </c>
      <c r="Q283" s="8"/>
      <c r="R283" s="8"/>
      <c r="S283" s="8" t="s">
        <v>423</v>
      </c>
      <c r="T283" s="7">
        <v>200000006173</v>
      </c>
      <c r="U283" s="23">
        <v>0.78600000000000003</v>
      </c>
      <c r="V283" s="8" t="s">
        <v>226</v>
      </c>
      <c r="W283" s="8" t="s">
        <v>245</v>
      </c>
      <c r="X283" s="8" t="s">
        <v>14</v>
      </c>
      <c r="Y283" s="8"/>
      <c r="Z283" s="8"/>
      <c r="AA283" s="14"/>
      <c r="AB283" s="14"/>
      <c r="AC283" s="14"/>
      <c r="AD283" s="14"/>
      <c r="AE283" s="54"/>
      <c r="AF283" s="52"/>
      <c r="AG283" s="52"/>
      <c r="AH283" s="52"/>
      <c r="AI283" s="52"/>
    </row>
    <row r="284" spans="2:35" x14ac:dyDescent="0.25">
      <c r="T284" s="5"/>
      <c r="AA284" s="90">
        <f>SUM(AA281:AA283)</f>
        <v>670</v>
      </c>
      <c r="AB284" s="126">
        <f>AVERAGE(AB281:AB283)</f>
        <v>39667.482593453147</v>
      </c>
      <c r="AC284" s="53">
        <f>SUM(AC281:AC283)</f>
        <v>25629.66626894569</v>
      </c>
      <c r="AD284" s="53"/>
      <c r="AE284" s="53">
        <f>SUM(AE281:AE283)</f>
        <v>24335.466830503428</v>
      </c>
      <c r="AF284" s="53">
        <f>AC284-AE284</f>
        <v>1294.1994384422615</v>
      </c>
      <c r="AG284" s="126">
        <f>AB284/1000</f>
        <v>39.667482593453144</v>
      </c>
      <c r="AH284" s="52"/>
      <c r="AI284" s="52"/>
    </row>
    <row r="285" spans="2:35" x14ac:dyDescent="0.25">
      <c r="T285" s="5"/>
      <c r="AA285" s="52"/>
      <c r="AB285" s="52"/>
      <c r="AC285" s="52"/>
      <c r="AD285" s="52"/>
      <c r="AE285" s="52"/>
      <c r="AF285" s="52"/>
      <c r="AG285" s="52"/>
      <c r="AH285" s="52"/>
      <c r="AI285" s="52"/>
    </row>
    <row r="286" spans="2:35" ht="18.75" x14ac:dyDescent="0.3">
      <c r="J286" s="16" t="s">
        <v>52</v>
      </c>
      <c r="K286" s="29" t="s">
        <v>1182</v>
      </c>
      <c r="L286" s="29"/>
      <c r="M286" s="29"/>
      <c r="N286" s="30"/>
      <c r="O286" s="30"/>
      <c r="T286" s="5"/>
      <c r="AA286" s="52"/>
      <c r="AB286" s="52"/>
      <c r="AC286" s="52"/>
      <c r="AD286" s="52"/>
      <c r="AE286" s="52"/>
      <c r="AF286" s="52"/>
      <c r="AG286" s="52"/>
      <c r="AH286" s="52"/>
      <c r="AI286" s="52"/>
    </row>
    <row r="287" spans="2:35" x14ac:dyDescent="0.25">
      <c r="B287">
        <v>80</v>
      </c>
      <c r="C287" t="s">
        <v>1908</v>
      </c>
      <c r="D287" t="s">
        <v>1837</v>
      </c>
      <c r="E287" t="s">
        <v>1824</v>
      </c>
      <c r="F287" t="s">
        <v>1865</v>
      </c>
      <c r="G287" t="s">
        <v>10</v>
      </c>
      <c r="I287" t="s">
        <v>1817</v>
      </c>
      <c r="J287" s="157" t="s">
        <v>8</v>
      </c>
      <c r="K287" s="94" t="s">
        <v>32</v>
      </c>
      <c r="L287" s="94"/>
      <c r="M287" s="94"/>
      <c r="N287" s="123" t="s">
        <v>223</v>
      </c>
      <c r="O287" s="135" t="s">
        <v>303</v>
      </c>
      <c r="P287" s="123" t="s">
        <v>67</v>
      </c>
      <c r="Q287" s="123" t="s">
        <v>1666</v>
      </c>
      <c r="R287" s="123" t="s">
        <v>1514</v>
      </c>
      <c r="S287" s="123" t="s">
        <v>423</v>
      </c>
      <c r="T287" s="111">
        <v>200000006424</v>
      </c>
      <c r="U287" s="133">
        <v>0.26</v>
      </c>
      <c r="V287" s="123" t="s">
        <v>226</v>
      </c>
      <c r="W287" s="123" t="s">
        <v>230</v>
      </c>
      <c r="X287" s="123" t="s">
        <v>12</v>
      </c>
      <c r="Y287" s="123"/>
      <c r="Z287" s="123"/>
      <c r="AA287" s="156">
        <v>225</v>
      </c>
      <c r="AB287" s="156">
        <v>10084.130657818185</v>
      </c>
      <c r="AC287" s="156">
        <f>AA287/1000*AB287</f>
        <v>2268.9293980090915</v>
      </c>
      <c r="AD287" s="156"/>
      <c r="AE287" s="156">
        <f>AC287</f>
        <v>2268.9293980090915</v>
      </c>
      <c r="AF287" s="52"/>
      <c r="AG287" s="52"/>
      <c r="AH287" s="52"/>
      <c r="AI287" s="52"/>
    </row>
    <row r="288" spans="2:35" x14ac:dyDescent="0.25">
      <c r="B288">
        <v>80</v>
      </c>
      <c r="C288" t="s">
        <v>1908</v>
      </c>
      <c r="D288" t="s">
        <v>1837</v>
      </c>
      <c r="E288" t="s">
        <v>1824</v>
      </c>
      <c r="F288" t="s">
        <v>1865</v>
      </c>
      <c r="G288" t="s">
        <v>10</v>
      </c>
      <c r="I288" t="s">
        <v>1817</v>
      </c>
      <c r="J288" s="35" t="s">
        <v>8</v>
      </c>
      <c r="K288" s="10" t="s">
        <v>79</v>
      </c>
      <c r="L288" s="10"/>
      <c r="M288" s="10"/>
      <c r="N288" s="8" t="s">
        <v>223</v>
      </c>
      <c r="O288" s="11" t="s">
        <v>303</v>
      </c>
      <c r="P288" s="8" t="s">
        <v>67</v>
      </c>
      <c r="Q288" s="8" t="s">
        <v>1666</v>
      </c>
      <c r="R288" s="8" t="s">
        <v>1514</v>
      </c>
      <c r="S288" s="8" t="s">
        <v>423</v>
      </c>
      <c r="T288" s="7">
        <v>200000006424</v>
      </c>
      <c r="U288" s="22">
        <v>0.26</v>
      </c>
      <c r="V288" s="8" t="s">
        <v>226</v>
      </c>
      <c r="W288" s="8" t="s">
        <v>230</v>
      </c>
      <c r="X288" s="8" t="s">
        <v>12</v>
      </c>
      <c r="Y288" s="8"/>
      <c r="Z288" s="8"/>
      <c r="AA288" s="54"/>
      <c r="AB288" s="54"/>
      <c r="AC288" s="54"/>
      <c r="AD288" s="54"/>
      <c r="AE288" s="54"/>
      <c r="AF288" s="52"/>
      <c r="AG288" s="52"/>
      <c r="AH288" s="52"/>
      <c r="AI288" s="52"/>
    </row>
    <row r="289" spans="2:36" x14ac:dyDescent="0.25">
      <c r="B289">
        <v>80</v>
      </c>
      <c r="C289" t="s">
        <v>1908</v>
      </c>
      <c r="D289" t="s">
        <v>1837</v>
      </c>
      <c r="E289" t="s">
        <v>1824</v>
      </c>
      <c r="F289" t="s">
        <v>1865</v>
      </c>
      <c r="G289" t="s">
        <v>10</v>
      </c>
      <c r="I289" t="s">
        <v>1817</v>
      </c>
      <c r="J289" s="36" t="s">
        <v>8</v>
      </c>
      <c r="K289" s="8" t="s">
        <v>32</v>
      </c>
      <c r="L289" s="8"/>
      <c r="M289" s="8"/>
      <c r="N289" s="8" t="s">
        <v>271</v>
      </c>
      <c r="O289" s="8" t="s">
        <v>392</v>
      </c>
      <c r="P289" s="8" t="s">
        <v>67</v>
      </c>
      <c r="Q289" s="8" t="s">
        <v>1666</v>
      </c>
      <c r="R289" s="8" t="s">
        <v>1693</v>
      </c>
      <c r="S289" s="8" t="s">
        <v>433</v>
      </c>
      <c r="T289" s="7">
        <v>200000006885</v>
      </c>
      <c r="U289" s="23">
        <v>0.25800000000000001</v>
      </c>
      <c r="V289" s="8" t="s">
        <v>226</v>
      </c>
      <c r="W289" s="8" t="s">
        <v>273</v>
      </c>
      <c r="X289" s="8" t="s">
        <v>12</v>
      </c>
      <c r="Y289" s="8" t="s">
        <v>272</v>
      </c>
      <c r="Z289" s="8"/>
      <c r="AA289" s="54">
        <v>26</v>
      </c>
      <c r="AB289" s="54">
        <v>58954.352522727313</v>
      </c>
      <c r="AC289" s="54">
        <f t="shared" ref="AC289" si="3">AA289/1000*AB289</f>
        <v>1532.8131655909101</v>
      </c>
      <c r="AD289" s="7">
        <v>200000006424</v>
      </c>
      <c r="AE289" s="54">
        <f>AA289/1000*AB287</f>
        <v>262.18739710327282</v>
      </c>
      <c r="AF289" s="52"/>
      <c r="AG289" s="52"/>
      <c r="AH289" s="52"/>
      <c r="AI289" s="52"/>
    </row>
    <row r="290" spans="2:36" x14ac:dyDescent="0.25">
      <c r="B290">
        <v>80</v>
      </c>
      <c r="C290" t="s">
        <v>1908</v>
      </c>
      <c r="D290" t="s">
        <v>1837</v>
      </c>
      <c r="E290" t="s">
        <v>1824</v>
      </c>
      <c r="F290" t="s">
        <v>1865</v>
      </c>
      <c r="G290" t="s">
        <v>10</v>
      </c>
      <c r="I290" t="s">
        <v>1817</v>
      </c>
      <c r="J290" s="36" t="s">
        <v>8</v>
      </c>
      <c r="K290" s="8" t="s">
        <v>64</v>
      </c>
      <c r="L290" s="8"/>
      <c r="M290" s="8"/>
      <c r="N290" s="8" t="s">
        <v>271</v>
      </c>
      <c r="O290" s="8" t="s">
        <v>303</v>
      </c>
      <c r="P290" s="8" t="s">
        <v>67</v>
      </c>
      <c r="Q290" s="8" t="s">
        <v>1666</v>
      </c>
      <c r="R290" s="8" t="s">
        <v>1693</v>
      </c>
      <c r="S290" s="8" t="s">
        <v>433</v>
      </c>
      <c r="T290" s="7">
        <v>200000006885</v>
      </c>
      <c r="U290" s="23">
        <v>0.25800000000000001</v>
      </c>
      <c r="V290" s="8" t="s">
        <v>226</v>
      </c>
      <c r="W290" s="8" t="s">
        <v>274</v>
      </c>
      <c r="X290" s="8" t="s">
        <v>12</v>
      </c>
      <c r="Y290" s="8" t="s">
        <v>272</v>
      </c>
      <c r="Z290" s="8"/>
      <c r="AA290" s="54"/>
      <c r="AB290" s="54"/>
      <c r="AC290" s="54"/>
      <c r="AD290" s="54"/>
      <c r="AE290" s="54"/>
      <c r="AF290" s="52"/>
      <c r="AG290" s="52"/>
      <c r="AH290" s="52"/>
      <c r="AI290" s="52"/>
    </row>
    <row r="291" spans="2:36" x14ac:dyDescent="0.25">
      <c r="B291">
        <v>81</v>
      </c>
      <c r="C291" t="s">
        <v>1908</v>
      </c>
      <c r="D291" t="s">
        <v>1837</v>
      </c>
      <c r="E291" t="s">
        <v>1824</v>
      </c>
      <c r="F291" t="s">
        <v>1866</v>
      </c>
      <c r="G291" t="s">
        <v>10</v>
      </c>
      <c r="I291" t="s">
        <v>1817</v>
      </c>
      <c r="J291" s="36" t="s">
        <v>8</v>
      </c>
      <c r="K291" s="8" t="s">
        <v>46</v>
      </c>
      <c r="L291" s="8"/>
      <c r="M291" s="8"/>
      <c r="N291" s="8" t="s">
        <v>181</v>
      </c>
      <c r="O291" s="8" t="s">
        <v>297</v>
      </c>
      <c r="P291" s="8" t="s">
        <v>67</v>
      </c>
      <c r="Q291" s="8" t="s">
        <v>1749</v>
      </c>
      <c r="R291" s="8" t="s">
        <v>1678</v>
      </c>
      <c r="S291" s="8" t="s">
        <v>98</v>
      </c>
      <c r="T291" s="7">
        <v>200000005782</v>
      </c>
      <c r="U291" s="23">
        <v>0.02</v>
      </c>
      <c r="V291" s="8" t="s">
        <v>190</v>
      </c>
      <c r="W291" s="8" t="s">
        <v>191</v>
      </c>
      <c r="X291" s="8" t="s">
        <v>12</v>
      </c>
      <c r="Y291" s="8"/>
      <c r="Z291" s="8"/>
      <c r="AA291" s="54">
        <v>375</v>
      </c>
      <c r="AB291" s="54">
        <v>37658.51410384904</v>
      </c>
      <c r="AC291" s="54">
        <f t="shared" ref="AC291" si="4">AA291/1000*AB291</f>
        <v>14121.94278894339</v>
      </c>
      <c r="AD291" s="54"/>
      <c r="AE291" s="54">
        <f>AC291</f>
        <v>14121.94278894339</v>
      </c>
      <c r="AF291" s="52"/>
      <c r="AG291" s="52"/>
      <c r="AH291" s="52"/>
      <c r="AI291" s="52"/>
    </row>
    <row r="292" spans="2:36" x14ac:dyDescent="0.25">
      <c r="B292">
        <v>80</v>
      </c>
      <c r="C292" t="s">
        <v>1908</v>
      </c>
      <c r="D292" t="s">
        <v>1837</v>
      </c>
      <c r="E292" t="s">
        <v>1824</v>
      </c>
      <c r="F292" t="s">
        <v>1865</v>
      </c>
      <c r="G292" t="s">
        <v>10</v>
      </c>
      <c r="I292" t="s">
        <v>1817</v>
      </c>
      <c r="J292" s="8" t="s">
        <v>8</v>
      </c>
      <c r="K292" s="8" t="s">
        <v>30</v>
      </c>
      <c r="L292" s="8"/>
      <c r="M292" s="8"/>
      <c r="N292" s="8" t="s">
        <v>298</v>
      </c>
      <c r="O292" s="8" t="s">
        <v>297</v>
      </c>
      <c r="P292" s="8" t="s">
        <v>67</v>
      </c>
      <c r="Q292" s="8" t="s">
        <v>1963</v>
      </c>
      <c r="R292" s="8" t="s">
        <v>1693</v>
      </c>
      <c r="S292" s="8" t="s">
        <v>423</v>
      </c>
      <c r="T292" s="7">
        <v>200000006667</v>
      </c>
      <c r="U292" s="22">
        <v>0.35</v>
      </c>
      <c r="V292" s="8" t="s">
        <v>299</v>
      </c>
      <c r="W292" s="8" t="s">
        <v>300</v>
      </c>
      <c r="X292" s="8" t="s">
        <v>14</v>
      </c>
      <c r="Y292" s="8"/>
      <c r="Z292" s="8"/>
      <c r="AA292" s="54">
        <v>4000</v>
      </c>
      <c r="AB292" s="54">
        <v>6207.7681503952535</v>
      </c>
      <c r="AC292" s="54">
        <f>AA292/1000*AB292</f>
        <v>24831.072601581014</v>
      </c>
      <c r="AD292" s="7">
        <v>200000006424</v>
      </c>
      <c r="AE292" s="54">
        <f>AC292</f>
        <v>24831.072601581014</v>
      </c>
      <c r="AF292" s="52"/>
      <c r="AG292" s="52"/>
      <c r="AH292" s="52"/>
      <c r="AI292" s="52"/>
      <c r="AJ292" t="s">
        <v>462</v>
      </c>
    </row>
    <row r="293" spans="2:36" x14ac:dyDescent="0.25">
      <c r="T293" s="5"/>
      <c r="AA293" s="90">
        <f>SUM(AA287:AA292)</f>
        <v>4626</v>
      </c>
      <c r="AB293" s="126">
        <f>AVERAGE(AB287:AB292)</f>
        <v>28226.191358697448</v>
      </c>
      <c r="AC293" s="53">
        <f>SUM(AC287:AC292)</f>
        <v>42754.757954124405</v>
      </c>
      <c r="AD293" s="53"/>
      <c r="AE293" s="53">
        <f>SUM(AE287:AE292)</f>
        <v>41484.132185636772</v>
      </c>
      <c r="AF293" s="53">
        <f>AC293-AE293</f>
        <v>1270.6257684876327</v>
      </c>
      <c r="AG293" s="126">
        <f>AB293/1000</f>
        <v>28.226191358697449</v>
      </c>
      <c r="AH293" s="53"/>
      <c r="AI293" s="53"/>
      <c r="AJ293">
        <v>4</v>
      </c>
    </row>
    <row r="294" spans="2:36" x14ac:dyDescent="0.25">
      <c r="T294" s="5"/>
      <c r="AA294" s="52"/>
      <c r="AB294" s="52"/>
      <c r="AC294" s="52"/>
      <c r="AD294" s="52"/>
      <c r="AE294" s="52"/>
      <c r="AF294" s="52"/>
      <c r="AG294" s="52"/>
      <c r="AH294" s="52"/>
      <c r="AI294" s="52"/>
    </row>
    <row r="295" spans="2:36" ht="18.75" x14ac:dyDescent="0.3">
      <c r="J295" s="16" t="s">
        <v>52</v>
      </c>
      <c r="K295" s="17" t="s">
        <v>1183</v>
      </c>
      <c r="L295" s="17"/>
      <c r="M295" s="17"/>
      <c r="N295" s="34"/>
      <c r="O295" s="34"/>
      <c r="T295" s="5"/>
      <c r="AA295" s="52"/>
      <c r="AB295" s="52"/>
      <c r="AC295" s="52"/>
      <c r="AD295" s="52"/>
      <c r="AE295" s="52"/>
      <c r="AF295" s="52"/>
      <c r="AG295" s="52"/>
      <c r="AH295" s="52"/>
      <c r="AI295" s="52"/>
    </row>
    <row r="296" spans="2:36" x14ac:dyDescent="0.25">
      <c r="B296">
        <v>83</v>
      </c>
      <c r="C296" t="s">
        <v>1908</v>
      </c>
      <c r="D296" t="s">
        <v>1837</v>
      </c>
      <c r="E296" t="s">
        <v>1826</v>
      </c>
      <c r="F296" t="s">
        <v>304</v>
      </c>
      <c r="G296" t="s">
        <v>2</v>
      </c>
      <c r="I296" t="s">
        <v>1817</v>
      </c>
      <c r="J296" s="35" t="s">
        <v>8</v>
      </c>
      <c r="K296" s="8" t="s">
        <v>47</v>
      </c>
      <c r="L296" s="8"/>
      <c r="M296" s="8"/>
      <c r="N296" s="8" t="s">
        <v>301</v>
      </c>
      <c r="O296" s="8" t="s">
        <v>302</v>
      </c>
      <c r="P296" s="8" t="s">
        <v>82</v>
      </c>
      <c r="Q296" s="8" t="s">
        <v>1514</v>
      </c>
      <c r="R296" s="8"/>
      <c r="S296" s="8" t="s">
        <v>98</v>
      </c>
      <c r="T296" s="7">
        <v>200000006882</v>
      </c>
      <c r="U296" s="22">
        <v>0.45</v>
      </c>
      <c r="V296" s="8" t="s">
        <v>304</v>
      </c>
      <c r="W296" s="8" t="s">
        <v>306</v>
      </c>
      <c r="X296" s="8" t="s">
        <v>12</v>
      </c>
      <c r="Y296" s="8"/>
      <c r="Z296" s="8"/>
      <c r="AA296" s="54">
        <v>540</v>
      </c>
      <c r="AB296" s="54">
        <v>296992.75033075805</v>
      </c>
      <c r="AC296" s="54">
        <f>AA296/1000*AB296</f>
        <v>160376.08517860936</v>
      </c>
      <c r="AD296" s="54"/>
      <c r="AE296" s="54"/>
      <c r="AF296" s="52"/>
      <c r="AG296" s="52"/>
      <c r="AH296" s="52"/>
      <c r="AI296" s="52"/>
    </row>
    <row r="297" spans="2:36" x14ac:dyDescent="0.25">
      <c r="B297">
        <v>83</v>
      </c>
      <c r="C297" t="s">
        <v>1908</v>
      </c>
      <c r="D297" t="s">
        <v>1837</v>
      </c>
      <c r="E297" t="s">
        <v>1826</v>
      </c>
      <c r="F297" t="s">
        <v>304</v>
      </c>
      <c r="G297" t="s">
        <v>2</v>
      </c>
      <c r="I297" t="s">
        <v>1817</v>
      </c>
      <c r="J297" s="36" t="s">
        <v>8</v>
      </c>
      <c r="K297" s="8" t="s">
        <v>64</v>
      </c>
      <c r="L297" s="8"/>
      <c r="M297" s="8"/>
      <c r="N297" s="8" t="s">
        <v>301</v>
      </c>
      <c r="O297" s="8" t="s">
        <v>303</v>
      </c>
      <c r="P297" s="8" t="s">
        <v>82</v>
      </c>
      <c r="Q297" s="8" t="s">
        <v>1514</v>
      </c>
      <c r="R297" s="8"/>
      <c r="S297" s="8" t="s">
        <v>98</v>
      </c>
      <c r="T297" s="7">
        <v>200000006882</v>
      </c>
      <c r="U297" s="22">
        <v>0.45</v>
      </c>
      <c r="V297" s="8" t="s">
        <v>304</v>
      </c>
      <c r="W297" s="8" t="s">
        <v>307</v>
      </c>
      <c r="X297" s="8" t="s">
        <v>12</v>
      </c>
      <c r="Y297" s="8"/>
      <c r="Z297" s="8"/>
      <c r="AA297" s="54"/>
      <c r="AB297" s="54"/>
      <c r="AC297" s="54"/>
      <c r="AD297" s="54"/>
      <c r="AE297" s="54"/>
      <c r="AF297" s="52"/>
      <c r="AG297" s="52"/>
      <c r="AH297" s="52"/>
      <c r="AI297" s="52"/>
    </row>
    <row r="298" spans="2:36" x14ac:dyDescent="0.25">
      <c r="B298">
        <v>83</v>
      </c>
      <c r="C298" t="s">
        <v>1908</v>
      </c>
      <c r="D298" t="s">
        <v>1837</v>
      </c>
      <c r="E298" t="s">
        <v>1826</v>
      </c>
      <c r="F298" t="s">
        <v>304</v>
      </c>
      <c r="G298" t="s">
        <v>2</v>
      </c>
      <c r="I298" t="s">
        <v>1817</v>
      </c>
      <c r="J298" s="36" t="s">
        <v>8</v>
      </c>
      <c r="K298" s="8" t="s">
        <v>72</v>
      </c>
      <c r="L298" s="8"/>
      <c r="M298" s="8"/>
      <c r="N298" s="8" t="s">
        <v>301</v>
      </c>
      <c r="O298" s="8" t="s">
        <v>303</v>
      </c>
      <c r="P298" s="8" t="s">
        <v>82</v>
      </c>
      <c r="Q298" s="8" t="s">
        <v>1514</v>
      </c>
      <c r="R298" s="8"/>
      <c r="S298" s="8" t="s">
        <v>98</v>
      </c>
      <c r="T298" s="7">
        <v>200000006882</v>
      </c>
      <c r="U298" s="22">
        <v>0.45</v>
      </c>
      <c r="V298" s="8" t="s">
        <v>304</v>
      </c>
      <c r="W298" s="8" t="s">
        <v>305</v>
      </c>
      <c r="X298" s="8" t="s">
        <v>12</v>
      </c>
      <c r="Y298" s="8"/>
      <c r="Z298" s="8"/>
      <c r="AA298" s="54"/>
      <c r="AB298" s="54"/>
      <c r="AC298" s="54"/>
      <c r="AD298" s="54"/>
      <c r="AE298" s="54"/>
      <c r="AF298" s="52"/>
      <c r="AG298" s="52"/>
      <c r="AH298" s="52"/>
      <c r="AI298" s="52"/>
    </row>
    <row r="299" spans="2:36" x14ac:dyDescent="0.25">
      <c r="S299" s="41"/>
      <c r="T299" s="56"/>
      <c r="U299" s="41"/>
      <c r="AA299" s="90">
        <f>SUM(AA296:AA298)</f>
        <v>540</v>
      </c>
      <c r="AB299" s="126">
        <f>AVERAGE(AB296:AB298)</f>
        <v>296992.75033075805</v>
      </c>
      <c r="AC299" s="53">
        <f>AC296</f>
        <v>160376.08517860936</v>
      </c>
      <c r="AD299" s="53"/>
      <c r="AE299" s="52"/>
      <c r="AF299" s="52"/>
      <c r="AG299" s="126">
        <f>AB299/1000</f>
        <v>296.99275033075804</v>
      </c>
      <c r="AH299" s="52"/>
      <c r="AI299" s="52"/>
    </row>
    <row r="300" spans="2:36" x14ac:dyDescent="0.25">
      <c r="T300" s="5"/>
      <c r="AA300" s="52"/>
      <c r="AB300" s="52"/>
      <c r="AC300" s="52"/>
      <c r="AD300" s="52"/>
      <c r="AE300" s="52"/>
      <c r="AF300" s="52"/>
      <c r="AG300" s="52"/>
      <c r="AH300" s="52"/>
      <c r="AI300" s="52"/>
    </row>
    <row r="301" spans="2:36" ht="18.75" x14ac:dyDescent="0.3">
      <c r="J301" s="16" t="s">
        <v>52</v>
      </c>
      <c r="K301" s="37" t="s">
        <v>1184</v>
      </c>
      <c r="L301" s="37"/>
      <c r="M301" s="37"/>
      <c r="N301" s="38"/>
      <c r="O301" s="38"/>
      <c r="T301" s="58"/>
      <c r="U301" s="57"/>
      <c r="AA301" s="52"/>
      <c r="AB301" s="52"/>
      <c r="AC301" s="52"/>
      <c r="AD301" s="52"/>
      <c r="AE301" s="52"/>
      <c r="AF301" s="52"/>
      <c r="AG301" s="52"/>
      <c r="AH301" s="52"/>
      <c r="AI301" s="52"/>
    </row>
    <row r="302" spans="2:36" x14ac:dyDescent="0.25">
      <c r="B302">
        <v>87</v>
      </c>
      <c r="C302" t="s">
        <v>1908</v>
      </c>
      <c r="D302" t="s">
        <v>1837</v>
      </c>
      <c r="E302" t="s">
        <v>1831</v>
      </c>
      <c r="F302" t="s">
        <v>1867</v>
      </c>
      <c r="G302" t="s">
        <v>10</v>
      </c>
      <c r="I302" t="s">
        <v>1817</v>
      </c>
      <c r="J302" s="94" t="s">
        <v>8</v>
      </c>
      <c r="K302" s="94" t="s">
        <v>47</v>
      </c>
      <c r="L302" s="94"/>
      <c r="M302" s="94"/>
      <c r="N302" s="135" t="s">
        <v>308</v>
      </c>
      <c r="O302" s="94" t="s">
        <v>302</v>
      </c>
      <c r="P302" s="94" t="s">
        <v>67</v>
      </c>
      <c r="Q302" s="94" t="s">
        <v>1964</v>
      </c>
      <c r="R302" s="94" t="s">
        <v>1965</v>
      </c>
      <c r="S302" s="94" t="s">
        <v>98</v>
      </c>
      <c r="T302" s="111">
        <v>200000001267</v>
      </c>
      <c r="U302" s="133">
        <v>0.05</v>
      </c>
      <c r="V302" s="123" t="s">
        <v>312</v>
      </c>
      <c r="W302" s="123" t="s">
        <v>319</v>
      </c>
      <c r="X302" s="123" t="s">
        <v>74</v>
      </c>
      <c r="Y302" s="123" t="s">
        <v>14</v>
      </c>
      <c r="Z302" s="123"/>
      <c r="AA302" s="156">
        <v>20</v>
      </c>
      <c r="AB302" s="156">
        <v>24562.67001082245</v>
      </c>
      <c r="AC302" s="156">
        <f>AA302/1000*AB302</f>
        <v>491.25340021644899</v>
      </c>
      <c r="AD302" s="156"/>
      <c r="AE302" s="156">
        <f>AC302</f>
        <v>491.25340021644899</v>
      </c>
      <c r="AF302" s="52"/>
      <c r="AG302" s="52"/>
    </row>
    <row r="303" spans="2:36" x14ac:dyDescent="0.25">
      <c r="B303">
        <v>87</v>
      </c>
      <c r="C303" t="s">
        <v>1908</v>
      </c>
      <c r="D303" t="s">
        <v>1837</v>
      </c>
      <c r="E303" t="s">
        <v>1831</v>
      </c>
      <c r="F303" t="s">
        <v>1867</v>
      </c>
      <c r="G303" t="s">
        <v>10</v>
      </c>
      <c r="I303" t="s">
        <v>1817</v>
      </c>
      <c r="J303" s="10" t="s">
        <v>8</v>
      </c>
      <c r="K303" s="10" t="s">
        <v>79</v>
      </c>
      <c r="L303" s="10"/>
      <c r="M303" s="10"/>
      <c r="N303" s="11" t="s">
        <v>309</v>
      </c>
      <c r="O303" s="10" t="s">
        <v>303</v>
      </c>
      <c r="P303" s="10" t="s">
        <v>311</v>
      </c>
      <c r="Q303" s="10" t="s">
        <v>1966</v>
      </c>
      <c r="R303" s="10" t="s">
        <v>1967</v>
      </c>
      <c r="S303" s="10" t="s">
        <v>427</v>
      </c>
      <c r="T303" s="7">
        <v>200000003481</v>
      </c>
      <c r="U303" s="23">
        <v>3.2500000000000001E-2</v>
      </c>
      <c r="V303" s="8" t="s">
        <v>492</v>
      </c>
      <c r="W303" s="8" t="s">
        <v>316</v>
      </c>
      <c r="X303" s="8" t="s">
        <v>167</v>
      </c>
      <c r="Y303" s="8"/>
      <c r="Z303" s="8"/>
      <c r="AA303" s="54">
        <v>1120</v>
      </c>
      <c r="AB303" s="54">
        <v>44364.715970941746</v>
      </c>
      <c r="AC303" s="54">
        <f>AA303/1000*AB303</f>
        <v>49688.481887454764</v>
      </c>
      <c r="AD303" s="54"/>
      <c r="AE303" s="54">
        <f>AA303/1000*U303/U$302*AB$302</f>
        <v>17881.623767878744</v>
      </c>
      <c r="AF303" s="52"/>
      <c r="AG303" s="52"/>
    </row>
    <row r="304" spans="2:36" x14ac:dyDescent="0.25">
      <c r="B304">
        <v>87</v>
      </c>
      <c r="C304" t="s">
        <v>1908</v>
      </c>
      <c r="D304" t="s">
        <v>1837</v>
      </c>
      <c r="E304" t="s">
        <v>1831</v>
      </c>
      <c r="F304" t="s">
        <v>1867</v>
      </c>
      <c r="G304" t="s">
        <v>10</v>
      </c>
      <c r="I304" t="s">
        <v>1817</v>
      </c>
      <c r="J304" s="10" t="s">
        <v>8</v>
      </c>
      <c r="K304" s="10" t="s">
        <v>30</v>
      </c>
      <c r="L304" s="10"/>
      <c r="M304" s="10"/>
      <c r="N304" s="11" t="s">
        <v>309</v>
      </c>
      <c r="O304" s="10" t="s">
        <v>303</v>
      </c>
      <c r="P304" s="10" t="s">
        <v>311</v>
      </c>
      <c r="Q304" s="10" t="s">
        <v>1966</v>
      </c>
      <c r="R304" s="10" t="s">
        <v>1967</v>
      </c>
      <c r="S304" s="10" t="s">
        <v>427</v>
      </c>
      <c r="T304" s="7">
        <v>200000003481</v>
      </c>
      <c r="U304" s="23">
        <v>3.2500000000000001E-2</v>
      </c>
      <c r="V304" s="8" t="s">
        <v>492</v>
      </c>
      <c r="W304" s="8" t="s">
        <v>317</v>
      </c>
      <c r="X304" s="8" t="s">
        <v>167</v>
      </c>
      <c r="Y304" s="8"/>
      <c r="Z304" s="8"/>
      <c r="AA304" s="54"/>
      <c r="AB304" s="54"/>
      <c r="AC304" s="54"/>
      <c r="AD304" s="54"/>
      <c r="AE304" s="54"/>
      <c r="AF304" s="52"/>
      <c r="AG304" s="52"/>
    </row>
    <row r="305" spans="2:50" x14ac:dyDescent="0.25">
      <c r="B305">
        <v>87</v>
      </c>
      <c r="C305" t="s">
        <v>1908</v>
      </c>
      <c r="D305" t="s">
        <v>1837</v>
      </c>
      <c r="E305" t="s">
        <v>1831</v>
      </c>
      <c r="F305" t="s">
        <v>1867</v>
      </c>
      <c r="G305" t="s">
        <v>10</v>
      </c>
      <c r="I305" t="s">
        <v>1817</v>
      </c>
      <c r="J305" s="10" t="s">
        <v>8</v>
      </c>
      <c r="K305" s="10" t="s">
        <v>32</v>
      </c>
      <c r="L305" s="10"/>
      <c r="M305" s="10"/>
      <c r="N305" s="11" t="s">
        <v>309</v>
      </c>
      <c r="O305" s="10" t="s">
        <v>303</v>
      </c>
      <c r="P305" s="10" t="s">
        <v>311</v>
      </c>
      <c r="Q305" s="10" t="s">
        <v>1966</v>
      </c>
      <c r="R305" s="10" t="s">
        <v>1967</v>
      </c>
      <c r="S305" s="10" t="s">
        <v>427</v>
      </c>
      <c r="T305" s="7">
        <v>200000003481</v>
      </c>
      <c r="U305" s="23">
        <v>3.2500000000000001E-2</v>
      </c>
      <c r="V305" s="8" t="s">
        <v>492</v>
      </c>
      <c r="W305" s="8" t="s">
        <v>318</v>
      </c>
      <c r="X305" s="8" t="s">
        <v>167</v>
      </c>
      <c r="Y305" s="8"/>
      <c r="Z305" s="8"/>
      <c r="AA305" s="54"/>
      <c r="AB305" s="54"/>
      <c r="AC305" s="54"/>
      <c r="AD305" s="54"/>
      <c r="AE305" s="54"/>
      <c r="AF305" s="52"/>
      <c r="AG305" s="52"/>
    </row>
    <row r="306" spans="2:50" x14ac:dyDescent="0.25">
      <c r="B306">
        <v>87</v>
      </c>
      <c r="C306" t="s">
        <v>1908</v>
      </c>
      <c r="D306" t="s">
        <v>1837</v>
      </c>
      <c r="E306" t="s">
        <v>1831</v>
      </c>
      <c r="F306" t="s">
        <v>1867</v>
      </c>
      <c r="G306" t="s">
        <v>10</v>
      </c>
      <c r="I306" t="s">
        <v>1817</v>
      </c>
      <c r="J306" s="10" t="s">
        <v>8</v>
      </c>
      <c r="K306" s="10" t="s">
        <v>30</v>
      </c>
      <c r="L306" s="10"/>
      <c r="M306" s="10"/>
      <c r="N306" s="11" t="s">
        <v>310</v>
      </c>
      <c r="O306" s="10" t="s">
        <v>303</v>
      </c>
      <c r="P306" s="10" t="s">
        <v>67</v>
      </c>
      <c r="Q306" s="10" t="s">
        <v>1964</v>
      </c>
      <c r="R306" s="10" t="s">
        <v>1968</v>
      </c>
      <c r="S306" s="10" t="s">
        <v>427</v>
      </c>
      <c r="T306" s="7">
        <v>200000006910</v>
      </c>
      <c r="U306" s="22">
        <v>0.03</v>
      </c>
      <c r="V306" s="8" t="s">
        <v>312</v>
      </c>
      <c r="W306" s="8" t="s">
        <v>313</v>
      </c>
      <c r="X306" s="8" t="s">
        <v>13</v>
      </c>
      <c r="Y306" s="8"/>
      <c r="Z306" s="8"/>
      <c r="AA306" s="54">
        <v>20</v>
      </c>
      <c r="AB306" s="54">
        <v>35358.1811522727</v>
      </c>
      <c r="AC306" s="54">
        <f>AA306/1000*AB306</f>
        <v>707.16362304545407</v>
      </c>
      <c r="AD306" s="54"/>
      <c r="AE306" s="54">
        <f>AA306/1000*U306/U$302*AB$302</f>
        <v>294.75204012986939</v>
      </c>
      <c r="AF306" s="52"/>
      <c r="AG306" s="52"/>
    </row>
    <row r="307" spans="2:50" x14ac:dyDescent="0.25">
      <c r="B307">
        <v>87</v>
      </c>
      <c r="C307" t="s">
        <v>1908</v>
      </c>
      <c r="D307" t="s">
        <v>1837</v>
      </c>
      <c r="E307" t="s">
        <v>1831</v>
      </c>
      <c r="F307" t="s">
        <v>1867</v>
      </c>
      <c r="G307" t="s">
        <v>10</v>
      </c>
      <c r="I307" t="s">
        <v>1817</v>
      </c>
      <c r="J307" s="10" t="s">
        <v>8</v>
      </c>
      <c r="K307" s="10" t="s">
        <v>31</v>
      </c>
      <c r="L307" s="10"/>
      <c r="M307" s="10"/>
      <c r="N307" s="11" t="s">
        <v>310</v>
      </c>
      <c r="O307" s="10" t="s">
        <v>303</v>
      </c>
      <c r="P307" s="10" t="s">
        <v>67</v>
      </c>
      <c r="Q307" s="10" t="s">
        <v>1964</v>
      </c>
      <c r="R307" s="10" t="s">
        <v>1968</v>
      </c>
      <c r="S307" s="10" t="s">
        <v>427</v>
      </c>
      <c r="T307" s="7">
        <v>200000006910</v>
      </c>
      <c r="U307" s="22">
        <v>0.03</v>
      </c>
      <c r="V307" s="8" t="s">
        <v>312</v>
      </c>
      <c r="W307" s="8" t="s">
        <v>315</v>
      </c>
      <c r="X307" s="8" t="s">
        <v>13</v>
      </c>
      <c r="Y307" s="8"/>
      <c r="Z307" s="8"/>
      <c r="AA307" s="54"/>
      <c r="AB307" s="54"/>
      <c r="AC307" s="54"/>
      <c r="AD307" s="54"/>
      <c r="AE307" s="54"/>
      <c r="AF307" s="52"/>
      <c r="AG307" s="52"/>
    </row>
    <row r="308" spans="2:50" x14ac:dyDescent="0.25">
      <c r="B308">
        <v>87</v>
      </c>
      <c r="C308" t="s">
        <v>1908</v>
      </c>
      <c r="D308" t="s">
        <v>1837</v>
      </c>
      <c r="E308" t="s">
        <v>1831</v>
      </c>
      <c r="F308" t="s">
        <v>1867</v>
      </c>
      <c r="G308" t="s">
        <v>10</v>
      </c>
      <c r="I308" t="s">
        <v>1817</v>
      </c>
      <c r="J308" s="10" t="s">
        <v>8</v>
      </c>
      <c r="K308" s="10" t="s">
        <v>72</v>
      </c>
      <c r="L308" s="10"/>
      <c r="M308" s="10"/>
      <c r="N308" s="11" t="s">
        <v>310</v>
      </c>
      <c r="O308" s="10" t="s">
        <v>303</v>
      </c>
      <c r="P308" s="10" t="s">
        <v>67</v>
      </c>
      <c r="Q308" s="10" t="s">
        <v>1964</v>
      </c>
      <c r="R308" s="10" t="s">
        <v>1968</v>
      </c>
      <c r="S308" s="10" t="s">
        <v>427</v>
      </c>
      <c r="T308" s="7">
        <v>200000006910</v>
      </c>
      <c r="U308" s="22">
        <v>0.03</v>
      </c>
      <c r="V308" s="8" t="s">
        <v>312</v>
      </c>
      <c r="W308" s="8" t="s">
        <v>314</v>
      </c>
      <c r="X308" s="8" t="s">
        <v>13</v>
      </c>
      <c r="Y308" s="8"/>
      <c r="Z308" s="8"/>
      <c r="AA308" s="54"/>
      <c r="AB308" s="54"/>
      <c r="AC308" s="54"/>
      <c r="AD308" s="54"/>
      <c r="AE308" s="54"/>
      <c r="AF308" s="52"/>
      <c r="AG308" s="52"/>
    </row>
    <row r="309" spans="2:50" x14ac:dyDescent="0.25">
      <c r="T309" s="5"/>
      <c r="AA309" s="90">
        <f>SUM(AA302:AA308)</f>
        <v>1160</v>
      </c>
      <c r="AB309" s="126">
        <f>AVERAGE(AB302:AB308)</f>
        <v>34761.855711345626</v>
      </c>
      <c r="AC309" s="53">
        <f>SUM(AC302:AC308)</f>
        <v>50886.898910716664</v>
      </c>
      <c r="AD309" s="53"/>
      <c r="AE309" s="53">
        <f>SUM(AE302:AE308)</f>
        <v>18667.629208225062</v>
      </c>
      <c r="AF309" s="53">
        <f>AC309-AE309</f>
        <v>32219.269702491601</v>
      </c>
      <c r="AG309" s="126">
        <f>AB309/1000</f>
        <v>34.761855711345625</v>
      </c>
    </row>
    <row r="310" spans="2:50" x14ac:dyDescent="0.25">
      <c r="T310" s="5"/>
      <c r="AA310" s="52"/>
      <c r="AB310" s="52"/>
      <c r="AC310" s="52"/>
      <c r="AD310" s="52"/>
      <c r="AE310" s="52"/>
      <c r="AF310" s="52"/>
      <c r="AG310" s="52"/>
      <c r="AH310" s="52"/>
      <c r="AI310" s="52"/>
    </row>
    <row r="311" spans="2:50" x14ac:dyDescent="0.25">
      <c r="T311" s="5"/>
      <c r="AA311" s="52"/>
      <c r="AB311" s="52"/>
      <c r="AC311" s="52"/>
      <c r="AD311" s="52"/>
      <c r="AE311" s="52"/>
      <c r="AF311" s="52"/>
      <c r="AG311" s="52"/>
      <c r="AH311" s="52"/>
      <c r="AI311" s="52"/>
    </row>
    <row r="312" spans="2:50" ht="18.75" x14ac:dyDescent="0.3">
      <c r="J312" s="16" t="s">
        <v>52</v>
      </c>
      <c r="K312" s="37" t="s">
        <v>1185</v>
      </c>
      <c r="L312" s="37"/>
      <c r="M312" s="37"/>
      <c r="N312" s="38"/>
      <c r="O312" s="38"/>
      <c r="P312" s="38"/>
      <c r="Q312" s="38"/>
      <c r="R312" s="38"/>
      <c r="T312" s="5"/>
      <c r="AA312" s="52"/>
      <c r="AC312" s="52"/>
      <c r="AD312" s="52"/>
      <c r="AE312" s="52"/>
      <c r="AF312" s="52"/>
      <c r="AG312" s="52"/>
      <c r="AH312" s="52"/>
      <c r="AI312" s="52"/>
    </row>
    <row r="313" spans="2:50" x14ac:dyDescent="0.25">
      <c r="B313">
        <v>89</v>
      </c>
      <c r="C313" t="s">
        <v>1908</v>
      </c>
      <c r="D313" t="s">
        <v>1837</v>
      </c>
      <c r="E313" t="s">
        <v>1831</v>
      </c>
      <c r="F313" t="s">
        <v>1867</v>
      </c>
      <c r="G313" t="s">
        <v>2</v>
      </c>
      <c r="I313" t="s">
        <v>1817</v>
      </c>
      <c r="J313" s="123" t="s">
        <v>8</v>
      </c>
      <c r="K313" s="123" t="s">
        <v>30</v>
      </c>
      <c r="L313" s="123" t="s">
        <v>1110</v>
      </c>
      <c r="M313" s="123" t="s">
        <v>1759</v>
      </c>
      <c r="N313" s="123" t="s">
        <v>321</v>
      </c>
      <c r="O313" s="123" t="s">
        <v>303</v>
      </c>
      <c r="P313" s="94" t="s">
        <v>82</v>
      </c>
      <c r="Q313" s="94" t="s">
        <v>1969</v>
      </c>
      <c r="R313" s="94"/>
      <c r="S313" s="94" t="s">
        <v>98</v>
      </c>
      <c r="T313" s="111">
        <v>200000005247</v>
      </c>
      <c r="U313" s="133">
        <v>0.95</v>
      </c>
      <c r="V313" s="123" t="s">
        <v>493</v>
      </c>
      <c r="W313" s="123" t="s">
        <v>328</v>
      </c>
      <c r="X313" s="123" t="s">
        <v>74</v>
      </c>
      <c r="Y313" s="123" t="s">
        <v>330</v>
      </c>
      <c r="Z313" s="123"/>
      <c r="AA313" s="156">
        <v>152</v>
      </c>
      <c r="AB313" s="156">
        <v>186784.60521453319</v>
      </c>
      <c r="AC313" s="156">
        <f>AA313/1000*AB313</f>
        <v>28391.259992609044</v>
      </c>
      <c r="AD313" s="158"/>
      <c r="AE313" s="158">
        <f>AC313</f>
        <v>28391.259992609044</v>
      </c>
      <c r="AF313" s="52" t="s">
        <v>687</v>
      </c>
      <c r="AG313" s="52"/>
      <c r="AH313" s="52"/>
      <c r="AI313" s="52"/>
      <c r="AO313">
        <v>29</v>
      </c>
      <c r="AS313">
        <v>1175</v>
      </c>
      <c r="AT313">
        <v>10.45</v>
      </c>
      <c r="AU313">
        <v>0.09</v>
      </c>
      <c r="AV313">
        <v>16.59</v>
      </c>
      <c r="AW313">
        <v>8.4099999999999994E-2</v>
      </c>
      <c r="AX313" t="s">
        <v>1787</v>
      </c>
    </row>
    <row r="314" spans="2:50" x14ac:dyDescent="0.25">
      <c r="B314">
        <v>89</v>
      </c>
      <c r="C314" t="s">
        <v>1908</v>
      </c>
      <c r="D314" t="s">
        <v>1837</v>
      </c>
      <c r="E314" t="s">
        <v>1831</v>
      </c>
      <c r="F314" t="s">
        <v>1867</v>
      </c>
      <c r="G314" t="s">
        <v>2</v>
      </c>
      <c r="I314" t="s">
        <v>1817</v>
      </c>
      <c r="J314" s="8" t="s">
        <v>8</v>
      </c>
      <c r="K314" s="8" t="s">
        <v>72</v>
      </c>
      <c r="L314" s="8"/>
      <c r="M314" s="8"/>
      <c r="N314" s="8" t="s">
        <v>321</v>
      </c>
      <c r="O314" s="8" t="s">
        <v>303</v>
      </c>
      <c r="P314" s="10" t="s">
        <v>82</v>
      </c>
      <c r="Q314" s="10" t="s">
        <v>98</v>
      </c>
      <c r="R314" s="10"/>
      <c r="S314" s="10" t="s">
        <v>98</v>
      </c>
      <c r="T314" s="7">
        <v>200000005247</v>
      </c>
      <c r="U314" s="22">
        <v>0.95</v>
      </c>
      <c r="V314" s="8" t="s">
        <v>493</v>
      </c>
      <c r="W314" s="8" t="s">
        <v>329</v>
      </c>
      <c r="X314" s="8" t="s">
        <v>74</v>
      </c>
      <c r="Y314" s="8" t="s">
        <v>330</v>
      </c>
      <c r="Z314" s="8"/>
      <c r="AA314" s="54" t="s">
        <v>1514</v>
      </c>
      <c r="AB314" s="54"/>
      <c r="AC314" s="54"/>
      <c r="AD314" s="62"/>
      <c r="AE314" s="62"/>
      <c r="AF314" s="52"/>
      <c r="AG314" s="52"/>
      <c r="AH314" s="52"/>
      <c r="AI314" s="52"/>
    </row>
    <row r="315" spans="2:50" x14ac:dyDescent="0.25">
      <c r="B315">
        <v>89</v>
      </c>
      <c r="C315" t="s">
        <v>1908</v>
      </c>
      <c r="D315" t="s">
        <v>1837</v>
      </c>
      <c r="E315" t="s">
        <v>1831</v>
      </c>
      <c r="F315" t="s">
        <v>1867</v>
      </c>
      <c r="G315" t="s">
        <v>2</v>
      </c>
      <c r="I315" t="s">
        <v>1817</v>
      </c>
      <c r="J315" s="8" t="s">
        <v>8</v>
      </c>
      <c r="K315" s="8" t="s">
        <v>31</v>
      </c>
      <c r="L315" s="8" t="s">
        <v>1107</v>
      </c>
      <c r="M315" s="8" t="s">
        <v>1108</v>
      </c>
      <c r="N315" s="8" t="s">
        <v>321</v>
      </c>
      <c r="O315" s="8" t="s">
        <v>303</v>
      </c>
      <c r="P315" s="10" t="s">
        <v>82</v>
      </c>
      <c r="Q315" s="10" t="s">
        <v>98</v>
      </c>
      <c r="R315" s="10"/>
      <c r="S315" s="10" t="s">
        <v>98</v>
      </c>
      <c r="T315" s="7">
        <v>200000005247</v>
      </c>
      <c r="U315" s="22">
        <v>0.95</v>
      </c>
      <c r="V315" s="8" t="s">
        <v>493</v>
      </c>
      <c r="W315" s="8" t="s">
        <v>329</v>
      </c>
      <c r="X315" s="8" t="s">
        <v>74</v>
      </c>
      <c r="Y315" s="8" t="s">
        <v>330</v>
      </c>
      <c r="Z315" s="8"/>
      <c r="AA315" s="54" t="s">
        <v>1514</v>
      </c>
      <c r="AB315" s="54"/>
      <c r="AC315" s="54"/>
      <c r="AD315" s="62"/>
      <c r="AE315" s="62"/>
      <c r="AF315" s="52"/>
      <c r="AG315" s="52"/>
      <c r="AH315" s="52"/>
      <c r="AI315" s="52"/>
      <c r="AO315">
        <v>3</v>
      </c>
      <c r="AS315">
        <v>209.3</v>
      </c>
      <c r="AT315">
        <v>1.4</v>
      </c>
      <c r="AU315">
        <v>0</v>
      </c>
      <c r="AV315">
        <v>1.361</v>
      </c>
      <c r="AW315">
        <v>4.0000000000000002E-4</v>
      </c>
    </row>
    <row r="316" spans="2:50" x14ac:dyDescent="0.25">
      <c r="B316">
        <v>89</v>
      </c>
      <c r="C316" t="s">
        <v>1908</v>
      </c>
      <c r="D316" t="s">
        <v>1837</v>
      </c>
      <c r="E316" t="s">
        <v>1831</v>
      </c>
      <c r="F316" t="s">
        <v>1867</v>
      </c>
      <c r="G316" t="s">
        <v>2</v>
      </c>
      <c r="I316" t="s">
        <v>1817</v>
      </c>
      <c r="J316" s="8" t="s">
        <v>8</v>
      </c>
      <c r="K316" s="8" t="s">
        <v>47</v>
      </c>
      <c r="L316" s="8"/>
      <c r="M316" s="8"/>
      <c r="N316" s="8" t="s">
        <v>322</v>
      </c>
      <c r="O316" s="8" t="s">
        <v>302</v>
      </c>
      <c r="P316" s="10" t="s">
        <v>82</v>
      </c>
      <c r="Q316" s="10" t="s">
        <v>1939</v>
      </c>
      <c r="R316" s="10" t="s">
        <v>1965</v>
      </c>
      <c r="S316" s="10" t="s">
        <v>423</v>
      </c>
      <c r="T316" s="7">
        <v>200000006172</v>
      </c>
      <c r="U316" s="23">
        <v>4.7E-2</v>
      </c>
      <c r="V316" s="8" t="s">
        <v>312</v>
      </c>
      <c r="W316" s="8" t="s">
        <v>327</v>
      </c>
      <c r="X316" s="8" t="s">
        <v>14</v>
      </c>
      <c r="Y316" s="8"/>
      <c r="Z316" s="8"/>
      <c r="AA316" s="54">
        <v>25</v>
      </c>
      <c r="AB316" s="54">
        <v>36789.92785714288</v>
      </c>
      <c r="AC316" s="54">
        <f>AA316/1000*AB316</f>
        <v>919.7481964285721</v>
      </c>
      <c r="AD316" s="62"/>
      <c r="AE316" s="62">
        <f>AC316</f>
        <v>919.7481964285721</v>
      </c>
      <c r="AF316" s="52"/>
      <c r="AG316" s="52"/>
      <c r="AH316" s="52"/>
      <c r="AI316" s="52"/>
    </row>
    <row r="317" spans="2:50" x14ac:dyDescent="0.25">
      <c r="B317">
        <v>89</v>
      </c>
      <c r="C317" t="s">
        <v>1908</v>
      </c>
      <c r="D317" t="s">
        <v>1837</v>
      </c>
      <c r="E317" t="s">
        <v>1831</v>
      </c>
      <c r="F317" t="s">
        <v>1867</v>
      </c>
      <c r="G317" t="s">
        <v>2</v>
      </c>
      <c r="I317" t="s">
        <v>1817</v>
      </c>
      <c r="J317" s="8" t="s">
        <v>8</v>
      </c>
      <c r="K317" s="8" t="s">
        <v>32</v>
      </c>
      <c r="L317" s="8" t="s">
        <v>1082</v>
      </c>
      <c r="M317" s="8" t="s">
        <v>1081</v>
      </c>
      <c r="N317" s="8" t="s">
        <v>323</v>
      </c>
      <c r="O317" s="8" t="s">
        <v>325</v>
      </c>
      <c r="P317" s="10" t="s">
        <v>82</v>
      </c>
      <c r="Q317" s="10" t="s">
        <v>1938</v>
      </c>
      <c r="R317" s="10" t="s">
        <v>1514</v>
      </c>
      <c r="S317" s="10" t="s">
        <v>427</v>
      </c>
      <c r="T317" s="7">
        <v>200000006996</v>
      </c>
      <c r="U317" s="22">
        <v>0.95</v>
      </c>
      <c r="V317" s="8" t="s">
        <v>312</v>
      </c>
      <c r="W317" s="8" t="s">
        <v>1786</v>
      </c>
      <c r="X317" s="8" t="s">
        <v>13</v>
      </c>
      <c r="Y317" s="8"/>
      <c r="Z317" s="8"/>
      <c r="AA317" s="54">
        <v>300</v>
      </c>
      <c r="AB317" s="54">
        <v>491111.82284787192</v>
      </c>
      <c r="AC317" s="54">
        <f>AA317/1000*AB317</f>
        <v>147333.54685436157</v>
      </c>
      <c r="AD317" s="62"/>
      <c r="AE317" s="62">
        <f>AA317/1000*U317/U313*AB313</f>
        <v>56035.381564359959</v>
      </c>
      <c r="AF317" s="52"/>
      <c r="AG317" s="52"/>
      <c r="AH317" s="52"/>
      <c r="AI317" s="52"/>
      <c r="AO317">
        <v>15</v>
      </c>
      <c r="AP317" s="52"/>
      <c r="AS317">
        <v>1025</v>
      </c>
      <c r="AT317">
        <v>6.13</v>
      </c>
      <c r="AU317">
        <v>0.04</v>
      </c>
      <c r="AV317">
        <v>42.91</v>
      </c>
      <c r="AW317">
        <v>8.6529999999999996E-2</v>
      </c>
      <c r="AX317" t="s">
        <v>1788</v>
      </c>
    </row>
    <row r="318" spans="2:50" x14ac:dyDescent="0.25">
      <c r="B318">
        <v>89</v>
      </c>
      <c r="C318" t="s">
        <v>1908</v>
      </c>
      <c r="D318" t="s">
        <v>1837</v>
      </c>
      <c r="E318" t="s">
        <v>1831</v>
      </c>
      <c r="F318" t="s">
        <v>1867</v>
      </c>
      <c r="G318" t="s">
        <v>2</v>
      </c>
      <c r="I318" t="s">
        <v>1817</v>
      </c>
      <c r="J318" s="8" t="s">
        <v>8</v>
      </c>
      <c r="K318" s="8" t="s">
        <v>30</v>
      </c>
      <c r="L318" s="8" t="s">
        <v>1776</v>
      </c>
      <c r="M318" s="8"/>
      <c r="N318" s="8" t="s">
        <v>323</v>
      </c>
      <c r="O318" s="8" t="s">
        <v>303</v>
      </c>
      <c r="P318" s="10" t="s">
        <v>82</v>
      </c>
      <c r="Q318" s="10" t="s">
        <v>1938</v>
      </c>
      <c r="R318" s="10" t="s">
        <v>1514</v>
      </c>
      <c r="S318" s="10" t="s">
        <v>427</v>
      </c>
      <c r="T318" s="7">
        <v>200000006996</v>
      </c>
      <c r="U318" s="22">
        <v>0.95</v>
      </c>
      <c r="V318" s="8" t="s">
        <v>312</v>
      </c>
      <c r="W318" s="8" t="s">
        <v>324</v>
      </c>
      <c r="X318" s="8" t="s">
        <v>13</v>
      </c>
      <c r="Y318" s="8"/>
      <c r="Z318" s="8"/>
      <c r="AA318" s="54" t="s">
        <v>1492</v>
      </c>
      <c r="AB318" s="54"/>
      <c r="AC318" s="54"/>
      <c r="AD318" s="62"/>
      <c r="AE318" s="62"/>
      <c r="AF318" s="52"/>
      <c r="AG318" s="52"/>
      <c r="AH318" s="52"/>
      <c r="AI318" s="52"/>
    </row>
    <row r="319" spans="2:50" x14ac:dyDescent="0.25">
      <c r="B319">
        <v>89</v>
      </c>
      <c r="C319" t="s">
        <v>1908</v>
      </c>
      <c r="D319" t="s">
        <v>1837</v>
      </c>
      <c r="E319" t="s">
        <v>1831</v>
      </c>
      <c r="F319" t="s">
        <v>1867</v>
      </c>
      <c r="G319" t="s">
        <v>2</v>
      </c>
      <c r="I319" t="s">
        <v>1817</v>
      </c>
      <c r="J319" s="8" t="s">
        <v>8</v>
      </c>
      <c r="K319" s="8" t="s">
        <v>31</v>
      </c>
      <c r="L319" s="8" t="s">
        <v>1776</v>
      </c>
      <c r="M319" s="8"/>
      <c r="N319" s="8" t="s">
        <v>323</v>
      </c>
      <c r="O319" s="8" t="s">
        <v>303</v>
      </c>
      <c r="P319" s="10" t="s">
        <v>82</v>
      </c>
      <c r="Q319" s="10" t="s">
        <v>1938</v>
      </c>
      <c r="R319" s="10" t="s">
        <v>1514</v>
      </c>
      <c r="S319" s="10" t="s">
        <v>427</v>
      </c>
      <c r="T319" s="7">
        <v>200000006996</v>
      </c>
      <c r="U319" s="22">
        <v>0.95</v>
      </c>
      <c r="V319" s="8" t="s">
        <v>312</v>
      </c>
      <c r="W319" s="8" t="s">
        <v>326</v>
      </c>
      <c r="X319" s="8" t="s">
        <v>13</v>
      </c>
      <c r="Y319" s="8"/>
      <c r="Z319" s="8"/>
      <c r="AA319" s="54" t="s">
        <v>1514</v>
      </c>
      <c r="AB319" s="54"/>
      <c r="AC319" s="54"/>
      <c r="AD319" s="62"/>
      <c r="AE319" s="62"/>
      <c r="AF319" s="52"/>
      <c r="AG319" s="52"/>
      <c r="AH319" s="52"/>
      <c r="AI319" s="52"/>
    </row>
    <row r="320" spans="2:50" x14ac:dyDescent="0.25">
      <c r="T320" s="5"/>
      <c r="AA320" s="90">
        <f>SUM(AA313:AA319)</f>
        <v>477</v>
      </c>
      <c r="AB320" s="126">
        <f>AVERAGE(AB313:AB319)</f>
        <v>238228.78530651599</v>
      </c>
      <c r="AC320" s="53">
        <f>SUM(AC313:AC319)</f>
        <v>176644.55504339919</v>
      </c>
      <c r="AD320" s="53"/>
      <c r="AE320" s="53">
        <f>SUM(AE313:AE319)</f>
        <v>85346.389753397583</v>
      </c>
      <c r="AF320" s="53">
        <f>AC320-AE320</f>
        <v>91298.165290001605</v>
      </c>
      <c r="AG320" s="126">
        <f>AB320/1000</f>
        <v>238.22878530651599</v>
      </c>
      <c r="AH320" s="53"/>
      <c r="AI320" s="53"/>
    </row>
    <row r="321" spans="2:36" x14ac:dyDescent="0.25">
      <c r="T321" s="5"/>
      <c r="AA321" s="52"/>
      <c r="AB321" s="52"/>
      <c r="AC321" s="52"/>
      <c r="AD321" s="52"/>
      <c r="AE321" s="52"/>
      <c r="AF321" s="52"/>
      <c r="AG321" s="52"/>
      <c r="AH321" s="52"/>
      <c r="AI321" s="52"/>
    </row>
    <row r="322" spans="2:36" ht="18.75" x14ac:dyDescent="0.3">
      <c r="J322" s="16" t="s">
        <v>52</v>
      </c>
      <c r="K322" s="37" t="s">
        <v>1186</v>
      </c>
      <c r="L322" s="37"/>
      <c r="M322" s="37"/>
      <c r="N322" s="38"/>
      <c r="O322" s="38"/>
      <c r="T322" s="58"/>
      <c r="U322" s="57"/>
      <c r="AA322" s="52"/>
      <c r="AB322" s="52"/>
      <c r="AC322" s="52"/>
      <c r="AD322" s="52"/>
      <c r="AE322" s="52"/>
      <c r="AF322" s="52"/>
      <c r="AG322" s="52"/>
      <c r="AH322" s="52"/>
      <c r="AI322" s="52"/>
    </row>
    <row r="323" spans="2:36" x14ac:dyDescent="0.25">
      <c r="B323">
        <v>90</v>
      </c>
      <c r="C323" t="s">
        <v>1908</v>
      </c>
      <c r="D323" t="s">
        <v>1837</v>
      </c>
      <c r="E323" t="s">
        <v>1831</v>
      </c>
      <c r="F323" t="s">
        <v>1868</v>
      </c>
      <c r="G323" t="s">
        <v>10</v>
      </c>
      <c r="I323" t="s">
        <v>11</v>
      </c>
      <c r="J323" s="10" t="s">
        <v>8</v>
      </c>
      <c r="K323" s="10" t="s">
        <v>53</v>
      </c>
      <c r="L323" s="10"/>
      <c r="M323" s="10"/>
      <c r="N323" s="11" t="s">
        <v>331</v>
      </c>
      <c r="O323" s="10" t="s">
        <v>297</v>
      </c>
      <c r="P323" s="10" t="s">
        <v>56</v>
      </c>
      <c r="Q323" s="10"/>
      <c r="R323" s="10"/>
      <c r="S323" s="10" t="s">
        <v>98</v>
      </c>
      <c r="T323" s="7">
        <v>200000000868</v>
      </c>
      <c r="U323" s="10" t="s">
        <v>17</v>
      </c>
      <c r="V323" s="8" t="s">
        <v>494</v>
      </c>
      <c r="W323" s="8" t="s">
        <v>332</v>
      </c>
      <c r="X323" s="8" t="s">
        <v>14</v>
      </c>
      <c r="Y323" s="8"/>
      <c r="Z323" s="8"/>
      <c r="AA323" s="54">
        <v>5</v>
      </c>
      <c r="AB323" s="54">
        <v>252112.99934782603</v>
      </c>
      <c r="AC323" s="54">
        <f>AA323/1000*AB323</f>
        <v>1260.5649967391303</v>
      </c>
      <c r="AD323" s="52"/>
      <c r="AE323" s="52"/>
      <c r="AF323" s="52"/>
      <c r="AG323" s="52"/>
      <c r="AH323" s="52"/>
      <c r="AI323" s="52"/>
    </row>
    <row r="324" spans="2:36" x14ac:dyDescent="0.25">
      <c r="T324" s="56"/>
      <c r="U324" s="41"/>
      <c r="AA324" s="90">
        <f>SUM(AA323)</f>
        <v>5</v>
      </c>
      <c r="AB324" s="126">
        <f>AVERAGE(AB323)</f>
        <v>252112.99934782603</v>
      </c>
      <c r="AC324" s="53">
        <f>AC323</f>
        <v>1260.5649967391303</v>
      </c>
      <c r="AD324" s="53"/>
      <c r="AE324" s="52"/>
      <c r="AF324" s="52"/>
      <c r="AG324" s="126">
        <f>AB324/1000</f>
        <v>252.11299934782602</v>
      </c>
      <c r="AH324" s="52"/>
      <c r="AI324" s="52"/>
    </row>
    <row r="325" spans="2:36" x14ac:dyDescent="0.25">
      <c r="T325" s="5"/>
      <c r="AA325" s="52"/>
      <c r="AB325" s="52"/>
      <c r="AC325" s="52"/>
      <c r="AD325" s="52"/>
      <c r="AE325" s="52"/>
      <c r="AF325" s="52"/>
      <c r="AG325" s="52"/>
      <c r="AH325" s="52"/>
      <c r="AI325" s="52"/>
    </row>
    <row r="326" spans="2:36" x14ac:dyDescent="0.25">
      <c r="T326" s="5"/>
      <c r="AA326" s="52"/>
      <c r="AB326" s="52"/>
      <c r="AC326" s="52"/>
      <c r="AD326" s="52"/>
      <c r="AE326" s="52"/>
      <c r="AF326" s="52"/>
      <c r="AG326" s="52"/>
      <c r="AH326" s="52"/>
      <c r="AI326" s="52"/>
    </row>
    <row r="327" spans="2:36" ht="18.75" x14ac:dyDescent="0.3">
      <c r="J327" s="16" t="s">
        <v>52</v>
      </c>
      <c r="K327" s="39" t="s">
        <v>1187</v>
      </c>
      <c r="L327" s="39"/>
      <c r="M327" s="39"/>
      <c r="N327" s="40"/>
      <c r="T327" s="58"/>
      <c r="U327" t="s">
        <v>340</v>
      </c>
      <c r="AA327" s="52"/>
      <c r="AB327" s="52"/>
      <c r="AC327" s="52"/>
      <c r="AD327" s="52"/>
      <c r="AE327" s="52" t="s">
        <v>1142</v>
      </c>
      <c r="AH327" s="52"/>
    </row>
    <row r="328" spans="2:36" x14ac:dyDescent="0.25">
      <c r="B328">
        <v>93</v>
      </c>
      <c r="C328" t="s">
        <v>1908</v>
      </c>
      <c r="D328" t="s">
        <v>1837</v>
      </c>
      <c r="E328" t="s">
        <v>1833</v>
      </c>
      <c r="F328" t="s">
        <v>1843</v>
      </c>
      <c r="G328" t="s">
        <v>10</v>
      </c>
      <c r="I328" t="s">
        <v>1817</v>
      </c>
      <c r="J328" s="10" t="s">
        <v>8</v>
      </c>
      <c r="K328" s="10" t="s">
        <v>30</v>
      </c>
      <c r="L328" s="10"/>
      <c r="M328" s="10"/>
      <c r="N328" s="11" t="s">
        <v>333</v>
      </c>
      <c r="O328" s="10" t="s">
        <v>303</v>
      </c>
      <c r="P328" s="10" t="s">
        <v>67</v>
      </c>
      <c r="Q328" s="35" t="s">
        <v>98</v>
      </c>
      <c r="R328" s="35"/>
      <c r="S328" s="35" t="s">
        <v>98</v>
      </c>
      <c r="T328" s="7">
        <v>200000002108</v>
      </c>
      <c r="U328" s="22">
        <v>0.69</v>
      </c>
      <c r="V328" s="8" t="s">
        <v>341</v>
      </c>
      <c r="W328" s="8" t="s">
        <v>342</v>
      </c>
      <c r="X328" s="8" t="s">
        <v>12</v>
      </c>
      <c r="Y328" s="8"/>
      <c r="Z328" s="8"/>
      <c r="AA328" s="54">
        <v>8918</v>
      </c>
      <c r="AB328" s="54">
        <v>7895.8655510563885</v>
      </c>
      <c r="AC328" s="54">
        <f>AA328/1000*AB328</f>
        <v>70415.328984320862</v>
      </c>
      <c r="AD328" s="54"/>
      <c r="AE328" s="54">
        <f>AA328/1000*AB334</f>
        <v>11279.06419822679</v>
      </c>
      <c r="AH328" s="52" t="s">
        <v>208</v>
      </c>
      <c r="AI328" s="52" t="s">
        <v>17</v>
      </c>
    </row>
    <row r="329" spans="2:36" x14ac:dyDescent="0.25">
      <c r="B329">
        <v>93</v>
      </c>
      <c r="C329" t="s">
        <v>1908</v>
      </c>
      <c r="D329" t="s">
        <v>1837</v>
      </c>
      <c r="E329" t="s">
        <v>1833</v>
      </c>
      <c r="F329" t="s">
        <v>1843</v>
      </c>
      <c r="G329" t="s">
        <v>10</v>
      </c>
      <c r="I329" t="s">
        <v>1817</v>
      </c>
      <c r="J329" s="10" t="s">
        <v>8</v>
      </c>
      <c r="K329" s="10" t="s">
        <v>31</v>
      </c>
      <c r="L329" s="10"/>
      <c r="M329" s="10"/>
      <c r="N329" s="11" t="s">
        <v>333</v>
      </c>
      <c r="O329" s="10" t="s">
        <v>303</v>
      </c>
      <c r="P329" s="10" t="s">
        <v>67</v>
      </c>
      <c r="Q329" s="35" t="s">
        <v>98</v>
      </c>
      <c r="R329" s="35"/>
      <c r="S329" s="35" t="s">
        <v>98</v>
      </c>
      <c r="T329" s="7">
        <v>200000002108</v>
      </c>
      <c r="U329" s="22">
        <v>0.69</v>
      </c>
      <c r="V329" s="8" t="s">
        <v>341</v>
      </c>
      <c r="W329" s="8" t="s">
        <v>342</v>
      </c>
      <c r="X329" s="8" t="s">
        <v>12</v>
      </c>
      <c r="Y329" s="8"/>
      <c r="Z329" s="8"/>
      <c r="AA329" s="54"/>
      <c r="AB329" s="54"/>
      <c r="AC329" s="54"/>
      <c r="AD329" s="54"/>
      <c r="AE329" s="54"/>
      <c r="AH329" s="52"/>
      <c r="AI329" s="52"/>
    </row>
    <row r="330" spans="2:36" x14ac:dyDescent="0.25">
      <c r="B330">
        <v>93</v>
      </c>
      <c r="C330" t="s">
        <v>1908</v>
      </c>
      <c r="D330" t="s">
        <v>1837</v>
      </c>
      <c r="E330" t="s">
        <v>1833</v>
      </c>
      <c r="F330" t="s">
        <v>1843</v>
      </c>
      <c r="G330" t="s">
        <v>10</v>
      </c>
      <c r="I330" t="s">
        <v>1817</v>
      </c>
      <c r="J330" s="10" t="s">
        <v>8</v>
      </c>
      <c r="K330" s="10" t="s">
        <v>32</v>
      </c>
      <c r="L330" s="10"/>
      <c r="M330" s="10"/>
      <c r="N330" s="11" t="s">
        <v>333</v>
      </c>
      <c r="O330" s="10" t="s">
        <v>303</v>
      </c>
      <c r="P330" s="10" t="s">
        <v>67</v>
      </c>
      <c r="Q330" s="35" t="s">
        <v>98</v>
      </c>
      <c r="R330" s="35"/>
      <c r="S330" s="35" t="s">
        <v>98</v>
      </c>
      <c r="T330" s="7">
        <v>200000002108</v>
      </c>
      <c r="U330" s="22">
        <v>0.69</v>
      </c>
      <c r="V330" s="8" t="s">
        <v>341</v>
      </c>
      <c r="W330" s="8" t="s">
        <v>342</v>
      </c>
      <c r="X330" s="8" t="s">
        <v>12</v>
      </c>
      <c r="Y330" s="8"/>
      <c r="Z330" s="8"/>
      <c r="AA330" s="54"/>
      <c r="AB330" s="54"/>
      <c r="AC330" s="54"/>
      <c r="AD330" s="54"/>
      <c r="AE330" s="54"/>
      <c r="AH330" s="52"/>
      <c r="AI330" s="52"/>
    </row>
    <row r="331" spans="2:36" x14ac:dyDescent="0.25">
      <c r="B331">
        <v>93</v>
      </c>
      <c r="C331" t="s">
        <v>1908</v>
      </c>
      <c r="D331" t="s">
        <v>1837</v>
      </c>
      <c r="E331" t="s">
        <v>1833</v>
      </c>
      <c r="F331" t="s">
        <v>1843</v>
      </c>
      <c r="G331" t="s">
        <v>10</v>
      </c>
      <c r="I331" t="s">
        <v>1817</v>
      </c>
      <c r="J331" s="10" t="s">
        <v>8</v>
      </c>
      <c r="K331" s="10" t="s">
        <v>32</v>
      </c>
      <c r="L331" s="10"/>
      <c r="M331" s="10"/>
      <c r="N331" s="11" t="s">
        <v>457</v>
      </c>
      <c r="O331" s="10" t="s">
        <v>303</v>
      </c>
      <c r="P331" s="10" t="s">
        <v>67</v>
      </c>
      <c r="Q331" s="35" t="s">
        <v>98</v>
      </c>
      <c r="R331" s="35"/>
      <c r="S331" s="35" t="s">
        <v>423</v>
      </c>
      <c r="T331" s="7">
        <v>200000005292</v>
      </c>
      <c r="U331" s="22">
        <v>0.75</v>
      </c>
      <c r="V331" s="8" t="s">
        <v>456</v>
      </c>
      <c r="W331" s="8" t="s">
        <v>1996</v>
      </c>
      <c r="X331" s="8" t="s">
        <v>347</v>
      </c>
      <c r="Y331" s="8" t="s">
        <v>1514</v>
      </c>
      <c r="Z331" s="8"/>
      <c r="AA331" s="54">
        <v>175</v>
      </c>
      <c r="AB331" s="54">
        <v>4756.8367214401887</v>
      </c>
      <c r="AC331" s="54">
        <f t="shared" ref="AC331:AC336" si="5">AA331/1000*AB331</f>
        <v>832.44642625203301</v>
      </c>
      <c r="AD331" s="54"/>
      <c r="AE331" s="54">
        <f>AA331/1000*AB334</f>
        <v>221.33171503584754</v>
      </c>
      <c r="AH331" s="52"/>
      <c r="AI331" s="52">
        <v>750</v>
      </c>
      <c r="AJ331" t="s">
        <v>15</v>
      </c>
    </row>
    <row r="332" spans="2:36" x14ac:dyDescent="0.25">
      <c r="B332">
        <v>93</v>
      </c>
      <c r="C332" t="s">
        <v>1908</v>
      </c>
      <c r="D332" t="s">
        <v>1837</v>
      </c>
      <c r="E332" t="s">
        <v>1833</v>
      </c>
      <c r="F332" t="s">
        <v>1843</v>
      </c>
      <c r="G332" t="s">
        <v>10</v>
      </c>
      <c r="I332" t="s">
        <v>1817</v>
      </c>
      <c r="J332" s="10" t="s">
        <v>8</v>
      </c>
      <c r="K332" s="10" t="s">
        <v>32</v>
      </c>
      <c r="L332" s="10"/>
      <c r="M332" s="10"/>
      <c r="N332" s="11" t="s">
        <v>334</v>
      </c>
      <c r="O332" s="10" t="s">
        <v>325</v>
      </c>
      <c r="P332" s="10" t="s">
        <v>67</v>
      </c>
      <c r="Q332" s="35" t="s">
        <v>98</v>
      </c>
      <c r="R332" s="35"/>
      <c r="S332" s="35" t="s">
        <v>423</v>
      </c>
      <c r="T332" s="7">
        <v>200000005309</v>
      </c>
      <c r="U332" s="22">
        <v>0.65</v>
      </c>
      <c r="V332" s="8" t="s">
        <v>344</v>
      </c>
      <c r="W332" s="8" t="s">
        <v>345</v>
      </c>
      <c r="X332" s="8" t="s">
        <v>347</v>
      </c>
      <c r="Y332" s="8" t="s">
        <v>1514</v>
      </c>
      <c r="Z332" s="8"/>
      <c r="AA332" s="54">
        <v>7550</v>
      </c>
      <c r="AB332" s="54">
        <v>2475.638797818614</v>
      </c>
      <c r="AC332" s="54">
        <f t="shared" si="5"/>
        <v>18691.072923530533</v>
      </c>
      <c r="AD332" s="54"/>
      <c r="AE332" s="54">
        <f>AA332/1000*AB334</f>
        <v>9548.8825629751373</v>
      </c>
      <c r="AH332" s="52"/>
      <c r="AI332">
        <v>0.25</v>
      </c>
      <c r="AJ332" t="s">
        <v>15</v>
      </c>
    </row>
    <row r="333" spans="2:36" x14ac:dyDescent="0.25">
      <c r="B333">
        <v>93</v>
      </c>
      <c r="C333" t="s">
        <v>1908</v>
      </c>
      <c r="D333" t="s">
        <v>1837</v>
      </c>
      <c r="E333" t="s">
        <v>1833</v>
      </c>
      <c r="F333" t="s">
        <v>1843</v>
      </c>
      <c r="G333" t="s">
        <v>10</v>
      </c>
      <c r="I333" t="s">
        <v>1817</v>
      </c>
      <c r="J333" s="10" t="s">
        <v>8</v>
      </c>
      <c r="K333" s="10" t="s">
        <v>72</v>
      </c>
      <c r="L333" s="10"/>
      <c r="M333" s="10"/>
      <c r="N333" s="11" t="s">
        <v>335</v>
      </c>
      <c r="O333" s="10" t="s">
        <v>303</v>
      </c>
      <c r="P333" s="10" t="s">
        <v>67</v>
      </c>
      <c r="Q333" s="35" t="s">
        <v>98</v>
      </c>
      <c r="R333" s="35"/>
      <c r="S333" s="35" t="s">
        <v>98</v>
      </c>
      <c r="T333" s="7">
        <v>200000005385</v>
      </c>
      <c r="U333" s="22">
        <v>0.65</v>
      </c>
      <c r="V333" s="8" t="s">
        <v>1995</v>
      </c>
      <c r="W333" s="8" t="s">
        <v>348</v>
      </c>
      <c r="X333" s="8" t="s">
        <v>13</v>
      </c>
      <c r="Y333" s="8"/>
      <c r="Z333" s="8"/>
      <c r="AA333" s="54">
        <v>110</v>
      </c>
      <c r="AB333" s="54">
        <v>7072.2946463716798</v>
      </c>
      <c r="AC333" s="54">
        <f t="shared" si="5"/>
        <v>777.95241110088477</v>
      </c>
      <c r="AD333" s="54"/>
      <c r="AE333" s="54">
        <f>AA333/1000*AB334</f>
        <v>139.12279230824703</v>
      </c>
      <c r="AH333" s="52"/>
      <c r="AI333" s="52" t="s">
        <v>17</v>
      </c>
    </row>
    <row r="334" spans="2:36" x14ac:dyDescent="0.25">
      <c r="B334">
        <v>93</v>
      </c>
      <c r="C334" t="s">
        <v>1908</v>
      </c>
      <c r="D334" t="s">
        <v>1837</v>
      </c>
      <c r="E334" t="s">
        <v>1833</v>
      </c>
      <c r="F334" t="s">
        <v>1843</v>
      </c>
      <c r="G334" t="s">
        <v>10</v>
      </c>
      <c r="I334" t="s">
        <v>1817</v>
      </c>
      <c r="J334" s="94" t="s">
        <v>8</v>
      </c>
      <c r="K334" s="94" t="s">
        <v>64</v>
      </c>
      <c r="L334" s="94"/>
      <c r="M334" s="94"/>
      <c r="N334" s="135" t="s">
        <v>336</v>
      </c>
      <c r="O334" s="94" t="s">
        <v>303</v>
      </c>
      <c r="P334" s="94" t="s">
        <v>67</v>
      </c>
      <c r="Q334" s="157" t="s">
        <v>98</v>
      </c>
      <c r="R334" s="157"/>
      <c r="S334" s="157" t="s">
        <v>434</v>
      </c>
      <c r="T334" s="111">
        <v>200000006699</v>
      </c>
      <c r="U334" s="133">
        <v>0.68</v>
      </c>
      <c r="V334" s="123" t="s">
        <v>349</v>
      </c>
      <c r="W334" s="123" t="s">
        <v>1997</v>
      </c>
      <c r="X334" s="123" t="s">
        <v>16</v>
      </c>
      <c r="Y334" s="123"/>
      <c r="Z334" s="123"/>
      <c r="AA334" s="156">
        <v>36000</v>
      </c>
      <c r="AB334" s="156">
        <v>1264.7526573477003</v>
      </c>
      <c r="AC334" s="156">
        <f t="shared" si="5"/>
        <v>45531.095664517212</v>
      </c>
      <c r="AD334" s="156"/>
      <c r="AE334" s="156">
        <f>AA334/1000*AB334</f>
        <v>45531.095664517212</v>
      </c>
      <c r="AH334" s="52"/>
      <c r="AI334" s="52">
        <v>20000</v>
      </c>
    </row>
    <row r="335" spans="2:36" x14ac:dyDescent="0.25">
      <c r="B335">
        <v>93</v>
      </c>
      <c r="C335" t="s">
        <v>1908</v>
      </c>
      <c r="D335" t="s">
        <v>1837</v>
      </c>
      <c r="E335" t="s">
        <v>1833</v>
      </c>
      <c r="F335" t="s">
        <v>1843</v>
      </c>
      <c r="G335" t="s">
        <v>10</v>
      </c>
      <c r="I335" t="s">
        <v>1817</v>
      </c>
      <c r="J335" s="10" t="s">
        <v>8</v>
      </c>
      <c r="K335" s="10" t="s">
        <v>64</v>
      </c>
      <c r="L335" s="10"/>
      <c r="M335" s="10"/>
      <c r="N335" s="11" t="s">
        <v>337</v>
      </c>
      <c r="O335" s="10" t="s">
        <v>303</v>
      </c>
      <c r="P335" s="10" t="s">
        <v>67</v>
      </c>
      <c r="Q335" s="35" t="s">
        <v>98</v>
      </c>
      <c r="R335" s="35"/>
      <c r="S335" s="35" t="s">
        <v>98</v>
      </c>
      <c r="T335" s="7">
        <v>200000006868</v>
      </c>
      <c r="U335" s="22">
        <v>0.75</v>
      </c>
      <c r="V335" s="8" t="s">
        <v>350</v>
      </c>
      <c r="W335" s="8" t="s">
        <v>351</v>
      </c>
      <c r="X335" s="8" t="s">
        <v>88</v>
      </c>
      <c r="Y335" s="8"/>
      <c r="Z335" s="8"/>
      <c r="AA335" s="54">
        <v>3000</v>
      </c>
      <c r="AB335" s="54">
        <v>8186.794045045026</v>
      </c>
      <c r="AC335" s="54">
        <f t="shared" si="5"/>
        <v>24560.382135135078</v>
      </c>
      <c r="AD335" s="54"/>
      <c r="AE335" s="54">
        <f>AA335/1000*AB334</f>
        <v>3794.2579720431008</v>
      </c>
      <c r="AH335" s="52"/>
      <c r="AI335" s="52" t="s">
        <v>17</v>
      </c>
      <c r="AJ335" t="s">
        <v>905</v>
      </c>
    </row>
    <row r="336" spans="2:36" x14ac:dyDescent="0.25">
      <c r="B336">
        <v>93</v>
      </c>
      <c r="C336" t="s">
        <v>1908</v>
      </c>
      <c r="D336" t="s">
        <v>1837</v>
      </c>
      <c r="E336" t="s">
        <v>1833</v>
      </c>
      <c r="F336" t="s">
        <v>1843</v>
      </c>
      <c r="G336" t="s">
        <v>10</v>
      </c>
      <c r="I336" t="s">
        <v>1817</v>
      </c>
      <c r="J336" s="10" t="s">
        <v>8</v>
      </c>
      <c r="K336" s="10" t="s">
        <v>53</v>
      </c>
      <c r="L336" s="10"/>
      <c r="M336" s="10"/>
      <c r="N336" s="11" t="s">
        <v>338</v>
      </c>
      <c r="O336" s="10" t="s">
        <v>339</v>
      </c>
      <c r="P336" s="10" t="s">
        <v>67</v>
      </c>
      <c r="Q336" s="35" t="s">
        <v>98</v>
      </c>
      <c r="R336" s="35"/>
      <c r="S336" s="35" t="s">
        <v>423</v>
      </c>
      <c r="T336" s="7">
        <v>200000008052</v>
      </c>
      <c r="U336" s="22">
        <v>0.74</v>
      </c>
      <c r="V336" s="8" t="s">
        <v>349</v>
      </c>
      <c r="W336" s="8" t="s">
        <v>1998</v>
      </c>
      <c r="X336" s="8" t="s">
        <v>352</v>
      </c>
      <c r="Y336" s="8" t="s">
        <v>1514</v>
      </c>
      <c r="Z336" s="8"/>
      <c r="AA336" s="54">
        <v>19275</v>
      </c>
      <c r="AB336" s="54">
        <v>1518.179056012322</v>
      </c>
      <c r="AC336" s="54">
        <f t="shared" si="5"/>
        <v>29262.901304637504</v>
      </c>
      <c r="AD336" s="54"/>
      <c r="AE336" s="54">
        <f>AA336/1000*AB334</f>
        <v>24378.107470376923</v>
      </c>
      <c r="AH336" s="52"/>
      <c r="AI336" s="52" t="s">
        <v>17</v>
      </c>
      <c r="AJ336" t="s">
        <v>15</v>
      </c>
    </row>
    <row r="337" spans="2:36" x14ac:dyDescent="0.25">
      <c r="B337">
        <v>93</v>
      </c>
      <c r="C337" t="s">
        <v>1908</v>
      </c>
      <c r="D337" t="s">
        <v>1837</v>
      </c>
      <c r="E337" t="s">
        <v>1833</v>
      </c>
      <c r="F337" t="s">
        <v>1843</v>
      </c>
      <c r="G337" t="s">
        <v>10</v>
      </c>
      <c r="I337" t="s">
        <v>1817</v>
      </c>
      <c r="J337" s="10" t="s">
        <v>8</v>
      </c>
      <c r="K337" s="10" t="s">
        <v>30</v>
      </c>
      <c r="L337" s="10"/>
      <c r="M337" s="10"/>
      <c r="N337" s="11" t="s">
        <v>338</v>
      </c>
      <c r="O337" s="10" t="s">
        <v>339</v>
      </c>
      <c r="P337" s="10" t="s">
        <v>67</v>
      </c>
      <c r="Q337" s="35" t="s">
        <v>98</v>
      </c>
      <c r="R337" s="35"/>
      <c r="S337" s="35" t="s">
        <v>423</v>
      </c>
      <c r="T337" s="7">
        <v>200000008052</v>
      </c>
      <c r="U337" s="22">
        <v>0.74</v>
      </c>
      <c r="V337" s="8" t="s">
        <v>349</v>
      </c>
      <c r="W337" s="8" t="s">
        <v>2000</v>
      </c>
      <c r="X337" s="8" t="s">
        <v>352</v>
      </c>
      <c r="Y337" s="8" t="s">
        <v>1514</v>
      </c>
      <c r="Z337" s="8"/>
      <c r="AA337" s="54"/>
      <c r="AB337" s="54"/>
      <c r="AC337" s="54"/>
      <c r="AD337" s="54"/>
      <c r="AE337" s="54"/>
      <c r="AH337" s="52"/>
      <c r="AI337" s="52"/>
      <c r="AJ337" t="s">
        <v>15</v>
      </c>
    </row>
    <row r="338" spans="2:36" x14ac:dyDescent="0.25">
      <c r="B338">
        <v>93</v>
      </c>
      <c r="C338" t="s">
        <v>1908</v>
      </c>
      <c r="D338" t="s">
        <v>1837</v>
      </c>
      <c r="E338" t="s">
        <v>1833</v>
      </c>
      <c r="F338" t="s">
        <v>1843</v>
      </c>
      <c r="G338" t="s">
        <v>10</v>
      </c>
      <c r="I338" t="s">
        <v>1817</v>
      </c>
      <c r="J338" s="10" t="s">
        <v>8</v>
      </c>
      <c r="K338" s="10" t="s">
        <v>353</v>
      </c>
      <c r="L338" s="10"/>
      <c r="M338" s="10"/>
      <c r="N338" s="11" t="s">
        <v>338</v>
      </c>
      <c r="O338" s="10" t="s">
        <v>339</v>
      </c>
      <c r="P338" s="10" t="s">
        <v>67</v>
      </c>
      <c r="Q338" s="35" t="s">
        <v>98</v>
      </c>
      <c r="R338" s="35"/>
      <c r="S338" s="35" t="s">
        <v>423</v>
      </c>
      <c r="T338" s="7">
        <v>200000008052</v>
      </c>
      <c r="U338" s="22">
        <v>0.74</v>
      </c>
      <c r="V338" s="8" t="s">
        <v>349</v>
      </c>
      <c r="W338" s="8" t="s">
        <v>1999</v>
      </c>
      <c r="X338" s="8" t="s">
        <v>352</v>
      </c>
      <c r="Y338" s="8" t="s">
        <v>1514</v>
      </c>
      <c r="Z338" s="8"/>
      <c r="AA338" s="54"/>
      <c r="AB338" s="54"/>
      <c r="AC338" s="54"/>
      <c r="AD338" s="54"/>
      <c r="AE338" s="54"/>
      <c r="AH338" s="52"/>
      <c r="AI338" s="52"/>
      <c r="AJ338" t="s">
        <v>15</v>
      </c>
    </row>
    <row r="339" spans="2:36" x14ac:dyDescent="0.25">
      <c r="B339">
        <v>93</v>
      </c>
      <c r="C339" t="s">
        <v>1908</v>
      </c>
      <c r="D339" t="s">
        <v>1837</v>
      </c>
      <c r="E339" t="s">
        <v>1833</v>
      </c>
      <c r="F339" t="s">
        <v>1843</v>
      </c>
      <c r="G339" t="s">
        <v>10</v>
      </c>
      <c r="I339" t="s">
        <v>1817</v>
      </c>
      <c r="J339" s="10" t="s">
        <v>8</v>
      </c>
      <c r="K339" s="10" t="s">
        <v>353</v>
      </c>
      <c r="L339" s="10" t="s">
        <v>1131</v>
      </c>
      <c r="M339" s="10" t="s">
        <v>1130</v>
      </c>
      <c r="N339" s="11" t="s">
        <v>1102</v>
      </c>
      <c r="O339" s="10" t="s">
        <v>339</v>
      </c>
      <c r="P339" s="10" t="s">
        <v>67</v>
      </c>
      <c r="Q339" s="35" t="s">
        <v>98</v>
      </c>
      <c r="R339" s="35"/>
      <c r="S339" s="35" t="s">
        <v>423</v>
      </c>
      <c r="T339" s="7">
        <v>200000008086</v>
      </c>
      <c r="U339" s="22">
        <v>0.7</v>
      </c>
      <c r="V339" s="8" t="s">
        <v>1129</v>
      </c>
      <c r="W339" s="8" t="s">
        <v>1132</v>
      </c>
      <c r="X339" s="8" t="s">
        <v>1140</v>
      </c>
      <c r="Y339" s="8"/>
      <c r="Z339" s="8"/>
      <c r="AA339" s="54">
        <v>7</v>
      </c>
      <c r="AB339" s="54">
        <v>3927.03</v>
      </c>
      <c r="AC339" s="54"/>
      <c r="AD339" s="54"/>
      <c r="AE339" s="54"/>
      <c r="AH339" s="52"/>
      <c r="AI339" s="52"/>
      <c r="AJ339" t="s">
        <v>1141</v>
      </c>
    </row>
    <row r="340" spans="2:36" x14ac:dyDescent="0.25">
      <c r="B340">
        <v>93</v>
      </c>
      <c r="C340" t="s">
        <v>1908</v>
      </c>
      <c r="D340" t="s">
        <v>1837</v>
      </c>
      <c r="E340" t="s">
        <v>1833</v>
      </c>
      <c r="F340" t="s">
        <v>1843</v>
      </c>
      <c r="G340" t="s">
        <v>10</v>
      </c>
      <c r="I340" t="s">
        <v>1817</v>
      </c>
      <c r="J340" s="10" t="s">
        <v>8</v>
      </c>
      <c r="K340" s="10" t="s">
        <v>353</v>
      </c>
      <c r="L340" s="10" t="s">
        <v>1133</v>
      </c>
      <c r="M340" s="10" t="s">
        <v>1134</v>
      </c>
      <c r="N340" s="11" t="s">
        <v>1102</v>
      </c>
      <c r="O340" s="10" t="s">
        <v>339</v>
      </c>
      <c r="P340" s="10" t="s">
        <v>67</v>
      </c>
      <c r="Q340" s="35" t="s">
        <v>98</v>
      </c>
      <c r="R340" s="35"/>
      <c r="S340" s="35" t="s">
        <v>423</v>
      </c>
      <c r="T340" s="7">
        <v>200000008086</v>
      </c>
      <c r="U340" s="22">
        <v>0.7</v>
      </c>
      <c r="V340" s="8" t="s">
        <v>1129</v>
      </c>
      <c r="W340" s="8" t="s">
        <v>1135</v>
      </c>
      <c r="X340" s="8" t="s">
        <v>1140</v>
      </c>
      <c r="Y340" s="8"/>
      <c r="Z340" s="8"/>
      <c r="AA340" s="54"/>
      <c r="AB340" s="54"/>
      <c r="AC340" s="54"/>
      <c r="AD340" s="54"/>
      <c r="AE340" s="54"/>
      <c r="AH340" s="52"/>
      <c r="AI340" s="52"/>
      <c r="AJ340" t="s">
        <v>1141</v>
      </c>
    </row>
    <row r="341" spans="2:36" x14ac:dyDescent="0.25">
      <c r="B341">
        <v>93</v>
      </c>
      <c r="C341" t="s">
        <v>1908</v>
      </c>
      <c r="D341" t="s">
        <v>1837</v>
      </c>
      <c r="E341" t="s">
        <v>1833</v>
      </c>
      <c r="F341" t="s">
        <v>1843</v>
      </c>
      <c r="G341" t="s">
        <v>10</v>
      </c>
      <c r="I341" t="s">
        <v>1817</v>
      </c>
      <c r="J341" s="10" t="s">
        <v>8</v>
      </c>
      <c r="K341" s="10" t="s">
        <v>1136</v>
      </c>
      <c r="L341" s="10" t="s">
        <v>1137</v>
      </c>
      <c r="M341" s="10" t="s">
        <v>1138</v>
      </c>
      <c r="N341" s="11" t="s">
        <v>1102</v>
      </c>
      <c r="O341" s="10" t="s">
        <v>339</v>
      </c>
      <c r="P341" s="10" t="s">
        <v>67</v>
      </c>
      <c r="Q341" s="35" t="s">
        <v>98</v>
      </c>
      <c r="R341" s="35"/>
      <c r="S341" s="35" t="s">
        <v>423</v>
      </c>
      <c r="T341" s="7">
        <v>200000008086</v>
      </c>
      <c r="U341" s="22">
        <v>0.7</v>
      </c>
      <c r="V341" s="8" t="s">
        <v>1129</v>
      </c>
      <c r="W341" s="8" t="s">
        <v>1139</v>
      </c>
      <c r="X341" s="8" t="s">
        <v>1140</v>
      </c>
      <c r="Y341" s="8"/>
      <c r="Z341" s="8"/>
      <c r="AA341" s="54"/>
      <c r="AB341" s="54"/>
      <c r="AC341" s="54"/>
      <c r="AD341" s="54"/>
      <c r="AE341" s="54"/>
      <c r="AH341" s="52"/>
      <c r="AI341" s="52"/>
      <c r="AJ341" t="s">
        <v>1141</v>
      </c>
    </row>
    <row r="342" spans="2:36" x14ac:dyDescent="0.25">
      <c r="T342" s="5"/>
      <c r="AA342" s="90">
        <f>SUM(AA328:AA341)</f>
        <v>75035</v>
      </c>
      <c r="AB342" s="126">
        <f>AVERAGE(AB328:AB341)</f>
        <v>4637.1739343864892</v>
      </c>
      <c r="AC342" s="53">
        <f>SUM(AC328:AC341)</f>
        <v>190071.17984949407</v>
      </c>
      <c r="AD342" s="53"/>
      <c r="AE342" s="53">
        <f>SUM(AE328:AE341)</f>
        <v>94891.862375483252</v>
      </c>
      <c r="AF342" s="53">
        <f>AC342-AE342</f>
        <v>95179.317474010822</v>
      </c>
      <c r="AG342" s="126">
        <f>AB342/1000</f>
        <v>4.6371739343864888</v>
      </c>
      <c r="AH342" s="52"/>
      <c r="AI342" s="52"/>
    </row>
    <row r="343" spans="2:36" x14ac:dyDescent="0.25">
      <c r="T343" s="5"/>
      <c r="AA343" s="52"/>
      <c r="AB343" s="52"/>
      <c r="AC343" s="52"/>
      <c r="AD343" s="52"/>
      <c r="AE343" s="52"/>
      <c r="AF343" s="52"/>
      <c r="AG343" s="52"/>
      <c r="AH343" s="52"/>
      <c r="AI343" s="52"/>
    </row>
    <row r="344" spans="2:36" ht="18.75" x14ac:dyDescent="0.3">
      <c r="J344" s="16" t="s">
        <v>52</v>
      </c>
      <c r="K344" s="39" t="s">
        <v>1188</v>
      </c>
      <c r="L344" s="39"/>
      <c r="M344" s="39"/>
      <c r="N344" s="40"/>
      <c r="O344" s="40"/>
      <c r="T344" s="58"/>
      <c r="U344" s="57"/>
      <c r="AA344" s="52"/>
      <c r="AB344" s="52"/>
      <c r="AC344" s="52"/>
      <c r="AD344" s="52"/>
      <c r="AE344" s="52"/>
      <c r="AF344" s="52"/>
      <c r="AG344" s="52"/>
      <c r="AH344" s="52"/>
      <c r="AI344" s="52"/>
    </row>
    <row r="345" spans="2:36" x14ac:dyDescent="0.25">
      <c r="B345">
        <v>92</v>
      </c>
      <c r="C345" t="s">
        <v>1908</v>
      </c>
      <c r="D345" t="s">
        <v>1837</v>
      </c>
      <c r="E345" t="s">
        <v>1833</v>
      </c>
      <c r="F345" t="s">
        <v>1843</v>
      </c>
      <c r="G345" t="s">
        <v>2</v>
      </c>
      <c r="I345" t="s">
        <v>1817</v>
      </c>
      <c r="J345" s="10" t="s">
        <v>8</v>
      </c>
      <c r="K345" s="10" t="s">
        <v>47</v>
      </c>
      <c r="L345" s="10"/>
      <c r="M345" s="10"/>
      <c r="N345" s="11" t="s">
        <v>355</v>
      </c>
      <c r="O345" s="10" t="s">
        <v>302</v>
      </c>
      <c r="P345" s="10" t="s">
        <v>82</v>
      </c>
      <c r="Q345" s="10" t="s">
        <v>1514</v>
      </c>
      <c r="R345" s="10"/>
      <c r="S345" s="10" t="s">
        <v>423</v>
      </c>
      <c r="T345" s="7">
        <v>200000006177</v>
      </c>
      <c r="U345" s="22">
        <v>1</v>
      </c>
      <c r="V345" s="8" t="s">
        <v>356</v>
      </c>
      <c r="W345" s="8" t="s">
        <v>357</v>
      </c>
      <c r="X345" s="8" t="s">
        <v>14</v>
      </c>
      <c r="Y345" s="8" t="s">
        <v>343</v>
      </c>
      <c r="Z345" s="8" t="s">
        <v>1514</v>
      </c>
      <c r="AA345" s="54">
        <v>200</v>
      </c>
      <c r="AB345" s="54">
        <v>3110.3537096103901</v>
      </c>
      <c r="AC345" s="55">
        <f>AA345/1000*AB345</f>
        <v>622.07074192207801</v>
      </c>
      <c r="AD345" s="55"/>
      <c r="AE345" s="54"/>
      <c r="AF345" s="52"/>
      <c r="AG345" s="52"/>
      <c r="AH345" s="52"/>
      <c r="AI345" s="52"/>
    </row>
    <row r="346" spans="2:36" x14ac:dyDescent="0.25">
      <c r="T346" s="5"/>
      <c r="AA346" s="90">
        <f>SUM(AA345)</f>
        <v>200</v>
      </c>
      <c r="AB346" s="126">
        <f>AVERAGE(AB345)</f>
        <v>3110.3537096103901</v>
      </c>
      <c r="AC346" s="52"/>
      <c r="AD346" s="52"/>
      <c r="AE346" s="52"/>
      <c r="AF346" s="52"/>
      <c r="AG346" s="126">
        <f>AB346/1000</f>
        <v>3.1103537096103899</v>
      </c>
      <c r="AH346" s="52"/>
      <c r="AI346" s="52"/>
    </row>
    <row r="347" spans="2:36" x14ac:dyDescent="0.25">
      <c r="T347" s="5"/>
      <c r="AA347" s="52"/>
      <c r="AB347" s="52"/>
      <c r="AC347" s="52"/>
      <c r="AD347" s="52"/>
      <c r="AE347" s="52"/>
      <c r="AF347" s="52"/>
      <c r="AG347" s="52"/>
      <c r="AH347" s="52"/>
      <c r="AI347" s="52"/>
    </row>
    <row r="348" spans="2:36" ht="18.75" x14ac:dyDescent="0.3">
      <c r="J348" s="16" t="s">
        <v>52</v>
      </c>
      <c r="K348" s="39" t="s">
        <v>1189</v>
      </c>
      <c r="L348" s="39"/>
      <c r="M348" s="39"/>
      <c r="N348" s="40"/>
      <c r="O348" s="40"/>
      <c r="T348" s="5"/>
      <c r="AA348" s="52"/>
      <c r="AB348" s="52"/>
      <c r="AC348" s="52"/>
      <c r="AD348" s="52"/>
      <c r="AE348" s="52"/>
      <c r="AF348" s="52"/>
      <c r="AG348" s="52"/>
      <c r="AH348" s="52"/>
      <c r="AI348" s="52"/>
    </row>
    <row r="349" spans="2:36" x14ac:dyDescent="0.25">
      <c r="B349">
        <v>94</v>
      </c>
      <c r="C349" t="s">
        <v>1908</v>
      </c>
      <c r="D349" t="s">
        <v>1837</v>
      </c>
      <c r="E349" t="s">
        <v>1833</v>
      </c>
      <c r="F349" t="s">
        <v>1843</v>
      </c>
      <c r="G349" t="s">
        <v>10</v>
      </c>
      <c r="I349" t="s">
        <v>11</v>
      </c>
      <c r="J349" s="10" t="s">
        <v>8</v>
      </c>
      <c r="K349" s="10" t="s">
        <v>77</v>
      </c>
      <c r="L349" s="10"/>
      <c r="M349" s="10"/>
      <c r="N349" s="11" t="s">
        <v>358</v>
      </c>
      <c r="O349" s="10" t="s">
        <v>297</v>
      </c>
      <c r="P349" s="10" t="s">
        <v>56</v>
      </c>
      <c r="Q349" s="10"/>
      <c r="R349" s="10"/>
      <c r="S349" s="10" t="s">
        <v>423</v>
      </c>
      <c r="T349" s="7">
        <v>200000003046</v>
      </c>
      <c r="U349" s="22">
        <v>0.5</v>
      </c>
      <c r="V349" s="8" t="s">
        <v>359</v>
      </c>
      <c r="W349" s="8" t="s">
        <v>360</v>
      </c>
      <c r="X349" s="8" t="s">
        <v>16</v>
      </c>
      <c r="Y349" s="8"/>
      <c r="Z349" s="8"/>
      <c r="AA349" s="54">
        <v>2280</v>
      </c>
      <c r="AB349" s="54">
        <v>15780.837697425677</v>
      </c>
      <c r="AC349" s="54">
        <f>AA349/1000*AB349</f>
        <v>35980.309950130541</v>
      </c>
      <c r="AD349" s="54"/>
      <c r="AE349" s="54"/>
      <c r="AF349" s="52"/>
      <c r="AG349" s="52"/>
      <c r="AH349" s="52"/>
      <c r="AI349" s="52"/>
    </row>
    <row r="350" spans="2:36" x14ac:dyDescent="0.25">
      <c r="B350">
        <v>94</v>
      </c>
      <c r="C350" t="s">
        <v>1908</v>
      </c>
      <c r="D350" t="s">
        <v>1837</v>
      </c>
      <c r="E350" t="s">
        <v>1833</v>
      </c>
      <c r="F350" t="s">
        <v>1843</v>
      </c>
      <c r="G350" t="s">
        <v>10</v>
      </c>
      <c r="I350" t="s">
        <v>11</v>
      </c>
      <c r="J350" s="10" t="s">
        <v>8</v>
      </c>
      <c r="K350" s="10" t="s">
        <v>197</v>
      </c>
      <c r="L350" s="10"/>
      <c r="M350" s="10"/>
      <c r="N350" s="11" t="s">
        <v>358</v>
      </c>
      <c r="O350" s="10" t="s">
        <v>297</v>
      </c>
      <c r="P350" s="10" t="s">
        <v>56</v>
      </c>
      <c r="Q350" s="10"/>
      <c r="R350" s="10"/>
      <c r="S350" s="10" t="s">
        <v>423</v>
      </c>
      <c r="T350" s="7">
        <v>200000003046</v>
      </c>
      <c r="U350" s="22">
        <v>0.5</v>
      </c>
      <c r="V350" s="8" t="s">
        <v>359</v>
      </c>
      <c r="W350" s="8" t="s">
        <v>361</v>
      </c>
      <c r="X350" s="8" t="s">
        <v>16</v>
      </c>
      <c r="Y350" s="8"/>
      <c r="Z350" s="8"/>
      <c r="AA350" s="54"/>
      <c r="AB350" s="54"/>
      <c r="AC350" s="54"/>
      <c r="AD350" s="54"/>
      <c r="AE350" s="54"/>
      <c r="AF350" s="52"/>
      <c r="AG350" s="52"/>
      <c r="AH350" s="52"/>
      <c r="AI350" s="52"/>
    </row>
    <row r="351" spans="2:36" x14ac:dyDescent="0.25">
      <c r="B351">
        <v>94</v>
      </c>
      <c r="C351" t="s">
        <v>1908</v>
      </c>
      <c r="D351" t="s">
        <v>1837</v>
      </c>
      <c r="E351" t="s">
        <v>1833</v>
      </c>
      <c r="F351" t="s">
        <v>1843</v>
      </c>
      <c r="G351" t="s">
        <v>10</v>
      </c>
      <c r="I351" t="s">
        <v>11</v>
      </c>
      <c r="J351" s="10" t="s">
        <v>8</v>
      </c>
      <c r="K351" s="10" t="s">
        <v>31</v>
      </c>
      <c r="L351" s="10"/>
      <c r="M351" s="10"/>
      <c r="N351" s="11" t="s">
        <v>358</v>
      </c>
      <c r="O351" s="10" t="s">
        <v>297</v>
      </c>
      <c r="P351" s="10" t="s">
        <v>56</v>
      </c>
      <c r="Q351" s="10"/>
      <c r="R351" s="10"/>
      <c r="S351" s="10" t="s">
        <v>423</v>
      </c>
      <c r="T351" s="7">
        <v>200000003046</v>
      </c>
      <c r="U351" s="22">
        <v>0.5</v>
      </c>
      <c r="V351" s="8" t="s">
        <v>359</v>
      </c>
      <c r="W351" s="8" t="s">
        <v>362</v>
      </c>
      <c r="X351" s="8" t="s">
        <v>16</v>
      </c>
      <c r="Y351" s="8"/>
      <c r="Z351" s="8"/>
      <c r="AA351" s="54"/>
      <c r="AB351" s="54"/>
      <c r="AC351" s="54"/>
      <c r="AD351" s="54"/>
      <c r="AE351" s="54"/>
      <c r="AF351" s="52"/>
      <c r="AG351" s="52"/>
      <c r="AH351" s="52"/>
      <c r="AI351" s="52"/>
    </row>
    <row r="352" spans="2:36" x14ac:dyDescent="0.25">
      <c r="T352" s="5"/>
      <c r="AA352" s="90">
        <f>SUM(AA349:AA351)</f>
        <v>2280</v>
      </c>
      <c r="AB352" s="126">
        <f>AVERAGE(AB349:AB351)</f>
        <v>15780.837697425677</v>
      </c>
      <c r="AC352" s="53">
        <f>SUM(AC349:AC351)</f>
        <v>35980.309950130541</v>
      </c>
      <c r="AD352" s="53"/>
      <c r="AE352" s="52"/>
      <c r="AF352" s="52"/>
      <c r="AG352" s="126">
        <f>AB352/1000</f>
        <v>15.780837697425676</v>
      </c>
      <c r="AH352" s="52"/>
      <c r="AI352" s="52"/>
    </row>
    <row r="353" spans="2:49" x14ac:dyDescent="0.25">
      <c r="T353" s="5"/>
      <c r="AA353" s="52"/>
      <c r="AB353" s="52"/>
      <c r="AC353" s="52"/>
      <c r="AD353" s="52"/>
      <c r="AE353" s="52"/>
      <c r="AF353" s="52"/>
      <c r="AG353" s="52"/>
      <c r="AH353" s="52"/>
      <c r="AI353" s="52"/>
    </row>
    <row r="354" spans="2:49" ht="18.75" x14ac:dyDescent="0.3">
      <c r="J354" s="16" t="s">
        <v>52</v>
      </c>
      <c r="K354" s="59" t="s">
        <v>363</v>
      </c>
      <c r="L354" s="59"/>
      <c r="M354" s="59"/>
      <c r="N354" s="60"/>
      <c r="T354" s="58"/>
      <c r="U354" s="57"/>
      <c r="V354" t="s">
        <v>376</v>
      </c>
      <c r="AA354" s="52"/>
      <c r="AB354" s="52"/>
      <c r="AC354" s="52"/>
      <c r="AD354" s="52"/>
      <c r="AE354" s="52"/>
      <c r="AF354" s="52"/>
      <c r="AG354" s="52"/>
      <c r="AH354" s="52"/>
      <c r="AI354" s="52"/>
    </row>
    <row r="355" spans="2:49" x14ac:dyDescent="0.25">
      <c r="B355">
        <v>95</v>
      </c>
      <c r="C355" t="s">
        <v>1908</v>
      </c>
      <c r="D355" t="s">
        <v>1837</v>
      </c>
      <c r="E355" t="s">
        <v>1835</v>
      </c>
      <c r="F355" t="s">
        <v>1869</v>
      </c>
      <c r="G355" t="s">
        <v>2</v>
      </c>
      <c r="I355" t="s">
        <v>1817</v>
      </c>
      <c r="J355" s="10" t="s">
        <v>8</v>
      </c>
      <c r="K355" s="10" t="s">
        <v>61</v>
      </c>
      <c r="L355" s="10"/>
      <c r="M355" s="10"/>
      <c r="N355" s="11" t="s">
        <v>364</v>
      </c>
      <c r="O355" s="10" t="s">
        <v>303</v>
      </c>
      <c r="P355" s="10" t="s">
        <v>2</v>
      </c>
      <c r="Q355" s="10" t="s">
        <v>98</v>
      </c>
      <c r="R355" s="10" t="s">
        <v>98</v>
      </c>
      <c r="S355" s="10" t="s">
        <v>98</v>
      </c>
      <c r="T355" s="7">
        <v>200000005405</v>
      </c>
      <c r="U355" s="22">
        <v>0.95</v>
      </c>
      <c r="V355" s="8" t="s">
        <v>366</v>
      </c>
      <c r="W355" s="8" t="s">
        <v>367</v>
      </c>
      <c r="X355" s="8" t="s">
        <v>13</v>
      </c>
      <c r="Y355" s="8" t="s">
        <v>375</v>
      </c>
      <c r="Z355" s="8"/>
      <c r="AA355" s="54">
        <v>1980</v>
      </c>
      <c r="AB355" s="54">
        <v>59384.555609127274</v>
      </c>
      <c r="AC355" s="54">
        <f>AA355/1000*AB355</f>
        <v>117581.42010607201</v>
      </c>
      <c r="AD355" s="54"/>
      <c r="AE355" s="54">
        <f>AA355/1000*AB359</f>
        <v>94113.955721739083</v>
      </c>
      <c r="AF355" s="52"/>
      <c r="AG355" s="52"/>
      <c r="AH355" s="52"/>
      <c r="AI355" s="52"/>
      <c r="AO355">
        <v>14</v>
      </c>
      <c r="AS355">
        <v>1858</v>
      </c>
      <c r="AT355">
        <v>7.84</v>
      </c>
      <c r="AU355">
        <v>2.81</v>
      </c>
      <c r="AV355">
        <v>156.80000000000001</v>
      </c>
      <c r="AW355">
        <v>2.887</v>
      </c>
    </row>
    <row r="356" spans="2:49" x14ac:dyDescent="0.25">
      <c r="B356">
        <v>95</v>
      </c>
      <c r="C356" t="s">
        <v>1908</v>
      </c>
      <c r="D356" t="s">
        <v>1837</v>
      </c>
      <c r="E356" t="s">
        <v>1835</v>
      </c>
      <c r="F356" t="s">
        <v>1869</v>
      </c>
      <c r="G356" t="s">
        <v>2</v>
      </c>
      <c r="I356" t="s">
        <v>1817</v>
      </c>
      <c r="J356" s="10" t="s">
        <v>8</v>
      </c>
      <c r="K356" s="10" t="s">
        <v>32</v>
      </c>
      <c r="L356" s="10"/>
      <c r="M356" s="10"/>
      <c r="N356" s="11" t="s">
        <v>364</v>
      </c>
      <c r="O356" s="10" t="s">
        <v>303</v>
      </c>
      <c r="P356" s="10" t="s">
        <v>2</v>
      </c>
      <c r="Q356" s="10" t="s">
        <v>98</v>
      </c>
      <c r="R356" s="10" t="s">
        <v>98</v>
      </c>
      <c r="S356" s="10" t="s">
        <v>98</v>
      </c>
      <c r="T356" s="7">
        <v>200000005405</v>
      </c>
      <c r="U356" s="22">
        <v>0.95</v>
      </c>
      <c r="V356" s="8" t="s">
        <v>366</v>
      </c>
      <c r="W356" s="8" t="s">
        <v>368</v>
      </c>
      <c r="X356" s="8" t="s">
        <v>13</v>
      </c>
      <c r="Y356" s="8"/>
      <c r="Z356" s="8"/>
      <c r="AA356" s="54"/>
      <c r="AB356" s="54"/>
      <c r="AC356" s="54"/>
      <c r="AD356" s="54"/>
      <c r="AE356" s="54"/>
      <c r="AF356" s="52"/>
      <c r="AG356" s="52"/>
      <c r="AH356" s="52"/>
      <c r="AI356" s="52"/>
    </row>
    <row r="357" spans="2:49" x14ac:dyDescent="0.25">
      <c r="B357">
        <v>95</v>
      </c>
      <c r="C357" t="s">
        <v>1908</v>
      </c>
      <c r="D357" t="s">
        <v>1837</v>
      </c>
      <c r="E357" t="s">
        <v>1835</v>
      </c>
      <c r="F357" t="s">
        <v>1869</v>
      </c>
      <c r="G357" t="s">
        <v>2</v>
      </c>
      <c r="I357" t="s">
        <v>1817</v>
      </c>
      <c r="J357" s="10" t="s">
        <v>8</v>
      </c>
      <c r="K357" s="10" t="s">
        <v>31</v>
      </c>
      <c r="L357" s="10"/>
      <c r="M357" s="10"/>
      <c r="N357" s="11" t="s">
        <v>364</v>
      </c>
      <c r="O357" s="10" t="s">
        <v>303</v>
      </c>
      <c r="P357" s="10" t="s">
        <v>2</v>
      </c>
      <c r="Q357" s="10" t="s">
        <v>98</v>
      </c>
      <c r="R357" s="10" t="s">
        <v>98</v>
      </c>
      <c r="S357" s="10" t="s">
        <v>98</v>
      </c>
      <c r="T357" s="7">
        <v>200000005405</v>
      </c>
      <c r="U357" s="22">
        <v>0.95</v>
      </c>
      <c r="V357" s="8" t="s">
        <v>366</v>
      </c>
      <c r="W357" s="8" t="s">
        <v>369</v>
      </c>
      <c r="X357" s="8" t="s">
        <v>13</v>
      </c>
      <c r="Y357" s="8"/>
      <c r="Z357" s="8"/>
      <c r="AA357" s="54"/>
      <c r="AB357" s="54"/>
      <c r="AC357" s="54"/>
      <c r="AD357" s="54"/>
      <c r="AE357" s="54"/>
      <c r="AF357" s="52"/>
      <c r="AG357" s="52"/>
      <c r="AH357" s="52"/>
      <c r="AI357" s="52"/>
    </row>
    <row r="358" spans="2:49" x14ac:dyDescent="0.25">
      <c r="B358">
        <v>95</v>
      </c>
      <c r="C358" t="s">
        <v>1908</v>
      </c>
      <c r="D358" t="s">
        <v>1837</v>
      </c>
      <c r="E358" t="s">
        <v>1835</v>
      </c>
      <c r="F358" t="s">
        <v>1869</v>
      </c>
      <c r="G358" t="s">
        <v>2</v>
      </c>
      <c r="I358" t="s">
        <v>1817</v>
      </c>
      <c r="J358" s="10" t="s">
        <v>8</v>
      </c>
      <c r="K358" s="10" t="s">
        <v>30</v>
      </c>
      <c r="L358" s="10"/>
      <c r="M358" s="10"/>
      <c r="N358" s="11" t="s">
        <v>364</v>
      </c>
      <c r="O358" s="10" t="s">
        <v>303</v>
      </c>
      <c r="P358" s="10" t="s">
        <v>2</v>
      </c>
      <c r="Q358" s="10" t="s">
        <v>98</v>
      </c>
      <c r="R358" s="10" t="s">
        <v>98</v>
      </c>
      <c r="S358" s="10" t="s">
        <v>98</v>
      </c>
      <c r="T358" s="7">
        <v>200000005405</v>
      </c>
      <c r="U358" s="22">
        <v>0.95</v>
      </c>
      <c r="V358" s="8" t="s">
        <v>366</v>
      </c>
      <c r="W358" s="8" t="s">
        <v>370</v>
      </c>
      <c r="X358" s="8" t="s">
        <v>13</v>
      </c>
      <c r="Y358" s="8"/>
      <c r="Z358" s="8"/>
      <c r="AA358" s="54"/>
      <c r="AB358" s="54"/>
      <c r="AC358" s="54"/>
      <c r="AD358" s="54"/>
      <c r="AE358" s="54"/>
      <c r="AF358" s="52"/>
      <c r="AG358" s="52"/>
      <c r="AH358" s="52"/>
      <c r="AI358" s="52"/>
    </row>
    <row r="359" spans="2:49" x14ac:dyDescent="0.25">
      <c r="B359">
        <v>95</v>
      </c>
      <c r="C359" t="s">
        <v>1908</v>
      </c>
      <c r="D359" t="s">
        <v>1837</v>
      </c>
      <c r="E359" t="s">
        <v>1835</v>
      </c>
      <c r="F359" t="s">
        <v>1869</v>
      </c>
      <c r="G359" t="s">
        <v>2</v>
      </c>
      <c r="I359" t="s">
        <v>1817</v>
      </c>
      <c r="J359" s="94" t="s">
        <v>8</v>
      </c>
      <c r="K359" s="94" t="s">
        <v>79</v>
      </c>
      <c r="L359" s="94"/>
      <c r="M359" s="94"/>
      <c r="N359" s="135" t="s">
        <v>365</v>
      </c>
      <c r="O359" s="94" t="s">
        <v>303</v>
      </c>
      <c r="P359" s="94" t="s">
        <v>2</v>
      </c>
      <c r="Q359" s="94" t="s">
        <v>98</v>
      </c>
      <c r="R359" s="94" t="s">
        <v>98</v>
      </c>
      <c r="S359" s="94" t="s">
        <v>98</v>
      </c>
      <c r="T359" s="111">
        <v>200000006423</v>
      </c>
      <c r="U359" s="133">
        <v>0.95</v>
      </c>
      <c r="V359" s="123" t="s">
        <v>371</v>
      </c>
      <c r="W359" s="123" t="s">
        <v>373</v>
      </c>
      <c r="X359" s="123" t="s">
        <v>13</v>
      </c>
      <c r="Y359" s="123" t="s">
        <v>374</v>
      </c>
      <c r="Z359" s="123"/>
      <c r="AA359" s="156">
        <v>100</v>
      </c>
      <c r="AB359" s="156">
        <v>47532.300869565195</v>
      </c>
      <c r="AC359" s="156">
        <f>AA359/1000*AB359</f>
        <v>4753.2300869565197</v>
      </c>
      <c r="AD359" s="156"/>
      <c r="AE359" s="156">
        <f>AA359/1000*AB359</f>
        <v>4753.2300869565197</v>
      </c>
      <c r="AF359" s="52"/>
      <c r="AG359" s="52"/>
      <c r="AH359" s="52"/>
      <c r="AI359" s="52"/>
    </row>
    <row r="360" spans="2:49" x14ac:dyDescent="0.25">
      <c r="B360">
        <v>95</v>
      </c>
      <c r="C360" t="s">
        <v>1908</v>
      </c>
      <c r="D360" t="s">
        <v>1837</v>
      </c>
      <c r="E360" t="s">
        <v>1835</v>
      </c>
      <c r="F360" t="s">
        <v>1869</v>
      </c>
      <c r="G360" t="s">
        <v>2</v>
      </c>
      <c r="I360" t="s">
        <v>1817</v>
      </c>
      <c r="J360" s="10" t="s">
        <v>8</v>
      </c>
      <c r="K360" s="10" t="s">
        <v>64</v>
      </c>
      <c r="L360" s="10"/>
      <c r="M360" s="10"/>
      <c r="N360" s="11" t="s">
        <v>365</v>
      </c>
      <c r="O360" s="10" t="s">
        <v>297</v>
      </c>
      <c r="P360" s="10" t="s">
        <v>2</v>
      </c>
      <c r="Q360" s="10" t="s">
        <v>98</v>
      </c>
      <c r="R360" s="10" t="s">
        <v>98</v>
      </c>
      <c r="S360" s="10" t="s">
        <v>98</v>
      </c>
      <c r="T360" s="7">
        <v>200000006423</v>
      </c>
      <c r="U360" s="22">
        <v>0.95</v>
      </c>
      <c r="V360" s="8" t="s">
        <v>371</v>
      </c>
      <c r="W360" s="8" t="s">
        <v>372</v>
      </c>
      <c r="X360" s="8" t="s">
        <v>13</v>
      </c>
      <c r="Y360" s="8"/>
      <c r="Z360" s="8"/>
      <c r="AA360" s="54"/>
      <c r="AB360" s="54"/>
      <c r="AC360" s="54"/>
      <c r="AD360" s="54"/>
      <c r="AE360" s="54"/>
      <c r="AF360" s="52"/>
      <c r="AG360" s="52"/>
      <c r="AH360" s="52"/>
      <c r="AI360" s="52"/>
    </row>
    <row r="361" spans="2:49" x14ac:dyDescent="0.25">
      <c r="T361" s="5"/>
      <c r="AA361" s="90">
        <f>SUM(AA355:AA360)</f>
        <v>2080</v>
      </c>
      <c r="AB361" s="126">
        <f>AVERAGE(AB355:AB360)</f>
        <v>53458.428239346234</v>
      </c>
      <c r="AC361" s="53">
        <f>SUM(AC355:AC360)</f>
        <v>122334.65019302853</v>
      </c>
      <c r="AD361" s="53"/>
      <c r="AE361" s="53">
        <f>SUM(AE355:AE360)</f>
        <v>98867.185808695605</v>
      </c>
      <c r="AF361" s="53">
        <f>AC361-AE361</f>
        <v>23467.464384332925</v>
      </c>
      <c r="AG361" s="126">
        <f>AB361/1000</f>
        <v>53.458428239346233</v>
      </c>
      <c r="AH361" s="52"/>
      <c r="AI361" s="52"/>
    </row>
    <row r="362" spans="2:49" x14ac:dyDescent="0.25">
      <c r="T362" s="5"/>
      <c r="AA362" s="52"/>
      <c r="AB362" s="52"/>
      <c r="AC362" s="53"/>
      <c r="AD362" s="53"/>
      <c r="AE362" s="53"/>
      <c r="AF362" s="53"/>
      <c r="AG362" s="53"/>
      <c r="AH362" s="52"/>
      <c r="AI362" s="52"/>
    </row>
    <row r="363" spans="2:49" ht="18.75" x14ac:dyDescent="0.3">
      <c r="J363" s="16" t="s">
        <v>52</v>
      </c>
      <c r="K363" s="59" t="s">
        <v>436</v>
      </c>
      <c r="L363" s="59"/>
      <c r="M363" s="59"/>
      <c r="N363" s="60"/>
      <c r="S363" s="57"/>
      <c r="T363" s="58"/>
      <c r="U363" s="57"/>
      <c r="AA363" s="52"/>
      <c r="AB363" s="64"/>
      <c r="AC363" s="65"/>
      <c r="AD363" s="53"/>
      <c r="AE363" s="53"/>
      <c r="AF363" s="53"/>
      <c r="AG363" s="53"/>
      <c r="AH363" s="52"/>
      <c r="AI363" s="52"/>
    </row>
    <row r="364" spans="2:49" x14ac:dyDescent="0.25">
      <c r="B364">
        <v>96</v>
      </c>
      <c r="C364" t="s">
        <v>1908</v>
      </c>
      <c r="D364" t="s">
        <v>1837</v>
      </c>
      <c r="E364" t="s">
        <v>1835</v>
      </c>
      <c r="F364" t="s">
        <v>1869</v>
      </c>
      <c r="G364" t="s">
        <v>10</v>
      </c>
      <c r="I364" t="s">
        <v>1817</v>
      </c>
      <c r="J364" s="10" t="s">
        <v>8</v>
      </c>
      <c r="K364" s="10" t="s">
        <v>46</v>
      </c>
      <c r="L364" s="10"/>
      <c r="M364" s="10"/>
      <c r="N364" s="11" t="s">
        <v>1536</v>
      </c>
      <c r="O364" s="10" t="s">
        <v>297</v>
      </c>
      <c r="P364" s="10" t="s">
        <v>440</v>
      </c>
      <c r="Q364" s="10" t="s">
        <v>1745</v>
      </c>
      <c r="R364" s="10" t="s">
        <v>1746</v>
      </c>
      <c r="S364" s="10" t="s">
        <v>98</v>
      </c>
      <c r="T364" s="7">
        <v>200000002994</v>
      </c>
      <c r="U364" s="22">
        <v>0.95</v>
      </c>
      <c r="V364" s="8" t="s">
        <v>366</v>
      </c>
      <c r="W364" s="8" t="s">
        <v>1744</v>
      </c>
      <c r="X364" s="8" t="s">
        <v>1537</v>
      </c>
      <c r="Y364" s="8" t="s">
        <v>462</v>
      </c>
      <c r="Z364" s="8"/>
      <c r="AA364" s="54"/>
      <c r="AB364" s="54"/>
      <c r="AC364" s="54"/>
      <c r="AD364" s="54"/>
      <c r="AE364" s="54"/>
      <c r="AF364" s="53"/>
      <c r="AG364" s="53"/>
      <c r="AH364" s="52"/>
      <c r="AI364" s="52"/>
    </row>
    <row r="365" spans="2:49" x14ac:dyDescent="0.25">
      <c r="B365">
        <v>96</v>
      </c>
      <c r="C365" t="s">
        <v>1908</v>
      </c>
      <c r="D365" t="s">
        <v>1837</v>
      </c>
      <c r="E365" t="s">
        <v>1835</v>
      </c>
      <c r="F365" t="s">
        <v>1869</v>
      </c>
      <c r="G365" t="s">
        <v>10</v>
      </c>
      <c r="I365" t="s">
        <v>1817</v>
      </c>
      <c r="J365" s="123" t="s">
        <v>8</v>
      </c>
      <c r="K365" s="123" t="s">
        <v>30</v>
      </c>
      <c r="L365" s="123" t="s">
        <v>1110</v>
      </c>
      <c r="M365" s="123" t="s">
        <v>1759</v>
      </c>
      <c r="N365" s="123" t="s">
        <v>437</v>
      </c>
      <c r="O365" s="123" t="s">
        <v>303</v>
      </c>
      <c r="P365" s="123" t="s">
        <v>440</v>
      </c>
      <c r="Q365" s="123" t="s">
        <v>1747</v>
      </c>
      <c r="R365" s="123" t="s">
        <v>1748</v>
      </c>
      <c r="S365" s="123" t="s">
        <v>98</v>
      </c>
      <c r="T365" s="111">
        <v>200000003245</v>
      </c>
      <c r="U365" s="133">
        <v>0.15</v>
      </c>
      <c r="V365" s="123" t="s">
        <v>371</v>
      </c>
      <c r="W365" s="123" t="s">
        <v>445</v>
      </c>
      <c r="X365" s="123" t="s">
        <v>12</v>
      </c>
      <c r="Y365" s="123" t="s">
        <v>453</v>
      </c>
      <c r="Z365" s="151"/>
      <c r="AA365" s="158">
        <v>8265.5</v>
      </c>
      <c r="AB365" s="138">
        <v>13730.571810346388</v>
      </c>
      <c r="AC365" s="156">
        <f>AA365/1000*AB365</f>
        <v>113490.04129841806</v>
      </c>
      <c r="AD365" s="156"/>
      <c r="AE365" s="156">
        <f>AA365/1000*AB365</f>
        <v>113490.04129841806</v>
      </c>
      <c r="AF365" s="53"/>
      <c r="AG365" s="53"/>
      <c r="AH365" s="52"/>
      <c r="AI365" s="52"/>
      <c r="AO365">
        <v>2</v>
      </c>
      <c r="AP365">
        <v>2.113</v>
      </c>
      <c r="AQ365">
        <v>2.113</v>
      </c>
      <c r="AS365">
        <v>0.79700000000000004</v>
      </c>
      <c r="AT365">
        <v>0.01</v>
      </c>
      <c r="AU365">
        <v>5.5E-2</v>
      </c>
      <c r="AV365">
        <v>30.82</v>
      </c>
      <c r="AW365">
        <v>2.085</v>
      </c>
    </row>
    <row r="366" spans="2:49" x14ac:dyDescent="0.25">
      <c r="B366">
        <v>96</v>
      </c>
      <c r="C366" t="s">
        <v>1908</v>
      </c>
      <c r="D366" t="s">
        <v>1837</v>
      </c>
      <c r="E366" t="s">
        <v>1835</v>
      </c>
      <c r="F366" t="s">
        <v>1869</v>
      </c>
      <c r="G366" t="s">
        <v>10</v>
      </c>
      <c r="I366" t="s">
        <v>1817</v>
      </c>
      <c r="J366" s="8" t="s">
        <v>8</v>
      </c>
      <c r="K366" s="8" t="s">
        <v>32</v>
      </c>
      <c r="L366" s="8" t="s">
        <v>1082</v>
      </c>
      <c r="M366" s="8" t="s">
        <v>1081</v>
      </c>
      <c r="N366" s="8" t="s">
        <v>437</v>
      </c>
      <c r="O366" s="8" t="s">
        <v>303</v>
      </c>
      <c r="P366" s="8" t="s">
        <v>440</v>
      </c>
      <c r="Q366" s="8" t="s">
        <v>1747</v>
      </c>
      <c r="R366" s="8" t="s">
        <v>1748</v>
      </c>
      <c r="S366" s="8" t="s">
        <v>98</v>
      </c>
      <c r="T366" s="7">
        <v>200000003245</v>
      </c>
      <c r="U366" s="22">
        <v>0.15</v>
      </c>
      <c r="V366" s="8" t="s">
        <v>371</v>
      </c>
      <c r="W366" s="8" t="s">
        <v>446</v>
      </c>
      <c r="X366" s="8" t="s">
        <v>12</v>
      </c>
      <c r="Y366" s="8"/>
      <c r="Z366" s="36"/>
      <c r="AA366" s="36"/>
      <c r="AB366" s="8"/>
      <c r="AC366" s="63"/>
      <c r="AD366" s="63"/>
      <c r="AE366" s="54"/>
      <c r="AF366" s="53"/>
      <c r="AG366" s="53"/>
      <c r="AH366" s="52"/>
      <c r="AI366" s="52"/>
      <c r="AO366">
        <v>4</v>
      </c>
      <c r="AP366">
        <v>0.25900000000000001</v>
      </c>
      <c r="AQ366">
        <v>2.121</v>
      </c>
      <c r="AS366">
        <v>210.6</v>
      </c>
      <c r="AT366">
        <v>0.54</v>
      </c>
      <c r="AU366">
        <v>0.08</v>
      </c>
      <c r="AV366">
        <v>4.9569999999999999</v>
      </c>
      <c r="AW366">
        <v>0.25900000000000001</v>
      </c>
    </row>
    <row r="367" spans="2:49" x14ac:dyDescent="0.25">
      <c r="B367">
        <v>96</v>
      </c>
      <c r="C367" t="s">
        <v>1908</v>
      </c>
      <c r="D367" t="s">
        <v>1837</v>
      </c>
      <c r="E367" t="s">
        <v>1835</v>
      </c>
      <c r="F367" t="s">
        <v>1869</v>
      </c>
      <c r="G367" t="s">
        <v>10</v>
      </c>
      <c r="I367" t="s">
        <v>1817</v>
      </c>
      <c r="J367" s="8" t="s">
        <v>8</v>
      </c>
      <c r="K367" s="8" t="s">
        <v>64</v>
      </c>
      <c r="L367" s="8" t="s">
        <v>1757</v>
      </c>
      <c r="M367" s="8" t="s">
        <v>1758</v>
      </c>
      <c r="N367" s="8" t="s">
        <v>437</v>
      </c>
      <c r="O367" s="8" t="s">
        <v>303</v>
      </c>
      <c r="P367" s="8" t="s">
        <v>440</v>
      </c>
      <c r="Q367" s="8" t="s">
        <v>1747</v>
      </c>
      <c r="R367" s="8" t="s">
        <v>1748</v>
      </c>
      <c r="S367" s="8" t="s">
        <v>98</v>
      </c>
      <c r="T367" s="7">
        <v>200000003245</v>
      </c>
      <c r="U367" s="22">
        <v>0.15</v>
      </c>
      <c r="V367" s="8" t="s">
        <v>371</v>
      </c>
      <c r="W367" s="8" t="s">
        <v>442</v>
      </c>
      <c r="X367" s="8" t="s">
        <v>12</v>
      </c>
      <c r="Y367" s="8"/>
      <c r="Z367" s="36"/>
      <c r="AA367" s="36"/>
      <c r="AB367" s="8"/>
      <c r="AC367" s="63"/>
      <c r="AD367" s="63"/>
      <c r="AE367" s="54"/>
      <c r="AF367" s="53"/>
      <c r="AG367" s="53"/>
      <c r="AH367" s="52"/>
      <c r="AO367" s="162">
        <v>58</v>
      </c>
      <c r="AP367">
        <v>7.0000000000000007E-2</v>
      </c>
      <c r="AQ367">
        <v>0.31</v>
      </c>
      <c r="AS367">
        <v>13580</v>
      </c>
      <c r="AT367">
        <v>56.36</v>
      </c>
      <c r="AU367">
        <v>6.23</v>
      </c>
      <c r="AV367">
        <v>4.0490000000000004</v>
      </c>
      <c r="AW367">
        <v>0.27379999999999999</v>
      </c>
    </row>
    <row r="368" spans="2:49" x14ac:dyDescent="0.25">
      <c r="B368">
        <v>96</v>
      </c>
      <c r="C368" t="s">
        <v>1908</v>
      </c>
      <c r="D368" t="s">
        <v>1837</v>
      </c>
      <c r="E368" t="s">
        <v>1835</v>
      </c>
      <c r="F368" t="s">
        <v>1869</v>
      </c>
      <c r="G368" t="s">
        <v>10</v>
      </c>
      <c r="I368" t="s">
        <v>1817</v>
      </c>
      <c r="J368" s="8" t="s">
        <v>8</v>
      </c>
      <c r="K368" s="8" t="s">
        <v>443</v>
      </c>
      <c r="L368" s="8" t="s">
        <v>1767</v>
      </c>
      <c r="M368" s="8"/>
      <c r="N368" s="8" t="s">
        <v>437</v>
      </c>
      <c r="O368" s="8" t="s">
        <v>297</v>
      </c>
      <c r="P368" s="8" t="s">
        <v>440</v>
      </c>
      <c r="Q368" s="8" t="s">
        <v>1747</v>
      </c>
      <c r="R368" s="8" t="s">
        <v>1748</v>
      </c>
      <c r="S368" s="8" t="s">
        <v>98</v>
      </c>
      <c r="T368" s="7">
        <v>200000003245</v>
      </c>
      <c r="U368" s="22">
        <v>0.15</v>
      </c>
      <c r="V368" s="8" t="s">
        <v>371</v>
      </c>
      <c r="W368" s="8" t="s">
        <v>444</v>
      </c>
      <c r="X368" s="8" t="s">
        <v>12</v>
      </c>
      <c r="Y368" s="8"/>
      <c r="Z368" s="36"/>
      <c r="AA368" s="62"/>
      <c r="AB368" s="54"/>
      <c r="AC368" s="63"/>
      <c r="AD368" s="63"/>
      <c r="AE368" s="54"/>
      <c r="AF368" s="53"/>
      <c r="AG368" s="53"/>
      <c r="AH368" s="52"/>
      <c r="AI368" s="52"/>
      <c r="AS368">
        <f>SUM(AS369:AS371)</f>
        <v>22531</v>
      </c>
    </row>
    <row r="369" spans="2:49" x14ac:dyDescent="0.25">
      <c r="B369">
        <v>96</v>
      </c>
      <c r="C369" t="s">
        <v>1908</v>
      </c>
      <c r="D369" t="s">
        <v>1837</v>
      </c>
      <c r="E369" t="s">
        <v>1835</v>
      </c>
      <c r="F369" t="s">
        <v>1869</v>
      </c>
      <c r="G369" t="s">
        <v>10</v>
      </c>
      <c r="I369" t="s">
        <v>1817</v>
      </c>
      <c r="J369" s="8" t="s">
        <v>8</v>
      </c>
      <c r="K369" s="8" t="s">
        <v>64</v>
      </c>
      <c r="L369" s="8" t="s">
        <v>1757</v>
      </c>
      <c r="M369" s="8" t="s">
        <v>1758</v>
      </c>
      <c r="N369" s="8" t="s">
        <v>438</v>
      </c>
      <c r="O369" s="8" t="s">
        <v>303</v>
      </c>
      <c r="P369" s="8" t="s">
        <v>10</v>
      </c>
      <c r="Q369" s="8" t="s">
        <v>1751</v>
      </c>
      <c r="R369" s="8" t="s">
        <v>1750</v>
      </c>
      <c r="S369" s="8" t="s">
        <v>98</v>
      </c>
      <c r="T369" s="7">
        <v>200000005448</v>
      </c>
      <c r="U369" s="22">
        <v>0.05</v>
      </c>
      <c r="V369" s="8" t="s">
        <v>366</v>
      </c>
      <c r="W369" s="8" t="s">
        <v>449</v>
      </c>
      <c r="X369" s="8" t="s">
        <v>12</v>
      </c>
      <c r="Y369" s="8"/>
      <c r="Z369" s="36"/>
      <c r="AA369" s="62">
        <v>2940</v>
      </c>
      <c r="AB369" s="14">
        <v>39498.21643855601</v>
      </c>
      <c r="AC369" s="54">
        <f>AA369/1000*AB369</f>
        <v>116124.75632935467</v>
      </c>
      <c r="AD369" s="54"/>
      <c r="AE369" s="54">
        <f>AA369/1000*U369/U$365*AB$365</f>
        <v>13455.96037413946</v>
      </c>
      <c r="AF369" s="53"/>
      <c r="AG369" s="53"/>
      <c r="AH369" s="52"/>
      <c r="AI369" s="52"/>
      <c r="AO369">
        <v>48</v>
      </c>
      <c r="AP369">
        <v>2.1999999999999999E-2</v>
      </c>
      <c r="AQ369">
        <v>1.1319999999999999</v>
      </c>
      <c r="AS369">
        <v>9606</v>
      </c>
      <c r="AT369">
        <v>40.4</v>
      </c>
      <c r="AU369">
        <v>0.77</v>
      </c>
      <c r="AV369">
        <v>1.9410000000000001</v>
      </c>
      <c r="AW369">
        <v>4.2470000000000001E-2</v>
      </c>
    </row>
    <row r="370" spans="2:49" x14ac:dyDescent="0.25">
      <c r="B370">
        <v>96</v>
      </c>
      <c r="C370" t="s">
        <v>1908</v>
      </c>
      <c r="D370" t="s">
        <v>1837</v>
      </c>
      <c r="E370" t="s">
        <v>1835</v>
      </c>
      <c r="F370" t="s">
        <v>1869</v>
      </c>
      <c r="G370" t="s">
        <v>10</v>
      </c>
      <c r="I370" t="s">
        <v>1817</v>
      </c>
      <c r="J370" s="8" t="s">
        <v>8</v>
      </c>
      <c r="K370" s="8" t="s">
        <v>32</v>
      </c>
      <c r="L370" s="8" t="s">
        <v>1082</v>
      </c>
      <c r="M370" s="8" t="s">
        <v>1081</v>
      </c>
      <c r="N370" s="8" t="s">
        <v>438</v>
      </c>
      <c r="O370" s="8" t="s">
        <v>303</v>
      </c>
      <c r="P370" s="8" t="s">
        <v>10</v>
      </c>
      <c r="Q370" s="8" t="s">
        <v>1751</v>
      </c>
      <c r="R370" s="8" t="s">
        <v>1750</v>
      </c>
      <c r="S370" s="8" t="s">
        <v>98</v>
      </c>
      <c r="T370" s="7">
        <v>200000005448</v>
      </c>
      <c r="U370" s="22">
        <v>0.05</v>
      </c>
      <c r="V370" s="8" t="s">
        <v>366</v>
      </c>
      <c r="W370" s="8" t="s">
        <v>450</v>
      </c>
      <c r="X370" s="8" t="s">
        <v>12</v>
      </c>
      <c r="Y370" s="8"/>
      <c r="AB370" s="8"/>
      <c r="AC370" s="63"/>
      <c r="AD370" s="63"/>
      <c r="AE370" s="54"/>
      <c r="AF370" s="53"/>
      <c r="AG370" s="53"/>
      <c r="AH370" s="52"/>
      <c r="AI370" s="52"/>
      <c r="AO370">
        <v>27</v>
      </c>
      <c r="AP370">
        <v>8.5000000000000006E-3</v>
      </c>
      <c r="AQ370">
        <v>6.8000000000000005E-2</v>
      </c>
      <c r="AS370">
        <v>3319</v>
      </c>
      <c r="AT370">
        <v>7.92</v>
      </c>
      <c r="AU370">
        <v>1.99</v>
      </c>
      <c r="AV370">
        <v>7.5510000000000002</v>
      </c>
      <c r="AW370">
        <v>0.1855</v>
      </c>
    </row>
    <row r="371" spans="2:49" x14ac:dyDescent="0.25">
      <c r="B371">
        <v>96</v>
      </c>
      <c r="C371" t="s">
        <v>1908</v>
      </c>
      <c r="D371" t="s">
        <v>1837</v>
      </c>
      <c r="E371" t="s">
        <v>1835</v>
      </c>
      <c r="F371" t="s">
        <v>1869</v>
      </c>
      <c r="G371" t="s">
        <v>10</v>
      </c>
      <c r="I371" t="s">
        <v>1817</v>
      </c>
      <c r="J371" s="8" t="s">
        <v>8</v>
      </c>
      <c r="K371" s="8" t="s">
        <v>30</v>
      </c>
      <c r="L371" s="8" t="s">
        <v>1767</v>
      </c>
      <c r="M371" s="8"/>
      <c r="N371" s="8" t="s">
        <v>438</v>
      </c>
      <c r="O371" s="8" t="s">
        <v>303</v>
      </c>
      <c r="P371" s="8" t="s">
        <v>10</v>
      </c>
      <c r="Q371" s="8" t="s">
        <v>1751</v>
      </c>
      <c r="R371" s="8" t="s">
        <v>1750</v>
      </c>
      <c r="S371" s="8" t="s">
        <v>98</v>
      </c>
      <c r="T371" s="7">
        <v>200000005448</v>
      </c>
      <c r="U371" s="22">
        <v>0.05</v>
      </c>
      <c r="V371" s="8" t="s">
        <v>366</v>
      </c>
      <c r="W371" s="8" t="s">
        <v>451</v>
      </c>
      <c r="X371" s="8" t="s">
        <v>12</v>
      </c>
      <c r="Y371" s="8"/>
      <c r="Z371" s="36"/>
      <c r="AA371" s="62"/>
      <c r="AB371" s="54"/>
      <c r="AC371" s="63"/>
      <c r="AD371" s="63"/>
      <c r="AE371" s="54"/>
      <c r="AF371" s="53"/>
      <c r="AG371" s="53"/>
      <c r="AH371" s="52"/>
      <c r="AI371" s="52"/>
      <c r="AS371">
        <v>9606</v>
      </c>
      <c r="AT371">
        <v>40.4</v>
      </c>
      <c r="AU371">
        <v>0.77</v>
      </c>
      <c r="AV371">
        <v>1.9410000000000001</v>
      </c>
      <c r="AW371">
        <v>4.2470000000000001E-2</v>
      </c>
    </row>
    <row r="372" spans="2:49" x14ac:dyDescent="0.25">
      <c r="B372">
        <v>96</v>
      </c>
      <c r="C372" t="s">
        <v>1908</v>
      </c>
      <c r="D372" t="s">
        <v>1837</v>
      </c>
      <c r="E372" t="s">
        <v>1835</v>
      </c>
      <c r="F372" t="s">
        <v>1869</v>
      </c>
      <c r="G372" t="s">
        <v>10</v>
      </c>
      <c r="I372" t="s">
        <v>1817</v>
      </c>
      <c r="J372" s="8" t="s">
        <v>8</v>
      </c>
      <c r="K372" s="123"/>
      <c r="L372" s="123"/>
      <c r="M372" s="123"/>
      <c r="N372" s="8" t="s">
        <v>992</v>
      </c>
      <c r="O372" s="8" t="s">
        <v>303</v>
      </c>
      <c r="P372" s="8" t="s">
        <v>440</v>
      </c>
      <c r="Q372" s="8" t="s">
        <v>1752</v>
      </c>
      <c r="R372" s="8" t="s">
        <v>98</v>
      </c>
      <c r="S372" s="8" t="s">
        <v>98</v>
      </c>
      <c r="T372" s="7">
        <v>200000006707</v>
      </c>
      <c r="U372" s="22">
        <v>0.09</v>
      </c>
      <c r="V372" s="8" t="s">
        <v>371</v>
      </c>
      <c r="W372" s="8" t="s">
        <v>1144</v>
      </c>
      <c r="X372" s="8" t="s">
        <v>14</v>
      </c>
      <c r="Y372" s="8" t="s">
        <v>1754</v>
      </c>
      <c r="Z372" s="8"/>
      <c r="AA372" s="85">
        <v>180</v>
      </c>
      <c r="AB372" s="85">
        <v>50437.737107128669</v>
      </c>
      <c r="AC372" s="54">
        <f>AA372/1000*AB372</f>
        <v>9078.7926792831604</v>
      </c>
      <c r="AD372" s="54"/>
      <c r="AE372" s="54">
        <f>AA372/1000*U372/U$365*AB$365</f>
        <v>1482.9017555174098</v>
      </c>
      <c r="AO372">
        <v>3</v>
      </c>
      <c r="AP372">
        <v>0.26200000000000001</v>
      </c>
      <c r="AQ372">
        <v>0.27200000000000002</v>
      </c>
      <c r="AS372">
        <v>120.4</v>
      </c>
      <c r="AT372">
        <v>0.24</v>
      </c>
      <c r="AU372">
        <v>0.21</v>
      </c>
      <c r="AV372">
        <v>14.24</v>
      </c>
      <c r="AW372">
        <v>0.27029999999999998</v>
      </c>
    </row>
    <row r="373" spans="2:49" x14ac:dyDescent="0.25">
      <c r="B373">
        <v>96</v>
      </c>
      <c r="C373" t="s">
        <v>1908</v>
      </c>
      <c r="D373" t="s">
        <v>1837</v>
      </c>
      <c r="E373" t="s">
        <v>1835</v>
      </c>
      <c r="F373" t="s">
        <v>1869</v>
      </c>
      <c r="G373" t="s">
        <v>10</v>
      </c>
      <c r="I373" t="s">
        <v>1817</v>
      </c>
      <c r="J373" s="8" t="s">
        <v>8</v>
      </c>
      <c r="K373" s="8" t="s">
        <v>30</v>
      </c>
      <c r="L373" s="8" t="s">
        <v>1769</v>
      </c>
      <c r="M373" s="8" t="s">
        <v>1768</v>
      </c>
      <c r="N373" s="8" t="s">
        <v>439</v>
      </c>
      <c r="O373" s="8" t="s">
        <v>339</v>
      </c>
      <c r="P373" s="8" t="s">
        <v>440</v>
      </c>
      <c r="Q373" s="8" t="s">
        <v>1749</v>
      </c>
      <c r="R373" s="8" t="s">
        <v>1753</v>
      </c>
      <c r="S373" s="8" t="s">
        <v>98</v>
      </c>
      <c r="T373" s="7">
        <v>200000008136</v>
      </c>
      <c r="U373" s="22">
        <v>0.15</v>
      </c>
      <c r="V373" s="8" t="s">
        <v>371</v>
      </c>
      <c r="W373" s="8" t="s">
        <v>452</v>
      </c>
      <c r="X373" s="8" t="s">
        <v>12</v>
      </c>
      <c r="Y373" s="8"/>
      <c r="Z373" s="36"/>
      <c r="AA373" s="62">
        <v>280</v>
      </c>
      <c r="AB373" s="14">
        <v>14077.21752825146</v>
      </c>
      <c r="AC373" s="54">
        <f>AA373/1000*AB373</f>
        <v>3941.6209079104092</v>
      </c>
      <c r="AD373" s="54"/>
      <c r="AE373" s="54">
        <f>AA373/1000*U373/U$365*AB$365</f>
        <v>3844.5601068969891</v>
      </c>
      <c r="AF373" s="53"/>
      <c r="AG373" s="53"/>
      <c r="AH373" s="52"/>
      <c r="AI373" s="52"/>
      <c r="AO373">
        <v>4</v>
      </c>
      <c r="AP373">
        <v>0.91</v>
      </c>
      <c r="AQ373">
        <v>0.36399999999999999</v>
      </c>
      <c r="AS373">
        <v>1358</v>
      </c>
      <c r="AT373">
        <v>4.57</v>
      </c>
      <c r="AU373">
        <v>0.23</v>
      </c>
      <c r="AV373">
        <v>2.3079999999999998</v>
      </c>
      <c r="AW373">
        <v>0.1593</v>
      </c>
    </row>
    <row r="374" spans="2:49" x14ac:dyDescent="0.25">
      <c r="T374" s="56"/>
      <c r="U374" s="61"/>
      <c r="AA374" s="90">
        <f>SUM(AA365:AA373)</f>
        <v>11665.5</v>
      </c>
      <c r="AB374" s="126">
        <f>AVERAGE(AB365:AB373)</f>
        <v>29435.935721070633</v>
      </c>
      <c r="AC374" s="53">
        <f>SUM(AC365:AC373)</f>
        <v>242635.21121496629</v>
      </c>
      <c r="AD374" s="53"/>
      <c r="AE374" s="53">
        <f>SUM(AE365:AE373)</f>
        <v>132273.46353497193</v>
      </c>
      <c r="AF374" s="53">
        <f>AC374-AE374</f>
        <v>110361.74767999435</v>
      </c>
      <c r="AG374" s="126">
        <f>AB374/1000</f>
        <v>29.435935721070631</v>
      </c>
      <c r="AH374" s="52"/>
      <c r="AI374" s="52"/>
    </row>
    <row r="375" spans="2:49" x14ac:dyDescent="0.25">
      <c r="T375" s="5"/>
      <c r="AA375" s="52"/>
      <c r="AB375" s="52"/>
      <c r="AC375" s="52"/>
      <c r="AD375" s="52"/>
      <c r="AE375" s="52"/>
      <c r="AF375" s="52"/>
      <c r="AG375" s="52"/>
      <c r="AH375" s="52"/>
      <c r="AI375" s="52"/>
    </row>
    <row r="376" spans="2:49" ht="18.75" x14ac:dyDescent="0.3">
      <c r="J376" s="16" t="s">
        <v>52</v>
      </c>
      <c r="K376" s="25" t="s">
        <v>1190</v>
      </c>
      <c r="L376" s="25"/>
      <c r="M376" s="25"/>
      <c r="N376" s="26"/>
      <c r="S376" s="57"/>
      <c r="T376" s="58"/>
      <c r="AA376" s="52"/>
      <c r="AB376" s="52"/>
      <c r="AC376" s="52"/>
      <c r="AD376" s="52"/>
      <c r="AE376" s="52">
        <f>AC373-AE373</f>
        <v>97.060801013420132</v>
      </c>
      <c r="AF376" s="52"/>
      <c r="AG376" s="52"/>
      <c r="AH376" s="52"/>
      <c r="AI376" s="52"/>
    </row>
    <row r="377" spans="2:49" x14ac:dyDescent="0.25">
      <c r="B377">
        <v>105</v>
      </c>
      <c r="C377" t="s">
        <v>26</v>
      </c>
      <c r="D377" t="s">
        <v>1837</v>
      </c>
      <c r="E377" t="s">
        <v>19</v>
      </c>
      <c r="F377" t="s">
        <v>1842</v>
      </c>
      <c r="J377" s="8" t="s">
        <v>8</v>
      </c>
      <c r="K377" s="8" t="s">
        <v>30</v>
      </c>
      <c r="L377" s="8"/>
      <c r="M377" s="8"/>
      <c r="N377" s="8" t="s">
        <v>394</v>
      </c>
      <c r="O377" s="8" t="s">
        <v>303</v>
      </c>
      <c r="P377" s="8" t="s">
        <v>395</v>
      </c>
      <c r="Q377" s="8"/>
      <c r="R377" s="8"/>
      <c r="S377" s="8" t="s">
        <v>98</v>
      </c>
      <c r="T377" s="7">
        <v>200000003619</v>
      </c>
      <c r="U377" s="23">
        <v>7.0000000000000001E-3</v>
      </c>
      <c r="V377" s="8" t="s">
        <v>396</v>
      </c>
      <c r="W377" s="8" t="s">
        <v>397</v>
      </c>
      <c r="X377" s="8" t="s">
        <v>22</v>
      </c>
      <c r="Y377" s="8"/>
      <c r="Z377" s="8"/>
      <c r="AA377" s="54">
        <v>1635</v>
      </c>
      <c r="AB377" s="54">
        <v>96806.776001059654</v>
      </c>
      <c r="AC377" s="54">
        <f>AA377/1000*AB377</f>
        <v>158279.07876173253</v>
      </c>
      <c r="AD377" s="52"/>
      <c r="AE377" s="52"/>
      <c r="AF377" s="52"/>
      <c r="AG377" s="52"/>
      <c r="AH377" s="52"/>
      <c r="AI377" s="52"/>
    </row>
    <row r="378" spans="2:49" x14ac:dyDescent="0.25">
      <c r="B378">
        <v>105</v>
      </c>
      <c r="C378" t="s">
        <v>26</v>
      </c>
      <c r="D378" t="s">
        <v>1837</v>
      </c>
      <c r="E378" t="s">
        <v>19</v>
      </c>
      <c r="F378" t="s">
        <v>1842</v>
      </c>
      <c r="J378" s="8" t="s">
        <v>8</v>
      </c>
      <c r="K378" s="8" t="s">
        <v>32</v>
      </c>
      <c r="L378" s="8"/>
      <c r="M378" s="8"/>
      <c r="N378" s="8" t="s">
        <v>394</v>
      </c>
      <c r="O378" s="8" t="s">
        <v>303</v>
      </c>
      <c r="P378" s="8" t="s">
        <v>395</v>
      </c>
      <c r="Q378" s="8"/>
      <c r="R378" s="8"/>
      <c r="S378" s="8" t="s">
        <v>98</v>
      </c>
      <c r="T378" s="7">
        <v>200000003619</v>
      </c>
      <c r="U378" s="23">
        <v>7.0000000000000001E-3</v>
      </c>
      <c r="V378" s="8" t="s">
        <v>396</v>
      </c>
      <c r="W378" s="8" t="s">
        <v>398</v>
      </c>
      <c r="X378" s="8" t="s">
        <v>22</v>
      </c>
      <c r="Y378" s="8"/>
      <c r="Z378" s="8"/>
      <c r="AA378" s="54"/>
      <c r="AB378" s="54"/>
      <c r="AC378" s="54"/>
      <c r="AD378" s="52"/>
      <c r="AE378" s="52"/>
      <c r="AF378" s="52"/>
      <c r="AG378" s="52"/>
      <c r="AH378" s="52"/>
      <c r="AI378" s="52"/>
    </row>
    <row r="379" spans="2:49" x14ac:dyDescent="0.25">
      <c r="B379">
        <v>105</v>
      </c>
      <c r="C379" t="s">
        <v>26</v>
      </c>
      <c r="D379" t="s">
        <v>1837</v>
      </c>
      <c r="E379" t="s">
        <v>19</v>
      </c>
      <c r="F379" t="s">
        <v>1842</v>
      </c>
      <c r="J379" s="8" t="s">
        <v>8</v>
      </c>
      <c r="K379" s="8" t="s">
        <v>31</v>
      </c>
      <c r="L379" s="8"/>
      <c r="M379" s="8"/>
      <c r="N379" s="8" t="s">
        <v>394</v>
      </c>
      <c r="O379" s="8" t="s">
        <v>303</v>
      </c>
      <c r="P379" s="8" t="s">
        <v>395</v>
      </c>
      <c r="Q379" s="8"/>
      <c r="R379" s="8"/>
      <c r="S379" s="8" t="s">
        <v>98</v>
      </c>
      <c r="T379" s="7">
        <v>200000003619</v>
      </c>
      <c r="U379" s="23">
        <v>7.0000000000000001E-3</v>
      </c>
      <c r="V379" s="8" t="s">
        <v>396</v>
      </c>
      <c r="W379" s="8" t="s">
        <v>399</v>
      </c>
      <c r="X379" s="8" t="s">
        <v>22</v>
      </c>
      <c r="Y379" s="8"/>
      <c r="Z379" s="8"/>
      <c r="AA379" s="54"/>
      <c r="AB379" s="54"/>
      <c r="AC379" s="54"/>
      <c r="AD379" s="52"/>
      <c r="AE379" s="52"/>
      <c r="AF379" s="52"/>
      <c r="AG379" s="52"/>
      <c r="AH379" s="52"/>
      <c r="AI379" s="52"/>
    </row>
    <row r="380" spans="2:49" x14ac:dyDescent="0.25">
      <c r="T380" s="56"/>
      <c r="U380" s="41"/>
      <c r="AA380" s="90">
        <f>SUM(AA377:AA379)</f>
        <v>1635</v>
      </c>
      <c r="AB380" s="126">
        <f>AVERAGE(AB377:AB379)</f>
        <v>96806.776001059654</v>
      </c>
      <c r="AC380" s="53">
        <f>SUM(AC377:AC379)</f>
        <v>158279.07876173253</v>
      </c>
      <c r="AD380" s="53"/>
      <c r="AE380" s="52"/>
      <c r="AF380" s="52"/>
      <c r="AG380" s="126">
        <f>AB380/1000</f>
        <v>96.80677600105966</v>
      </c>
      <c r="AH380" s="52"/>
      <c r="AI380" s="52"/>
    </row>
    <row r="381" spans="2:49" ht="18.75" x14ac:dyDescent="0.3">
      <c r="J381" s="16" t="s">
        <v>52</v>
      </c>
      <c r="K381" s="27" t="s">
        <v>1191</v>
      </c>
      <c r="L381" s="27"/>
      <c r="M381" s="27"/>
      <c r="N381" s="28"/>
      <c r="S381" s="57"/>
      <c r="T381" s="58"/>
      <c r="U381" s="57"/>
      <c r="AA381" s="52"/>
      <c r="AB381" s="52"/>
      <c r="AC381" s="52"/>
      <c r="AD381" s="52"/>
      <c r="AE381" s="52"/>
      <c r="AF381" s="52"/>
      <c r="AG381" s="52"/>
      <c r="AH381" s="52"/>
      <c r="AI381" s="52"/>
    </row>
    <row r="382" spans="2:49" x14ac:dyDescent="0.25">
      <c r="B382">
        <v>98</v>
      </c>
      <c r="C382" t="s">
        <v>26</v>
      </c>
      <c r="D382" t="s">
        <v>1844</v>
      </c>
      <c r="E382" t="s">
        <v>1690</v>
      </c>
      <c r="F382" t="s">
        <v>1823</v>
      </c>
      <c r="J382" s="10" t="s">
        <v>8</v>
      </c>
      <c r="K382" s="8" t="s">
        <v>72</v>
      </c>
      <c r="L382" s="8"/>
      <c r="M382" s="8"/>
      <c r="N382" s="11" t="s">
        <v>393</v>
      </c>
      <c r="O382" s="42"/>
      <c r="P382" s="8" t="s">
        <v>395</v>
      </c>
      <c r="Q382" s="8"/>
      <c r="R382" s="8"/>
      <c r="S382" s="8" t="s">
        <v>423</v>
      </c>
      <c r="T382" s="7">
        <v>200000003826</v>
      </c>
      <c r="U382" s="23">
        <v>4.0000000000000001E-3</v>
      </c>
      <c r="V382" s="8" t="s">
        <v>400</v>
      </c>
      <c r="W382" s="8" t="s">
        <v>401</v>
      </c>
      <c r="X382" s="8" t="s">
        <v>22</v>
      </c>
      <c r="Y382" s="8" t="s">
        <v>402</v>
      </c>
      <c r="Z382" s="8"/>
      <c r="AA382" s="54">
        <v>680</v>
      </c>
      <c r="AB382" s="54">
        <v>20342.069157338799</v>
      </c>
      <c r="AC382" s="54">
        <f>AA382/1000*AB382</f>
        <v>13832.607026990385</v>
      </c>
      <c r="AD382" s="52"/>
      <c r="AE382" s="52"/>
      <c r="AF382" s="52"/>
      <c r="AG382" s="52"/>
      <c r="AH382" s="52"/>
      <c r="AI382" s="52"/>
    </row>
    <row r="383" spans="2:49" x14ac:dyDescent="0.25">
      <c r="S383" s="41"/>
      <c r="T383" s="56"/>
      <c r="U383" s="41"/>
      <c r="AA383" s="90">
        <f>SUM(AA382)</f>
        <v>680</v>
      </c>
      <c r="AB383" s="126">
        <f>AVERAGE(AB382)</f>
        <v>20342.069157338799</v>
      </c>
      <c r="AC383" s="53">
        <f>AC382</f>
        <v>13832.607026990385</v>
      </c>
      <c r="AD383" s="53"/>
      <c r="AE383" s="52"/>
      <c r="AF383" s="52"/>
      <c r="AG383" s="126">
        <f>AB383/1000</f>
        <v>20.342069157338798</v>
      </c>
      <c r="AH383" s="52"/>
      <c r="AI383" s="52"/>
    </row>
    <row r="384" spans="2:49" x14ac:dyDescent="0.25">
      <c r="T384" s="5"/>
      <c r="AA384" s="52"/>
      <c r="AB384" s="52"/>
      <c r="AC384" s="52"/>
      <c r="AD384" s="52"/>
      <c r="AE384" s="52"/>
      <c r="AF384" s="52"/>
      <c r="AG384" s="52"/>
      <c r="AH384" s="52"/>
      <c r="AI384" s="52"/>
    </row>
    <row r="385" spans="2:35" ht="18.75" x14ac:dyDescent="0.3">
      <c r="J385" s="16" t="s">
        <v>52</v>
      </c>
      <c r="K385" s="17" t="s">
        <v>1192</v>
      </c>
      <c r="L385" s="17"/>
      <c r="M385" s="17"/>
      <c r="N385" s="34"/>
      <c r="T385" s="58"/>
      <c r="AA385" s="52"/>
      <c r="AB385" s="52"/>
      <c r="AC385" s="52"/>
      <c r="AD385" s="52"/>
      <c r="AE385" s="52" t="s">
        <v>489</v>
      </c>
      <c r="AF385" s="52"/>
      <c r="AG385" s="52"/>
      <c r="AH385" s="52"/>
      <c r="AI385" s="52"/>
    </row>
    <row r="386" spans="2:35" x14ac:dyDescent="0.25">
      <c r="B386">
        <v>101</v>
      </c>
      <c r="C386" t="s">
        <v>26</v>
      </c>
      <c r="D386" t="s">
        <v>1844</v>
      </c>
      <c r="E386" t="s">
        <v>1826</v>
      </c>
      <c r="F386" t="s">
        <v>1845</v>
      </c>
      <c r="J386" s="10" t="s">
        <v>8</v>
      </c>
      <c r="K386" s="10" t="s">
        <v>31</v>
      </c>
      <c r="L386" s="10"/>
      <c r="M386" s="10"/>
      <c r="N386" s="11" t="s">
        <v>405</v>
      </c>
      <c r="O386" s="10" t="s">
        <v>303</v>
      </c>
      <c r="P386" s="8" t="s">
        <v>395</v>
      </c>
      <c r="Q386" s="8"/>
      <c r="R386" s="8"/>
      <c r="S386" s="8" t="s">
        <v>98</v>
      </c>
      <c r="T386" s="7">
        <v>200000001785</v>
      </c>
      <c r="U386" s="22">
        <v>0.01</v>
      </c>
      <c r="V386" s="8" t="s">
        <v>406</v>
      </c>
      <c r="W386" s="8" t="s">
        <v>407</v>
      </c>
      <c r="X386" s="8" t="s">
        <v>23</v>
      </c>
      <c r="Y386" s="4" t="s">
        <v>1194</v>
      </c>
      <c r="Z386" s="4"/>
      <c r="AA386" s="54">
        <v>1306.8000000000004</v>
      </c>
      <c r="AB386" s="54">
        <v>78079.46332094392</v>
      </c>
      <c r="AC386" s="54">
        <f>AA386/1000*AB386</f>
        <v>102034.24266780955</v>
      </c>
      <c r="AD386" s="54"/>
      <c r="AE386" s="54">
        <f>AC386</f>
        <v>102034.24266780955</v>
      </c>
      <c r="AF386" s="52"/>
      <c r="AG386" s="52"/>
      <c r="AH386" s="52"/>
      <c r="AI386" s="52"/>
    </row>
    <row r="387" spans="2:35" x14ac:dyDescent="0.25">
      <c r="B387">
        <v>101</v>
      </c>
      <c r="C387" t="s">
        <v>26</v>
      </c>
      <c r="D387" t="s">
        <v>1844</v>
      </c>
      <c r="E387" t="s">
        <v>1826</v>
      </c>
      <c r="F387" t="s">
        <v>1845</v>
      </c>
      <c r="J387" s="10" t="s">
        <v>8</v>
      </c>
      <c r="K387" s="10" t="s">
        <v>30</v>
      </c>
      <c r="L387" s="10"/>
      <c r="M387" s="10"/>
      <c r="N387" s="11" t="s">
        <v>405</v>
      </c>
      <c r="O387" s="10" t="s">
        <v>303</v>
      </c>
      <c r="P387" s="8" t="s">
        <v>395</v>
      </c>
      <c r="Q387" s="8"/>
      <c r="R387" s="8"/>
      <c r="S387" s="8" t="s">
        <v>98</v>
      </c>
      <c r="T387" s="7">
        <v>200000001785</v>
      </c>
      <c r="U387" s="22">
        <v>0.01</v>
      </c>
      <c r="V387" s="8" t="s">
        <v>406</v>
      </c>
      <c r="W387" s="8" t="s">
        <v>408</v>
      </c>
      <c r="X387" s="8" t="s">
        <v>23</v>
      </c>
      <c r="Y387" s="8"/>
      <c r="Z387" s="8"/>
      <c r="AA387" s="54"/>
      <c r="AB387" s="54"/>
      <c r="AC387" s="54"/>
      <c r="AD387" s="54"/>
      <c r="AE387" s="54"/>
      <c r="AF387" s="52"/>
      <c r="AG387" s="52"/>
      <c r="AH387" s="52"/>
      <c r="AI387" s="52"/>
    </row>
    <row r="388" spans="2:35" x14ac:dyDescent="0.25">
      <c r="B388">
        <v>101</v>
      </c>
      <c r="C388" t="s">
        <v>26</v>
      </c>
      <c r="D388" t="s">
        <v>1844</v>
      </c>
      <c r="E388" t="s">
        <v>1826</v>
      </c>
      <c r="F388" t="s">
        <v>1845</v>
      </c>
      <c r="J388" s="10" t="s">
        <v>8</v>
      </c>
      <c r="K388" s="10" t="s">
        <v>32</v>
      </c>
      <c r="L388" s="10"/>
      <c r="M388" s="10"/>
      <c r="N388" s="11" t="s">
        <v>405</v>
      </c>
      <c r="O388" s="10" t="s">
        <v>303</v>
      </c>
      <c r="P388" s="8" t="s">
        <v>395</v>
      </c>
      <c r="Q388" s="8"/>
      <c r="R388" s="8"/>
      <c r="S388" s="8" t="s">
        <v>98</v>
      </c>
      <c r="T388" s="7">
        <v>200000001785</v>
      </c>
      <c r="U388" s="22">
        <v>0.01</v>
      </c>
      <c r="V388" s="8" t="s">
        <v>406</v>
      </c>
      <c r="W388" s="8" t="s">
        <v>409</v>
      </c>
      <c r="X388" s="8" t="s">
        <v>23</v>
      </c>
      <c r="Y388" s="8"/>
      <c r="Z388" s="8"/>
      <c r="AA388" s="54"/>
      <c r="AB388" s="54"/>
      <c r="AC388" s="54"/>
      <c r="AD388" s="54"/>
      <c r="AE388" s="54"/>
      <c r="AF388" s="52"/>
      <c r="AG388" s="52"/>
      <c r="AH388" s="52"/>
      <c r="AI388" s="52"/>
    </row>
    <row r="389" spans="2:35" x14ac:dyDescent="0.25">
      <c r="B389">
        <v>101</v>
      </c>
      <c r="C389" t="s">
        <v>26</v>
      </c>
      <c r="D389" t="s">
        <v>1844</v>
      </c>
      <c r="E389" t="s">
        <v>1826</v>
      </c>
      <c r="F389" t="s">
        <v>1845</v>
      </c>
      <c r="J389" s="10" t="s">
        <v>8</v>
      </c>
      <c r="K389" s="10" t="s">
        <v>79</v>
      </c>
      <c r="L389" s="10"/>
      <c r="M389" s="10"/>
      <c r="N389" s="11" t="s">
        <v>405</v>
      </c>
      <c r="O389" s="10" t="s">
        <v>303</v>
      </c>
      <c r="P389" s="8" t="s">
        <v>395</v>
      </c>
      <c r="Q389" s="8"/>
      <c r="R389" s="8"/>
      <c r="S389" s="8" t="s">
        <v>98</v>
      </c>
      <c r="T389" s="7">
        <v>200000001785</v>
      </c>
      <c r="U389" s="22">
        <v>0.01</v>
      </c>
      <c r="V389" s="8" t="s">
        <v>406</v>
      </c>
      <c r="W389" s="8" t="s">
        <v>410</v>
      </c>
      <c r="X389" s="8" t="s">
        <v>23</v>
      </c>
      <c r="Y389" s="8"/>
      <c r="Z389" s="8"/>
      <c r="AA389" s="54"/>
      <c r="AB389" s="54"/>
      <c r="AC389" s="54"/>
      <c r="AD389" s="54"/>
      <c r="AE389" s="54"/>
      <c r="AF389" s="52"/>
      <c r="AG389" s="52"/>
      <c r="AH389" s="52"/>
      <c r="AI389" s="52"/>
    </row>
    <row r="390" spans="2:35" x14ac:dyDescent="0.25">
      <c r="B390">
        <v>101</v>
      </c>
      <c r="C390" t="s">
        <v>26</v>
      </c>
      <c r="D390" t="s">
        <v>1844</v>
      </c>
      <c r="E390" t="s">
        <v>1826</v>
      </c>
      <c r="F390" t="s">
        <v>1845</v>
      </c>
      <c r="J390" s="10" t="s">
        <v>8</v>
      </c>
      <c r="K390" s="10" t="s">
        <v>30</v>
      </c>
      <c r="L390" s="10"/>
      <c r="M390" s="10"/>
      <c r="N390" s="11" t="s">
        <v>487</v>
      </c>
      <c r="O390" s="10" t="s">
        <v>303</v>
      </c>
      <c r="P390" s="8" t="s">
        <v>395</v>
      </c>
      <c r="Q390" s="8"/>
      <c r="R390" s="8"/>
      <c r="S390" s="8" t="s">
        <v>98</v>
      </c>
      <c r="T390" s="7">
        <v>200000002294</v>
      </c>
      <c r="U390" s="73">
        <v>2E-3</v>
      </c>
      <c r="V390" s="8" t="s">
        <v>24</v>
      </c>
      <c r="W390" s="8" t="s">
        <v>488</v>
      </c>
      <c r="X390" s="8" t="s">
        <v>22</v>
      </c>
      <c r="Y390" s="8"/>
      <c r="AA390" s="90">
        <v>500</v>
      </c>
      <c r="AB390" s="54">
        <v>29980.24801043636</v>
      </c>
      <c r="AC390" s="54">
        <f>AA390/1000*AB390</f>
        <v>14990.12400521818</v>
      </c>
      <c r="AD390" s="54"/>
      <c r="AE390" s="54">
        <f>AC390</f>
        <v>14990.12400521818</v>
      </c>
      <c r="AF390" s="52"/>
      <c r="AG390" s="52"/>
      <c r="AH390" s="52"/>
      <c r="AI390" s="52"/>
    </row>
    <row r="391" spans="2:35" x14ac:dyDescent="0.25">
      <c r="B391">
        <v>101</v>
      </c>
      <c r="C391" t="s">
        <v>26</v>
      </c>
      <c r="D391" t="s">
        <v>1844</v>
      </c>
      <c r="E391" t="s">
        <v>1826</v>
      </c>
      <c r="F391" t="s">
        <v>1845</v>
      </c>
      <c r="J391" s="10" t="s">
        <v>8</v>
      </c>
      <c r="K391" s="10" t="s">
        <v>30</v>
      </c>
      <c r="L391" s="10"/>
      <c r="M391" s="10"/>
      <c r="N391" s="11" t="s">
        <v>403</v>
      </c>
      <c r="O391" s="10" t="s">
        <v>303</v>
      </c>
      <c r="P391" s="8" t="s">
        <v>395</v>
      </c>
      <c r="Q391" s="8"/>
      <c r="R391" s="8"/>
      <c r="S391" s="8" t="s">
        <v>98</v>
      </c>
      <c r="T391" s="7">
        <v>200000002547</v>
      </c>
      <c r="U391" s="8" t="s">
        <v>411</v>
      </c>
      <c r="V391" s="8" t="s">
        <v>406</v>
      </c>
      <c r="W391" s="8" t="s">
        <v>412</v>
      </c>
      <c r="X391" s="8" t="s">
        <v>23</v>
      </c>
      <c r="Y391" s="8"/>
      <c r="Z391" s="8"/>
      <c r="AA391" s="54">
        <v>958.32000000000016</v>
      </c>
      <c r="AB391" s="54">
        <v>238000</v>
      </c>
      <c r="AC391" s="54">
        <f>AA391/1000*AB391</f>
        <v>228080.16000000003</v>
      </c>
      <c r="AD391" s="54"/>
      <c r="AE391" s="54">
        <f>AA391/1000*AB394</f>
        <v>49937.08578257147</v>
      </c>
      <c r="AF391" s="52"/>
      <c r="AG391" s="52"/>
      <c r="AH391" s="52"/>
      <c r="AI391" s="52"/>
    </row>
    <row r="392" spans="2:35" x14ac:dyDescent="0.25">
      <c r="B392">
        <v>101</v>
      </c>
      <c r="C392" t="s">
        <v>26</v>
      </c>
      <c r="D392" t="s">
        <v>1844</v>
      </c>
      <c r="E392" t="s">
        <v>1826</v>
      </c>
      <c r="F392" t="s">
        <v>1845</v>
      </c>
      <c r="J392" s="10" t="s">
        <v>8</v>
      </c>
      <c r="K392" s="10" t="s">
        <v>31</v>
      </c>
      <c r="L392" s="10"/>
      <c r="M392" s="10"/>
      <c r="N392" s="11" t="s">
        <v>403</v>
      </c>
      <c r="O392" s="10" t="s">
        <v>303</v>
      </c>
      <c r="P392" s="8" t="s">
        <v>395</v>
      </c>
      <c r="Q392" s="8"/>
      <c r="R392" s="8"/>
      <c r="S392" s="8" t="s">
        <v>98</v>
      </c>
      <c r="T392" s="7">
        <v>200000002547</v>
      </c>
      <c r="U392" s="8" t="s">
        <v>411</v>
      </c>
      <c r="V392" s="8" t="s">
        <v>406</v>
      </c>
      <c r="W392" s="8" t="s">
        <v>413</v>
      </c>
      <c r="X392" s="8" t="s">
        <v>23</v>
      </c>
      <c r="Y392" s="8"/>
      <c r="Z392" s="8"/>
      <c r="AA392" s="54"/>
      <c r="AB392" s="54"/>
      <c r="AC392" s="54"/>
      <c r="AD392" s="54"/>
      <c r="AE392" s="54"/>
      <c r="AF392" s="52"/>
      <c r="AG392" s="52"/>
      <c r="AH392" s="52"/>
      <c r="AI392" s="52"/>
    </row>
    <row r="393" spans="2:35" x14ac:dyDescent="0.25">
      <c r="B393">
        <v>101</v>
      </c>
      <c r="C393" t="s">
        <v>26</v>
      </c>
      <c r="D393" t="s">
        <v>1844</v>
      </c>
      <c r="E393" t="s">
        <v>1826</v>
      </c>
      <c r="F393" t="s">
        <v>1845</v>
      </c>
      <c r="J393" s="10" t="s">
        <v>8</v>
      </c>
      <c r="K393" s="10" t="s">
        <v>72</v>
      </c>
      <c r="L393" s="10"/>
      <c r="M393" s="10"/>
      <c r="N393" s="11" t="s">
        <v>403</v>
      </c>
      <c r="O393" s="10" t="s">
        <v>303</v>
      </c>
      <c r="P393" s="8" t="s">
        <v>395</v>
      </c>
      <c r="Q393" s="8"/>
      <c r="R393" s="8"/>
      <c r="S393" s="8" t="s">
        <v>98</v>
      </c>
      <c r="T393" s="7">
        <v>200000002547</v>
      </c>
      <c r="U393" s="8" t="s">
        <v>411</v>
      </c>
      <c r="V393" s="8" t="s">
        <v>406</v>
      </c>
      <c r="W393" s="8" t="s">
        <v>414</v>
      </c>
      <c r="X393" s="8" t="s">
        <v>23</v>
      </c>
      <c r="Y393" s="8"/>
      <c r="Z393" s="8"/>
      <c r="AA393" s="54"/>
      <c r="AB393" s="54"/>
      <c r="AC393" s="54"/>
      <c r="AD393" s="54"/>
      <c r="AE393" s="54"/>
      <c r="AF393" s="52"/>
      <c r="AG393" s="52"/>
      <c r="AH393" s="52"/>
      <c r="AI393" s="52"/>
    </row>
    <row r="394" spans="2:35" x14ac:dyDescent="0.25">
      <c r="B394">
        <v>101</v>
      </c>
      <c r="C394" t="s">
        <v>26</v>
      </c>
      <c r="D394" t="s">
        <v>1844</v>
      </c>
      <c r="E394" t="s">
        <v>1826</v>
      </c>
      <c r="F394" t="s">
        <v>1845</v>
      </c>
      <c r="J394" s="10" t="s">
        <v>8</v>
      </c>
      <c r="K394" s="10" t="s">
        <v>30</v>
      </c>
      <c r="L394" s="10"/>
      <c r="M394" s="10"/>
      <c r="N394" s="11" t="s">
        <v>404</v>
      </c>
      <c r="O394" s="10" t="s">
        <v>303</v>
      </c>
      <c r="P394" s="8" t="s">
        <v>395</v>
      </c>
      <c r="Q394" s="8"/>
      <c r="R394" s="8"/>
      <c r="S394" s="8" t="s">
        <v>98</v>
      </c>
      <c r="T394" s="7">
        <v>200000003446</v>
      </c>
      <c r="U394" s="23">
        <v>1E-3</v>
      </c>
      <c r="V394" s="8" t="s">
        <v>406</v>
      </c>
      <c r="W394" s="8" t="s">
        <v>415</v>
      </c>
      <c r="X394" s="8" t="s">
        <v>22</v>
      </c>
      <c r="Y394" s="8"/>
      <c r="Z394" s="8"/>
      <c r="AA394" s="54">
        <v>15</v>
      </c>
      <c r="AB394" s="54">
        <v>52108.988419913454</v>
      </c>
      <c r="AC394" s="54">
        <f>AA394/1000*AB394</f>
        <v>781.6348262987018</v>
      </c>
      <c r="AD394" s="54"/>
      <c r="AE394" s="54">
        <f>AC394</f>
        <v>781.6348262987018</v>
      </c>
      <c r="AF394" s="52"/>
      <c r="AG394" s="52"/>
      <c r="AH394" s="52"/>
      <c r="AI394" s="52"/>
    </row>
    <row r="395" spans="2:35" x14ac:dyDescent="0.25">
      <c r="B395">
        <v>101</v>
      </c>
      <c r="C395" t="s">
        <v>26</v>
      </c>
      <c r="D395" t="s">
        <v>1844</v>
      </c>
      <c r="E395" t="s">
        <v>1826</v>
      </c>
      <c r="F395" t="s">
        <v>1845</v>
      </c>
      <c r="J395" s="10" t="s">
        <v>8</v>
      </c>
      <c r="K395" s="10" t="s">
        <v>31</v>
      </c>
      <c r="L395" s="10"/>
      <c r="M395" s="10"/>
      <c r="N395" s="11" t="s">
        <v>404</v>
      </c>
      <c r="O395" s="10" t="s">
        <v>303</v>
      </c>
      <c r="P395" s="8" t="s">
        <v>395</v>
      </c>
      <c r="Q395" s="8"/>
      <c r="R395" s="8"/>
      <c r="S395" s="8" t="s">
        <v>98</v>
      </c>
      <c r="T395" s="7">
        <v>200000003446</v>
      </c>
      <c r="U395" s="23">
        <v>1E-3</v>
      </c>
      <c r="V395" s="8" t="s">
        <v>406</v>
      </c>
      <c r="W395" s="8" t="s">
        <v>413</v>
      </c>
      <c r="X395" s="8" t="s">
        <v>22</v>
      </c>
      <c r="Y395" s="8"/>
      <c r="Z395" s="8"/>
      <c r="AA395" s="54"/>
      <c r="AB395" s="54"/>
      <c r="AC395" s="54"/>
      <c r="AD395" s="54"/>
      <c r="AE395" s="54"/>
      <c r="AF395" s="52"/>
      <c r="AG395" s="52"/>
      <c r="AH395" s="52"/>
      <c r="AI395" s="52"/>
    </row>
    <row r="396" spans="2:35" x14ac:dyDescent="0.25">
      <c r="AA396" s="90">
        <f>SUM(AA386:AA395)</f>
        <v>2780.1200000000008</v>
      </c>
      <c r="AB396" s="126">
        <f>AVERAGE(AB386:AB395)</f>
        <v>99542.174937823438</v>
      </c>
      <c r="AC396" s="53">
        <f>SUM(AC386:AC395)</f>
        <v>345886.16149932647</v>
      </c>
      <c r="AD396" s="53"/>
      <c r="AE396" s="53">
        <f>SUM(AE386:AE395)</f>
        <v>167743.08728189793</v>
      </c>
      <c r="AF396" s="53">
        <f>AC396-AE396</f>
        <v>178143.07421742854</v>
      </c>
      <c r="AG396" s="126">
        <f>AB396/1000</f>
        <v>99.542174937823432</v>
      </c>
      <c r="AH396" s="52"/>
      <c r="AI396" s="52"/>
    </row>
    <row r="397" spans="2:35" x14ac:dyDescent="0.25">
      <c r="AA397" s="52"/>
      <c r="AB397" s="52"/>
      <c r="AC397" s="52"/>
      <c r="AD397" s="52"/>
      <c r="AE397" s="52"/>
      <c r="AF397" s="52"/>
      <c r="AG397" s="52"/>
      <c r="AH397" s="52"/>
      <c r="AI397" s="52"/>
    </row>
    <row r="398" spans="2:35" ht="18.75" x14ac:dyDescent="0.3">
      <c r="J398" s="16" t="s">
        <v>52</v>
      </c>
      <c r="K398" s="37" t="s">
        <v>1193</v>
      </c>
      <c r="L398" s="37"/>
      <c r="M398" s="37"/>
      <c r="N398" s="38"/>
      <c r="AA398" s="52"/>
      <c r="AB398" s="52"/>
      <c r="AC398" s="52"/>
      <c r="AD398" s="52"/>
      <c r="AE398" s="52"/>
      <c r="AF398" s="52"/>
      <c r="AG398" s="52"/>
      <c r="AH398" s="52"/>
      <c r="AI398" s="52"/>
    </row>
    <row r="399" spans="2:35" x14ac:dyDescent="0.25">
      <c r="B399">
        <v>107</v>
      </c>
      <c r="C399" t="s">
        <v>26</v>
      </c>
      <c r="D399" t="s">
        <v>1837</v>
      </c>
      <c r="E399" t="s">
        <v>1831</v>
      </c>
      <c r="F399" t="s">
        <v>1870</v>
      </c>
      <c r="J399" s="10" t="s">
        <v>8</v>
      </c>
      <c r="K399" s="10" t="s">
        <v>30</v>
      </c>
      <c r="L399" s="10"/>
      <c r="M399" s="10"/>
      <c r="N399" s="11" t="s">
        <v>416</v>
      </c>
      <c r="O399" s="10" t="s">
        <v>303</v>
      </c>
      <c r="P399" s="8" t="s">
        <v>395</v>
      </c>
      <c r="Q399" s="8"/>
      <c r="R399" s="8"/>
      <c r="S399" s="8" t="s">
        <v>98</v>
      </c>
      <c r="T399" s="7">
        <v>200000003480</v>
      </c>
      <c r="U399" s="23">
        <v>6.4999999999999997E-3</v>
      </c>
      <c r="V399" s="8" t="s">
        <v>417</v>
      </c>
      <c r="W399" s="8" t="s">
        <v>418</v>
      </c>
      <c r="X399" s="8" t="s">
        <v>22</v>
      </c>
      <c r="Y399" s="8"/>
      <c r="Z399" s="8"/>
      <c r="AA399" s="54">
        <v>2210</v>
      </c>
      <c r="AB399" s="54">
        <v>73671.468940118022</v>
      </c>
      <c r="AC399" s="54">
        <f>AA399/1000*AB399</f>
        <v>162813.94635766084</v>
      </c>
      <c r="AD399" s="52"/>
      <c r="AE399" s="52"/>
      <c r="AF399" s="52"/>
      <c r="AG399" s="52"/>
      <c r="AH399" s="52"/>
      <c r="AI399" s="52"/>
    </row>
    <row r="400" spans="2:35" x14ac:dyDescent="0.25">
      <c r="B400">
        <v>107</v>
      </c>
      <c r="C400" t="s">
        <v>26</v>
      </c>
      <c r="D400" t="s">
        <v>1837</v>
      </c>
      <c r="E400" t="s">
        <v>1831</v>
      </c>
      <c r="F400" t="s">
        <v>1870</v>
      </c>
      <c r="J400" s="10" t="s">
        <v>8</v>
      </c>
      <c r="K400" s="10" t="s">
        <v>31</v>
      </c>
      <c r="L400" s="10"/>
      <c r="M400" s="10"/>
      <c r="N400" s="11" t="s">
        <v>416</v>
      </c>
      <c r="O400" s="10" t="s">
        <v>303</v>
      </c>
      <c r="P400" s="8" t="s">
        <v>395</v>
      </c>
      <c r="Q400" s="8"/>
      <c r="R400" s="8"/>
      <c r="S400" s="8" t="s">
        <v>98</v>
      </c>
      <c r="T400" s="7">
        <v>200000003480</v>
      </c>
      <c r="U400" s="23">
        <v>6.4999999999999997E-3</v>
      </c>
      <c r="V400" s="8" t="s">
        <v>417</v>
      </c>
      <c r="W400" s="8" t="s">
        <v>419</v>
      </c>
      <c r="X400" s="8" t="s">
        <v>22</v>
      </c>
      <c r="Y400" s="8"/>
      <c r="Z400" s="8"/>
      <c r="AA400" s="54"/>
      <c r="AB400" s="54"/>
      <c r="AC400" s="54"/>
      <c r="AD400" s="52"/>
      <c r="AE400" s="52"/>
      <c r="AF400" s="52"/>
      <c r="AG400" s="52"/>
      <c r="AH400" s="52"/>
      <c r="AI400" s="52"/>
    </row>
    <row r="401" spans="2:35" x14ac:dyDescent="0.25">
      <c r="B401">
        <v>107</v>
      </c>
      <c r="C401" t="s">
        <v>26</v>
      </c>
      <c r="D401" t="s">
        <v>1837</v>
      </c>
      <c r="E401" t="s">
        <v>1831</v>
      </c>
      <c r="F401" t="s">
        <v>1870</v>
      </c>
      <c r="J401" s="10" t="s">
        <v>8</v>
      </c>
      <c r="K401" s="10" t="s">
        <v>72</v>
      </c>
      <c r="L401" s="10"/>
      <c r="M401" s="10"/>
      <c r="N401" s="11" t="s">
        <v>416</v>
      </c>
      <c r="O401" s="10" t="s">
        <v>303</v>
      </c>
      <c r="P401" s="8" t="s">
        <v>395</v>
      </c>
      <c r="Q401" s="8"/>
      <c r="R401" s="8"/>
      <c r="S401" s="8" t="s">
        <v>98</v>
      </c>
      <c r="T401" s="7">
        <v>200000003480</v>
      </c>
      <c r="U401" s="23">
        <v>6.4999999999999997E-3</v>
      </c>
      <c r="V401" s="8" t="s">
        <v>417</v>
      </c>
      <c r="W401" s="8" t="s">
        <v>420</v>
      </c>
      <c r="X401" s="8" t="s">
        <v>22</v>
      </c>
      <c r="Y401" s="8"/>
      <c r="Z401" s="8"/>
      <c r="AA401" s="54"/>
      <c r="AB401" s="54"/>
      <c r="AC401" s="54"/>
      <c r="AD401" s="52"/>
      <c r="AE401" s="52"/>
      <c r="AF401" s="52"/>
      <c r="AG401" s="52"/>
      <c r="AH401" s="52"/>
      <c r="AI401" s="52"/>
    </row>
    <row r="402" spans="2:35" x14ac:dyDescent="0.25">
      <c r="B402">
        <v>107</v>
      </c>
      <c r="C402" t="s">
        <v>26</v>
      </c>
      <c r="D402" t="s">
        <v>1837</v>
      </c>
      <c r="E402" t="s">
        <v>1831</v>
      </c>
      <c r="F402" t="s">
        <v>1870</v>
      </c>
      <c r="J402" s="10" t="s">
        <v>8</v>
      </c>
      <c r="K402" s="10" t="s">
        <v>30</v>
      </c>
      <c r="L402" s="10"/>
      <c r="M402" s="10"/>
      <c r="N402" s="8" t="s">
        <v>725</v>
      </c>
      <c r="O402" s="10" t="s">
        <v>303</v>
      </c>
      <c r="P402" s="8" t="s">
        <v>395</v>
      </c>
      <c r="Q402" s="8"/>
      <c r="R402" s="8"/>
      <c r="S402" s="8" t="s">
        <v>98</v>
      </c>
      <c r="T402" s="7">
        <v>200000010673</v>
      </c>
      <c r="U402" s="23">
        <v>2.5000000000000001E-3</v>
      </c>
      <c r="V402" s="8" t="s">
        <v>491</v>
      </c>
      <c r="W402" s="8" t="s">
        <v>490</v>
      </c>
      <c r="X402" s="8"/>
      <c r="Y402" s="8" t="s">
        <v>724</v>
      </c>
      <c r="Z402" s="8"/>
      <c r="AA402" s="54"/>
      <c r="AB402" s="54"/>
      <c r="AC402" s="8"/>
      <c r="AE402" s="52"/>
      <c r="AF402" s="52"/>
      <c r="AG402" s="52"/>
      <c r="AH402" s="52"/>
      <c r="AI402" s="52"/>
    </row>
    <row r="403" spans="2:35" x14ac:dyDescent="0.25">
      <c r="AA403" s="90">
        <f>SUM(AA399:AA402)</f>
        <v>2210</v>
      </c>
      <c r="AB403" s="126">
        <f>AVERAGE(AB399:AB402)</f>
        <v>73671.468940118022</v>
      </c>
      <c r="AC403" s="53">
        <f>SUM(AC399:AC401)</f>
        <v>162813.94635766084</v>
      </c>
      <c r="AD403" s="53"/>
      <c r="AG403" s="126">
        <f>AB403/1000</f>
        <v>73.671468940118018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W485"/>
  <sheetViews>
    <sheetView zoomScale="70" zoomScaleNormal="70" workbookViewId="0">
      <pane ySplit="1" topLeftCell="A196" activePane="bottomLeft" state="frozen"/>
      <selection activeCell="J1" sqref="J1"/>
      <selection pane="bottomLeft" activeCell="W393" sqref="W393"/>
    </sheetView>
  </sheetViews>
  <sheetFormatPr defaultRowHeight="15" x14ac:dyDescent="0.25"/>
  <cols>
    <col min="1" max="1" width="2.42578125" customWidth="1"/>
    <col min="2" max="9" width="8.7109375" hidden="1" customWidth="1"/>
    <col min="12" max="12" width="8.7109375" hidden="1" customWidth="1"/>
    <col min="13" max="13" width="8.7109375" customWidth="1"/>
    <col min="20" max="20" width="17.140625" style="195" customWidth="1"/>
    <col min="25" max="25" width="10.5703125" customWidth="1"/>
    <col min="26" max="26" width="9.85546875" customWidth="1"/>
    <col min="27" max="27" width="16.5703125" customWidth="1"/>
    <col min="28" max="28" width="21.5703125" customWidth="1"/>
    <col min="29" max="30" width="14" customWidth="1"/>
    <col min="31" max="31" width="13.28515625" customWidth="1"/>
    <col min="32" max="32" width="12.85546875" customWidth="1"/>
    <col min="34" max="34" width="14.42578125" customWidth="1"/>
    <col min="35" max="35" width="4.85546875" customWidth="1"/>
    <col min="36" max="36" width="18.140625" customWidth="1"/>
    <col min="47" max="47" width="17.7109375" customWidth="1"/>
    <col min="48" max="48" width="18.85546875" customWidth="1"/>
    <col min="49" max="49" width="13.42578125" customWidth="1"/>
  </cols>
  <sheetData>
    <row r="1" spans="2:49" ht="87.95" customHeight="1" x14ac:dyDescent="0.25">
      <c r="J1" s="1" t="s">
        <v>378</v>
      </c>
      <c r="K1" s="1" t="s">
        <v>377</v>
      </c>
      <c r="L1" s="1" t="s">
        <v>1051</v>
      </c>
      <c r="M1" s="1" t="s">
        <v>756</v>
      </c>
      <c r="N1" s="1" t="s">
        <v>18</v>
      </c>
      <c r="O1" s="1" t="s">
        <v>287</v>
      </c>
      <c r="P1" s="1" t="s">
        <v>44</v>
      </c>
      <c r="Q1" s="1" t="s">
        <v>1738</v>
      </c>
      <c r="R1" s="1" t="s">
        <v>1741</v>
      </c>
      <c r="S1" s="1" t="s">
        <v>421</v>
      </c>
      <c r="T1" s="171" t="s">
        <v>507</v>
      </c>
      <c r="U1" s="9" t="s">
        <v>36</v>
      </c>
      <c r="V1" s="1" t="s">
        <v>704</v>
      </c>
      <c r="W1" s="9" t="s">
        <v>39</v>
      </c>
      <c r="X1" s="1" t="s">
        <v>33</v>
      </c>
      <c r="Y1" s="9" t="s">
        <v>447</v>
      </c>
      <c r="Z1" s="9" t="s">
        <v>1896</v>
      </c>
      <c r="AA1" s="9" t="s">
        <v>1806</v>
      </c>
      <c r="AB1" s="9" t="s">
        <v>1970</v>
      </c>
      <c r="AC1" s="87" t="s">
        <v>42</v>
      </c>
      <c r="AD1" s="9" t="s">
        <v>1920</v>
      </c>
      <c r="AE1" s="9" t="s">
        <v>700</v>
      </c>
      <c r="AF1" s="9" t="s">
        <v>43</v>
      </c>
      <c r="AG1" s="9"/>
      <c r="AH1" s="1"/>
      <c r="AI1" s="1"/>
      <c r="AJ1" s="1" t="s">
        <v>21</v>
      </c>
      <c r="AK1" s="132" t="s">
        <v>1229</v>
      </c>
      <c r="AL1" s="1" t="s">
        <v>1233</v>
      </c>
      <c r="AM1" s="1" t="s">
        <v>731</v>
      </c>
      <c r="AN1" s="1" t="s">
        <v>21</v>
      </c>
      <c r="AO1" s="1" t="s">
        <v>1755</v>
      </c>
      <c r="AP1" s="1" t="s">
        <v>1765</v>
      </c>
      <c r="AQ1" s="1" t="s">
        <v>1766</v>
      </c>
      <c r="AR1" s="1" t="s">
        <v>1756</v>
      </c>
      <c r="AS1" s="1" t="s">
        <v>1764</v>
      </c>
      <c r="AT1" s="1" t="s">
        <v>1762</v>
      </c>
      <c r="AU1" s="9" t="s">
        <v>1761</v>
      </c>
      <c r="AV1" s="9" t="s">
        <v>1763</v>
      </c>
      <c r="AW1" s="9" t="s">
        <v>1760</v>
      </c>
    </row>
    <row r="2" spans="2:49" ht="18.75" x14ac:dyDescent="0.3">
      <c r="J2" s="16" t="s">
        <v>52</v>
      </c>
      <c r="K2" s="18" t="s">
        <v>767</v>
      </c>
      <c r="L2" s="18"/>
      <c r="M2" s="18"/>
      <c r="N2" s="19"/>
    </row>
    <row r="3" spans="2:49" x14ac:dyDescent="0.25">
      <c r="B3">
        <v>1</v>
      </c>
      <c r="C3" t="s">
        <v>1908</v>
      </c>
      <c r="D3" t="s">
        <v>1811</v>
      </c>
      <c r="E3" t="s">
        <v>1812</v>
      </c>
      <c r="F3" t="s">
        <v>1813</v>
      </c>
      <c r="G3" t="s">
        <v>1814</v>
      </c>
      <c r="H3" t="s">
        <v>1815</v>
      </c>
      <c r="J3" s="10" t="s">
        <v>9</v>
      </c>
      <c r="K3" s="10"/>
      <c r="L3" s="10"/>
      <c r="M3" s="10"/>
      <c r="N3" s="11" t="s">
        <v>495</v>
      </c>
      <c r="O3" s="10" t="s">
        <v>1514</v>
      </c>
      <c r="P3" s="75" t="s">
        <v>766</v>
      </c>
      <c r="Q3" s="75" t="s">
        <v>1514</v>
      </c>
      <c r="R3" s="75"/>
      <c r="S3" s="8" t="s">
        <v>98</v>
      </c>
      <c r="T3" s="166">
        <v>200000000677</v>
      </c>
      <c r="U3" s="69">
        <v>1</v>
      </c>
      <c r="V3" s="8"/>
      <c r="W3" s="8"/>
      <c r="X3" s="8" t="s">
        <v>13</v>
      </c>
      <c r="Y3" s="8"/>
      <c r="Z3" s="8"/>
      <c r="AA3" s="14">
        <v>160</v>
      </c>
      <c r="AB3" s="14">
        <v>20138.272204545454</v>
      </c>
      <c r="AC3" s="85">
        <f>AA3/1000*AB3</f>
        <v>3222.1235527272729</v>
      </c>
      <c r="AD3" s="12">
        <v>200000001894</v>
      </c>
      <c r="AE3" s="85">
        <f>AA3/1000*U3/U$6*AB$6</f>
        <v>1859.1622772609746</v>
      </c>
      <c r="AH3" s="91"/>
      <c r="AJ3" t="s">
        <v>1972</v>
      </c>
    </row>
    <row r="4" spans="2:49" x14ac:dyDescent="0.25">
      <c r="B4">
        <v>1</v>
      </c>
      <c r="C4" t="s">
        <v>1908</v>
      </c>
      <c r="D4" t="s">
        <v>1811</v>
      </c>
      <c r="E4" t="s">
        <v>1812</v>
      </c>
      <c r="F4" t="s">
        <v>1813</v>
      </c>
      <c r="G4" t="s">
        <v>1814</v>
      </c>
      <c r="H4" t="s">
        <v>1815</v>
      </c>
      <c r="J4" s="10" t="s">
        <v>9</v>
      </c>
      <c r="K4" s="10" t="s">
        <v>496</v>
      </c>
      <c r="L4" s="10" t="s">
        <v>1368</v>
      </c>
      <c r="M4" s="10" t="s">
        <v>997</v>
      </c>
      <c r="N4" s="11" t="s">
        <v>498</v>
      </c>
      <c r="O4" s="10" t="s">
        <v>303</v>
      </c>
      <c r="P4" s="75" t="s">
        <v>766</v>
      </c>
      <c r="Q4" s="75" t="s">
        <v>1514</v>
      </c>
      <c r="R4" s="75"/>
      <c r="S4" s="8" t="s">
        <v>98</v>
      </c>
      <c r="T4" s="166">
        <v>200000001605</v>
      </c>
      <c r="U4" s="69">
        <v>0.92</v>
      </c>
      <c r="V4" s="8" t="s">
        <v>701</v>
      </c>
      <c r="W4" s="8" t="s">
        <v>1440</v>
      </c>
      <c r="X4" s="8" t="s">
        <v>13</v>
      </c>
      <c r="Y4" s="8"/>
      <c r="Z4" s="8"/>
      <c r="AA4" s="14">
        <v>385</v>
      </c>
      <c r="AB4" s="14">
        <v>18333.879569157489</v>
      </c>
      <c r="AC4" s="85">
        <f t="shared" ref="AC4:AC9" si="0">AA4/1000*AB4</f>
        <v>7058.5436341256336</v>
      </c>
      <c r="AD4" s="12">
        <v>200000001894</v>
      </c>
      <c r="AE4" s="85">
        <f>AA4/1000*U4/U$6*AB$6</f>
        <v>4115.7204912864827</v>
      </c>
      <c r="AH4" s="91"/>
    </row>
    <row r="5" spans="2:49" x14ac:dyDescent="0.25">
      <c r="B5">
        <v>1</v>
      </c>
      <c r="C5" t="s">
        <v>1908</v>
      </c>
      <c r="D5" t="s">
        <v>1811</v>
      </c>
      <c r="E5" t="s">
        <v>1812</v>
      </c>
      <c r="F5" t="s">
        <v>1813</v>
      </c>
      <c r="G5" t="s">
        <v>1814</v>
      </c>
      <c r="H5" t="s">
        <v>1815</v>
      </c>
      <c r="J5" s="10" t="s">
        <v>9</v>
      </c>
      <c r="K5" s="10" t="s">
        <v>497</v>
      </c>
      <c r="L5" s="10" t="s">
        <v>1442</v>
      </c>
      <c r="M5" s="10" t="s">
        <v>1443</v>
      </c>
      <c r="N5" s="11" t="s">
        <v>499</v>
      </c>
      <c r="O5" s="10" t="s">
        <v>339</v>
      </c>
      <c r="P5" s="75" t="s">
        <v>766</v>
      </c>
      <c r="Q5" s="75" t="s">
        <v>1514</v>
      </c>
      <c r="R5" s="75"/>
      <c r="S5" s="8" t="s">
        <v>98</v>
      </c>
      <c r="T5" s="166">
        <v>200000001605</v>
      </c>
      <c r="U5" s="69">
        <v>0.92</v>
      </c>
      <c r="V5" s="8" t="s">
        <v>701</v>
      </c>
      <c r="W5" s="8" t="s">
        <v>1441</v>
      </c>
      <c r="X5" s="8" t="s">
        <v>13</v>
      </c>
      <c r="Y5" s="8"/>
      <c r="Z5" s="8"/>
      <c r="AA5" s="8"/>
      <c r="AB5" s="8"/>
      <c r="AC5" s="85"/>
      <c r="AD5" s="85"/>
      <c r="AE5" s="85"/>
      <c r="AH5" s="91"/>
    </row>
    <row r="6" spans="2:49" x14ac:dyDescent="0.25">
      <c r="B6">
        <v>1</v>
      </c>
      <c r="C6" t="s">
        <v>1908</v>
      </c>
      <c r="D6" t="s">
        <v>1811</v>
      </c>
      <c r="E6" t="s">
        <v>1812</v>
      </c>
      <c r="F6" t="s">
        <v>1813</v>
      </c>
      <c r="G6" t="s">
        <v>1814</v>
      </c>
      <c r="H6" t="s">
        <v>1815</v>
      </c>
      <c r="J6" s="94" t="s">
        <v>9</v>
      </c>
      <c r="K6" s="94" t="s">
        <v>500</v>
      </c>
      <c r="L6" s="94" t="s">
        <v>1086</v>
      </c>
      <c r="M6" s="94" t="s">
        <v>1330</v>
      </c>
      <c r="N6" s="135" t="s">
        <v>501</v>
      </c>
      <c r="O6" s="94" t="s">
        <v>303</v>
      </c>
      <c r="P6" s="136" t="s">
        <v>766</v>
      </c>
      <c r="Q6" s="136" t="s">
        <v>1514</v>
      </c>
      <c r="R6" s="136"/>
      <c r="S6" s="123" t="s">
        <v>98</v>
      </c>
      <c r="T6" s="167">
        <v>200000001894</v>
      </c>
      <c r="U6" s="154">
        <v>0.92</v>
      </c>
      <c r="V6" s="123" t="s">
        <v>730</v>
      </c>
      <c r="W6" s="123" t="s">
        <v>1444</v>
      </c>
      <c r="X6" s="123" t="s">
        <v>13</v>
      </c>
      <c r="Y6" s="123" t="s">
        <v>74</v>
      </c>
      <c r="Z6" s="123"/>
      <c r="AA6" s="138">
        <v>4640</v>
      </c>
      <c r="AB6" s="138">
        <v>10690.183094250604</v>
      </c>
      <c r="AC6" s="134">
        <f t="shared" si="0"/>
        <v>49602.449557322798</v>
      </c>
      <c r="AD6" s="134"/>
      <c r="AE6" s="134">
        <f>AA6/1000*U6/U$8*AB$8</f>
        <v>29786.61176456292</v>
      </c>
      <c r="AH6" s="91"/>
    </row>
    <row r="7" spans="2:49" x14ac:dyDescent="0.25">
      <c r="B7">
        <v>1</v>
      </c>
      <c r="C7" t="s">
        <v>1908</v>
      </c>
      <c r="D7" t="s">
        <v>1811</v>
      </c>
      <c r="E7" t="s">
        <v>1812</v>
      </c>
      <c r="F7" t="s">
        <v>1813</v>
      </c>
      <c r="G7" t="s">
        <v>1814</v>
      </c>
      <c r="H7" t="s">
        <v>1815</v>
      </c>
      <c r="J7" s="10" t="s">
        <v>9</v>
      </c>
      <c r="K7" s="10" t="s">
        <v>496</v>
      </c>
      <c r="L7" s="10" t="s">
        <v>1208</v>
      </c>
      <c r="M7" s="10" t="s">
        <v>1209</v>
      </c>
      <c r="N7" s="11" t="s">
        <v>501</v>
      </c>
      <c r="O7" s="10" t="s">
        <v>502</v>
      </c>
      <c r="P7" s="75" t="s">
        <v>766</v>
      </c>
      <c r="Q7" s="75" t="s">
        <v>1514</v>
      </c>
      <c r="R7" s="75"/>
      <c r="S7" s="8" t="s">
        <v>98</v>
      </c>
      <c r="T7" s="166">
        <v>200000001894</v>
      </c>
      <c r="U7" s="69">
        <v>0.92</v>
      </c>
      <c r="V7" s="8" t="s">
        <v>730</v>
      </c>
      <c r="W7" s="8" t="s">
        <v>1445</v>
      </c>
      <c r="X7" s="8" t="s">
        <v>13</v>
      </c>
      <c r="Y7" s="8" t="s">
        <v>74</v>
      </c>
      <c r="Z7" s="8"/>
      <c r="AA7" s="8"/>
      <c r="AB7" s="8"/>
      <c r="AC7" s="85"/>
      <c r="AD7" s="85"/>
      <c r="AE7" s="8"/>
      <c r="AH7" s="91"/>
    </row>
    <row r="8" spans="2:49" x14ac:dyDescent="0.25">
      <c r="B8">
        <v>1</v>
      </c>
      <c r="C8" t="s">
        <v>1908</v>
      </c>
      <c r="D8" t="s">
        <v>1811</v>
      </c>
      <c r="E8" t="s">
        <v>1812</v>
      </c>
      <c r="F8" t="s">
        <v>1813</v>
      </c>
      <c r="G8" t="s">
        <v>1814</v>
      </c>
      <c r="H8" t="s">
        <v>1815</v>
      </c>
      <c r="J8" s="10" t="s">
        <v>9</v>
      </c>
      <c r="K8" s="10" t="s">
        <v>503</v>
      </c>
      <c r="L8" s="10" t="s">
        <v>1406</v>
      </c>
      <c r="M8" s="10" t="s">
        <v>1446</v>
      </c>
      <c r="N8" s="11" t="s">
        <v>504</v>
      </c>
      <c r="O8" s="10" t="s">
        <v>297</v>
      </c>
      <c r="P8" s="75" t="s">
        <v>766</v>
      </c>
      <c r="Q8" s="75" t="s">
        <v>1514</v>
      </c>
      <c r="R8" s="75"/>
      <c r="S8" s="8" t="s">
        <v>98</v>
      </c>
      <c r="T8" s="166">
        <v>200000005544</v>
      </c>
      <c r="U8" s="69">
        <v>0.87</v>
      </c>
      <c r="V8" s="8" t="s">
        <v>701</v>
      </c>
      <c r="W8" s="8" t="s">
        <v>1447</v>
      </c>
      <c r="X8" s="8" t="s">
        <v>74</v>
      </c>
      <c r="Y8" s="8"/>
      <c r="Z8" s="8"/>
      <c r="AA8" s="14">
        <v>228</v>
      </c>
      <c r="AB8" s="14">
        <v>6070.6409846255956</v>
      </c>
      <c r="AC8" s="85">
        <f t="shared" si="0"/>
        <v>1384.1061444946358</v>
      </c>
      <c r="AD8" s="85"/>
      <c r="AE8" s="85">
        <f>AA8/1000*U8/U$8*AB$8</f>
        <v>1384.1061444946358</v>
      </c>
      <c r="AH8" s="91"/>
    </row>
    <row r="9" spans="2:49" x14ac:dyDescent="0.25">
      <c r="B9">
        <v>1</v>
      </c>
      <c r="C9" t="s">
        <v>1908</v>
      </c>
      <c r="D9" t="s">
        <v>1811</v>
      </c>
      <c r="E9" t="s">
        <v>1812</v>
      </c>
      <c r="F9" t="s">
        <v>1813</v>
      </c>
      <c r="G9" t="s">
        <v>1814</v>
      </c>
      <c r="H9" t="s">
        <v>1815</v>
      </c>
      <c r="J9" s="10" t="s">
        <v>9</v>
      </c>
      <c r="K9" s="10" t="s">
        <v>496</v>
      </c>
      <c r="L9" s="10" t="s">
        <v>1208</v>
      </c>
      <c r="M9" s="10" t="s">
        <v>1209</v>
      </c>
      <c r="N9" s="11" t="s">
        <v>505</v>
      </c>
      <c r="O9" s="10" t="s">
        <v>502</v>
      </c>
      <c r="P9" s="75" t="s">
        <v>766</v>
      </c>
      <c r="Q9" s="75" t="s">
        <v>1514</v>
      </c>
      <c r="R9" s="75"/>
      <c r="S9" s="8" t="s">
        <v>98</v>
      </c>
      <c r="T9" s="166">
        <v>200000005965</v>
      </c>
      <c r="U9" s="88">
        <v>0.93</v>
      </c>
      <c r="V9" s="8" t="s">
        <v>701</v>
      </c>
      <c r="W9" s="8" t="s">
        <v>1448</v>
      </c>
      <c r="X9" s="8" t="s">
        <v>13</v>
      </c>
      <c r="Y9" s="8" t="s">
        <v>74</v>
      </c>
      <c r="Z9" s="8"/>
      <c r="AA9" s="14">
        <v>4940</v>
      </c>
      <c r="AB9" s="14">
        <v>17128.498641884431</v>
      </c>
      <c r="AC9" s="85">
        <f t="shared" si="0"/>
        <v>84614.783290909094</v>
      </c>
      <c r="AD9" s="12">
        <v>200000001894</v>
      </c>
      <c r="AE9" s="85">
        <f>AA9/1000*U9/U$6*AB$6</f>
        <v>53383.520838702316</v>
      </c>
      <c r="AH9" s="91"/>
      <c r="AK9" s="76" t="s">
        <v>1231</v>
      </c>
    </row>
    <row r="10" spans="2:49" x14ac:dyDescent="0.25">
      <c r="AA10" s="87">
        <f>SUM(AA3:AA9)</f>
        <v>10353</v>
      </c>
      <c r="AB10" s="90">
        <f>AVERAGE(AB3:AB9)/1000</f>
        <v>14.472294898892715</v>
      </c>
      <c r="AC10" s="87">
        <f>SUM(AC3:AC9)</f>
        <v>145882.00617957945</v>
      </c>
      <c r="AD10" s="87"/>
      <c r="AE10" s="87">
        <f>SUM(AE3:AE9)</f>
        <v>90529.121516307336</v>
      </c>
      <c r="AF10" s="89">
        <f>AC10-AE10</f>
        <v>55352.884663272111</v>
      </c>
      <c r="AH10" s="87"/>
      <c r="AI10" s="89"/>
    </row>
    <row r="12" spans="2:49" ht="18.75" x14ac:dyDescent="0.3">
      <c r="J12" s="16" t="s">
        <v>52</v>
      </c>
      <c r="K12" s="18" t="s">
        <v>768</v>
      </c>
      <c r="L12" s="18"/>
      <c r="M12" s="18"/>
      <c r="N12" s="19"/>
    </row>
    <row r="13" spans="2:49" x14ac:dyDescent="0.25">
      <c r="B13">
        <v>2</v>
      </c>
      <c r="C13" t="s">
        <v>1908</v>
      </c>
      <c r="D13" t="s">
        <v>1811</v>
      </c>
      <c r="E13" t="s">
        <v>1812</v>
      </c>
      <c r="F13" t="s">
        <v>1813</v>
      </c>
      <c r="G13" t="s">
        <v>1814</v>
      </c>
      <c r="H13" t="s">
        <v>1818</v>
      </c>
      <c r="J13" s="94" t="s">
        <v>9</v>
      </c>
      <c r="K13" s="94" t="s">
        <v>496</v>
      </c>
      <c r="L13" s="94" t="s">
        <v>1208</v>
      </c>
      <c r="M13" s="94" t="s">
        <v>1209</v>
      </c>
      <c r="N13" s="135" t="s">
        <v>508</v>
      </c>
      <c r="O13" s="94" t="s">
        <v>502</v>
      </c>
      <c r="P13" s="139" t="s">
        <v>783</v>
      </c>
      <c r="Q13" s="139" t="s">
        <v>1514</v>
      </c>
      <c r="R13" s="139"/>
      <c r="S13" s="123" t="s">
        <v>98</v>
      </c>
      <c r="T13" s="167">
        <v>200000000232</v>
      </c>
      <c r="U13" s="133">
        <v>0.26</v>
      </c>
      <c r="V13" s="123"/>
      <c r="W13" s="123" t="s">
        <v>1456</v>
      </c>
      <c r="X13" s="137" t="s">
        <v>13</v>
      </c>
      <c r="Y13" s="123"/>
      <c r="Z13" s="123"/>
      <c r="AA13" s="138">
        <v>1220</v>
      </c>
      <c r="AB13" s="138">
        <v>19317.991611579087</v>
      </c>
      <c r="AC13" s="134">
        <f t="shared" ref="AC13:AC16" si="1">AA13/1000*AB13</f>
        <v>23567.949766126487</v>
      </c>
      <c r="AD13" s="134"/>
      <c r="AE13" s="134">
        <f>AA13/1000*AB$13*U13/U$13</f>
        <v>23567.949766126487</v>
      </c>
      <c r="AJ13" t="s">
        <v>1971</v>
      </c>
    </row>
    <row r="14" spans="2:49" x14ac:dyDescent="0.25">
      <c r="B14">
        <v>2</v>
      </c>
      <c r="C14" t="s">
        <v>1908</v>
      </c>
      <c r="D14" t="s">
        <v>1811</v>
      </c>
      <c r="E14" t="s">
        <v>1812</v>
      </c>
      <c r="F14" t="s">
        <v>1813</v>
      </c>
      <c r="G14" t="s">
        <v>1814</v>
      </c>
      <c r="H14" t="s">
        <v>1818</v>
      </c>
      <c r="J14" s="10" t="s">
        <v>9</v>
      </c>
      <c r="K14" s="10" t="s">
        <v>496</v>
      </c>
      <c r="L14" s="10" t="s">
        <v>1368</v>
      </c>
      <c r="M14" s="10" t="s">
        <v>997</v>
      </c>
      <c r="N14" s="11" t="s">
        <v>509</v>
      </c>
      <c r="O14" s="10" t="s">
        <v>303</v>
      </c>
      <c r="P14" s="77" t="s">
        <v>783</v>
      </c>
      <c r="Q14" s="77" t="s">
        <v>1514</v>
      </c>
      <c r="R14" s="77"/>
      <c r="S14" s="8" t="s">
        <v>98</v>
      </c>
      <c r="T14" s="166">
        <v>200000001615</v>
      </c>
      <c r="U14" s="22">
        <v>0.26</v>
      </c>
      <c r="V14" s="8" t="s">
        <v>741</v>
      </c>
      <c r="W14" s="8" t="s">
        <v>1457</v>
      </c>
      <c r="X14" s="78" t="s">
        <v>13</v>
      </c>
      <c r="Y14" s="8"/>
      <c r="Z14" s="8"/>
      <c r="AA14" s="14">
        <v>340</v>
      </c>
      <c r="AB14" s="14">
        <v>29307.783941769812</v>
      </c>
      <c r="AC14" s="85">
        <f t="shared" si="1"/>
        <v>9964.6465402017366</v>
      </c>
      <c r="AD14" s="12">
        <v>200000000232</v>
      </c>
      <c r="AE14" s="85">
        <f>AA14/1000*AB$13*U14/U$13</f>
        <v>6568.1171479368904</v>
      </c>
      <c r="AK14" s="76" t="s">
        <v>1230</v>
      </c>
      <c r="AL14" s="76" t="s">
        <v>1233</v>
      </c>
    </row>
    <row r="15" spans="2:49" x14ac:dyDescent="0.25">
      <c r="B15">
        <v>2</v>
      </c>
      <c r="C15" t="s">
        <v>1908</v>
      </c>
      <c r="D15" t="s">
        <v>1811</v>
      </c>
      <c r="E15" t="s">
        <v>1812</v>
      </c>
      <c r="F15" t="s">
        <v>1813</v>
      </c>
      <c r="G15" t="s">
        <v>1814</v>
      </c>
      <c r="H15" t="s">
        <v>1818</v>
      </c>
      <c r="J15" s="10" t="s">
        <v>9</v>
      </c>
      <c r="K15" s="10" t="s">
        <v>514</v>
      </c>
      <c r="L15" s="10" t="s">
        <v>1434</v>
      </c>
      <c r="M15" s="10" t="s">
        <v>1435</v>
      </c>
      <c r="N15" s="11" t="s">
        <v>509</v>
      </c>
      <c r="O15" s="10" t="s">
        <v>303</v>
      </c>
      <c r="P15" s="77" t="s">
        <v>783</v>
      </c>
      <c r="Q15" s="77" t="s">
        <v>1514</v>
      </c>
      <c r="R15" s="77"/>
      <c r="S15" s="8" t="s">
        <v>98</v>
      </c>
      <c r="T15" s="166">
        <v>200000001615</v>
      </c>
      <c r="U15" s="22">
        <v>0.26</v>
      </c>
      <c r="V15" s="8" t="s">
        <v>741</v>
      </c>
      <c r="W15" s="8" t="s">
        <v>1458</v>
      </c>
      <c r="X15" s="78" t="s">
        <v>13</v>
      </c>
      <c r="Y15" s="8"/>
      <c r="Z15" s="8"/>
      <c r="AA15" s="14"/>
      <c r="AB15" s="14"/>
      <c r="AC15" s="85"/>
      <c r="AD15" s="85"/>
      <c r="AE15" s="85"/>
      <c r="AL15" s="76"/>
    </row>
    <row r="16" spans="2:49" x14ac:dyDescent="0.25">
      <c r="B16">
        <v>2</v>
      </c>
      <c r="C16" t="s">
        <v>1908</v>
      </c>
      <c r="D16" t="s">
        <v>1811</v>
      </c>
      <c r="E16" t="s">
        <v>1812</v>
      </c>
      <c r="F16" t="s">
        <v>1813</v>
      </c>
      <c r="G16" t="s">
        <v>1814</v>
      </c>
      <c r="H16" t="s">
        <v>1818</v>
      </c>
      <c r="J16" s="10" t="s">
        <v>9</v>
      </c>
      <c r="K16" s="10" t="s">
        <v>514</v>
      </c>
      <c r="L16" s="10" t="s">
        <v>1434</v>
      </c>
      <c r="M16" s="10" t="s">
        <v>1435</v>
      </c>
      <c r="N16" s="11" t="s">
        <v>380</v>
      </c>
      <c r="O16" s="10" t="s">
        <v>303</v>
      </c>
      <c r="P16" s="77" t="s">
        <v>783</v>
      </c>
      <c r="Q16" s="77" t="s">
        <v>1514</v>
      </c>
      <c r="R16" s="77"/>
      <c r="S16" s="8" t="s">
        <v>98</v>
      </c>
      <c r="T16" s="166">
        <v>200000007130</v>
      </c>
      <c r="U16" s="23">
        <v>0.14000000000000001</v>
      </c>
      <c r="V16" s="8" t="s">
        <v>740</v>
      </c>
      <c r="W16" s="8" t="s">
        <v>1459</v>
      </c>
      <c r="X16" s="78" t="s">
        <v>13</v>
      </c>
      <c r="Y16" s="8"/>
      <c r="Z16" s="8"/>
      <c r="AA16" s="8">
        <v>30</v>
      </c>
      <c r="AB16" s="85">
        <v>28973.029765873936</v>
      </c>
      <c r="AC16" s="85">
        <f t="shared" si="1"/>
        <v>869.19089297621804</v>
      </c>
      <c r="AD16" s="12">
        <v>200000000232</v>
      </c>
      <c r="AE16" s="85">
        <f>AA16/1000*AB$13*U16/U$13</f>
        <v>312.05986449473909</v>
      </c>
      <c r="AJ16" t="s">
        <v>1460</v>
      </c>
      <c r="AK16" s="76" t="s">
        <v>38</v>
      </c>
      <c r="AL16" s="76" t="s">
        <v>1233</v>
      </c>
    </row>
    <row r="17" spans="2:38" x14ac:dyDescent="0.25">
      <c r="AA17" s="87">
        <f>SUM(AA13:AA16)</f>
        <v>1590</v>
      </c>
      <c r="AB17" s="90">
        <f>AVERAGE(AB13:AB16)/1000</f>
        <v>25.866268439740942</v>
      </c>
      <c r="AC17" s="87">
        <f>SUM(AC13:AC16)</f>
        <v>34401.787199304446</v>
      </c>
      <c r="AD17" s="87"/>
      <c r="AE17" s="87">
        <f>SUM(AE13:AE16)</f>
        <v>30448.126778558115</v>
      </c>
      <c r="AF17" s="89">
        <f>AC17-AE17</f>
        <v>3953.6604207463315</v>
      </c>
    </row>
    <row r="18" spans="2:38" ht="18.75" x14ac:dyDescent="0.3">
      <c r="J18" s="16" t="s">
        <v>52</v>
      </c>
      <c r="K18" s="25" t="s">
        <v>1025</v>
      </c>
      <c r="L18" s="25"/>
      <c r="M18" s="25"/>
      <c r="N18" s="26"/>
    </row>
    <row r="19" spans="2:38" x14ac:dyDescent="0.25">
      <c r="B19">
        <v>5</v>
      </c>
      <c r="C19" t="s">
        <v>1908</v>
      </c>
      <c r="D19" t="s">
        <v>1811</v>
      </c>
      <c r="E19" t="s">
        <v>1812</v>
      </c>
      <c r="F19" t="s">
        <v>1819</v>
      </c>
      <c r="G19" t="s">
        <v>1814</v>
      </c>
      <c r="H19" t="s">
        <v>45</v>
      </c>
      <c r="J19" s="10" t="s">
        <v>9</v>
      </c>
      <c r="K19" s="10" t="s">
        <v>496</v>
      </c>
      <c r="L19" s="10" t="s">
        <v>1208</v>
      </c>
      <c r="M19" s="10" t="s">
        <v>1209</v>
      </c>
      <c r="N19" s="11" t="s">
        <v>510</v>
      </c>
      <c r="O19" s="10" t="s">
        <v>302</v>
      </c>
      <c r="P19" s="75" t="s">
        <v>766</v>
      </c>
      <c r="Q19" s="75" t="s">
        <v>1514</v>
      </c>
      <c r="R19" s="75"/>
      <c r="S19" s="8" t="s">
        <v>98</v>
      </c>
      <c r="T19" s="166">
        <v>200000000680</v>
      </c>
      <c r="U19" s="22">
        <v>0.92</v>
      </c>
      <c r="V19" s="8" t="s">
        <v>742</v>
      </c>
      <c r="W19" s="8" t="s">
        <v>1449</v>
      </c>
      <c r="X19" s="78" t="s">
        <v>13</v>
      </c>
      <c r="Y19" s="8"/>
      <c r="Z19" s="8"/>
      <c r="AA19" s="14">
        <v>40</v>
      </c>
      <c r="AB19" s="14">
        <v>21336.289999999997</v>
      </c>
      <c r="AC19" s="85">
        <f t="shared" ref="AC19:AC20" si="2">AA19/1000*AB19</f>
        <v>853.45159999999987</v>
      </c>
      <c r="AD19" s="12">
        <v>200000001895</v>
      </c>
      <c r="AE19" s="85">
        <f>AA19/1000*U19/U$20*AB$20</f>
        <v>428.2138562024852</v>
      </c>
      <c r="AH19" s="91"/>
      <c r="AK19" s="76" t="s">
        <v>38</v>
      </c>
    </row>
    <row r="20" spans="2:38" x14ac:dyDescent="0.25">
      <c r="B20">
        <v>5</v>
      </c>
      <c r="C20" t="s">
        <v>1908</v>
      </c>
      <c r="D20" t="s">
        <v>1811</v>
      </c>
      <c r="E20" t="s">
        <v>1812</v>
      </c>
      <c r="F20" t="s">
        <v>1819</v>
      </c>
      <c r="G20" t="s">
        <v>1814</v>
      </c>
      <c r="H20" t="s">
        <v>45</v>
      </c>
      <c r="J20" s="94" t="s">
        <v>9</v>
      </c>
      <c r="K20" s="94" t="s">
        <v>496</v>
      </c>
      <c r="L20" s="94" t="s">
        <v>1208</v>
      </c>
      <c r="M20" s="94" t="s">
        <v>1209</v>
      </c>
      <c r="N20" s="135" t="s">
        <v>511</v>
      </c>
      <c r="O20" s="94" t="s">
        <v>502</v>
      </c>
      <c r="P20" s="136" t="s">
        <v>766</v>
      </c>
      <c r="Q20" s="136" t="s">
        <v>1514</v>
      </c>
      <c r="R20" s="136"/>
      <c r="S20" s="123" t="s">
        <v>98</v>
      </c>
      <c r="T20" s="167">
        <v>200000001895</v>
      </c>
      <c r="U20" s="133">
        <v>0.92</v>
      </c>
      <c r="V20" s="123" t="s">
        <v>742</v>
      </c>
      <c r="W20" s="123" t="s">
        <v>1450</v>
      </c>
      <c r="X20" s="137" t="s">
        <v>13</v>
      </c>
      <c r="Y20" s="123" t="s">
        <v>74</v>
      </c>
      <c r="Z20" s="123"/>
      <c r="AA20" s="138">
        <v>2787</v>
      </c>
      <c r="AB20" s="138">
        <v>10705.34640506213</v>
      </c>
      <c r="AC20" s="134">
        <f t="shared" si="2"/>
        <v>29835.800430908155</v>
      </c>
      <c r="AD20" s="134"/>
      <c r="AE20" s="134">
        <f>AA20/1000*U20/U$20*AB$20</f>
        <v>29835.800430908155</v>
      </c>
      <c r="AH20" s="91"/>
    </row>
    <row r="21" spans="2:38" x14ac:dyDescent="0.25">
      <c r="B21">
        <v>5</v>
      </c>
      <c r="C21" t="s">
        <v>1908</v>
      </c>
      <c r="D21" t="s">
        <v>1811</v>
      </c>
      <c r="E21" t="s">
        <v>1812</v>
      </c>
      <c r="F21" t="s">
        <v>1819</v>
      </c>
      <c r="G21" t="s">
        <v>1814</v>
      </c>
      <c r="H21" t="s">
        <v>45</v>
      </c>
      <c r="J21" s="10" t="s">
        <v>9</v>
      </c>
      <c r="K21" s="10" t="s">
        <v>497</v>
      </c>
      <c r="L21" s="10" t="s">
        <v>1354</v>
      </c>
      <c r="M21" s="10" t="s">
        <v>1355</v>
      </c>
      <c r="N21" s="11" t="s">
        <v>511</v>
      </c>
      <c r="O21" s="10" t="s">
        <v>339</v>
      </c>
      <c r="P21" s="75" t="s">
        <v>766</v>
      </c>
      <c r="Q21" s="75" t="s">
        <v>1514</v>
      </c>
      <c r="R21" s="75"/>
      <c r="S21" s="8" t="s">
        <v>98</v>
      </c>
      <c r="T21" s="166">
        <v>200000001895</v>
      </c>
      <c r="U21" s="22">
        <v>0.92</v>
      </c>
      <c r="V21" s="8" t="s">
        <v>742</v>
      </c>
      <c r="W21" s="8" t="s">
        <v>1353</v>
      </c>
      <c r="X21" s="78" t="s">
        <v>13</v>
      </c>
      <c r="Y21" s="8"/>
      <c r="Z21" s="8"/>
      <c r="AA21" s="8"/>
      <c r="AB21" s="8"/>
      <c r="AC21" s="85"/>
      <c r="AD21" s="85"/>
      <c r="AE21" s="85"/>
      <c r="AH21" s="91"/>
    </row>
    <row r="22" spans="2:38" x14ac:dyDescent="0.25">
      <c r="B22">
        <v>5</v>
      </c>
      <c r="C22" t="s">
        <v>1908</v>
      </c>
      <c r="D22" t="s">
        <v>1811</v>
      </c>
      <c r="E22" t="s">
        <v>1812</v>
      </c>
      <c r="F22" t="s">
        <v>1819</v>
      </c>
      <c r="G22" t="s">
        <v>1814</v>
      </c>
      <c r="H22" t="s">
        <v>45</v>
      </c>
      <c r="J22" s="10" t="s">
        <v>9</v>
      </c>
      <c r="K22" s="10" t="s">
        <v>497</v>
      </c>
      <c r="L22" s="10" t="s">
        <v>1442</v>
      </c>
      <c r="M22" s="10" t="s">
        <v>1443</v>
      </c>
      <c r="N22" s="11" t="s">
        <v>511</v>
      </c>
      <c r="O22" s="10" t="s">
        <v>339</v>
      </c>
      <c r="P22" s="75" t="s">
        <v>766</v>
      </c>
      <c r="Q22" s="75" t="s">
        <v>1514</v>
      </c>
      <c r="R22" s="75"/>
      <c r="S22" s="8" t="s">
        <v>98</v>
      </c>
      <c r="T22" s="166">
        <v>200000001895</v>
      </c>
      <c r="U22" s="22">
        <v>0.92</v>
      </c>
      <c r="V22" s="8" t="s">
        <v>742</v>
      </c>
      <c r="W22" s="8" t="s">
        <v>1451</v>
      </c>
      <c r="X22" s="78" t="s">
        <v>13</v>
      </c>
      <c r="Y22" s="8"/>
      <c r="Z22" s="8"/>
      <c r="AA22" s="8"/>
      <c r="AB22" s="8"/>
      <c r="AC22" s="85"/>
      <c r="AD22" s="85"/>
      <c r="AE22" s="85"/>
      <c r="AH22" s="91"/>
    </row>
    <row r="23" spans="2:38" x14ac:dyDescent="0.25">
      <c r="B23">
        <v>5</v>
      </c>
      <c r="C23" t="s">
        <v>1908</v>
      </c>
      <c r="D23" t="s">
        <v>1811</v>
      </c>
      <c r="E23" t="s">
        <v>1812</v>
      </c>
      <c r="F23" t="s">
        <v>1819</v>
      </c>
      <c r="G23" t="s">
        <v>1814</v>
      </c>
      <c r="H23" t="s">
        <v>45</v>
      </c>
      <c r="J23" s="10" t="s">
        <v>9</v>
      </c>
      <c r="K23" s="10" t="s">
        <v>497</v>
      </c>
      <c r="L23" s="10" t="s">
        <v>1286</v>
      </c>
      <c r="M23" s="10" t="s">
        <v>1443</v>
      </c>
      <c r="N23" s="11" t="s">
        <v>511</v>
      </c>
      <c r="O23" s="10" t="s">
        <v>297</v>
      </c>
      <c r="P23" s="75" t="s">
        <v>766</v>
      </c>
      <c r="Q23" s="75" t="s">
        <v>1514</v>
      </c>
      <c r="R23" s="75"/>
      <c r="S23" s="8" t="s">
        <v>98</v>
      </c>
      <c r="T23" s="166">
        <v>200000001895</v>
      </c>
      <c r="U23" s="22">
        <v>0.92</v>
      </c>
      <c r="V23" s="8" t="s">
        <v>742</v>
      </c>
      <c r="W23" s="8" t="s">
        <v>1452</v>
      </c>
      <c r="X23" s="78" t="s">
        <v>13</v>
      </c>
      <c r="Y23" s="8"/>
      <c r="Z23" s="8"/>
      <c r="AA23" s="8"/>
      <c r="AB23" s="8"/>
      <c r="AC23" s="85"/>
      <c r="AD23" s="85"/>
      <c r="AE23" s="85"/>
      <c r="AH23" s="91"/>
    </row>
    <row r="24" spans="2:38" x14ac:dyDescent="0.25">
      <c r="B24">
        <v>5</v>
      </c>
      <c r="C24" t="s">
        <v>1908</v>
      </c>
      <c r="D24" t="s">
        <v>1811</v>
      </c>
      <c r="E24" t="s">
        <v>1812</v>
      </c>
      <c r="F24" t="s">
        <v>1819</v>
      </c>
      <c r="G24" t="s">
        <v>1814</v>
      </c>
      <c r="H24" t="s">
        <v>45</v>
      </c>
      <c r="J24" s="10" t="s">
        <v>9</v>
      </c>
      <c r="K24" s="10" t="s">
        <v>503</v>
      </c>
      <c r="L24" s="10" t="s">
        <v>1406</v>
      </c>
      <c r="M24" s="10" t="s">
        <v>1446</v>
      </c>
      <c r="N24" s="11" t="s">
        <v>512</v>
      </c>
      <c r="O24" s="10" t="s">
        <v>297</v>
      </c>
      <c r="P24" s="75" t="s">
        <v>766</v>
      </c>
      <c r="Q24" s="75" t="s">
        <v>1514</v>
      </c>
      <c r="R24" s="75"/>
      <c r="S24" s="8" t="s">
        <v>98</v>
      </c>
      <c r="T24" s="166">
        <v>200000005586</v>
      </c>
      <c r="U24" s="22">
        <v>0.87</v>
      </c>
      <c r="V24" s="8" t="s">
        <v>742</v>
      </c>
      <c r="W24" s="8" t="s">
        <v>1447</v>
      </c>
      <c r="X24" s="78" t="s">
        <v>74</v>
      </c>
      <c r="Y24" s="8"/>
      <c r="Z24" s="8"/>
      <c r="AA24" s="14">
        <v>24</v>
      </c>
      <c r="AB24" s="14">
        <v>5454.3637593167705</v>
      </c>
      <c r="AC24" s="85">
        <f t="shared" ref="AC24:AC25" si="3">AA24/1000*AB24</f>
        <v>130.90473022360248</v>
      </c>
      <c r="AD24" s="12">
        <v>200000001895</v>
      </c>
      <c r="AE24" s="85">
        <f>AA24/1000*U24/U$24*AB$24</f>
        <v>130.90473022360248</v>
      </c>
      <c r="AH24" s="91"/>
    </row>
    <row r="25" spans="2:38" x14ac:dyDescent="0.25">
      <c r="B25">
        <v>5</v>
      </c>
      <c r="C25" t="s">
        <v>1908</v>
      </c>
      <c r="D25" t="s">
        <v>1811</v>
      </c>
      <c r="E25" t="s">
        <v>1812</v>
      </c>
      <c r="F25" t="s">
        <v>1819</v>
      </c>
      <c r="G25" t="s">
        <v>1814</v>
      </c>
      <c r="H25" t="s">
        <v>45</v>
      </c>
      <c r="J25" s="10" t="s">
        <v>9</v>
      </c>
      <c r="K25" s="10" t="s">
        <v>496</v>
      </c>
      <c r="L25" s="10" t="s">
        <v>1208</v>
      </c>
      <c r="M25" s="10" t="s">
        <v>1209</v>
      </c>
      <c r="N25" s="11" t="s">
        <v>513</v>
      </c>
      <c r="O25" s="10" t="s">
        <v>502</v>
      </c>
      <c r="P25" s="75" t="s">
        <v>766</v>
      </c>
      <c r="Q25" s="75" t="s">
        <v>1514</v>
      </c>
      <c r="R25" s="75"/>
      <c r="S25" s="8" t="s">
        <v>98</v>
      </c>
      <c r="T25" s="166">
        <v>200000005966</v>
      </c>
      <c r="U25" s="22">
        <v>0.93</v>
      </c>
      <c r="V25" s="8" t="s">
        <v>742</v>
      </c>
      <c r="W25" s="8" t="s">
        <v>1453</v>
      </c>
      <c r="X25" s="78" t="s">
        <v>13</v>
      </c>
      <c r="Y25" s="8"/>
      <c r="Z25" s="8"/>
      <c r="AA25" s="14">
        <v>3920</v>
      </c>
      <c r="AB25" s="14">
        <v>19574.556085343233</v>
      </c>
      <c r="AC25" s="85">
        <f t="shared" si="3"/>
        <v>76732.259854545468</v>
      </c>
      <c r="AD25" s="12">
        <v>200000001895</v>
      </c>
      <c r="AE25" s="85">
        <f>AA25/1000*U25/U$20*AB$20</f>
        <v>42421.098754667932</v>
      </c>
      <c r="AH25" s="91"/>
    </row>
    <row r="26" spans="2:38" x14ac:dyDescent="0.25">
      <c r="B26">
        <v>5</v>
      </c>
      <c r="C26" t="s">
        <v>1908</v>
      </c>
      <c r="D26" t="s">
        <v>1811</v>
      </c>
      <c r="E26" t="s">
        <v>1812</v>
      </c>
      <c r="F26" t="s">
        <v>1819</v>
      </c>
      <c r="G26" t="s">
        <v>1814</v>
      </c>
      <c r="H26" t="s">
        <v>45</v>
      </c>
      <c r="J26" s="10" t="s">
        <v>9</v>
      </c>
      <c r="K26" s="10" t="s">
        <v>557</v>
      </c>
      <c r="L26" s="10" t="s">
        <v>1203</v>
      </c>
      <c r="M26" s="10" t="s">
        <v>1454</v>
      </c>
      <c r="N26" s="11" t="s">
        <v>513</v>
      </c>
      <c r="O26" s="10" t="s">
        <v>502</v>
      </c>
      <c r="P26" s="75" t="s">
        <v>766</v>
      </c>
      <c r="Q26" s="75" t="s">
        <v>1514</v>
      </c>
      <c r="R26" s="75"/>
      <c r="S26" s="8" t="s">
        <v>98</v>
      </c>
      <c r="T26" s="166">
        <v>200000005966</v>
      </c>
      <c r="U26" s="22">
        <v>0.93</v>
      </c>
      <c r="V26" s="8" t="s">
        <v>742</v>
      </c>
      <c r="W26" s="8" t="s">
        <v>1455</v>
      </c>
      <c r="X26" s="78" t="s">
        <v>13</v>
      </c>
      <c r="Y26" s="8"/>
      <c r="Z26" s="8"/>
      <c r="AA26" s="14"/>
      <c r="AB26" s="14"/>
      <c r="AC26" s="85"/>
      <c r="AD26" s="85"/>
      <c r="AE26" s="85"/>
      <c r="AH26" s="91"/>
    </row>
    <row r="27" spans="2:38" x14ac:dyDescent="0.25">
      <c r="AA27" s="87">
        <f>SUM(AA19:AA25)</f>
        <v>6771</v>
      </c>
      <c r="AB27" s="90">
        <f>AVERAGE(AB19:AB25)/1000</f>
        <v>14.267639062430533</v>
      </c>
      <c r="AC27" s="87">
        <f>SUM(AC19:AC25)</f>
        <v>107552.41661567723</v>
      </c>
      <c r="AD27" s="87"/>
      <c r="AE27" s="87">
        <f>SUM(AE19:AE25)</f>
        <v>72816.017772002175</v>
      </c>
      <c r="AF27" s="89">
        <f>AC27-AE27</f>
        <v>34736.398843675051</v>
      </c>
      <c r="AH27" s="175"/>
      <c r="AI27" s="89"/>
    </row>
    <row r="29" spans="2:38" ht="18.75" x14ac:dyDescent="0.3">
      <c r="J29" s="16" t="s">
        <v>52</v>
      </c>
      <c r="K29" s="25" t="s">
        <v>1024</v>
      </c>
      <c r="L29" s="25"/>
      <c r="M29" s="25"/>
      <c r="N29" s="26"/>
    </row>
    <row r="30" spans="2:38" x14ac:dyDescent="0.25">
      <c r="B30">
        <v>6</v>
      </c>
      <c r="C30" t="s">
        <v>1908</v>
      </c>
      <c r="D30" t="s">
        <v>1811</v>
      </c>
      <c r="E30" t="s">
        <v>1812</v>
      </c>
      <c r="F30" t="s">
        <v>1819</v>
      </c>
      <c r="G30" t="s">
        <v>2</v>
      </c>
      <c r="H30" t="s">
        <v>1818</v>
      </c>
      <c r="J30" s="10" t="s">
        <v>9</v>
      </c>
      <c r="K30" s="10" t="s">
        <v>514</v>
      </c>
      <c r="L30" s="10" t="s">
        <v>1434</v>
      </c>
      <c r="M30" s="10" t="s">
        <v>1435</v>
      </c>
      <c r="N30" s="11" t="s">
        <v>515</v>
      </c>
      <c r="O30" s="10" t="s">
        <v>303</v>
      </c>
      <c r="P30" s="77" t="s">
        <v>783</v>
      </c>
      <c r="Q30" s="77" t="s">
        <v>1514</v>
      </c>
      <c r="R30" s="77"/>
      <c r="S30" s="8" t="s">
        <v>98</v>
      </c>
      <c r="T30" s="166">
        <v>200000007178</v>
      </c>
      <c r="U30" s="8"/>
      <c r="V30" s="8" t="s">
        <v>743</v>
      </c>
      <c r="W30" s="8" t="s">
        <v>1461</v>
      </c>
      <c r="X30" s="78" t="s">
        <v>13</v>
      </c>
      <c r="Y30" s="8" t="s">
        <v>654</v>
      </c>
      <c r="Z30" s="8"/>
      <c r="AA30" s="14">
        <v>20</v>
      </c>
      <c r="AB30" s="85">
        <v>32994.745509523804</v>
      </c>
      <c r="AC30" s="85">
        <f t="shared" ref="AC30" si="4">AA30/1000*AB30</f>
        <v>659.89491019047614</v>
      </c>
      <c r="AD30" s="85"/>
      <c r="AE30" s="8"/>
      <c r="AL30" s="76" t="s">
        <v>1233</v>
      </c>
    </row>
    <row r="31" spans="2:38" x14ac:dyDescent="0.25">
      <c r="AA31" s="87">
        <f>SUM(AA30)</f>
        <v>20</v>
      </c>
      <c r="AB31" s="90">
        <f>AVERAGE(AB30)/1000</f>
        <v>32.994745509523803</v>
      </c>
      <c r="AC31" s="87">
        <f>SUM(AC30)</f>
        <v>659.89491019047614</v>
      </c>
      <c r="AD31" s="87"/>
    </row>
    <row r="32" spans="2:38" x14ac:dyDescent="0.25">
      <c r="AC32" s="87"/>
      <c r="AD32" s="87"/>
    </row>
    <row r="33" spans="2:37" ht="18.75" x14ac:dyDescent="0.3">
      <c r="J33" s="16" t="s">
        <v>52</v>
      </c>
      <c r="K33" s="25" t="s">
        <v>1032</v>
      </c>
      <c r="L33" s="25"/>
      <c r="M33" s="25"/>
      <c r="N33" s="26"/>
      <c r="AC33" s="87"/>
      <c r="AD33" s="87"/>
    </row>
    <row r="34" spans="2:37" x14ac:dyDescent="0.25">
      <c r="B34">
        <v>7</v>
      </c>
      <c r="C34" t="s">
        <v>1908</v>
      </c>
      <c r="D34" t="s">
        <v>1811</v>
      </c>
      <c r="E34" t="s">
        <v>1812</v>
      </c>
      <c r="F34" t="s">
        <v>1819</v>
      </c>
      <c r="G34" t="s">
        <v>10</v>
      </c>
      <c r="H34" t="s">
        <v>1818</v>
      </c>
      <c r="I34" t="s">
        <v>1817</v>
      </c>
      <c r="J34" s="10" t="s">
        <v>9</v>
      </c>
      <c r="K34" s="10" t="s">
        <v>516</v>
      </c>
      <c r="L34" s="10" t="s">
        <v>1364</v>
      </c>
      <c r="M34" s="8" t="s">
        <v>1045</v>
      </c>
      <c r="N34" s="8" t="s">
        <v>1031</v>
      </c>
      <c r="O34" s="10" t="s">
        <v>297</v>
      </c>
      <c r="P34" s="8" t="s">
        <v>802</v>
      </c>
      <c r="Q34" s="8" t="s">
        <v>1514</v>
      </c>
      <c r="R34" s="8"/>
      <c r="S34" s="8" t="s">
        <v>98</v>
      </c>
      <c r="T34" s="166">
        <v>200000007059</v>
      </c>
      <c r="U34" s="8">
        <v>12.5</v>
      </c>
      <c r="V34" s="8" t="s">
        <v>17</v>
      </c>
      <c r="W34" s="8" t="s">
        <v>1046</v>
      </c>
      <c r="X34" s="78" t="s">
        <v>13</v>
      </c>
      <c r="Y34" s="8"/>
      <c r="Z34" s="8"/>
      <c r="AA34" s="14">
        <v>880</v>
      </c>
      <c r="AB34" s="85">
        <v>12249.777354196243</v>
      </c>
      <c r="AC34" s="93">
        <f>AA34/1000*AB34</f>
        <v>10779.804071692693</v>
      </c>
      <c r="AD34" s="93"/>
      <c r="AE34" s="8"/>
      <c r="AG34" s="80"/>
      <c r="AH34" s="83"/>
    </row>
    <row r="35" spans="2:37" x14ac:dyDescent="0.25">
      <c r="AA35" s="87">
        <f>SUM(AA34)</f>
        <v>880</v>
      </c>
      <c r="AB35" s="90">
        <f>AVERAGE(AB34)/1000</f>
        <v>12.249777354196244</v>
      </c>
      <c r="AC35" s="87">
        <f>SUM(AC34)</f>
        <v>10779.804071692693</v>
      </c>
      <c r="AD35" s="87"/>
    </row>
    <row r="36" spans="2:37" x14ac:dyDescent="0.25">
      <c r="AC36" s="87"/>
      <c r="AD36" s="87"/>
    </row>
    <row r="37" spans="2:37" ht="18.75" x14ac:dyDescent="0.3">
      <c r="J37" s="16" t="s">
        <v>52</v>
      </c>
      <c r="K37" s="18" t="s">
        <v>1033</v>
      </c>
      <c r="L37" s="18"/>
      <c r="M37" s="18"/>
      <c r="N37" s="19"/>
      <c r="AC37" s="87"/>
      <c r="AD37" s="87"/>
    </row>
    <row r="38" spans="2:37" x14ac:dyDescent="0.25">
      <c r="B38">
        <v>10</v>
      </c>
      <c r="C38" t="s">
        <v>1908</v>
      </c>
      <c r="D38" t="s">
        <v>1811</v>
      </c>
      <c r="E38" t="s">
        <v>1812</v>
      </c>
      <c r="F38" t="s">
        <v>1871</v>
      </c>
      <c r="G38" t="s">
        <v>10</v>
      </c>
      <c r="H38" t="s">
        <v>1818</v>
      </c>
      <c r="I38" t="s">
        <v>1817</v>
      </c>
      <c r="J38" s="10" t="s">
        <v>9</v>
      </c>
      <c r="K38" s="10" t="s">
        <v>516</v>
      </c>
      <c r="L38" s="10" t="s">
        <v>1364</v>
      </c>
      <c r="M38" s="8" t="s">
        <v>1045</v>
      </c>
      <c r="N38" s="8" t="s">
        <v>1034</v>
      </c>
      <c r="O38" s="10" t="s">
        <v>297</v>
      </c>
      <c r="P38" s="8" t="s">
        <v>802</v>
      </c>
      <c r="Q38" s="8" t="s">
        <v>1514</v>
      </c>
      <c r="R38" s="8"/>
      <c r="S38" s="8" t="s">
        <v>98</v>
      </c>
      <c r="T38" s="166">
        <v>200000007060</v>
      </c>
      <c r="U38" s="8" t="s">
        <v>1035</v>
      </c>
      <c r="V38" s="8" t="s">
        <v>17</v>
      </c>
      <c r="W38" s="8" t="s">
        <v>1046</v>
      </c>
      <c r="X38" s="78" t="s">
        <v>13</v>
      </c>
      <c r="Y38" s="8"/>
      <c r="Z38" s="8"/>
      <c r="AA38" s="14">
        <v>610</v>
      </c>
      <c r="AB38" s="85">
        <v>16047.382307642429</v>
      </c>
      <c r="AC38" s="93">
        <f>AA38/1000*AB38</f>
        <v>9788.9032076618805</v>
      </c>
      <c r="AD38" s="93"/>
      <c r="AE38" s="8"/>
      <c r="AG38" s="80"/>
      <c r="AH38" s="83"/>
    </row>
    <row r="39" spans="2:37" x14ac:dyDescent="0.25">
      <c r="AA39" s="87">
        <f>SUM(AA38)</f>
        <v>610</v>
      </c>
      <c r="AB39" s="90">
        <f>AVERAGE(AB38)/1000</f>
        <v>16.04738230764243</v>
      </c>
      <c r="AC39" s="87">
        <f>SUM(AC38)</f>
        <v>9788.9032076618805</v>
      </c>
      <c r="AD39" s="87"/>
    </row>
    <row r="40" spans="2:37" x14ac:dyDescent="0.25">
      <c r="AC40" s="87"/>
      <c r="AD40" s="87"/>
    </row>
    <row r="42" spans="2:37" ht="18.75" x14ac:dyDescent="0.3">
      <c r="J42" s="16" t="s">
        <v>52</v>
      </c>
      <c r="K42" s="18" t="s">
        <v>1023</v>
      </c>
      <c r="L42" s="18"/>
      <c r="M42" s="18"/>
      <c r="N42" s="19"/>
    </row>
    <row r="43" spans="2:37" x14ac:dyDescent="0.25">
      <c r="B43">
        <v>9</v>
      </c>
      <c r="C43" t="s">
        <v>1908</v>
      </c>
      <c r="D43" t="s">
        <v>1811</v>
      </c>
      <c r="E43" t="s">
        <v>1812</v>
      </c>
      <c r="F43" t="s">
        <v>1872</v>
      </c>
      <c r="G43" t="s">
        <v>1814</v>
      </c>
      <c r="H43" t="s">
        <v>45</v>
      </c>
      <c r="J43" s="10" t="s">
        <v>9</v>
      </c>
      <c r="K43" s="10" t="s">
        <v>516</v>
      </c>
      <c r="L43" s="10" t="s">
        <v>1364</v>
      </c>
      <c r="M43" s="8" t="s">
        <v>1045</v>
      </c>
      <c r="N43" s="11" t="s">
        <v>518</v>
      </c>
      <c r="O43" s="10" t="s">
        <v>297</v>
      </c>
      <c r="P43" s="75" t="s">
        <v>766</v>
      </c>
      <c r="Q43" s="75" t="s">
        <v>1514</v>
      </c>
      <c r="R43" s="75"/>
      <c r="S43" s="8" t="s">
        <v>98</v>
      </c>
      <c r="T43" s="166">
        <v>200000006702</v>
      </c>
      <c r="U43" s="8"/>
      <c r="V43" s="8" t="s">
        <v>17</v>
      </c>
      <c r="W43" s="8" t="s">
        <v>1462</v>
      </c>
      <c r="X43" s="78" t="s">
        <v>13</v>
      </c>
      <c r="Y43" s="8"/>
      <c r="Z43" s="8"/>
      <c r="AA43" s="14">
        <v>360</v>
      </c>
      <c r="AB43" s="85">
        <v>44939.122590186336</v>
      </c>
      <c r="AC43" s="85">
        <f t="shared" ref="AC43" si="5">AA43/1000*AB43</f>
        <v>16178.08413246708</v>
      </c>
      <c r="AD43" s="85"/>
      <c r="AE43" s="8"/>
    </row>
    <row r="44" spans="2:37" x14ac:dyDescent="0.25">
      <c r="B44">
        <v>9</v>
      </c>
      <c r="C44" t="s">
        <v>1908</v>
      </c>
      <c r="D44" t="s">
        <v>1811</v>
      </c>
      <c r="E44" t="s">
        <v>1812</v>
      </c>
      <c r="F44" t="s">
        <v>1872</v>
      </c>
      <c r="G44" t="s">
        <v>1814</v>
      </c>
      <c r="H44" t="s">
        <v>45</v>
      </c>
      <c r="J44" s="10" t="s">
        <v>9</v>
      </c>
      <c r="K44" s="10" t="s">
        <v>517</v>
      </c>
      <c r="L44" s="10" t="s">
        <v>1331</v>
      </c>
      <c r="M44" s="10" t="s">
        <v>1332</v>
      </c>
      <c r="N44" s="11" t="s">
        <v>518</v>
      </c>
      <c r="O44" s="10" t="s">
        <v>303</v>
      </c>
      <c r="P44" s="75" t="s">
        <v>766</v>
      </c>
      <c r="Q44" s="75" t="s">
        <v>1514</v>
      </c>
      <c r="R44" s="75"/>
      <c r="S44" s="8" t="s">
        <v>98</v>
      </c>
      <c r="T44" s="166">
        <v>200000006702</v>
      </c>
      <c r="U44" s="8"/>
      <c r="V44" s="8" t="s">
        <v>17</v>
      </c>
      <c r="W44" s="8" t="s">
        <v>1463</v>
      </c>
      <c r="X44" s="78" t="s">
        <v>13</v>
      </c>
      <c r="Y44" s="8"/>
      <c r="Z44" s="8"/>
      <c r="AA44" s="8"/>
      <c r="AB44" s="8"/>
      <c r="AC44" s="85"/>
      <c r="AD44" s="85"/>
      <c r="AE44" s="8"/>
    </row>
    <row r="45" spans="2:37" x14ac:dyDescent="0.25">
      <c r="AA45" s="87">
        <f>SUM(AA43:AA44)</f>
        <v>360</v>
      </c>
      <c r="AB45" s="90">
        <f>AVERAGE(AB43:AB44)/1000</f>
        <v>44.939122590186336</v>
      </c>
      <c r="AC45" s="87">
        <f>SUM(AC43:AC44)</f>
        <v>16178.08413246708</v>
      </c>
      <c r="AD45" s="87"/>
    </row>
    <row r="47" spans="2:37" ht="18.75" x14ac:dyDescent="0.3">
      <c r="J47" s="16" t="s">
        <v>52</v>
      </c>
      <c r="K47" s="25" t="s">
        <v>1022</v>
      </c>
      <c r="L47" s="25"/>
      <c r="M47" s="25"/>
      <c r="N47" s="26"/>
      <c r="Y47" t="s">
        <v>1253</v>
      </c>
      <c r="AA47" s="87">
        <f>SUM(AA48:AA49)</f>
        <v>8340</v>
      </c>
      <c r="AB47" s="90">
        <f>AVERAGE(AB48:AB49)/1000</f>
        <v>7.6350667247386763</v>
      </c>
      <c r="AC47" s="87">
        <f>SUM(AC48:AC49)</f>
        <v>64189.38</v>
      </c>
      <c r="AD47" s="87"/>
      <c r="AE47" s="87">
        <f>SUM(AE48:AE49)</f>
        <v>64099.975012941046</v>
      </c>
      <c r="AF47" s="89">
        <f>AC47-AE47</f>
        <v>89.404987058951519</v>
      </c>
    </row>
    <row r="48" spans="2:37" x14ac:dyDescent="0.25">
      <c r="B48">
        <v>11</v>
      </c>
      <c r="C48" t="s">
        <v>1908</v>
      </c>
      <c r="D48" t="s">
        <v>1811</v>
      </c>
      <c r="E48" t="s">
        <v>19</v>
      </c>
      <c r="F48" t="s">
        <v>1821</v>
      </c>
      <c r="G48" t="s">
        <v>2</v>
      </c>
      <c r="H48" t="s">
        <v>45</v>
      </c>
      <c r="J48" s="94" t="s">
        <v>9</v>
      </c>
      <c r="K48" s="94" t="s">
        <v>548</v>
      </c>
      <c r="L48" s="94" t="s">
        <v>1464</v>
      </c>
      <c r="M48" s="94" t="s">
        <v>1465</v>
      </c>
      <c r="N48" s="135" t="s">
        <v>519</v>
      </c>
      <c r="O48" s="94" t="s">
        <v>502</v>
      </c>
      <c r="P48" s="136" t="s">
        <v>766</v>
      </c>
      <c r="Q48" s="136" t="s">
        <v>1514</v>
      </c>
      <c r="R48" s="136"/>
      <c r="S48" s="123" t="s">
        <v>98</v>
      </c>
      <c r="T48" s="167">
        <v>200000003460</v>
      </c>
      <c r="U48" s="123" t="s">
        <v>659</v>
      </c>
      <c r="V48" s="123" t="s">
        <v>742</v>
      </c>
      <c r="W48" s="123" t="s">
        <v>1466</v>
      </c>
      <c r="X48" s="123" t="s">
        <v>74</v>
      </c>
      <c r="Y48" s="123"/>
      <c r="Z48" s="123"/>
      <c r="AA48" s="138">
        <v>8200</v>
      </c>
      <c r="AB48" s="134">
        <v>7698.7048780487812</v>
      </c>
      <c r="AC48" s="134">
        <f t="shared" ref="AC48:AC50" si="6">AA48/1000*AB48</f>
        <v>63129.38</v>
      </c>
      <c r="AD48" s="134"/>
      <c r="AE48" s="134">
        <f>AA48/1000*AB48</f>
        <v>63129.38</v>
      </c>
      <c r="AK48" s="76" t="s">
        <v>1230</v>
      </c>
    </row>
    <row r="49" spans="2:40" x14ac:dyDescent="0.25">
      <c r="B49">
        <v>11</v>
      </c>
      <c r="C49" t="s">
        <v>1908</v>
      </c>
      <c r="D49" t="s">
        <v>1811</v>
      </c>
      <c r="E49" t="s">
        <v>19</v>
      </c>
      <c r="F49" t="s">
        <v>1821</v>
      </c>
      <c r="G49" t="s">
        <v>2</v>
      </c>
      <c r="H49" t="s">
        <v>45</v>
      </c>
      <c r="J49" s="10" t="s">
        <v>9</v>
      </c>
      <c r="K49" s="10" t="s">
        <v>548</v>
      </c>
      <c r="L49" s="10" t="s">
        <v>1464</v>
      </c>
      <c r="M49" s="10" t="s">
        <v>1465</v>
      </c>
      <c r="N49" s="11" t="s">
        <v>520</v>
      </c>
      <c r="O49" s="10" t="s">
        <v>502</v>
      </c>
      <c r="P49" s="75" t="s">
        <v>766</v>
      </c>
      <c r="Q49" s="75" t="s">
        <v>1514</v>
      </c>
      <c r="R49" s="75"/>
      <c r="S49" s="8" t="s">
        <v>98</v>
      </c>
      <c r="T49" s="166">
        <v>200000003461</v>
      </c>
      <c r="U49" s="8" t="s">
        <v>655</v>
      </c>
      <c r="V49" s="8" t="s">
        <v>293</v>
      </c>
      <c r="W49" s="8" t="s">
        <v>1467</v>
      </c>
      <c r="X49" s="8" t="s">
        <v>74</v>
      </c>
      <c r="Y49" s="8"/>
      <c r="Z49" s="8"/>
      <c r="AA49" s="14">
        <v>140</v>
      </c>
      <c r="AB49" s="85">
        <v>7571.4285714285716</v>
      </c>
      <c r="AC49" s="85">
        <f t="shared" si="6"/>
        <v>1060.0000000000002</v>
      </c>
      <c r="AD49" s="12">
        <v>200000003460</v>
      </c>
      <c r="AE49" s="85">
        <f t="shared" ref="AE49:AE54" si="7">AA49/1000*AB$54</f>
        <v>970.59501294104768</v>
      </c>
    </row>
    <row r="50" spans="2:40" x14ac:dyDescent="0.25">
      <c r="B50">
        <v>11</v>
      </c>
      <c r="C50" t="s">
        <v>1908</v>
      </c>
      <c r="D50" t="s">
        <v>1811</v>
      </c>
      <c r="E50" t="s">
        <v>19</v>
      </c>
      <c r="F50" t="s">
        <v>1821</v>
      </c>
      <c r="G50" t="s">
        <v>2</v>
      </c>
      <c r="H50" t="s">
        <v>45</v>
      </c>
      <c r="J50" s="10" t="s">
        <v>9</v>
      </c>
      <c r="K50" s="10" t="s">
        <v>548</v>
      </c>
      <c r="L50" s="10" t="s">
        <v>1464</v>
      </c>
      <c r="M50" s="10" t="s">
        <v>1465</v>
      </c>
      <c r="N50" s="11" t="s">
        <v>657</v>
      </c>
      <c r="O50" s="10" t="s">
        <v>502</v>
      </c>
      <c r="P50" s="75" t="s">
        <v>766</v>
      </c>
      <c r="Q50" s="75" t="s">
        <v>1514</v>
      </c>
      <c r="R50" s="75"/>
      <c r="S50" s="8" t="s">
        <v>98</v>
      </c>
      <c r="T50" s="166">
        <v>200000003498</v>
      </c>
      <c r="U50" s="8" t="s">
        <v>658</v>
      </c>
      <c r="V50" s="8" t="s">
        <v>17</v>
      </c>
      <c r="W50" s="8" t="s">
        <v>1470</v>
      </c>
      <c r="X50" s="8" t="s">
        <v>74</v>
      </c>
      <c r="Y50" s="8"/>
      <c r="Z50" s="8"/>
      <c r="AA50" s="14">
        <v>50325</v>
      </c>
      <c r="AB50" s="85">
        <v>9327.7370367409585</v>
      </c>
      <c r="AC50" s="85">
        <f t="shared" si="6"/>
        <v>469418.36637398874</v>
      </c>
      <c r="AD50" s="12"/>
      <c r="AE50" s="85">
        <f>AC50</f>
        <v>469418.36637398874</v>
      </c>
      <c r="AJ50" t="s">
        <v>2092</v>
      </c>
    </row>
    <row r="51" spans="2:40" x14ac:dyDescent="0.25">
      <c r="B51">
        <v>11</v>
      </c>
      <c r="C51" t="s">
        <v>1908</v>
      </c>
      <c r="D51" t="s">
        <v>1811</v>
      </c>
      <c r="E51" t="s">
        <v>19</v>
      </c>
      <c r="F51" t="s">
        <v>1821</v>
      </c>
      <c r="G51" t="s">
        <v>2</v>
      </c>
      <c r="H51" t="s">
        <v>45</v>
      </c>
      <c r="J51" s="10" t="s">
        <v>9</v>
      </c>
      <c r="K51" s="10" t="s">
        <v>503</v>
      </c>
      <c r="L51" s="10" t="s">
        <v>1468</v>
      </c>
      <c r="M51" s="10" t="s">
        <v>1469</v>
      </c>
      <c r="N51" s="11" t="s">
        <v>657</v>
      </c>
      <c r="O51" s="10" t="s">
        <v>502</v>
      </c>
      <c r="P51" s="75" t="s">
        <v>766</v>
      </c>
      <c r="Q51" s="75" t="s">
        <v>1514</v>
      </c>
      <c r="R51" s="75"/>
      <c r="S51" s="8" t="s">
        <v>98</v>
      </c>
      <c r="T51" s="166">
        <v>200000003498</v>
      </c>
      <c r="U51" s="8" t="s">
        <v>658</v>
      </c>
      <c r="V51" s="8" t="s">
        <v>17</v>
      </c>
      <c r="W51" s="8" t="s">
        <v>1471</v>
      </c>
      <c r="X51" s="8" t="s">
        <v>74</v>
      </c>
      <c r="Y51" s="8"/>
      <c r="Z51" s="8"/>
      <c r="AA51" s="14"/>
      <c r="AB51" s="85"/>
      <c r="AC51" s="85"/>
      <c r="AD51" s="85"/>
      <c r="AE51" s="85"/>
    </row>
    <row r="52" spans="2:40" x14ac:dyDescent="0.25">
      <c r="B52">
        <v>11</v>
      </c>
      <c r="C52" t="s">
        <v>1908</v>
      </c>
      <c r="D52" t="s">
        <v>1811</v>
      </c>
      <c r="E52" t="s">
        <v>19</v>
      </c>
      <c r="F52" t="s">
        <v>1821</v>
      </c>
      <c r="G52" t="s">
        <v>2</v>
      </c>
      <c r="H52" t="s">
        <v>45</v>
      </c>
      <c r="J52" s="10" t="s">
        <v>9</v>
      </c>
      <c r="K52" s="10" t="s">
        <v>557</v>
      </c>
      <c r="L52" s="10" t="s">
        <v>1203</v>
      </c>
      <c r="M52" s="10" t="s">
        <v>1454</v>
      </c>
      <c r="N52" s="11" t="s">
        <v>657</v>
      </c>
      <c r="O52" s="10" t="s">
        <v>502</v>
      </c>
      <c r="P52" s="75" t="s">
        <v>766</v>
      </c>
      <c r="Q52" s="75" t="s">
        <v>1514</v>
      </c>
      <c r="R52" s="75"/>
      <c r="S52" s="8" t="s">
        <v>98</v>
      </c>
      <c r="T52" s="166">
        <v>200000003498</v>
      </c>
      <c r="U52" s="8" t="s">
        <v>658</v>
      </c>
      <c r="V52" s="8" t="s">
        <v>17</v>
      </c>
      <c r="W52" s="8" t="s">
        <v>1473</v>
      </c>
      <c r="X52" s="8" t="s">
        <v>74</v>
      </c>
      <c r="Y52" s="8"/>
      <c r="Z52" s="8"/>
      <c r="AA52" s="14"/>
      <c r="AB52" s="85"/>
      <c r="AC52" s="85"/>
      <c r="AD52" s="85"/>
      <c r="AE52" s="85"/>
    </row>
    <row r="53" spans="2:40" x14ac:dyDescent="0.25">
      <c r="B53">
        <v>11</v>
      </c>
      <c r="C53" t="s">
        <v>1908</v>
      </c>
      <c r="D53" t="s">
        <v>1811</v>
      </c>
      <c r="E53" t="s">
        <v>19</v>
      </c>
      <c r="F53" t="s">
        <v>1821</v>
      </c>
      <c r="G53" t="s">
        <v>2</v>
      </c>
      <c r="H53" t="s">
        <v>45</v>
      </c>
      <c r="J53" s="10" t="s">
        <v>9</v>
      </c>
      <c r="K53" s="10" t="s">
        <v>503</v>
      </c>
      <c r="L53" s="10" t="s">
        <v>1472</v>
      </c>
      <c r="M53" s="10" t="s">
        <v>1474</v>
      </c>
      <c r="N53" s="11" t="s">
        <v>657</v>
      </c>
      <c r="O53" s="10" t="s">
        <v>502</v>
      </c>
      <c r="P53" s="75" t="s">
        <v>766</v>
      </c>
      <c r="Q53" s="75" t="s">
        <v>1514</v>
      </c>
      <c r="R53" s="75"/>
      <c r="S53" s="8" t="s">
        <v>98</v>
      </c>
      <c r="T53" s="166">
        <v>200000003498</v>
      </c>
      <c r="U53" s="8" t="s">
        <v>658</v>
      </c>
      <c r="V53" s="8" t="s">
        <v>17</v>
      </c>
      <c r="W53" s="8" t="s">
        <v>1475</v>
      </c>
      <c r="X53" s="8" t="s">
        <v>74</v>
      </c>
      <c r="Y53" s="8"/>
      <c r="Z53" s="8"/>
      <c r="AA53" s="14"/>
      <c r="AB53" s="85"/>
      <c r="AC53" s="85"/>
      <c r="AD53" s="85"/>
      <c r="AE53" s="85"/>
    </row>
    <row r="54" spans="2:40" x14ac:dyDescent="0.25">
      <c r="B54">
        <v>11</v>
      </c>
      <c r="C54" t="s">
        <v>1908</v>
      </c>
      <c r="D54" t="s">
        <v>1811</v>
      </c>
      <c r="E54" t="s">
        <v>19</v>
      </c>
      <c r="F54" t="s">
        <v>1821</v>
      </c>
      <c r="G54" t="s">
        <v>2</v>
      </c>
      <c r="H54" t="s">
        <v>45</v>
      </c>
      <c r="J54" s="10" t="s">
        <v>9</v>
      </c>
      <c r="K54" s="10" t="s">
        <v>496</v>
      </c>
      <c r="L54" s="10"/>
      <c r="M54" s="10"/>
      <c r="N54" s="11" t="s">
        <v>521</v>
      </c>
      <c r="O54" s="10" t="s">
        <v>502</v>
      </c>
      <c r="P54" s="75" t="s">
        <v>766</v>
      </c>
      <c r="Q54" s="75" t="s">
        <v>1514</v>
      </c>
      <c r="R54" s="75"/>
      <c r="S54" s="8" t="s">
        <v>98</v>
      </c>
      <c r="T54" s="166">
        <v>200000009564</v>
      </c>
      <c r="U54" s="8" t="s">
        <v>656</v>
      </c>
      <c r="V54" s="8" t="s">
        <v>17</v>
      </c>
      <c r="W54" s="8"/>
      <c r="X54" s="78" t="s">
        <v>660</v>
      </c>
      <c r="Y54" s="8"/>
      <c r="Z54" s="8"/>
      <c r="AA54" s="14">
        <v>75600</v>
      </c>
      <c r="AB54" s="85">
        <v>6932.8215210074832</v>
      </c>
      <c r="AC54" s="85">
        <f t="shared" ref="AC54" si="8">AA54/1000*AB54</f>
        <v>524121.30698816571</v>
      </c>
      <c r="AD54" s="85"/>
      <c r="AE54" s="85">
        <f t="shared" si="7"/>
        <v>524121.30698816571</v>
      </c>
      <c r="AJ54" t="s">
        <v>1252</v>
      </c>
      <c r="AN54" t="s">
        <v>1234</v>
      </c>
    </row>
    <row r="55" spans="2:40" x14ac:dyDescent="0.25">
      <c r="AA55" s="87">
        <f>SUM(AA48:AA54)</f>
        <v>134265</v>
      </c>
      <c r="AB55" s="90">
        <f>AVERAGE(AB48:AB54)/1000</f>
        <v>7.8826730018064479</v>
      </c>
      <c r="AC55" s="87">
        <f>SUM(AC48:AC54)</f>
        <v>1057729.0533621544</v>
      </c>
      <c r="AD55" s="87"/>
      <c r="AE55" s="87">
        <f>SUM(AE48:AE54)</f>
        <v>1057639.6483750953</v>
      </c>
      <c r="AF55" s="89">
        <f>AC55-AE55</f>
        <v>89.404987059067935</v>
      </c>
      <c r="AG55">
        <v>4</v>
      </c>
    </row>
    <row r="57" spans="2:40" ht="18.75" x14ac:dyDescent="0.3">
      <c r="J57" s="16" t="s">
        <v>52</v>
      </c>
      <c r="K57" s="27" t="s">
        <v>1021</v>
      </c>
      <c r="L57" s="27"/>
      <c r="M57" s="27"/>
      <c r="N57" s="28"/>
    </row>
    <row r="58" spans="2:40" x14ac:dyDescent="0.25">
      <c r="B58">
        <v>13</v>
      </c>
      <c r="C58" t="s">
        <v>1908</v>
      </c>
      <c r="D58" t="s">
        <v>1811</v>
      </c>
      <c r="E58" t="s">
        <v>1690</v>
      </c>
      <c r="F58" t="s">
        <v>1823</v>
      </c>
      <c r="G58" t="s">
        <v>1814</v>
      </c>
      <c r="H58" t="s">
        <v>1815</v>
      </c>
      <c r="J58" s="94" t="s">
        <v>9</v>
      </c>
      <c r="K58" s="94" t="s">
        <v>496</v>
      </c>
      <c r="L58" s="94" t="s">
        <v>1208</v>
      </c>
      <c r="M58" s="94" t="s">
        <v>1209</v>
      </c>
      <c r="N58" s="135" t="s">
        <v>522</v>
      </c>
      <c r="O58" s="94" t="s">
        <v>502</v>
      </c>
      <c r="P58" s="136" t="s">
        <v>766</v>
      </c>
      <c r="Q58" s="136" t="s">
        <v>1514</v>
      </c>
      <c r="R58" s="136"/>
      <c r="S58" s="123" t="s">
        <v>98</v>
      </c>
      <c r="T58" s="167">
        <v>200000000221</v>
      </c>
      <c r="U58" s="133">
        <v>1</v>
      </c>
      <c r="V58" s="123" t="s">
        <v>744</v>
      </c>
      <c r="W58" s="123" t="s">
        <v>1235</v>
      </c>
      <c r="X58" s="137" t="s">
        <v>13</v>
      </c>
      <c r="Y58" s="123"/>
      <c r="Z58" s="123"/>
      <c r="AA58" s="138">
        <v>1340</v>
      </c>
      <c r="AB58" s="138">
        <v>27838.660039624014</v>
      </c>
      <c r="AC58" s="134">
        <f t="shared" ref="AC58:AC59" si="9">AA58/1000*AB58</f>
        <v>37303.804453096178</v>
      </c>
      <c r="AD58" s="134"/>
      <c r="AE58" s="134">
        <f>AA58/1000*U58/U$58*AB$58</f>
        <v>37303.804453096178</v>
      </c>
    </row>
    <row r="59" spans="2:40" x14ac:dyDescent="0.25">
      <c r="B59">
        <v>13</v>
      </c>
      <c r="C59" t="s">
        <v>1908</v>
      </c>
      <c r="D59" t="s">
        <v>1811</v>
      </c>
      <c r="E59" t="s">
        <v>1690</v>
      </c>
      <c r="F59" t="s">
        <v>1823</v>
      </c>
      <c r="G59" t="s">
        <v>1814</v>
      </c>
      <c r="H59" t="s">
        <v>1815</v>
      </c>
      <c r="J59" s="10" t="s">
        <v>9</v>
      </c>
      <c r="K59" s="10" t="s">
        <v>548</v>
      </c>
      <c r="L59" s="10" t="s">
        <v>2002</v>
      </c>
      <c r="M59" s="10" t="s">
        <v>2004</v>
      </c>
      <c r="N59" s="11" t="s">
        <v>523</v>
      </c>
      <c r="O59" s="10" t="s">
        <v>303</v>
      </c>
      <c r="P59" s="75" t="s">
        <v>766</v>
      </c>
      <c r="Q59" s="75" t="s">
        <v>1514</v>
      </c>
      <c r="R59" s="75"/>
      <c r="S59" s="8" t="s">
        <v>98</v>
      </c>
      <c r="T59" s="166">
        <v>200000001609</v>
      </c>
      <c r="U59" s="22">
        <v>1</v>
      </c>
      <c r="V59" s="8" t="s">
        <v>744</v>
      </c>
      <c r="W59" s="8" t="s">
        <v>2003</v>
      </c>
      <c r="X59" s="78" t="s">
        <v>13</v>
      </c>
      <c r="Y59" s="8"/>
      <c r="Z59" s="8"/>
      <c r="AA59" s="14">
        <v>114</v>
      </c>
      <c r="AB59" s="14">
        <v>37931.45896005517</v>
      </c>
      <c r="AC59" s="85">
        <f t="shared" si="9"/>
        <v>4324.1863214462892</v>
      </c>
      <c r="AD59" s="12">
        <v>200000000221</v>
      </c>
      <c r="AE59" s="85">
        <f>AA59/1000*U59/U$58*AB$58</f>
        <v>3173.6072445171376</v>
      </c>
    </row>
    <row r="60" spans="2:40" x14ac:dyDescent="0.25">
      <c r="B60">
        <v>13</v>
      </c>
      <c r="C60" t="s">
        <v>1908</v>
      </c>
      <c r="D60" t="s">
        <v>1811</v>
      </c>
      <c r="E60" t="s">
        <v>1690</v>
      </c>
      <c r="F60" t="s">
        <v>1823</v>
      </c>
      <c r="G60" t="s">
        <v>1814</v>
      </c>
      <c r="H60" t="s">
        <v>1815</v>
      </c>
      <c r="J60" s="10" t="s">
        <v>9</v>
      </c>
      <c r="K60" s="10" t="s">
        <v>496</v>
      </c>
      <c r="L60" s="10" t="s">
        <v>1368</v>
      </c>
      <c r="M60" s="10" t="s">
        <v>2005</v>
      </c>
      <c r="N60" s="11" t="s">
        <v>523</v>
      </c>
      <c r="O60" s="10" t="s">
        <v>303</v>
      </c>
      <c r="P60" s="75" t="s">
        <v>766</v>
      </c>
      <c r="Q60" s="75" t="s">
        <v>1514</v>
      </c>
      <c r="R60" s="75"/>
      <c r="S60" s="8" t="s">
        <v>98</v>
      </c>
      <c r="T60" s="166">
        <v>200000001609</v>
      </c>
      <c r="U60" s="22">
        <v>1</v>
      </c>
      <c r="V60" s="8" t="s">
        <v>744</v>
      </c>
      <c r="W60" s="8" t="s">
        <v>2006</v>
      </c>
      <c r="X60" s="78" t="s">
        <v>13</v>
      </c>
      <c r="Y60" s="8"/>
      <c r="Z60" s="8"/>
      <c r="AA60" s="8"/>
      <c r="AB60" s="8"/>
      <c r="AC60" s="85"/>
      <c r="AD60" s="85"/>
      <c r="AE60" s="8"/>
    </row>
    <row r="61" spans="2:40" x14ac:dyDescent="0.25">
      <c r="B61">
        <v>13</v>
      </c>
      <c r="C61" t="s">
        <v>1908</v>
      </c>
      <c r="D61" t="s">
        <v>1811</v>
      </c>
      <c r="E61" t="s">
        <v>1690</v>
      </c>
      <c r="F61" t="s">
        <v>1823</v>
      </c>
      <c r="G61" t="s">
        <v>1814</v>
      </c>
      <c r="H61" t="s">
        <v>1815</v>
      </c>
      <c r="J61" s="10" t="s">
        <v>9</v>
      </c>
      <c r="K61" s="10" t="s">
        <v>497</v>
      </c>
      <c r="L61" s="10" t="s">
        <v>1283</v>
      </c>
      <c r="M61" s="10" t="s">
        <v>1355</v>
      </c>
      <c r="N61" s="11" t="s">
        <v>523</v>
      </c>
      <c r="O61" s="10" t="s">
        <v>339</v>
      </c>
      <c r="P61" s="75" t="s">
        <v>766</v>
      </c>
      <c r="Q61" s="75" t="s">
        <v>1514</v>
      </c>
      <c r="R61" s="75"/>
      <c r="S61" s="8" t="s">
        <v>98</v>
      </c>
      <c r="T61" s="166">
        <v>200000001609</v>
      </c>
      <c r="U61" s="22">
        <v>1</v>
      </c>
      <c r="V61" s="8" t="s">
        <v>744</v>
      </c>
      <c r="W61" s="8" t="s">
        <v>2008</v>
      </c>
      <c r="X61" s="78" t="s">
        <v>13</v>
      </c>
      <c r="Y61" s="8"/>
      <c r="Z61" s="8"/>
      <c r="AA61" s="8"/>
      <c r="AB61" s="8"/>
      <c r="AC61" s="85"/>
      <c r="AD61" s="85"/>
      <c r="AE61" s="8"/>
    </row>
    <row r="62" spans="2:40" x14ac:dyDescent="0.25">
      <c r="B62">
        <v>13</v>
      </c>
      <c r="C62" t="s">
        <v>1908</v>
      </c>
      <c r="D62" t="s">
        <v>1811</v>
      </c>
      <c r="E62" t="s">
        <v>1690</v>
      </c>
      <c r="F62" t="s">
        <v>1823</v>
      </c>
      <c r="G62" t="s">
        <v>1814</v>
      </c>
      <c r="H62" t="s">
        <v>1815</v>
      </c>
      <c r="J62" s="10" t="s">
        <v>9</v>
      </c>
      <c r="K62" s="10" t="s">
        <v>497</v>
      </c>
      <c r="L62" s="10" t="s">
        <v>1286</v>
      </c>
      <c r="M62" s="10" t="s">
        <v>2009</v>
      </c>
      <c r="N62" s="11" t="s">
        <v>523</v>
      </c>
      <c r="O62" s="10" t="s">
        <v>339</v>
      </c>
      <c r="P62" s="75" t="s">
        <v>766</v>
      </c>
      <c r="Q62" s="75" t="s">
        <v>1514</v>
      </c>
      <c r="R62" s="75"/>
      <c r="S62" s="8" t="s">
        <v>98</v>
      </c>
      <c r="T62" s="166">
        <v>200000001609</v>
      </c>
      <c r="U62" s="22">
        <v>1</v>
      </c>
      <c r="V62" s="8" t="s">
        <v>744</v>
      </c>
      <c r="W62" s="8" t="s">
        <v>2007</v>
      </c>
      <c r="X62" s="78" t="s">
        <v>13</v>
      </c>
      <c r="Y62" s="8"/>
      <c r="Z62" s="8"/>
      <c r="AA62" s="8"/>
      <c r="AB62" s="8"/>
      <c r="AC62" s="85"/>
      <c r="AD62" s="85"/>
      <c r="AE62" s="8"/>
    </row>
    <row r="63" spans="2:40" x14ac:dyDescent="0.25">
      <c r="B63">
        <v>13</v>
      </c>
      <c r="C63" t="s">
        <v>1908</v>
      </c>
      <c r="D63" t="s">
        <v>1811</v>
      </c>
      <c r="E63" t="s">
        <v>1690</v>
      </c>
      <c r="F63" t="s">
        <v>1823</v>
      </c>
      <c r="G63" t="s">
        <v>1814</v>
      </c>
      <c r="H63" t="s">
        <v>1815</v>
      </c>
      <c r="J63" s="10" t="s">
        <v>9</v>
      </c>
      <c r="K63" s="10" t="s">
        <v>496</v>
      </c>
      <c r="L63" s="10" t="s">
        <v>1208</v>
      </c>
      <c r="M63" s="10" t="s">
        <v>1209</v>
      </c>
      <c r="N63" s="11" t="s">
        <v>524</v>
      </c>
      <c r="O63" s="10" t="s">
        <v>502</v>
      </c>
      <c r="P63" s="75" t="s">
        <v>766</v>
      </c>
      <c r="Q63" s="75" t="s">
        <v>1514</v>
      </c>
      <c r="R63" s="75"/>
      <c r="S63" s="8" t="s">
        <v>98</v>
      </c>
      <c r="T63" s="166">
        <v>200000005967</v>
      </c>
      <c r="U63" s="23">
        <v>0.86499999999999999</v>
      </c>
      <c r="V63" s="8" t="s">
        <v>744</v>
      </c>
      <c r="W63" s="8" t="s">
        <v>2010</v>
      </c>
      <c r="X63" s="78" t="s">
        <v>13</v>
      </c>
      <c r="Y63" s="8"/>
      <c r="Z63" s="8"/>
      <c r="AA63" s="14">
        <v>450</v>
      </c>
      <c r="AB63" s="14">
        <v>32342.463757575759</v>
      </c>
      <c r="AC63" s="85">
        <f t="shared" ref="AC63" si="10">AA63/1000*AB63</f>
        <v>14554.108690909092</v>
      </c>
      <c r="AD63" s="12">
        <v>200000000221</v>
      </c>
      <c r="AE63" s="85">
        <f>AA63/1000*U63/U$58*AB$58</f>
        <v>10836.198420423647</v>
      </c>
    </row>
    <row r="64" spans="2:40" x14ac:dyDescent="0.25">
      <c r="B64">
        <v>13</v>
      </c>
      <c r="C64" t="s">
        <v>1908</v>
      </c>
      <c r="D64" t="s">
        <v>1811</v>
      </c>
      <c r="E64" t="s">
        <v>1690</v>
      </c>
      <c r="F64" t="s">
        <v>1823</v>
      </c>
      <c r="G64" t="s">
        <v>1814</v>
      </c>
      <c r="H64" t="s">
        <v>1815</v>
      </c>
      <c r="J64" s="10" t="s">
        <v>9</v>
      </c>
      <c r="K64" s="10" t="s">
        <v>500</v>
      </c>
      <c r="L64" s="10"/>
      <c r="M64" s="10"/>
      <c r="N64" s="11" t="s">
        <v>528</v>
      </c>
      <c r="O64" s="10" t="s">
        <v>303</v>
      </c>
      <c r="P64" s="75" t="s">
        <v>766</v>
      </c>
      <c r="Q64" s="75" t="s">
        <v>1514</v>
      </c>
      <c r="R64" s="75"/>
      <c r="S64" s="8" t="s">
        <v>98</v>
      </c>
      <c r="T64" s="166">
        <v>200000007133</v>
      </c>
      <c r="U64" s="22">
        <v>1</v>
      </c>
      <c r="V64" s="8" t="s">
        <v>744</v>
      </c>
      <c r="W64" s="8"/>
      <c r="X64" s="78" t="s">
        <v>13</v>
      </c>
      <c r="Y64" s="8"/>
      <c r="Z64" s="8"/>
      <c r="AA64" s="14">
        <v>0</v>
      </c>
      <c r="AB64" s="8">
        <v>0</v>
      </c>
      <c r="AC64" s="85"/>
      <c r="AD64" s="85"/>
      <c r="AE64" s="8"/>
      <c r="AL64" s="76" t="s">
        <v>1233</v>
      </c>
    </row>
    <row r="65" spans="2:39" x14ac:dyDescent="0.25">
      <c r="K65" s="41"/>
      <c r="L65" s="41"/>
      <c r="M65" s="41"/>
      <c r="N65" s="92"/>
      <c r="AA65" s="87">
        <f>SUM(AA58:AA64)</f>
        <v>1904</v>
      </c>
      <c r="AB65" s="90">
        <f>AVERAGE(AB58:AB64)/1000</f>
        <v>24.528145689313735</v>
      </c>
      <c r="AC65" s="87">
        <f>SUM(AC58:AC64)</f>
        <v>56182.099465451553</v>
      </c>
      <c r="AD65" s="87"/>
      <c r="AE65" s="87">
        <f>SUM(AE58:AE64)</f>
        <v>51313.610118036959</v>
      </c>
      <c r="AF65" s="89">
        <f>AC65-AE65</f>
        <v>4868.4893474145938</v>
      </c>
      <c r="AG65">
        <v>3</v>
      </c>
    </row>
    <row r="67" spans="2:39" ht="18.75" x14ac:dyDescent="0.3">
      <c r="J67" s="16" t="s">
        <v>52</v>
      </c>
      <c r="K67" s="27" t="s">
        <v>1020</v>
      </c>
      <c r="L67" s="27"/>
      <c r="M67" s="27"/>
      <c r="N67" s="28"/>
    </row>
    <row r="68" spans="2:39" x14ac:dyDescent="0.25">
      <c r="B68">
        <v>14</v>
      </c>
      <c r="C68" t="s">
        <v>1908</v>
      </c>
      <c r="D68" t="s">
        <v>1811</v>
      </c>
      <c r="E68" t="s">
        <v>1690</v>
      </c>
      <c r="F68" t="s">
        <v>1823</v>
      </c>
      <c r="G68" t="s">
        <v>1814</v>
      </c>
      <c r="H68" t="s">
        <v>1818</v>
      </c>
      <c r="J68" s="94" t="s">
        <v>9</v>
      </c>
      <c r="K68" s="94" t="s">
        <v>496</v>
      </c>
      <c r="L68" s="94" t="s">
        <v>1208</v>
      </c>
      <c r="M68" s="94" t="s">
        <v>1209</v>
      </c>
      <c r="N68" s="135" t="s">
        <v>526</v>
      </c>
      <c r="O68" s="94" t="s">
        <v>502</v>
      </c>
      <c r="P68" s="139" t="s">
        <v>783</v>
      </c>
      <c r="Q68" s="139" t="s">
        <v>1514</v>
      </c>
      <c r="R68" s="139"/>
      <c r="S68" s="123" t="s">
        <v>98</v>
      </c>
      <c r="T68" s="167">
        <v>200000000222</v>
      </c>
      <c r="U68" s="140">
        <v>0.38500000000000001</v>
      </c>
      <c r="V68" s="141" t="s">
        <v>746</v>
      </c>
      <c r="W68" s="123" t="s">
        <v>1433</v>
      </c>
      <c r="X68" s="137" t="s">
        <v>13</v>
      </c>
      <c r="Y68" s="123"/>
      <c r="Z68" s="123"/>
      <c r="AA68" s="138">
        <v>240</v>
      </c>
      <c r="AB68" s="134">
        <v>34335.343340909116</v>
      </c>
      <c r="AC68" s="134">
        <f t="shared" ref="AC68:AC69" si="11">AA68/1000*AB68</f>
        <v>8240.482401818188</v>
      </c>
      <c r="AD68" s="134"/>
      <c r="AE68" s="134">
        <f>AA68/1000*U68/U$68*AB$68</f>
        <v>8240.482401818188</v>
      </c>
    </row>
    <row r="69" spans="2:39" x14ac:dyDescent="0.25">
      <c r="B69">
        <v>14</v>
      </c>
      <c r="C69" t="s">
        <v>1908</v>
      </c>
      <c r="D69" t="s">
        <v>1811</v>
      </c>
      <c r="E69" t="s">
        <v>1690</v>
      </c>
      <c r="F69" t="s">
        <v>1823</v>
      </c>
      <c r="G69" t="s">
        <v>1814</v>
      </c>
      <c r="H69" t="s">
        <v>1818</v>
      </c>
      <c r="J69" s="10" t="s">
        <v>9</v>
      </c>
      <c r="K69" s="10" t="s">
        <v>514</v>
      </c>
      <c r="L69" s="10" t="s">
        <v>1434</v>
      </c>
      <c r="M69" s="10" t="s">
        <v>1435</v>
      </c>
      <c r="N69" s="11" t="s">
        <v>527</v>
      </c>
      <c r="O69" s="10" t="s">
        <v>303</v>
      </c>
      <c r="P69" s="77" t="s">
        <v>783</v>
      </c>
      <c r="Q69" s="77" t="s">
        <v>1514</v>
      </c>
      <c r="R69" s="77"/>
      <c r="S69" s="8" t="s">
        <v>98</v>
      </c>
      <c r="T69" s="166">
        <v>200000001634</v>
      </c>
      <c r="U69" s="23">
        <v>0.38</v>
      </c>
      <c r="V69" s="8" t="s">
        <v>745</v>
      </c>
      <c r="W69" s="8" t="s">
        <v>1436</v>
      </c>
      <c r="X69" s="78" t="s">
        <v>13</v>
      </c>
      <c r="Y69" s="8"/>
      <c r="Z69" s="8"/>
      <c r="AA69" s="14">
        <v>1565</v>
      </c>
      <c r="AB69" s="85">
        <v>42935.475121131472</v>
      </c>
      <c r="AC69" s="85">
        <f t="shared" si="11"/>
        <v>67194.018564570753</v>
      </c>
      <c r="AD69" s="12">
        <v>200000000222</v>
      </c>
      <c r="AE69" s="85">
        <f>AA69/1000*U69/U$68*AB$68</f>
        <v>53036.957622957532</v>
      </c>
      <c r="AL69" s="76" t="s">
        <v>1233</v>
      </c>
    </row>
    <row r="70" spans="2:39" x14ac:dyDescent="0.25">
      <c r="B70">
        <v>14</v>
      </c>
      <c r="C70" t="s">
        <v>1908</v>
      </c>
      <c r="D70" t="s">
        <v>1811</v>
      </c>
      <c r="E70" t="s">
        <v>1690</v>
      </c>
      <c r="F70" t="s">
        <v>1823</v>
      </c>
      <c r="G70" t="s">
        <v>1814</v>
      </c>
      <c r="H70" t="s">
        <v>1818</v>
      </c>
      <c r="J70" s="10" t="s">
        <v>9</v>
      </c>
      <c r="K70" s="10" t="s">
        <v>496</v>
      </c>
      <c r="L70" s="10" t="s">
        <v>1368</v>
      </c>
      <c r="M70" s="10" t="s">
        <v>997</v>
      </c>
      <c r="N70" s="11" t="s">
        <v>527</v>
      </c>
      <c r="O70" s="10" t="s">
        <v>303</v>
      </c>
      <c r="P70" s="77" t="s">
        <v>783</v>
      </c>
      <c r="Q70" s="77" t="s">
        <v>1514</v>
      </c>
      <c r="R70" s="77"/>
      <c r="S70" s="8" t="s">
        <v>98</v>
      </c>
      <c r="T70" s="166">
        <v>200000001634</v>
      </c>
      <c r="U70" s="23">
        <v>0.38</v>
      </c>
      <c r="V70" s="8" t="s">
        <v>745</v>
      </c>
      <c r="W70" s="8" t="s">
        <v>1437</v>
      </c>
      <c r="X70" s="78" t="s">
        <v>13</v>
      </c>
      <c r="Y70" s="8"/>
      <c r="Z70" s="8"/>
      <c r="AA70" s="8" t="s">
        <v>1438</v>
      </c>
      <c r="AB70" s="8"/>
      <c r="AC70" s="85"/>
      <c r="AD70" s="85"/>
      <c r="AE70" s="8"/>
    </row>
    <row r="71" spans="2:39" x14ac:dyDescent="0.25">
      <c r="B71">
        <v>14</v>
      </c>
      <c r="C71" t="s">
        <v>1908</v>
      </c>
      <c r="D71" t="s">
        <v>1811</v>
      </c>
      <c r="E71" t="s">
        <v>1690</v>
      </c>
      <c r="F71" t="s">
        <v>1823</v>
      </c>
      <c r="G71" t="s">
        <v>1814</v>
      </c>
      <c r="H71" t="s">
        <v>1818</v>
      </c>
      <c r="J71" s="8" t="s">
        <v>9</v>
      </c>
      <c r="K71" s="8" t="s">
        <v>500</v>
      </c>
      <c r="L71" s="8" t="s">
        <v>1086</v>
      </c>
      <c r="M71" s="8" t="s">
        <v>1087</v>
      </c>
      <c r="N71" s="8" t="s">
        <v>991</v>
      </c>
      <c r="O71" s="10" t="s">
        <v>303</v>
      </c>
      <c r="P71" s="77" t="s">
        <v>783</v>
      </c>
      <c r="Q71" s="77" t="s">
        <v>1514</v>
      </c>
      <c r="R71" s="77"/>
      <c r="S71" s="8" t="s">
        <v>98</v>
      </c>
      <c r="T71" s="166">
        <v>200000005478</v>
      </c>
      <c r="U71" s="23">
        <v>0.31</v>
      </c>
      <c r="V71" s="8" t="s">
        <v>17</v>
      </c>
      <c r="W71" s="8" t="s">
        <v>1439</v>
      </c>
      <c r="X71" s="78" t="s">
        <v>13</v>
      </c>
      <c r="Y71" s="8"/>
      <c r="Z71" s="8"/>
      <c r="AA71" s="14">
        <v>710</v>
      </c>
      <c r="AB71" s="85">
        <v>49641.170466632997</v>
      </c>
      <c r="AC71" s="14">
        <f>AA71/1000*AB71</f>
        <v>35245.231031309428</v>
      </c>
      <c r="AD71" s="12">
        <v>200000000222</v>
      </c>
      <c r="AE71" s="85">
        <f>AA71/1000*U71/U$68*AB$68</f>
        <v>19629.114465802846</v>
      </c>
      <c r="AK71" s="76" t="s">
        <v>38</v>
      </c>
      <c r="AM71" t="s">
        <v>1084</v>
      </c>
    </row>
    <row r="72" spans="2:39" x14ac:dyDescent="0.25">
      <c r="B72">
        <v>14</v>
      </c>
      <c r="C72" t="s">
        <v>1908</v>
      </c>
      <c r="D72" t="s">
        <v>1811</v>
      </c>
      <c r="E72" t="s">
        <v>1690</v>
      </c>
      <c r="F72" t="s">
        <v>1823</v>
      </c>
      <c r="G72" t="s">
        <v>1814</v>
      </c>
      <c r="H72" t="s">
        <v>1818</v>
      </c>
      <c r="J72" s="8" t="s">
        <v>9</v>
      </c>
      <c r="K72" s="8" t="s">
        <v>514</v>
      </c>
      <c r="L72" s="10" t="s">
        <v>1434</v>
      </c>
      <c r="M72" s="10" t="s">
        <v>1435</v>
      </c>
      <c r="N72" s="8" t="s">
        <v>1477</v>
      </c>
      <c r="O72" s="10" t="s">
        <v>303</v>
      </c>
      <c r="P72" s="77" t="s">
        <v>783</v>
      </c>
      <c r="Q72" s="77" t="s">
        <v>1514</v>
      </c>
      <c r="R72" s="77"/>
      <c r="S72" s="8" t="s">
        <v>98</v>
      </c>
      <c r="T72" s="166">
        <v>200000006778</v>
      </c>
      <c r="U72" s="23">
        <v>0.38500000000000001</v>
      </c>
      <c r="V72" s="8" t="s">
        <v>745</v>
      </c>
      <c r="W72" s="8" t="s">
        <v>1478</v>
      </c>
      <c r="X72" s="78" t="s">
        <v>13</v>
      </c>
      <c r="Y72" s="8"/>
      <c r="Z72" s="8"/>
      <c r="AA72" s="14">
        <v>60</v>
      </c>
      <c r="AB72" s="85">
        <v>60545.360909090836</v>
      </c>
      <c r="AC72" s="14">
        <f>AA72/1000*AB72</f>
        <v>3632.7216545454498</v>
      </c>
      <c r="AD72" s="12">
        <v>200000000222</v>
      </c>
      <c r="AE72" s="85">
        <f>AA72/1000*U72/U$68*AB$68</f>
        <v>2060.120600454547</v>
      </c>
    </row>
    <row r="73" spans="2:39" x14ac:dyDescent="0.25">
      <c r="B73">
        <v>14</v>
      </c>
      <c r="C73" t="s">
        <v>1908</v>
      </c>
      <c r="D73" t="s">
        <v>1811</v>
      </c>
      <c r="E73" t="s">
        <v>1690</v>
      </c>
      <c r="F73" t="s">
        <v>1823</v>
      </c>
      <c r="G73" t="s">
        <v>1814</v>
      </c>
      <c r="H73" t="s">
        <v>1818</v>
      </c>
      <c r="J73" s="10" t="s">
        <v>9</v>
      </c>
      <c r="K73" s="10" t="s">
        <v>517</v>
      </c>
      <c r="L73" s="10"/>
      <c r="M73" s="10"/>
      <c r="N73" s="11" t="s">
        <v>525</v>
      </c>
      <c r="O73" s="10" t="s">
        <v>303</v>
      </c>
      <c r="P73" s="77" t="s">
        <v>783</v>
      </c>
      <c r="Q73" s="77" t="s">
        <v>1514</v>
      </c>
      <c r="R73" s="77"/>
      <c r="S73" s="8" t="s">
        <v>98</v>
      </c>
      <c r="T73" s="166">
        <v>200000007187</v>
      </c>
      <c r="U73" s="23">
        <v>0.38500000000000001</v>
      </c>
      <c r="V73" s="8" t="s">
        <v>745</v>
      </c>
      <c r="W73" s="8"/>
      <c r="X73" s="78" t="s">
        <v>13</v>
      </c>
      <c r="Y73" s="8"/>
      <c r="Z73" s="8"/>
      <c r="AA73" s="14">
        <v>140</v>
      </c>
      <c r="AB73" s="14">
        <v>28138.820766512054</v>
      </c>
      <c r="AC73" s="85">
        <f>AA73/1000*AB73</f>
        <v>3939.4349073116878</v>
      </c>
      <c r="AD73" s="12">
        <v>200000000222</v>
      </c>
      <c r="AE73" s="85">
        <f>AA73/1000*U73/U$68*AB$68</f>
        <v>4806.9480677272768</v>
      </c>
    </row>
    <row r="74" spans="2:39" x14ac:dyDescent="0.25">
      <c r="AA74" s="87">
        <f>SUM(AA68:AA73)</f>
        <v>2715</v>
      </c>
      <c r="AB74" s="90">
        <f>AVERAGE(AB68:AB73)/1000</f>
        <v>43.119234120855296</v>
      </c>
      <c r="AC74" s="87">
        <f>SUM(AC68:AC73)</f>
        <v>118251.8885595555</v>
      </c>
      <c r="AD74" s="87"/>
      <c r="AE74" s="87">
        <f>SUM(AE68:AE73)</f>
        <v>87773.623158760398</v>
      </c>
      <c r="AF74" s="89">
        <f>AC74-AE74</f>
        <v>30478.265400795106</v>
      </c>
    </row>
    <row r="75" spans="2:39" x14ac:dyDescent="0.25">
      <c r="AC75" s="87"/>
      <c r="AD75" s="87"/>
      <c r="AE75" s="87"/>
      <c r="AF75" s="89"/>
    </row>
    <row r="76" spans="2:39" ht="18.75" x14ac:dyDescent="0.3">
      <c r="J76" s="16" t="s">
        <v>52</v>
      </c>
      <c r="K76" s="27" t="s">
        <v>1040</v>
      </c>
      <c r="L76" s="27"/>
      <c r="M76" s="27"/>
      <c r="N76" s="28"/>
      <c r="AC76" s="87"/>
      <c r="AD76" s="87"/>
      <c r="AE76" s="87"/>
      <c r="AF76" s="89"/>
    </row>
    <row r="77" spans="2:39" x14ac:dyDescent="0.25">
      <c r="B77">
        <v>15</v>
      </c>
      <c r="C77" t="s">
        <v>1908</v>
      </c>
      <c r="D77" t="s">
        <v>1811</v>
      </c>
      <c r="E77" t="s">
        <v>1690</v>
      </c>
      <c r="F77" t="s">
        <v>1823</v>
      </c>
      <c r="G77" t="s">
        <v>10</v>
      </c>
      <c r="H77" t="s">
        <v>1818</v>
      </c>
      <c r="I77" t="s">
        <v>1817</v>
      </c>
      <c r="J77" s="10" t="s">
        <v>9</v>
      </c>
      <c r="K77" s="10" t="s">
        <v>516</v>
      </c>
      <c r="L77" s="10"/>
      <c r="M77" s="8" t="s">
        <v>1045</v>
      </c>
      <c r="N77" s="8" t="s">
        <v>1041</v>
      </c>
      <c r="O77" s="10" t="s">
        <v>297</v>
      </c>
      <c r="P77" s="77" t="s">
        <v>802</v>
      </c>
      <c r="Q77" s="77" t="s">
        <v>1514</v>
      </c>
      <c r="R77" s="77"/>
      <c r="S77" s="8" t="s">
        <v>98</v>
      </c>
      <c r="T77" s="166">
        <v>200000007065</v>
      </c>
      <c r="U77" s="22">
        <v>0.15</v>
      </c>
      <c r="V77" s="8" t="s">
        <v>17</v>
      </c>
      <c r="W77" s="8" t="s">
        <v>1046</v>
      </c>
      <c r="X77" s="78" t="s">
        <v>13</v>
      </c>
      <c r="Y77" s="8"/>
      <c r="Z77" s="8"/>
      <c r="AA77" s="85">
        <v>1020</v>
      </c>
      <c r="AB77" s="85">
        <v>23918.765206905467</v>
      </c>
      <c r="AC77" s="93">
        <f>AA77/1000*AB77</f>
        <v>24397.140511043577</v>
      </c>
      <c r="AD77" s="93"/>
      <c r="AE77" s="117"/>
      <c r="AF77" s="89"/>
    </row>
    <row r="78" spans="2:39" x14ac:dyDescent="0.25">
      <c r="AA78" s="87">
        <f>SUM(AA77)</f>
        <v>1020</v>
      </c>
      <c r="AB78" s="90">
        <f>AVERAGE(AB76:AB77)/1000</f>
        <v>23.918765206905469</v>
      </c>
      <c r="AC78" s="87">
        <f>SUM(AC77)</f>
        <v>24397.140511043577</v>
      </c>
      <c r="AD78" s="87"/>
      <c r="AE78" s="87"/>
      <c r="AF78" s="89"/>
    </row>
    <row r="80" spans="2:39" ht="18.75" x14ac:dyDescent="0.3">
      <c r="J80" s="16" t="s">
        <v>52</v>
      </c>
      <c r="K80" s="27" t="s">
        <v>1019</v>
      </c>
      <c r="L80" s="27"/>
      <c r="M80" s="27"/>
      <c r="N80" s="28"/>
    </row>
    <row r="81" spans="2:35" x14ac:dyDescent="0.25">
      <c r="B81">
        <v>17</v>
      </c>
      <c r="C81" t="s">
        <v>1908</v>
      </c>
      <c r="D81" t="s">
        <v>1811</v>
      </c>
      <c r="E81" t="s">
        <v>1690</v>
      </c>
      <c r="F81" t="s">
        <v>1873</v>
      </c>
      <c r="G81" t="s">
        <v>2</v>
      </c>
      <c r="H81" t="s">
        <v>45</v>
      </c>
      <c r="J81" s="10" t="s">
        <v>9</v>
      </c>
      <c r="K81" s="10" t="s">
        <v>496</v>
      </c>
      <c r="L81" s="10"/>
      <c r="M81" s="10"/>
      <c r="N81" s="11" t="s">
        <v>529</v>
      </c>
      <c r="O81" s="10" t="s">
        <v>502</v>
      </c>
      <c r="P81" s="75" t="s">
        <v>766</v>
      </c>
      <c r="Q81" s="75" t="s">
        <v>1514</v>
      </c>
      <c r="R81" s="75"/>
      <c r="S81" s="8" t="s">
        <v>98</v>
      </c>
      <c r="T81" s="166">
        <v>200000000220</v>
      </c>
      <c r="U81" s="22">
        <v>1</v>
      </c>
      <c r="V81" s="8" t="s">
        <v>748</v>
      </c>
      <c r="W81" s="8"/>
      <c r="X81" s="78" t="s">
        <v>13</v>
      </c>
      <c r="Y81" s="8" t="s">
        <v>661</v>
      </c>
      <c r="Z81" s="8"/>
      <c r="AA81" s="14">
        <v>1300</v>
      </c>
      <c r="AB81" s="85">
        <v>20357.313302486986</v>
      </c>
      <c r="AC81" s="85">
        <f t="shared" ref="AC81" si="12">AA81/1000*AB81</f>
        <v>26464.507293233084</v>
      </c>
      <c r="AD81" s="85"/>
      <c r="AE81" s="8"/>
      <c r="AG81" s="80"/>
      <c r="AH81" s="126"/>
    </row>
    <row r="82" spans="2:35" x14ac:dyDescent="0.25">
      <c r="AA82" s="87">
        <f>SUM(AA81)</f>
        <v>1300</v>
      </c>
      <c r="AB82" s="90">
        <f>AVERAGE(AB80:AB81)/1000</f>
        <v>20.357313302486986</v>
      </c>
      <c r="AC82" s="87">
        <f>SUM(AC81)</f>
        <v>26464.507293233084</v>
      </c>
      <c r="AD82" s="87"/>
    </row>
    <row r="84" spans="2:35" ht="18.75" x14ac:dyDescent="0.3">
      <c r="J84" s="16" t="s">
        <v>52</v>
      </c>
      <c r="K84" s="27" t="s">
        <v>1018</v>
      </c>
      <c r="L84" s="27"/>
      <c r="M84" s="27"/>
      <c r="N84" s="28"/>
    </row>
    <row r="85" spans="2:35" x14ac:dyDescent="0.25">
      <c r="B85">
        <v>19</v>
      </c>
      <c r="C85" t="s">
        <v>1908</v>
      </c>
      <c r="D85" t="s">
        <v>1811</v>
      </c>
      <c r="E85" t="s">
        <v>1690</v>
      </c>
      <c r="F85" t="s">
        <v>1873</v>
      </c>
      <c r="G85" t="s">
        <v>2</v>
      </c>
      <c r="H85" t="s">
        <v>1</v>
      </c>
      <c r="J85" s="10" t="s">
        <v>9</v>
      </c>
      <c r="K85" s="10" t="s">
        <v>496</v>
      </c>
      <c r="L85" s="10"/>
      <c r="M85" s="10"/>
      <c r="N85" s="11" t="s">
        <v>530</v>
      </c>
      <c r="O85" s="10" t="s">
        <v>502</v>
      </c>
      <c r="P85" s="77" t="s">
        <v>783</v>
      </c>
      <c r="Q85" s="77" t="s">
        <v>1514</v>
      </c>
      <c r="R85" s="77"/>
      <c r="S85" s="8" t="s">
        <v>98</v>
      </c>
      <c r="T85" s="166">
        <v>200000000219</v>
      </c>
      <c r="U85" s="22">
        <v>0.23</v>
      </c>
      <c r="V85" s="8" t="s">
        <v>747</v>
      </c>
      <c r="W85" s="8"/>
      <c r="X85" s="78" t="s">
        <v>13</v>
      </c>
      <c r="Y85" s="8" t="s">
        <v>661</v>
      </c>
      <c r="Z85" s="8"/>
      <c r="AA85" s="14">
        <v>300</v>
      </c>
      <c r="AB85" s="85">
        <v>40773.933333333334</v>
      </c>
      <c r="AC85" s="85">
        <f t="shared" ref="AC85" si="13">AA85/1000*AB85</f>
        <v>12232.18</v>
      </c>
      <c r="AD85" s="85"/>
      <c r="AE85" s="8"/>
      <c r="AG85" s="80"/>
      <c r="AH85" s="126"/>
    </row>
    <row r="86" spans="2:35" x14ac:dyDescent="0.25">
      <c r="AA86" s="87">
        <f>SUM(AA85)</f>
        <v>300</v>
      </c>
      <c r="AB86" s="90">
        <f>AVERAGE(AB84:AB85)/1000</f>
        <v>40.773933333333332</v>
      </c>
      <c r="AC86" s="87">
        <f>SUM(AC85)</f>
        <v>12232.18</v>
      </c>
      <c r="AD86" s="87"/>
    </row>
    <row r="88" spans="2:35" ht="18.75" x14ac:dyDescent="0.3">
      <c r="J88" s="16" t="s">
        <v>52</v>
      </c>
      <c r="K88" s="27" t="s">
        <v>1017</v>
      </c>
      <c r="L88" s="27"/>
      <c r="M88" s="27"/>
      <c r="N88" s="28"/>
    </row>
    <row r="89" spans="2:35" x14ac:dyDescent="0.25">
      <c r="B89">
        <v>20</v>
      </c>
      <c r="C89" t="s">
        <v>1908</v>
      </c>
      <c r="D89" t="s">
        <v>1811</v>
      </c>
      <c r="E89" t="s">
        <v>1690</v>
      </c>
      <c r="F89" t="s">
        <v>1874</v>
      </c>
      <c r="G89" t="s">
        <v>2</v>
      </c>
      <c r="H89" t="s">
        <v>45</v>
      </c>
      <c r="J89" s="10" t="s">
        <v>9</v>
      </c>
      <c r="K89" s="10" t="s">
        <v>496</v>
      </c>
      <c r="L89" s="10" t="s">
        <v>1368</v>
      </c>
      <c r="M89" s="10" t="s">
        <v>997</v>
      </c>
      <c r="N89" s="11" t="s">
        <v>531</v>
      </c>
      <c r="O89" s="10" t="s">
        <v>303</v>
      </c>
      <c r="P89" s="75" t="s">
        <v>766</v>
      </c>
      <c r="Q89" s="75" t="s">
        <v>1514</v>
      </c>
      <c r="R89" s="75"/>
      <c r="S89" s="8" t="s">
        <v>423</v>
      </c>
      <c r="T89" s="166">
        <v>200000000984</v>
      </c>
      <c r="U89" s="22">
        <v>0.85</v>
      </c>
      <c r="V89" s="8" t="s">
        <v>749</v>
      </c>
      <c r="W89" s="8" t="s">
        <v>2011</v>
      </c>
      <c r="X89" s="78" t="s">
        <v>13</v>
      </c>
      <c r="Y89" s="8"/>
      <c r="Z89" s="8"/>
      <c r="AA89" s="14">
        <v>5</v>
      </c>
      <c r="AB89" s="14">
        <v>22914.904090908996</v>
      </c>
      <c r="AC89" s="85">
        <f t="shared" ref="AC89:AC90" si="14">AA89/1000*AB89</f>
        <v>114.57452045454498</v>
      </c>
      <c r="AD89" s="12">
        <v>200000006704</v>
      </c>
      <c r="AE89" s="85">
        <f>AA89/1000*U89/U$94*AB$94</f>
        <v>84.054498356269988</v>
      </c>
      <c r="AH89" s="91"/>
    </row>
    <row r="90" spans="2:35" x14ac:dyDescent="0.25">
      <c r="B90">
        <v>20</v>
      </c>
      <c r="C90" t="s">
        <v>1908</v>
      </c>
      <c r="D90" t="s">
        <v>1811</v>
      </c>
      <c r="E90" t="s">
        <v>1690</v>
      </c>
      <c r="F90" t="s">
        <v>1874</v>
      </c>
      <c r="G90" t="s">
        <v>2</v>
      </c>
      <c r="H90" t="s">
        <v>45</v>
      </c>
      <c r="J90" s="10" t="s">
        <v>9</v>
      </c>
      <c r="K90" s="10" t="s">
        <v>503</v>
      </c>
      <c r="L90" s="10" t="s">
        <v>2012</v>
      </c>
      <c r="M90" s="10" t="s">
        <v>2013</v>
      </c>
      <c r="N90" s="11" t="s">
        <v>532</v>
      </c>
      <c r="O90" s="10" t="s">
        <v>297</v>
      </c>
      <c r="P90" s="75" t="s">
        <v>766</v>
      </c>
      <c r="Q90" s="75" t="s">
        <v>1514</v>
      </c>
      <c r="R90" s="75"/>
      <c r="S90" s="8" t="s">
        <v>98</v>
      </c>
      <c r="T90" s="166">
        <v>200000005543</v>
      </c>
      <c r="U90" s="22">
        <v>1</v>
      </c>
      <c r="V90" s="8" t="s">
        <v>749</v>
      </c>
      <c r="W90" s="8" t="s">
        <v>2014</v>
      </c>
      <c r="X90" s="78" t="s">
        <v>74</v>
      </c>
      <c r="Y90" s="8"/>
      <c r="Z90" s="8"/>
      <c r="AA90" s="14">
        <v>72</v>
      </c>
      <c r="AB90" s="14">
        <v>9208.3371734672637</v>
      </c>
      <c r="AC90" s="85">
        <f t="shared" si="14"/>
        <v>663.00027648964294</v>
      </c>
      <c r="AD90" s="85"/>
      <c r="AE90" s="85">
        <f>AA90/1000*U90/U$90*AB$90</f>
        <v>663.00027648964294</v>
      </c>
      <c r="AH90" s="126"/>
    </row>
    <row r="91" spans="2:35" x14ac:dyDescent="0.25">
      <c r="B91">
        <v>20</v>
      </c>
      <c r="C91" t="s">
        <v>1908</v>
      </c>
      <c r="D91" t="s">
        <v>1811</v>
      </c>
      <c r="E91" t="s">
        <v>1690</v>
      </c>
      <c r="F91" t="s">
        <v>1874</v>
      </c>
      <c r="G91" t="s">
        <v>2</v>
      </c>
      <c r="H91" t="s">
        <v>45</v>
      </c>
      <c r="J91" s="10" t="s">
        <v>9</v>
      </c>
      <c r="K91" s="10" t="s">
        <v>503</v>
      </c>
      <c r="L91" s="10" t="s">
        <v>1406</v>
      </c>
      <c r="M91" s="10" t="s">
        <v>2017</v>
      </c>
      <c r="N91" s="11" t="s">
        <v>532</v>
      </c>
      <c r="O91" s="10" t="s">
        <v>297</v>
      </c>
      <c r="P91" s="75" t="s">
        <v>766</v>
      </c>
      <c r="Q91" s="75" t="s">
        <v>1514</v>
      </c>
      <c r="R91" s="75"/>
      <c r="S91" s="8" t="s">
        <v>98</v>
      </c>
      <c r="T91" s="166">
        <v>200000005543</v>
      </c>
      <c r="U91" s="22">
        <v>1</v>
      </c>
      <c r="V91" s="8" t="s">
        <v>749</v>
      </c>
      <c r="W91" s="8" t="s">
        <v>2015</v>
      </c>
      <c r="X91" s="78" t="s">
        <v>74</v>
      </c>
      <c r="Y91" s="8"/>
      <c r="Z91" s="8"/>
      <c r="AA91" s="8"/>
      <c r="AB91" s="8"/>
      <c r="AC91" s="85"/>
      <c r="AD91" s="85"/>
      <c r="AE91" s="8"/>
    </row>
    <row r="92" spans="2:35" x14ac:dyDescent="0.25">
      <c r="B92">
        <v>20</v>
      </c>
      <c r="C92" t="s">
        <v>1908</v>
      </c>
      <c r="D92" t="s">
        <v>1811</v>
      </c>
      <c r="E92" t="s">
        <v>1690</v>
      </c>
      <c r="F92" t="s">
        <v>1874</v>
      </c>
      <c r="G92" t="s">
        <v>2</v>
      </c>
      <c r="H92" t="s">
        <v>45</v>
      </c>
      <c r="J92" s="10" t="s">
        <v>9</v>
      </c>
      <c r="K92" s="10" t="s">
        <v>503</v>
      </c>
      <c r="L92" s="10" t="s">
        <v>2016</v>
      </c>
      <c r="M92" s="10" t="s">
        <v>2018</v>
      </c>
      <c r="N92" s="11" t="s">
        <v>532</v>
      </c>
      <c r="O92" s="10" t="s">
        <v>297</v>
      </c>
      <c r="P92" s="75" t="s">
        <v>766</v>
      </c>
      <c r="Q92" s="75" t="s">
        <v>1514</v>
      </c>
      <c r="R92" s="75"/>
      <c r="S92" s="8" t="s">
        <v>98</v>
      </c>
      <c r="T92" s="166">
        <v>200000005543</v>
      </c>
      <c r="U92" s="22">
        <v>1</v>
      </c>
      <c r="V92" s="8" t="s">
        <v>749</v>
      </c>
      <c r="W92" s="8" t="s">
        <v>2024</v>
      </c>
      <c r="X92" s="78" t="s">
        <v>74</v>
      </c>
      <c r="Y92" s="8"/>
      <c r="Z92" s="8"/>
      <c r="AA92" s="8"/>
      <c r="AB92" s="8"/>
      <c r="AC92" s="85"/>
      <c r="AD92" s="85"/>
      <c r="AE92" s="8"/>
    </row>
    <row r="93" spans="2:35" x14ac:dyDescent="0.25">
      <c r="B93">
        <v>20</v>
      </c>
      <c r="C93" t="s">
        <v>1908</v>
      </c>
      <c r="D93" t="s">
        <v>1811</v>
      </c>
      <c r="E93" t="s">
        <v>1690</v>
      </c>
      <c r="F93" t="s">
        <v>1874</v>
      </c>
      <c r="G93" t="s">
        <v>2</v>
      </c>
      <c r="H93" t="s">
        <v>45</v>
      </c>
      <c r="J93" s="10" t="s">
        <v>9</v>
      </c>
      <c r="K93" s="10" t="s">
        <v>503</v>
      </c>
      <c r="L93" s="10" t="s">
        <v>2020</v>
      </c>
      <c r="M93" s="10" t="s">
        <v>2021</v>
      </c>
      <c r="N93" s="11" t="s">
        <v>532</v>
      </c>
      <c r="O93" s="10" t="s">
        <v>2022</v>
      </c>
      <c r="P93" s="75" t="s">
        <v>766</v>
      </c>
      <c r="Q93" s="75" t="s">
        <v>1514</v>
      </c>
      <c r="R93" s="75"/>
      <c r="S93" s="8" t="s">
        <v>98</v>
      </c>
      <c r="T93" s="166">
        <v>200000005543</v>
      </c>
      <c r="U93" s="22">
        <v>1</v>
      </c>
      <c r="V93" s="8" t="s">
        <v>749</v>
      </c>
      <c r="W93" s="8" t="s">
        <v>2023</v>
      </c>
      <c r="X93" s="78" t="s">
        <v>74</v>
      </c>
      <c r="Y93" s="8"/>
      <c r="Z93" s="8"/>
      <c r="AA93" s="8"/>
      <c r="AB93" s="8"/>
      <c r="AC93" s="85"/>
      <c r="AD93" s="85"/>
      <c r="AE93" s="8"/>
    </row>
    <row r="94" spans="2:35" x14ac:dyDescent="0.25">
      <c r="B94">
        <v>20</v>
      </c>
      <c r="C94" t="s">
        <v>1908</v>
      </c>
      <c r="D94" t="s">
        <v>1811</v>
      </c>
      <c r="E94" t="s">
        <v>1690</v>
      </c>
      <c r="F94" t="s">
        <v>1874</v>
      </c>
      <c r="G94" t="s">
        <v>2</v>
      </c>
      <c r="H94" t="s">
        <v>45</v>
      </c>
      <c r="J94" s="94" t="s">
        <v>9</v>
      </c>
      <c r="K94" s="94" t="s">
        <v>517</v>
      </c>
      <c r="L94" s="94" t="s">
        <v>1331</v>
      </c>
      <c r="M94" s="94" t="s">
        <v>1332</v>
      </c>
      <c r="N94" s="135" t="s">
        <v>533</v>
      </c>
      <c r="O94" s="94" t="s">
        <v>303</v>
      </c>
      <c r="P94" s="136" t="s">
        <v>766</v>
      </c>
      <c r="Q94" s="136" t="s">
        <v>1514</v>
      </c>
      <c r="R94" s="136"/>
      <c r="S94" s="123" t="s">
        <v>98</v>
      </c>
      <c r="T94" s="167">
        <v>200000006704</v>
      </c>
      <c r="U94" s="133">
        <v>1</v>
      </c>
      <c r="V94" s="123" t="s">
        <v>17</v>
      </c>
      <c r="W94" s="123" t="s">
        <v>2025</v>
      </c>
      <c r="X94" s="137" t="s">
        <v>13</v>
      </c>
      <c r="Y94" s="123"/>
      <c r="Z94" s="123"/>
      <c r="AA94" s="138">
        <v>140</v>
      </c>
      <c r="AB94" s="138">
        <v>19777.5290250047</v>
      </c>
      <c r="AC94" s="134">
        <f t="shared" ref="AC94" si="15">AA94/1000*AB94</f>
        <v>2768.8540635006584</v>
      </c>
      <c r="AD94" s="134"/>
      <c r="AE94" s="134">
        <f>AA94/1000*U94/U$90*AB$90</f>
        <v>1289.167204285417</v>
      </c>
      <c r="AH94" s="91"/>
    </row>
    <row r="95" spans="2:35" x14ac:dyDescent="0.25">
      <c r="P95" s="76"/>
      <c r="Q95" s="76"/>
      <c r="R95" s="76"/>
      <c r="AA95" s="87">
        <f>SUM(AA89:AA94)</f>
        <v>217</v>
      </c>
      <c r="AB95" s="90">
        <f>AVERAGE(AB89:AB94)/1000</f>
        <v>17.300256763126988</v>
      </c>
      <c r="AC95" s="87">
        <f>SUM(AC89:AC94)</f>
        <v>3546.4288604448466</v>
      </c>
      <c r="AD95" s="87"/>
      <c r="AE95" s="87">
        <f>SUM(AE89:AE94)</f>
        <v>2036.22197913133</v>
      </c>
      <c r="AF95" s="89">
        <f>AC95-AE95</f>
        <v>1510.2068813135165</v>
      </c>
      <c r="AH95" s="175"/>
      <c r="AI95" s="89"/>
    </row>
    <row r="96" spans="2:35" x14ac:dyDescent="0.25">
      <c r="P96" s="76"/>
      <c r="Q96" s="76"/>
      <c r="R96" s="76"/>
      <c r="AG96" s="80"/>
      <c r="AH96" s="126"/>
    </row>
    <row r="97" spans="2:34" ht="18.75" x14ac:dyDescent="0.3">
      <c r="J97" s="16" t="s">
        <v>52</v>
      </c>
      <c r="K97" s="27" t="s">
        <v>536</v>
      </c>
      <c r="L97" s="27"/>
      <c r="M97" s="27"/>
      <c r="N97" s="28"/>
    </row>
    <row r="98" spans="2:34" x14ac:dyDescent="0.25">
      <c r="B98">
        <v>21</v>
      </c>
      <c r="C98" t="s">
        <v>1908</v>
      </c>
      <c r="D98" t="s">
        <v>1811</v>
      </c>
      <c r="E98" t="s">
        <v>1690</v>
      </c>
      <c r="F98" t="s">
        <v>1875</v>
      </c>
      <c r="G98" t="s">
        <v>2</v>
      </c>
      <c r="H98" t="s">
        <v>45</v>
      </c>
      <c r="J98" s="94" t="s">
        <v>9</v>
      </c>
      <c r="K98" s="94" t="s">
        <v>503</v>
      </c>
      <c r="L98" s="94" t="s">
        <v>2026</v>
      </c>
      <c r="M98" s="94" t="s">
        <v>2018</v>
      </c>
      <c r="N98" s="135" t="s">
        <v>534</v>
      </c>
      <c r="O98" s="94" t="s">
        <v>297</v>
      </c>
      <c r="P98" s="136" t="s">
        <v>766</v>
      </c>
      <c r="Q98" s="136"/>
      <c r="R98" s="136"/>
      <c r="S98" s="123" t="s">
        <v>98</v>
      </c>
      <c r="T98" s="167">
        <v>200000005588</v>
      </c>
      <c r="U98" s="133">
        <v>0.87</v>
      </c>
      <c r="V98" s="123" t="s">
        <v>750</v>
      </c>
      <c r="W98" s="123" t="s">
        <v>2019</v>
      </c>
      <c r="X98" s="137" t="s">
        <v>74</v>
      </c>
      <c r="Y98" s="123"/>
      <c r="Z98" s="123"/>
      <c r="AA98" s="138">
        <v>150</v>
      </c>
      <c r="AB98" s="134">
        <v>65497.10022190665</v>
      </c>
      <c r="AC98" s="134">
        <f t="shared" ref="AC98:AC99" si="16">AA98/1000*AB98</f>
        <v>9824.5650332859968</v>
      </c>
      <c r="AD98" s="134"/>
      <c r="AE98" s="134">
        <f>AA98/1000*U98/U$98*AB$98</f>
        <v>9824.5650332859968</v>
      </c>
      <c r="AG98" s="80"/>
      <c r="AH98" s="126"/>
    </row>
    <row r="99" spans="2:34" x14ac:dyDescent="0.25">
      <c r="B99">
        <v>21</v>
      </c>
      <c r="C99" t="s">
        <v>1908</v>
      </c>
      <c r="D99" t="s">
        <v>1811</v>
      </c>
      <c r="E99" t="s">
        <v>1690</v>
      </c>
      <c r="F99" t="s">
        <v>1875</v>
      </c>
      <c r="G99" t="s">
        <v>2</v>
      </c>
      <c r="H99" t="s">
        <v>45</v>
      </c>
      <c r="J99" s="10" t="s">
        <v>9</v>
      </c>
      <c r="K99" s="10" t="s">
        <v>517</v>
      </c>
      <c r="L99" s="10" t="s">
        <v>1331</v>
      </c>
      <c r="M99" s="10" t="s">
        <v>1332</v>
      </c>
      <c r="N99" s="11" t="s">
        <v>535</v>
      </c>
      <c r="O99" s="10" t="s">
        <v>303</v>
      </c>
      <c r="P99" s="75" t="s">
        <v>766</v>
      </c>
      <c r="Q99" s="75"/>
      <c r="R99" s="75"/>
      <c r="S99" s="8" t="s">
        <v>98</v>
      </c>
      <c r="T99" s="166">
        <v>200000007087</v>
      </c>
      <c r="U99" s="22">
        <v>1</v>
      </c>
      <c r="V99" s="8" t="s">
        <v>750</v>
      </c>
      <c r="W99" s="8" t="s">
        <v>2027</v>
      </c>
      <c r="X99" s="78" t="s">
        <v>13</v>
      </c>
      <c r="Y99" s="8"/>
      <c r="Z99" s="8"/>
      <c r="AA99" s="14">
        <v>180</v>
      </c>
      <c r="AB99" s="85">
        <v>107663.65628481119</v>
      </c>
      <c r="AC99" s="85">
        <f t="shared" si="16"/>
        <v>19379.458131266016</v>
      </c>
      <c r="AD99" s="85"/>
      <c r="AE99" s="85">
        <f>AA99/1000*U99/U$98*AB$98</f>
        <v>13551.124183842756</v>
      </c>
      <c r="AF99" s="121"/>
      <c r="AG99" s="80"/>
    </row>
    <row r="100" spans="2:34" x14ac:dyDescent="0.25">
      <c r="AA100" s="87">
        <f>SUM(AA98:AA99)</f>
        <v>330</v>
      </c>
      <c r="AB100" s="90">
        <f>AVERAGE(AB98:AB99)/1000</f>
        <v>86.58037825335893</v>
      </c>
      <c r="AC100" s="87">
        <f>SUM(AC98:AC99)</f>
        <v>29204.023164552011</v>
      </c>
      <c r="AD100" s="87"/>
      <c r="AE100" s="87">
        <f>SUM(AE98:AE99)</f>
        <v>23375.689217128755</v>
      </c>
      <c r="AF100" s="89">
        <f>AC100-AE100</f>
        <v>5828.3339474232562</v>
      </c>
    </row>
    <row r="102" spans="2:34" ht="18.75" x14ac:dyDescent="0.3">
      <c r="J102" s="16" t="s">
        <v>52</v>
      </c>
      <c r="K102" s="27" t="s">
        <v>1016</v>
      </c>
      <c r="L102" s="27"/>
      <c r="M102" s="27"/>
      <c r="N102" s="28"/>
    </row>
    <row r="103" spans="2:34" x14ac:dyDescent="0.25">
      <c r="B103">
        <v>24</v>
      </c>
      <c r="C103" t="s">
        <v>1908</v>
      </c>
      <c r="D103" t="s">
        <v>1811</v>
      </c>
      <c r="E103" t="s">
        <v>1690</v>
      </c>
      <c r="F103" t="s">
        <v>1864</v>
      </c>
      <c r="G103" t="s">
        <v>2</v>
      </c>
      <c r="H103" t="s">
        <v>45</v>
      </c>
      <c r="J103" s="10" t="s">
        <v>9</v>
      </c>
      <c r="K103" s="10" t="s">
        <v>517</v>
      </c>
      <c r="L103" s="10" t="s">
        <v>1331</v>
      </c>
      <c r="M103" s="10" t="s">
        <v>1332</v>
      </c>
      <c r="N103" s="11" t="s">
        <v>537</v>
      </c>
      <c r="O103" s="10" t="s">
        <v>303</v>
      </c>
      <c r="P103" s="75" t="s">
        <v>766</v>
      </c>
      <c r="Q103" s="75"/>
      <c r="R103" s="75"/>
      <c r="S103" s="8" t="s">
        <v>98</v>
      </c>
      <c r="T103" s="166">
        <v>200000007091</v>
      </c>
      <c r="U103" s="8" t="s">
        <v>662</v>
      </c>
      <c r="V103" s="8" t="s">
        <v>17</v>
      </c>
      <c r="W103" s="8" t="s">
        <v>2027</v>
      </c>
      <c r="X103" s="8" t="s">
        <v>13</v>
      </c>
      <c r="Y103" s="8"/>
      <c r="Z103" s="8"/>
      <c r="AA103" s="14">
        <v>180</v>
      </c>
      <c r="AB103" s="85">
        <v>36006.64023399209</v>
      </c>
      <c r="AC103" s="85">
        <f t="shared" ref="AC103" si="17">AA103/1000*AB103</f>
        <v>6481.1952421185761</v>
      </c>
      <c r="AD103" s="85"/>
      <c r="AE103" s="8"/>
      <c r="AG103" s="80"/>
      <c r="AH103" s="126"/>
    </row>
    <row r="104" spans="2:34" x14ac:dyDescent="0.25">
      <c r="AA104" s="87">
        <f>SUM(AA103)</f>
        <v>180</v>
      </c>
      <c r="AB104" s="90">
        <f>AVERAGE(AB103)/1000</f>
        <v>36.006640233992087</v>
      </c>
      <c r="AC104" s="87">
        <f>SUM(AC103)</f>
        <v>6481.1952421185761</v>
      </c>
      <c r="AD104" s="87"/>
    </row>
    <row r="106" spans="2:34" ht="18.75" x14ac:dyDescent="0.3">
      <c r="J106" s="16" t="s">
        <v>52</v>
      </c>
      <c r="K106" s="27" t="s">
        <v>1015</v>
      </c>
      <c r="L106" s="27"/>
      <c r="M106" s="27"/>
      <c r="N106" s="28"/>
    </row>
    <row r="107" spans="2:34" x14ac:dyDescent="0.25">
      <c r="B107">
        <v>22</v>
      </c>
      <c r="C107" t="s">
        <v>1908</v>
      </c>
      <c r="D107" t="s">
        <v>1811</v>
      </c>
      <c r="E107" t="s">
        <v>1690</v>
      </c>
      <c r="F107" t="s">
        <v>1876</v>
      </c>
      <c r="G107" t="s">
        <v>2</v>
      </c>
      <c r="H107" t="s">
        <v>45</v>
      </c>
      <c r="J107" s="10" t="s">
        <v>9</v>
      </c>
      <c r="K107" s="10" t="s">
        <v>503</v>
      </c>
      <c r="L107" s="10" t="s">
        <v>2028</v>
      </c>
      <c r="M107" s="10" t="s">
        <v>2018</v>
      </c>
      <c r="N107" s="11" t="s">
        <v>538</v>
      </c>
      <c r="O107" s="10" t="s">
        <v>297</v>
      </c>
      <c r="P107" s="75" t="s">
        <v>766</v>
      </c>
      <c r="Q107" s="75"/>
      <c r="R107" s="75"/>
      <c r="S107" s="8" t="s">
        <v>98</v>
      </c>
      <c r="T107" s="166">
        <v>200000005589</v>
      </c>
      <c r="U107" s="22">
        <v>0.85</v>
      </c>
      <c r="V107" s="8" t="s">
        <v>751</v>
      </c>
      <c r="W107" s="8" t="s">
        <v>2029</v>
      </c>
      <c r="X107" s="78" t="s">
        <v>74</v>
      </c>
      <c r="Y107" s="8"/>
      <c r="Z107" s="8"/>
      <c r="AA107" s="14">
        <v>138</v>
      </c>
      <c r="AB107" s="85">
        <v>6668.4118816532864</v>
      </c>
      <c r="AC107" s="85">
        <f t="shared" ref="AC107:AC108" si="18">AA107/1000*AB107</f>
        <v>920.24083966815363</v>
      </c>
      <c r="AD107" s="85"/>
      <c r="AE107" s="85">
        <f>AA107/1000*U107/U$107*AB$107</f>
        <v>920.24083966815363</v>
      </c>
      <c r="AG107" s="80"/>
      <c r="AH107" s="126"/>
    </row>
    <row r="108" spans="2:34" x14ac:dyDescent="0.25">
      <c r="B108">
        <v>22</v>
      </c>
      <c r="C108" t="s">
        <v>1908</v>
      </c>
      <c r="D108" t="s">
        <v>1811</v>
      </c>
      <c r="E108" t="s">
        <v>1690</v>
      </c>
      <c r="F108" t="s">
        <v>1876</v>
      </c>
      <c r="G108" t="s">
        <v>2</v>
      </c>
      <c r="H108" t="s">
        <v>45</v>
      </c>
      <c r="J108" s="10" t="s">
        <v>9</v>
      </c>
      <c r="K108" s="10" t="s">
        <v>517</v>
      </c>
      <c r="L108" s="10" t="s">
        <v>1331</v>
      </c>
      <c r="M108" s="10" t="s">
        <v>1332</v>
      </c>
      <c r="N108" s="11" t="s">
        <v>539</v>
      </c>
      <c r="O108" s="10" t="s">
        <v>303</v>
      </c>
      <c r="P108" s="75" t="s">
        <v>766</v>
      </c>
      <c r="Q108" s="75"/>
      <c r="R108" s="75"/>
      <c r="S108" s="8" t="s">
        <v>98</v>
      </c>
      <c r="T108" s="166">
        <v>200000007063</v>
      </c>
      <c r="U108" s="22">
        <v>1</v>
      </c>
      <c r="V108" s="8" t="s">
        <v>17</v>
      </c>
      <c r="W108" s="8" t="s">
        <v>2027</v>
      </c>
      <c r="X108" s="78" t="s">
        <v>13</v>
      </c>
      <c r="Y108" s="8"/>
      <c r="Z108" s="8"/>
      <c r="AA108" s="14">
        <v>145</v>
      </c>
      <c r="AB108" s="85">
        <v>17035.992333033937</v>
      </c>
      <c r="AC108" s="85">
        <f t="shared" si="18"/>
        <v>2470.2188882899209</v>
      </c>
      <c r="AD108" s="85"/>
      <c r="AE108" s="85">
        <f>AA108/1000*U108/U$107*AB$107</f>
        <v>1137.5526151055606</v>
      </c>
    </row>
    <row r="109" spans="2:34" x14ac:dyDescent="0.25">
      <c r="AA109" s="87">
        <f>SUM(AA107:AA108)</f>
        <v>283</v>
      </c>
      <c r="AB109" s="90">
        <f>AVERAGE(AB107:AB108)/1000</f>
        <v>11.852202107343611</v>
      </c>
      <c r="AC109" s="87">
        <f>SUM(AC107:AC108)</f>
        <v>3390.4597279580744</v>
      </c>
      <c r="AD109" s="87"/>
      <c r="AE109" s="87">
        <f>SUM(AE107:AE108)</f>
        <v>2057.7934547737141</v>
      </c>
      <c r="AF109" s="89">
        <f>AC109-AE109</f>
        <v>1332.6662731843603</v>
      </c>
    </row>
    <row r="110" spans="2:34" x14ac:dyDescent="0.25">
      <c r="AC110" s="87"/>
      <c r="AD110" s="87"/>
      <c r="AE110" s="87"/>
      <c r="AF110" s="89"/>
    </row>
    <row r="111" spans="2:34" ht="18.75" x14ac:dyDescent="0.3">
      <c r="J111" s="16" t="s">
        <v>52</v>
      </c>
      <c r="K111" s="29" t="s">
        <v>1042</v>
      </c>
      <c r="L111" s="29"/>
      <c r="M111" s="29"/>
      <c r="N111" s="30"/>
      <c r="AC111" s="87"/>
      <c r="AD111" s="87"/>
      <c r="AE111" s="87"/>
      <c r="AF111" s="89"/>
    </row>
    <row r="112" spans="2:34" x14ac:dyDescent="0.25">
      <c r="B112">
        <v>28</v>
      </c>
      <c r="C112" t="s">
        <v>1908</v>
      </c>
      <c r="D112" t="s">
        <v>1811</v>
      </c>
      <c r="E112" t="s">
        <v>1824</v>
      </c>
      <c r="F112" t="s">
        <v>1825</v>
      </c>
      <c r="G112" t="s">
        <v>10</v>
      </c>
      <c r="H112" t="s">
        <v>1818</v>
      </c>
      <c r="I112" t="s">
        <v>1817</v>
      </c>
      <c r="J112" s="10" t="s">
        <v>9</v>
      </c>
      <c r="K112" s="10" t="s">
        <v>516</v>
      </c>
      <c r="L112" s="10" t="s">
        <v>1364</v>
      </c>
      <c r="M112" s="8" t="s">
        <v>1045</v>
      </c>
      <c r="N112" s="8" t="s">
        <v>1043</v>
      </c>
      <c r="O112" s="10" t="s">
        <v>297</v>
      </c>
      <c r="P112" s="8" t="s">
        <v>802</v>
      </c>
      <c r="Q112" s="8"/>
      <c r="R112" s="8"/>
      <c r="S112" s="8" t="s">
        <v>98</v>
      </c>
      <c r="T112" s="166">
        <v>200000007066</v>
      </c>
      <c r="U112" s="8" t="s">
        <v>1044</v>
      </c>
      <c r="V112" s="8" t="s">
        <v>17</v>
      </c>
      <c r="W112" s="8" t="s">
        <v>2030</v>
      </c>
      <c r="X112" s="78" t="s">
        <v>13</v>
      </c>
      <c r="Y112" s="8"/>
      <c r="Z112" s="8"/>
      <c r="AA112" s="85">
        <v>1030</v>
      </c>
      <c r="AB112" s="85">
        <v>18240.164773453958</v>
      </c>
      <c r="AC112" s="93">
        <f>AA112/1000*AB112</f>
        <v>18787.369716657577</v>
      </c>
      <c r="AD112" s="93"/>
      <c r="AE112" s="117"/>
      <c r="AF112" s="89"/>
    </row>
    <row r="113" spans="2:38" x14ac:dyDescent="0.25">
      <c r="AA113" s="87">
        <f>SUM(AA112)</f>
        <v>1030</v>
      </c>
      <c r="AB113" s="90">
        <f>AVERAGE(AB112)/1000</f>
        <v>18.240164773453959</v>
      </c>
      <c r="AC113" s="87">
        <f>SUM(AC112)</f>
        <v>18787.369716657577</v>
      </c>
      <c r="AD113" s="87"/>
      <c r="AE113" s="87"/>
      <c r="AF113" s="89"/>
    </row>
    <row r="115" spans="2:38" ht="18.75" x14ac:dyDescent="0.3">
      <c r="J115" s="16" t="s">
        <v>52</v>
      </c>
      <c r="K115" s="17" t="s">
        <v>1014</v>
      </c>
      <c r="L115" s="17"/>
      <c r="M115" s="17"/>
      <c r="N115" s="34"/>
    </row>
    <row r="116" spans="2:38" x14ac:dyDescent="0.25">
      <c r="B116">
        <v>30</v>
      </c>
      <c r="C116" t="s">
        <v>1908</v>
      </c>
      <c r="D116" t="s">
        <v>1811</v>
      </c>
      <c r="E116" t="s">
        <v>1826</v>
      </c>
      <c r="F116" t="s">
        <v>1827</v>
      </c>
      <c r="G116" t="s">
        <v>2</v>
      </c>
      <c r="H116" t="s">
        <v>45</v>
      </c>
      <c r="J116" s="10" t="s">
        <v>9</v>
      </c>
      <c r="K116" s="10" t="s">
        <v>496</v>
      </c>
      <c r="L116" s="194" t="s">
        <v>1208</v>
      </c>
      <c r="M116" s="10" t="s">
        <v>2031</v>
      </c>
      <c r="N116" s="11" t="s">
        <v>540</v>
      </c>
      <c r="O116" s="10" t="s">
        <v>502</v>
      </c>
      <c r="P116" s="75" t="s">
        <v>766</v>
      </c>
      <c r="Q116" s="75"/>
      <c r="R116" s="75"/>
      <c r="S116" s="8" t="s">
        <v>98</v>
      </c>
      <c r="T116" s="166">
        <v>200000000217</v>
      </c>
      <c r="U116" s="22">
        <v>0.92</v>
      </c>
      <c r="V116" s="97" t="s">
        <v>752</v>
      </c>
      <c r="W116" s="8" t="s">
        <v>2032</v>
      </c>
      <c r="X116" s="78" t="s">
        <v>13</v>
      </c>
      <c r="Y116" s="8"/>
      <c r="Z116" s="8"/>
      <c r="AA116" s="14">
        <v>80</v>
      </c>
      <c r="AB116" s="14">
        <v>44594.55827272727</v>
      </c>
      <c r="AC116" s="85">
        <f>AA116/1000*AB116</f>
        <v>3567.5646618181818</v>
      </c>
      <c r="AD116" s="12">
        <v>200000007128</v>
      </c>
      <c r="AE116" s="85">
        <f>AA116/1000*U116/U$123*AB$123</f>
        <v>1984.1454126929566</v>
      </c>
      <c r="AH116" s="91"/>
      <c r="AL116" s="76" t="s">
        <v>1233</v>
      </c>
    </row>
    <row r="117" spans="2:38" x14ac:dyDescent="0.25">
      <c r="B117">
        <v>30</v>
      </c>
      <c r="C117" t="s">
        <v>1908</v>
      </c>
      <c r="D117" t="s">
        <v>1811</v>
      </c>
      <c r="E117" t="s">
        <v>1826</v>
      </c>
      <c r="F117" t="s">
        <v>1827</v>
      </c>
      <c r="G117" t="s">
        <v>2</v>
      </c>
      <c r="H117" t="s">
        <v>45</v>
      </c>
      <c r="J117" s="10" t="s">
        <v>9</v>
      </c>
      <c r="K117" s="10" t="s">
        <v>497</v>
      </c>
      <c r="L117" s="10" t="s">
        <v>1283</v>
      </c>
      <c r="M117" s="10" t="s">
        <v>1355</v>
      </c>
      <c r="N117" s="11" t="s">
        <v>541</v>
      </c>
      <c r="O117" s="10" t="s">
        <v>339</v>
      </c>
      <c r="P117" s="75" t="s">
        <v>766</v>
      </c>
      <c r="Q117" s="75"/>
      <c r="R117" s="75"/>
      <c r="S117" s="8" t="s">
        <v>98</v>
      </c>
      <c r="T117" s="166">
        <v>200000000931</v>
      </c>
      <c r="U117" s="95">
        <v>0.92</v>
      </c>
      <c r="V117" s="97" t="s">
        <v>752</v>
      </c>
      <c r="W117" s="96" t="s">
        <v>2033</v>
      </c>
      <c r="X117" s="78" t="s">
        <v>13</v>
      </c>
      <c r="Z117" s="8"/>
      <c r="AA117" s="14">
        <v>30</v>
      </c>
      <c r="AB117" s="14">
        <v>57754.838385093193</v>
      </c>
      <c r="AC117" s="85">
        <f t="shared" ref="AC117" si="19">AA117/1000*AB117</f>
        <v>1732.6451515527958</v>
      </c>
      <c r="AD117" s="12">
        <v>200000007128</v>
      </c>
      <c r="AE117" s="85">
        <f>AA117/1000*U117/U$123*AB$123</f>
        <v>744.05452975985872</v>
      </c>
      <c r="AH117" s="91"/>
      <c r="AJ117" t="s">
        <v>663</v>
      </c>
    </row>
    <row r="118" spans="2:38" x14ac:dyDescent="0.25">
      <c r="B118">
        <v>30</v>
      </c>
      <c r="C118" t="s">
        <v>1908</v>
      </c>
      <c r="D118" t="s">
        <v>1811</v>
      </c>
      <c r="E118" t="s">
        <v>1826</v>
      </c>
      <c r="F118" t="s">
        <v>1827</v>
      </c>
      <c r="G118" t="s">
        <v>2</v>
      </c>
      <c r="H118" t="s">
        <v>45</v>
      </c>
      <c r="J118" s="10" t="s">
        <v>9</v>
      </c>
      <c r="K118" s="10" t="s">
        <v>497</v>
      </c>
      <c r="L118" s="10" t="s">
        <v>1286</v>
      </c>
      <c r="M118" s="10" t="s">
        <v>2009</v>
      </c>
      <c r="N118" s="11" t="s">
        <v>702</v>
      </c>
      <c r="O118" s="10" t="s">
        <v>339</v>
      </c>
      <c r="P118" s="75" t="s">
        <v>766</v>
      </c>
      <c r="Q118" s="75"/>
      <c r="R118" s="75"/>
      <c r="S118" s="8" t="s">
        <v>98</v>
      </c>
      <c r="T118" s="166">
        <v>200000000931</v>
      </c>
      <c r="U118" s="95">
        <v>0.92</v>
      </c>
      <c r="V118" s="97" t="s">
        <v>752</v>
      </c>
      <c r="W118" s="96" t="s">
        <v>2033</v>
      </c>
      <c r="X118" s="78" t="s">
        <v>13</v>
      </c>
      <c r="Y118" s="8"/>
      <c r="Z118" s="8"/>
      <c r="AA118" s="8"/>
      <c r="AB118" s="8"/>
      <c r="AC118" s="85"/>
      <c r="AD118" s="85"/>
      <c r="AE118" s="85"/>
      <c r="AH118" s="91"/>
    </row>
    <row r="119" spans="2:38" x14ac:dyDescent="0.25">
      <c r="B119">
        <v>30</v>
      </c>
      <c r="C119" t="s">
        <v>1908</v>
      </c>
      <c r="D119" t="s">
        <v>1811</v>
      </c>
      <c r="E119" t="s">
        <v>1826</v>
      </c>
      <c r="F119" t="s">
        <v>1827</v>
      </c>
      <c r="G119" t="s">
        <v>2</v>
      </c>
      <c r="H119" t="s">
        <v>45</v>
      </c>
      <c r="J119" s="10" t="s">
        <v>9</v>
      </c>
      <c r="K119" s="10" t="s">
        <v>497</v>
      </c>
      <c r="L119" s="10" t="s">
        <v>1286</v>
      </c>
      <c r="M119" s="10" t="s">
        <v>2009</v>
      </c>
      <c r="N119" s="11" t="s">
        <v>703</v>
      </c>
      <c r="O119" s="10" t="s">
        <v>297</v>
      </c>
      <c r="P119" s="75" t="s">
        <v>766</v>
      </c>
      <c r="Q119" s="75"/>
      <c r="R119" s="75"/>
      <c r="S119" s="8" t="s">
        <v>98</v>
      </c>
      <c r="T119" s="166">
        <v>200000000931</v>
      </c>
      <c r="U119" s="95">
        <v>0.92</v>
      </c>
      <c r="V119" s="97" t="s">
        <v>752</v>
      </c>
      <c r="W119" s="96" t="s">
        <v>2034</v>
      </c>
      <c r="X119" s="78" t="s">
        <v>13</v>
      </c>
      <c r="Y119" s="8"/>
      <c r="Z119" s="8"/>
      <c r="AA119" s="8"/>
      <c r="AB119" s="8"/>
      <c r="AC119" s="85"/>
      <c r="AD119" s="85"/>
      <c r="AE119" s="85"/>
      <c r="AH119" s="91"/>
    </row>
    <row r="120" spans="2:38" x14ac:dyDescent="0.25">
      <c r="B120">
        <v>30</v>
      </c>
      <c r="C120" t="s">
        <v>1908</v>
      </c>
      <c r="D120" t="s">
        <v>1811</v>
      </c>
      <c r="E120" t="s">
        <v>1826</v>
      </c>
      <c r="F120" t="s">
        <v>1827</v>
      </c>
      <c r="G120" t="s">
        <v>2</v>
      </c>
      <c r="H120" t="s">
        <v>45</v>
      </c>
      <c r="J120" s="10" t="s">
        <v>9</v>
      </c>
      <c r="K120" s="10" t="s">
        <v>634</v>
      </c>
      <c r="L120" s="10" t="s">
        <v>1480</v>
      </c>
      <c r="M120" s="10" t="s">
        <v>1481</v>
      </c>
      <c r="N120" s="11" t="s">
        <v>542</v>
      </c>
      <c r="O120" s="10" t="s">
        <v>303</v>
      </c>
      <c r="P120" s="75" t="s">
        <v>766</v>
      </c>
      <c r="Q120" s="75"/>
      <c r="R120" s="75"/>
      <c r="S120" s="8" t="s">
        <v>98</v>
      </c>
      <c r="T120" s="166">
        <v>200000001607</v>
      </c>
      <c r="U120" s="95">
        <v>0.92</v>
      </c>
      <c r="V120" s="97" t="s">
        <v>752</v>
      </c>
      <c r="W120" s="96" t="s">
        <v>2035</v>
      </c>
      <c r="X120" s="78" t="s">
        <v>13</v>
      </c>
      <c r="Y120" s="8"/>
      <c r="Z120" s="8"/>
      <c r="AA120" s="14">
        <v>75</v>
      </c>
      <c r="AB120" s="14">
        <v>49337.508152754439</v>
      </c>
      <c r="AC120" s="85">
        <f t="shared" ref="AC120" si="20">AA120/1000*AB120</f>
        <v>3700.3131114565826</v>
      </c>
      <c r="AD120" s="12">
        <v>200000007128</v>
      </c>
      <c r="AE120" s="85">
        <f>AA120/1000*U120/U$123*AB$123</f>
        <v>1860.136324399647</v>
      </c>
      <c r="AH120" s="91"/>
    </row>
    <row r="121" spans="2:38" x14ac:dyDescent="0.25">
      <c r="B121">
        <v>30</v>
      </c>
      <c r="C121" t="s">
        <v>1908</v>
      </c>
      <c r="D121" t="s">
        <v>1811</v>
      </c>
      <c r="E121" t="s">
        <v>1826</v>
      </c>
      <c r="F121" t="s">
        <v>1827</v>
      </c>
      <c r="G121" t="s">
        <v>2</v>
      </c>
      <c r="H121" t="s">
        <v>45</v>
      </c>
      <c r="J121" s="10" t="s">
        <v>9</v>
      </c>
      <c r="K121" s="10" t="s">
        <v>496</v>
      </c>
      <c r="L121" s="10" t="s">
        <v>1368</v>
      </c>
      <c r="M121" s="10" t="s">
        <v>2005</v>
      </c>
      <c r="N121" s="11" t="s">
        <v>543</v>
      </c>
      <c r="O121" s="10" t="s">
        <v>303</v>
      </c>
      <c r="P121" s="75" t="s">
        <v>766</v>
      </c>
      <c r="Q121" s="75"/>
      <c r="R121" s="75"/>
      <c r="S121" s="8" t="s">
        <v>98</v>
      </c>
      <c r="T121" s="166">
        <v>200000001607</v>
      </c>
      <c r="U121" s="95">
        <v>0.92</v>
      </c>
      <c r="V121" s="97" t="s">
        <v>752</v>
      </c>
      <c r="W121" s="96" t="s">
        <v>2036</v>
      </c>
      <c r="X121" s="78" t="s">
        <v>13</v>
      </c>
      <c r="Y121" s="8"/>
      <c r="Z121" s="8"/>
      <c r="AA121" s="8"/>
      <c r="AB121" s="8"/>
      <c r="AC121" s="85"/>
      <c r="AD121" s="85"/>
      <c r="AE121" s="85"/>
      <c r="AH121" s="91"/>
    </row>
    <row r="122" spans="2:38" x14ac:dyDescent="0.25">
      <c r="B122">
        <v>30</v>
      </c>
      <c r="C122" t="s">
        <v>1908</v>
      </c>
      <c r="D122" t="s">
        <v>1811</v>
      </c>
      <c r="E122" t="s">
        <v>1826</v>
      </c>
      <c r="F122" t="s">
        <v>1827</v>
      </c>
      <c r="G122" t="s">
        <v>2</v>
      </c>
      <c r="H122" t="s">
        <v>45</v>
      </c>
      <c r="J122" s="10" t="s">
        <v>9</v>
      </c>
      <c r="K122" s="10" t="s">
        <v>503</v>
      </c>
      <c r="L122" s="10" t="s">
        <v>2037</v>
      </c>
      <c r="M122" s="10" t="s">
        <v>2018</v>
      </c>
      <c r="N122" s="11" t="s">
        <v>544</v>
      </c>
      <c r="O122" s="10" t="s">
        <v>297</v>
      </c>
      <c r="P122" s="75" t="s">
        <v>766</v>
      </c>
      <c r="Q122" s="75"/>
      <c r="R122" s="75"/>
      <c r="S122" s="8" t="s">
        <v>98</v>
      </c>
      <c r="T122" s="166">
        <v>200000005554</v>
      </c>
      <c r="U122" s="95">
        <v>0.85</v>
      </c>
      <c r="V122" s="97" t="s">
        <v>752</v>
      </c>
      <c r="W122" s="96" t="s">
        <v>2038</v>
      </c>
      <c r="X122" s="78" t="s">
        <v>74</v>
      </c>
      <c r="Y122" s="8"/>
      <c r="Z122" s="8"/>
      <c r="AA122" s="14">
        <v>162</v>
      </c>
      <c r="AB122" s="14">
        <v>26229.870021878021</v>
      </c>
      <c r="AC122" s="85">
        <f t="shared" ref="AC122" si="21">AA122/1000*AB122</f>
        <v>4249.2389435442392</v>
      </c>
      <c r="AD122" s="12">
        <v>200000007128</v>
      </c>
      <c r="AE122" s="85">
        <f>AA122/1000*U122/U$123*AB$123</f>
        <v>3712.1850995627733</v>
      </c>
      <c r="AH122" s="91"/>
    </row>
    <row r="123" spans="2:38" x14ac:dyDescent="0.25">
      <c r="B123">
        <v>30</v>
      </c>
      <c r="C123" t="s">
        <v>1908</v>
      </c>
      <c r="D123" t="s">
        <v>1811</v>
      </c>
      <c r="E123" t="s">
        <v>1826</v>
      </c>
      <c r="F123" t="s">
        <v>1827</v>
      </c>
      <c r="G123" t="s">
        <v>2</v>
      </c>
      <c r="H123" t="s">
        <v>45</v>
      </c>
      <c r="J123" s="10" t="s">
        <v>9</v>
      </c>
      <c r="K123" s="10" t="s">
        <v>516</v>
      </c>
      <c r="L123" s="10" t="s">
        <v>1364</v>
      </c>
      <c r="M123" s="10" t="s">
        <v>1045</v>
      </c>
      <c r="N123" s="135" t="s">
        <v>29</v>
      </c>
      <c r="O123" s="94" t="s">
        <v>303</v>
      </c>
      <c r="P123" s="136" t="s">
        <v>766</v>
      </c>
      <c r="Q123" s="136"/>
      <c r="R123" s="136"/>
      <c r="S123" s="123" t="s">
        <v>98</v>
      </c>
      <c r="T123" s="167">
        <v>200000007128</v>
      </c>
      <c r="U123" s="142">
        <v>1</v>
      </c>
      <c r="V123" s="143" t="s">
        <v>752</v>
      </c>
      <c r="W123" s="128" t="s">
        <v>2039</v>
      </c>
      <c r="X123" s="137" t="s">
        <v>13</v>
      </c>
      <c r="Y123" s="123"/>
      <c r="Z123" s="123"/>
      <c r="AA123" s="138">
        <v>81</v>
      </c>
      <c r="AB123" s="138">
        <v>26958.497455067347</v>
      </c>
      <c r="AC123" s="134">
        <f t="shared" ref="AC123" si="22">AA123/1000*AB123</f>
        <v>2183.6382938604552</v>
      </c>
      <c r="AD123" s="134"/>
      <c r="AE123" s="134">
        <f>AA123/1000*U123/U$123*AB$123</f>
        <v>2183.6382938604552</v>
      </c>
      <c r="AH123" s="91"/>
      <c r="AL123" s="76" t="s">
        <v>1233</v>
      </c>
    </row>
    <row r="124" spans="2:38" x14ac:dyDescent="0.25">
      <c r="B124">
        <v>30</v>
      </c>
      <c r="C124" t="s">
        <v>1908</v>
      </c>
      <c r="D124" t="s">
        <v>1811</v>
      </c>
      <c r="E124" t="s">
        <v>1826</v>
      </c>
      <c r="F124" t="s">
        <v>1827</v>
      </c>
      <c r="G124" t="s">
        <v>2</v>
      </c>
      <c r="H124" t="s">
        <v>45</v>
      </c>
      <c r="J124" s="10" t="s">
        <v>9</v>
      </c>
      <c r="K124" s="10" t="s">
        <v>517</v>
      </c>
      <c r="L124" s="10" t="s">
        <v>1331</v>
      </c>
      <c r="M124" s="10" t="s">
        <v>1332</v>
      </c>
      <c r="N124" s="11" t="s">
        <v>29</v>
      </c>
      <c r="O124" s="10" t="s">
        <v>303</v>
      </c>
      <c r="P124" s="75" t="s">
        <v>766</v>
      </c>
      <c r="Q124" s="75"/>
      <c r="R124" s="75"/>
      <c r="S124" s="8" t="s">
        <v>98</v>
      </c>
      <c r="T124" s="166">
        <v>200000007128</v>
      </c>
      <c r="U124" s="95">
        <v>1</v>
      </c>
      <c r="V124" s="97" t="s">
        <v>752</v>
      </c>
      <c r="W124" s="96" t="s">
        <v>2040</v>
      </c>
      <c r="X124" s="78" t="s">
        <v>13</v>
      </c>
      <c r="Y124" s="8"/>
      <c r="Z124" s="8"/>
      <c r="AA124" s="8"/>
      <c r="AB124" s="8"/>
      <c r="AC124" s="85"/>
      <c r="AD124" s="85"/>
      <c r="AE124" s="8"/>
      <c r="AH124" s="91"/>
      <c r="AL124" s="76" t="s">
        <v>1233</v>
      </c>
    </row>
    <row r="125" spans="2:38" x14ac:dyDescent="0.25">
      <c r="AA125" s="87">
        <f>SUM(AA116:AA124)</f>
        <v>428</v>
      </c>
      <c r="AB125" s="90">
        <f>AVERAGE(AB116:AB124)/1000</f>
        <v>40.975054457504058</v>
      </c>
      <c r="AC125" s="87">
        <f>SUM(AC116:AC124)</f>
        <v>15433.400162232254</v>
      </c>
      <c r="AD125" s="87"/>
      <c r="AE125" s="87">
        <f>SUM(AE116:AE124)</f>
        <v>10484.159660275691</v>
      </c>
      <c r="AF125" s="89">
        <f>AC125-AE125</f>
        <v>4949.2405019565631</v>
      </c>
    </row>
    <row r="127" spans="2:38" ht="18.75" x14ac:dyDescent="0.3">
      <c r="J127" s="16" t="s">
        <v>52</v>
      </c>
      <c r="K127" s="17" t="s">
        <v>1013</v>
      </c>
      <c r="L127" s="17"/>
      <c r="M127" s="17"/>
      <c r="N127" s="34"/>
    </row>
    <row r="128" spans="2:38" x14ac:dyDescent="0.25">
      <c r="B128">
        <v>31</v>
      </c>
      <c r="C128" t="s">
        <v>1908</v>
      </c>
      <c r="D128" t="s">
        <v>1811</v>
      </c>
      <c r="E128" t="s">
        <v>1826</v>
      </c>
      <c r="F128" t="s">
        <v>1827</v>
      </c>
      <c r="G128" t="s">
        <v>2</v>
      </c>
      <c r="H128" t="s">
        <v>1818</v>
      </c>
      <c r="J128" s="10" t="s">
        <v>9</v>
      </c>
      <c r="K128" s="10" t="s">
        <v>496</v>
      </c>
      <c r="L128" s="10" t="s">
        <v>1208</v>
      </c>
      <c r="M128" s="10" t="s">
        <v>2041</v>
      </c>
      <c r="N128" s="135" t="s">
        <v>545</v>
      </c>
      <c r="O128" s="94" t="s">
        <v>502</v>
      </c>
      <c r="P128" s="139" t="s">
        <v>783</v>
      </c>
      <c r="Q128" s="139"/>
      <c r="R128" s="139"/>
      <c r="S128" s="123" t="s">
        <v>98</v>
      </c>
      <c r="T128" s="167">
        <v>200000000218</v>
      </c>
      <c r="U128" s="133">
        <v>0.12</v>
      </c>
      <c r="V128" s="143" t="s">
        <v>752</v>
      </c>
      <c r="W128" s="123" t="s">
        <v>2042</v>
      </c>
      <c r="X128" s="137" t="s">
        <v>13</v>
      </c>
      <c r="Y128" s="123"/>
      <c r="Z128" s="123"/>
      <c r="AA128" s="138">
        <v>60</v>
      </c>
      <c r="AB128" s="138">
        <v>40896.765460317467</v>
      </c>
      <c r="AC128" s="134">
        <f t="shared" ref="AC128:AC130" si="23">AA128/1000*AB128</f>
        <v>2453.8059276190479</v>
      </c>
      <c r="AD128" s="134"/>
      <c r="AE128" s="134">
        <f>AA128/1000*U128/U$128*AB$128</f>
        <v>2453.8059276190479</v>
      </c>
    </row>
    <row r="129" spans="2:38" x14ac:dyDescent="0.25">
      <c r="B129">
        <v>31</v>
      </c>
      <c r="C129" t="s">
        <v>1908</v>
      </c>
      <c r="D129" t="s">
        <v>1811</v>
      </c>
      <c r="E129" t="s">
        <v>1826</v>
      </c>
      <c r="F129" t="s">
        <v>1827</v>
      </c>
      <c r="G129" t="s">
        <v>2</v>
      </c>
      <c r="H129" t="s">
        <v>1818</v>
      </c>
      <c r="J129" s="10" t="s">
        <v>9</v>
      </c>
      <c r="K129" s="10" t="s">
        <v>496</v>
      </c>
      <c r="L129" s="10" t="s">
        <v>1368</v>
      </c>
      <c r="M129" s="10" t="s">
        <v>2005</v>
      </c>
      <c r="N129" s="11" t="s">
        <v>546</v>
      </c>
      <c r="O129" s="10" t="s">
        <v>303</v>
      </c>
      <c r="P129" s="77" t="s">
        <v>783</v>
      </c>
      <c r="Q129" s="77"/>
      <c r="R129" s="77"/>
      <c r="S129" s="10" t="s">
        <v>423</v>
      </c>
      <c r="T129" s="166">
        <v>200000001606</v>
      </c>
      <c r="U129" s="22">
        <v>0.12</v>
      </c>
      <c r="V129" s="8" t="s">
        <v>753</v>
      </c>
      <c r="W129" s="8" t="s">
        <v>2043</v>
      </c>
      <c r="X129" s="78" t="s">
        <v>13</v>
      </c>
      <c r="Y129" s="8"/>
      <c r="Z129" s="8"/>
      <c r="AA129" s="14">
        <v>740</v>
      </c>
      <c r="AB129" s="14">
        <v>41197.311515987378</v>
      </c>
      <c r="AC129" s="85">
        <f t="shared" si="23"/>
        <v>30486.01052183066</v>
      </c>
      <c r="AD129" s="12">
        <v>200000000218</v>
      </c>
      <c r="AE129" s="85">
        <f>AA129/1000*U129/U$128*AB$128</f>
        <v>30263.606440634925</v>
      </c>
      <c r="AK129" s="76" t="s">
        <v>1230</v>
      </c>
      <c r="AL129" s="76" t="s">
        <v>1233</v>
      </c>
    </row>
    <row r="130" spans="2:38" x14ac:dyDescent="0.25">
      <c r="B130">
        <v>31</v>
      </c>
      <c r="C130" t="s">
        <v>1908</v>
      </c>
      <c r="D130" t="s">
        <v>1811</v>
      </c>
      <c r="E130" t="s">
        <v>1826</v>
      </c>
      <c r="F130" t="s">
        <v>1827</v>
      </c>
      <c r="G130" t="s">
        <v>2</v>
      </c>
      <c r="H130" t="s">
        <v>1818</v>
      </c>
      <c r="J130" s="10" t="s">
        <v>9</v>
      </c>
      <c r="K130" s="10" t="s">
        <v>514</v>
      </c>
      <c r="L130" s="10" t="s">
        <v>1434</v>
      </c>
      <c r="M130" s="10" t="s">
        <v>1435</v>
      </c>
      <c r="N130" s="11" t="s">
        <v>29</v>
      </c>
      <c r="O130" s="10" t="s">
        <v>303</v>
      </c>
      <c r="P130" s="77" t="s">
        <v>783</v>
      </c>
      <c r="Q130" s="77"/>
      <c r="R130" s="77"/>
      <c r="S130" s="8" t="s">
        <v>98</v>
      </c>
      <c r="T130" s="166">
        <v>200000007127</v>
      </c>
      <c r="U130" s="23">
        <v>4.5499999999999999E-2</v>
      </c>
      <c r="V130" s="8" t="s">
        <v>753</v>
      </c>
      <c r="W130" s="8" t="s">
        <v>2044</v>
      </c>
      <c r="X130" s="78" t="s">
        <v>13</v>
      </c>
      <c r="Y130" s="8"/>
      <c r="Z130" s="8"/>
      <c r="AA130" s="14">
        <v>275</v>
      </c>
      <c r="AB130" s="14">
        <v>54722.276026054315</v>
      </c>
      <c r="AC130" s="85">
        <f t="shared" si="23"/>
        <v>15048.625907164938</v>
      </c>
      <c r="AD130" s="12">
        <v>200000000218</v>
      </c>
      <c r="AE130" s="85">
        <f>AA130/1000*U130/U$128*AB$128</f>
        <v>4264.3398151851861</v>
      </c>
      <c r="AL130" s="76" t="s">
        <v>1233</v>
      </c>
    </row>
    <row r="131" spans="2:38" x14ac:dyDescent="0.25">
      <c r="AA131" s="87">
        <f>SUM(AA128:AA130)</f>
        <v>1075</v>
      </c>
      <c r="AB131" s="90">
        <f>AVERAGE(AB128:AB130)/1000</f>
        <v>45.605451000786388</v>
      </c>
      <c r="AC131" s="87">
        <f>SUM(AC128:AC130)</f>
        <v>47988.442356614651</v>
      </c>
      <c r="AD131" s="87"/>
      <c r="AE131" s="87">
        <f>SUM(AE128:AE130)</f>
        <v>36981.752183439159</v>
      </c>
      <c r="AF131" s="89">
        <f>AC131-AE131</f>
        <v>11006.690173175492</v>
      </c>
    </row>
    <row r="132" spans="2:38" x14ac:dyDescent="0.25">
      <c r="AC132" s="87"/>
      <c r="AD132" s="87"/>
      <c r="AE132" s="87"/>
      <c r="AF132" s="89"/>
    </row>
    <row r="133" spans="2:38" ht="18.75" x14ac:dyDescent="0.3">
      <c r="J133" s="16" t="s">
        <v>52</v>
      </c>
      <c r="K133" s="17" t="s">
        <v>1012</v>
      </c>
      <c r="L133" s="17"/>
      <c r="M133" s="17"/>
      <c r="N133" s="34"/>
      <c r="AC133" s="87"/>
      <c r="AD133" s="87"/>
      <c r="AE133" s="87"/>
      <c r="AF133" s="89"/>
    </row>
    <row r="134" spans="2:38" x14ac:dyDescent="0.25">
      <c r="B134">
        <v>32</v>
      </c>
      <c r="C134" t="s">
        <v>1908</v>
      </c>
      <c r="D134" t="s">
        <v>1811</v>
      </c>
      <c r="E134" t="s">
        <v>1826</v>
      </c>
      <c r="F134" t="s">
        <v>1827</v>
      </c>
      <c r="G134" t="s">
        <v>10</v>
      </c>
      <c r="H134" t="s">
        <v>1818</v>
      </c>
      <c r="I134" t="s">
        <v>1817</v>
      </c>
      <c r="J134" s="10" t="s">
        <v>9</v>
      </c>
      <c r="K134" s="10" t="s">
        <v>516</v>
      </c>
      <c r="L134" s="10"/>
      <c r="M134" s="8" t="s">
        <v>1045</v>
      </c>
      <c r="N134" s="8" t="s">
        <v>1030</v>
      </c>
      <c r="O134" s="10" t="s">
        <v>297</v>
      </c>
      <c r="P134" s="10" t="s">
        <v>1038</v>
      </c>
      <c r="Q134" s="10"/>
      <c r="R134" s="10"/>
      <c r="S134" s="8" t="s">
        <v>98</v>
      </c>
      <c r="T134" s="166">
        <v>200000007058</v>
      </c>
      <c r="U134" s="23">
        <v>0.125</v>
      </c>
      <c r="V134" s="8" t="s">
        <v>17</v>
      </c>
      <c r="W134" s="8" t="s">
        <v>1046</v>
      </c>
      <c r="X134" s="78" t="s">
        <v>13</v>
      </c>
      <c r="Y134" s="8"/>
      <c r="Z134" s="8"/>
      <c r="AA134" s="14">
        <v>880</v>
      </c>
      <c r="AB134" s="85">
        <v>12249.777354196243</v>
      </c>
      <c r="AC134" s="93">
        <f>AA134/1000*AB134</f>
        <v>10779.804071692693</v>
      </c>
      <c r="AD134" s="93"/>
      <c r="AE134" s="117"/>
      <c r="AF134" s="89"/>
    </row>
    <row r="135" spans="2:38" x14ac:dyDescent="0.25">
      <c r="AA135" s="87">
        <f>SUM(AA134)</f>
        <v>880</v>
      </c>
      <c r="AB135" s="90">
        <f>AVERAGE(AB134)/1000</f>
        <v>12.249777354196244</v>
      </c>
      <c r="AC135" s="87">
        <f>SUM(AC134)</f>
        <v>10779.804071692693</v>
      </c>
      <c r="AD135" s="87"/>
      <c r="AE135" s="87"/>
      <c r="AF135" s="89"/>
    </row>
    <row r="136" spans="2:38" x14ac:dyDescent="0.25">
      <c r="AC136" s="87"/>
      <c r="AD136" s="87"/>
      <c r="AE136" s="87"/>
      <c r="AF136" s="89"/>
    </row>
    <row r="137" spans="2:38" ht="18.75" x14ac:dyDescent="0.3">
      <c r="J137" s="16" t="s">
        <v>52</v>
      </c>
      <c r="K137" s="66" t="s">
        <v>814</v>
      </c>
      <c r="L137" s="66"/>
      <c r="M137" s="66"/>
      <c r="N137" s="67"/>
    </row>
    <row r="138" spans="2:38" x14ac:dyDescent="0.25">
      <c r="B138">
        <v>33</v>
      </c>
      <c r="C138" t="s">
        <v>1908</v>
      </c>
      <c r="D138" t="s">
        <v>1811</v>
      </c>
      <c r="E138" t="s">
        <v>1826</v>
      </c>
      <c r="F138" t="s">
        <v>1828</v>
      </c>
      <c r="G138" t="s">
        <v>2</v>
      </c>
      <c r="H138" t="s">
        <v>45</v>
      </c>
      <c r="J138" s="10" t="s">
        <v>9</v>
      </c>
      <c r="K138" s="10" t="s">
        <v>503</v>
      </c>
      <c r="L138" s="10" t="s">
        <v>2045</v>
      </c>
      <c r="M138" s="10" t="s">
        <v>2018</v>
      </c>
      <c r="N138" s="11" t="s">
        <v>547</v>
      </c>
      <c r="O138" s="10" t="s">
        <v>297</v>
      </c>
      <c r="P138" s="75" t="s">
        <v>766</v>
      </c>
      <c r="Q138" s="75"/>
      <c r="R138" s="75"/>
      <c r="S138" s="8" t="s">
        <v>98</v>
      </c>
      <c r="T138" s="166">
        <v>200000005585</v>
      </c>
      <c r="U138" s="22">
        <v>0.85</v>
      </c>
      <c r="V138" s="8" t="s">
        <v>754</v>
      </c>
      <c r="W138" s="8" t="s">
        <v>2024</v>
      </c>
      <c r="X138" s="10" t="s">
        <v>74</v>
      </c>
      <c r="Y138" s="8"/>
      <c r="Z138" s="8"/>
      <c r="AA138" s="14">
        <v>30</v>
      </c>
      <c r="AB138" s="14">
        <v>25293.087528505566</v>
      </c>
      <c r="AC138" s="85">
        <f t="shared" ref="AC138:AC139" si="24">AA138/1000*AB138</f>
        <v>758.79262585516699</v>
      </c>
      <c r="AD138" s="85"/>
      <c r="AE138" s="85">
        <f>AA138/1000*U138/U$138*AB$138</f>
        <v>758.79262585516699</v>
      </c>
    </row>
    <row r="139" spans="2:38" x14ac:dyDescent="0.25">
      <c r="J139" s="10" t="s">
        <v>9</v>
      </c>
      <c r="K139" s="10" t="s">
        <v>548</v>
      </c>
      <c r="L139" s="10" t="s">
        <v>2002</v>
      </c>
      <c r="M139" s="10" t="s">
        <v>2004</v>
      </c>
      <c r="N139" s="11" t="s">
        <v>549</v>
      </c>
      <c r="O139" s="10" t="s">
        <v>303</v>
      </c>
      <c r="P139" s="75" t="s">
        <v>766</v>
      </c>
      <c r="Q139" s="75"/>
      <c r="R139" s="75"/>
      <c r="S139" s="8" t="s">
        <v>98</v>
      </c>
      <c r="T139" s="166">
        <v>200000006165</v>
      </c>
      <c r="U139" s="23">
        <v>0.90100000000000002</v>
      </c>
      <c r="V139" s="8" t="s">
        <v>754</v>
      </c>
      <c r="W139" s="8" t="s">
        <v>2046</v>
      </c>
      <c r="X139" s="10" t="s">
        <v>13</v>
      </c>
      <c r="Y139" s="8"/>
      <c r="Z139" s="8"/>
      <c r="AA139" s="14">
        <v>10</v>
      </c>
      <c r="AB139" s="14">
        <v>52795.295454545492</v>
      </c>
      <c r="AC139" s="85">
        <f t="shared" si="24"/>
        <v>527.95295454545499</v>
      </c>
      <c r="AD139" s="85"/>
      <c r="AE139" s="85">
        <f>AA139/1000*U139/U$138*AB$138</f>
        <v>268.10672780215907</v>
      </c>
    </row>
    <row r="140" spans="2:38" x14ac:dyDescent="0.25">
      <c r="AA140" s="87">
        <f>SUM(AA138:AA139)</f>
        <v>40</v>
      </c>
      <c r="AB140" s="90">
        <f>AVERAGE(AB138:AB139)/1000</f>
        <v>39.044191491525531</v>
      </c>
      <c r="AC140" s="87">
        <f>SUM(AC138:AC139)</f>
        <v>1286.745580400622</v>
      </c>
      <c r="AD140" s="87"/>
      <c r="AE140" s="87">
        <f>SUM(AE138:AE139)</f>
        <v>1026.8993536573262</v>
      </c>
      <c r="AF140" s="89">
        <f>AC140-AE140</f>
        <v>259.8462267432958</v>
      </c>
    </row>
    <row r="142" spans="2:38" ht="18.75" x14ac:dyDescent="0.3">
      <c r="J142" s="16" t="s">
        <v>52</v>
      </c>
      <c r="K142" s="37" t="s">
        <v>1026</v>
      </c>
      <c r="L142" s="37"/>
      <c r="M142" s="37"/>
      <c r="N142" s="38"/>
    </row>
    <row r="143" spans="2:38" x14ac:dyDescent="0.25">
      <c r="B143">
        <v>36</v>
      </c>
      <c r="C143" t="s">
        <v>1908</v>
      </c>
      <c r="D143" t="s">
        <v>1811</v>
      </c>
      <c r="E143" t="s">
        <v>1831</v>
      </c>
      <c r="F143" t="s">
        <v>1832</v>
      </c>
      <c r="G143" t="s">
        <v>2</v>
      </c>
      <c r="H143" t="s">
        <v>45</v>
      </c>
      <c r="J143" s="10" t="s">
        <v>9</v>
      </c>
      <c r="K143" s="10" t="s">
        <v>503</v>
      </c>
      <c r="L143" s="10"/>
      <c r="M143" s="10"/>
      <c r="N143" s="11" t="s">
        <v>550</v>
      </c>
      <c r="O143" s="10" t="s">
        <v>297</v>
      </c>
      <c r="P143" s="75" t="s">
        <v>766</v>
      </c>
      <c r="Q143" s="75"/>
      <c r="R143" s="75"/>
      <c r="S143" s="8" t="s">
        <v>98</v>
      </c>
      <c r="T143" s="166">
        <v>200000005587</v>
      </c>
      <c r="U143" s="8" t="s">
        <v>664</v>
      </c>
      <c r="V143" s="8" t="s">
        <v>134</v>
      </c>
      <c r="W143" s="8"/>
      <c r="X143" s="10" t="s">
        <v>74</v>
      </c>
      <c r="Y143" s="8"/>
      <c r="Z143" s="8"/>
      <c r="AA143" s="14">
        <v>150</v>
      </c>
      <c r="AB143" s="85">
        <v>13364.673710483879</v>
      </c>
      <c r="AC143" s="85">
        <f t="shared" ref="AC143" si="25">AA143/1000*AB143</f>
        <v>2004.7010565725818</v>
      </c>
      <c r="AD143" s="85"/>
      <c r="AE143" s="8"/>
    </row>
    <row r="144" spans="2:38" x14ac:dyDescent="0.25">
      <c r="AA144" s="87">
        <f>SUM(AA143)</f>
        <v>150</v>
      </c>
      <c r="AB144" s="90">
        <f>AVERAGE(AB143)/1000</f>
        <v>13.36467371048388</v>
      </c>
      <c r="AC144" s="87">
        <f>SUM(AC143)</f>
        <v>2004.7010565725818</v>
      </c>
      <c r="AD144" s="87"/>
    </row>
    <row r="145" spans="2:38" x14ac:dyDescent="0.25">
      <c r="AC145" s="87"/>
      <c r="AD145" s="87"/>
    </row>
    <row r="146" spans="2:38" ht="18.75" x14ac:dyDescent="0.3">
      <c r="J146" s="16" t="s">
        <v>52</v>
      </c>
      <c r="K146" s="37" t="s">
        <v>1027</v>
      </c>
      <c r="L146" s="37"/>
      <c r="M146" s="37"/>
      <c r="N146" s="38"/>
      <c r="AC146" s="87"/>
      <c r="AD146" s="87"/>
    </row>
    <row r="147" spans="2:38" x14ac:dyDescent="0.25">
      <c r="B147">
        <v>37</v>
      </c>
      <c r="C147" t="s">
        <v>1908</v>
      </c>
      <c r="D147" t="s">
        <v>1811</v>
      </c>
      <c r="E147" t="s">
        <v>1831</v>
      </c>
      <c r="F147" t="s">
        <v>1832</v>
      </c>
      <c r="G147" t="s">
        <v>2</v>
      </c>
      <c r="H147" t="s">
        <v>1818</v>
      </c>
      <c r="J147" s="10"/>
      <c r="K147" s="10"/>
      <c r="L147" s="10"/>
      <c r="M147" s="98"/>
      <c r="N147" s="11" t="s">
        <v>826</v>
      </c>
      <c r="O147" s="10" t="s">
        <v>303</v>
      </c>
      <c r="P147" s="10" t="s">
        <v>4</v>
      </c>
      <c r="Q147" s="10"/>
      <c r="R147" s="10"/>
      <c r="S147" s="8"/>
      <c r="T147" s="166">
        <v>200000006727</v>
      </c>
      <c r="U147" s="8" t="s">
        <v>828</v>
      </c>
      <c r="V147" s="8"/>
      <c r="W147" s="8"/>
      <c r="X147" s="8" t="s">
        <v>770</v>
      </c>
      <c r="Y147" s="8" t="s">
        <v>771</v>
      </c>
      <c r="Z147" s="8"/>
      <c r="AA147" s="14">
        <v>60</v>
      </c>
      <c r="AB147" s="14">
        <v>63101.893435606115</v>
      </c>
      <c r="AC147" s="93">
        <f>AA147/1000*AB147</f>
        <v>3786.1136061363668</v>
      </c>
      <c r="AD147" s="93"/>
      <c r="AE147" s="8"/>
      <c r="AL147" s="76" t="s">
        <v>1233</v>
      </c>
    </row>
    <row r="148" spans="2:38" x14ac:dyDescent="0.25">
      <c r="AA148" s="87">
        <f>SUM(AA147)</f>
        <v>60</v>
      </c>
      <c r="AB148" s="90">
        <f>AVERAGE(AB147)/1000</f>
        <v>63.101893435606115</v>
      </c>
      <c r="AC148" s="87">
        <f>SUM(AC147)</f>
        <v>3786.1136061363668</v>
      </c>
      <c r="AD148" s="87"/>
    </row>
    <row r="149" spans="2:38" x14ac:dyDescent="0.25">
      <c r="AC149" s="87"/>
      <c r="AD149" s="87"/>
    </row>
    <row r="150" spans="2:38" ht="18.75" x14ac:dyDescent="0.3">
      <c r="J150" s="16" t="s">
        <v>52</v>
      </c>
      <c r="K150" s="37" t="s">
        <v>1036</v>
      </c>
      <c r="L150" s="37"/>
      <c r="M150" s="37"/>
      <c r="N150" s="38"/>
      <c r="AC150" s="87"/>
      <c r="AD150" s="87"/>
    </row>
    <row r="151" spans="2:38" x14ac:dyDescent="0.25">
      <c r="B151">
        <v>38</v>
      </c>
      <c r="C151" t="s">
        <v>1908</v>
      </c>
      <c r="D151" t="s">
        <v>1811</v>
      </c>
      <c r="E151" t="s">
        <v>1831</v>
      </c>
      <c r="F151" t="s">
        <v>1832</v>
      </c>
      <c r="G151" t="s">
        <v>10</v>
      </c>
      <c r="H151" t="s">
        <v>1818</v>
      </c>
      <c r="I151" t="s">
        <v>1817</v>
      </c>
      <c r="J151" s="10" t="s">
        <v>9</v>
      </c>
      <c r="K151" s="10" t="s">
        <v>516</v>
      </c>
      <c r="L151" s="10"/>
      <c r="M151" s="8" t="s">
        <v>1045</v>
      </c>
      <c r="N151" s="8" t="s">
        <v>1037</v>
      </c>
      <c r="O151" s="10" t="s">
        <v>297</v>
      </c>
      <c r="P151" s="10" t="s">
        <v>1038</v>
      </c>
      <c r="Q151" s="10"/>
      <c r="R151" s="10"/>
      <c r="S151" s="8" t="s">
        <v>98</v>
      </c>
      <c r="T151" s="166">
        <v>200000007061</v>
      </c>
      <c r="U151" s="8" t="s">
        <v>1039</v>
      </c>
      <c r="V151" s="8" t="s">
        <v>17</v>
      </c>
      <c r="W151" s="8" t="s">
        <v>1046</v>
      </c>
      <c r="X151" s="78" t="s">
        <v>13</v>
      </c>
      <c r="Y151" s="8"/>
      <c r="Z151" s="8"/>
      <c r="AA151" s="85">
        <v>750</v>
      </c>
      <c r="AB151" s="85">
        <v>17815.933682711478</v>
      </c>
      <c r="AC151" s="93">
        <f>AA151/1000*AB151</f>
        <v>13361.95026203361</v>
      </c>
      <c r="AD151" s="93"/>
      <c r="AE151" s="8"/>
    </row>
    <row r="152" spans="2:38" x14ac:dyDescent="0.25">
      <c r="AA152" s="87">
        <f>SUM(AA151)</f>
        <v>750</v>
      </c>
      <c r="AB152" s="90">
        <f>AVERAGE(AB151)/1000</f>
        <v>17.815933682711478</v>
      </c>
      <c r="AC152" s="87">
        <f>SUM(AC151)</f>
        <v>13361.95026203361</v>
      </c>
      <c r="AD152" s="87"/>
    </row>
    <row r="153" spans="2:38" x14ac:dyDescent="0.25">
      <c r="AC153" s="87"/>
      <c r="AD153" s="87"/>
    </row>
    <row r="154" spans="2:38" ht="18.75" x14ac:dyDescent="0.3">
      <c r="J154" s="16" t="s">
        <v>52</v>
      </c>
      <c r="K154" s="39" t="s">
        <v>1028</v>
      </c>
      <c r="L154" s="39"/>
      <c r="M154" s="39"/>
      <c r="N154" s="40"/>
    </row>
    <row r="155" spans="2:38" x14ac:dyDescent="0.25">
      <c r="B155">
        <v>40</v>
      </c>
      <c r="C155" t="s">
        <v>1908</v>
      </c>
      <c r="D155" t="s">
        <v>1811</v>
      </c>
      <c r="E155" t="s">
        <v>1833</v>
      </c>
      <c r="F155" t="s">
        <v>1834</v>
      </c>
      <c r="G155" t="s">
        <v>2</v>
      </c>
      <c r="H155" t="s">
        <v>45</v>
      </c>
      <c r="J155" s="10" t="s">
        <v>9</v>
      </c>
      <c r="K155" s="10" t="s">
        <v>503</v>
      </c>
      <c r="L155" s="10"/>
      <c r="M155" s="10"/>
      <c r="N155" s="11" t="s">
        <v>551</v>
      </c>
      <c r="O155" s="10" t="s">
        <v>297</v>
      </c>
      <c r="P155" s="75" t="s">
        <v>766</v>
      </c>
      <c r="Q155" s="75"/>
      <c r="R155" s="75"/>
      <c r="S155" s="8" t="s">
        <v>98</v>
      </c>
      <c r="T155" s="166">
        <v>200000005579</v>
      </c>
      <c r="U155" s="8"/>
      <c r="V155" s="8" t="s">
        <v>134</v>
      </c>
      <c r="W155" s="8"/>
      <c r="X155" s="10" t="s">
        <v>74</v>
      </c>
      <c r="Y155" s="8"/>
      <c r="Z155" s="8"/>
      <c r="AA155" s="14">
        <v>222</v>
      </c>
      <c r="AB155" s="85">
        <v>23672.108300018353</v>
      </c>
      <c r="AC155" s="85">
        <f t="shared" ref="AC155" si="26">AA155/1000*AB155</f>
        <v>5255.2080426040748</v>
      </c>
      <c r="AD155" s="85"/>
      <c r="AE155" s="8"/>
    </row>
    <row r="156" spans="2:38" x14ac:dyDescent="0.25">
      <c r="AA156" s="87">
        <f>SUM(AA155)</f>
        <v>222</v>
      </c>
      <c r="AB156" s="90">
        <f>AVERAGE(AB155)/1000</f>
        <v>23.672108300018355</v>
      </c>
      <c r="AC156" s="87">
        <f>SUM(AC155)</f>
        <v>5255.2080426040748</v>
      </c>
      <c r="AD156" s="87"/>
    </row>
    <row r="158" spans="2:38" ht="18.75" x14ac:dyDescent="0.3">
      <c r="J158" s="16" t="s">
        <v>52</v>
      </c>
      <c r="K158" s="39" t="s">
        <v>1029</v>
      </c>
      <c r="L158" s="39"/>
      <c r="M158" s="39"/>
      <c r="N158" s="40"/>
    </row>
    <row r="159" spans="2:38" x14ac:dyDescent="0.25">
      <c r="B159">
        <v>41</v>
      </c>
      <c r="C159" t="s">
        <v>1908</v>
      </c>
      <c r="D159" t="s">
        <v>1811</v>
      </c>
      <c r="E159" t="s">
        <v>1833</v>
      </c>
      <c r="F159" t="s">
        <v>1834</v>
      </c>
      <c r="G159" t="s">
        <v>2</v>
      </c>
      <c r="H159" t="s">
        <v>1818</v>
      </c>
      <c r="J159" s="10" t="s">
        <v>9</v>
      </c>
      <c r="K159" s="10" t="s">
        <v>516</v>
      </c>
      <c r="L159" s="10"/>
      <c r="M159" s="10"/>
      <c r="N159" s="11" t="s">
        <v>665</v>
      </c>
      <c r="O159" s="10" t="s">
        <v>297</v>
      </c>
      <c r="P159" s="79" t="s">
        <v>1</v>
      </c>
      <c r="Q159" s="79"/>
      <c r="R159" s="79"/>
      <c r="S159" s="8" t="s">
        <v>98</v>
      </c>
      <c r="T159" s="166">
        <v>200000007064</v>
      </c>
      <c r="U159" s="10" t="s">
        <v>666</v>
      </c>
      <c r="V159" s="8" t="s">
        <v>17</v>
      </c>
      <c r="W159" s="8"/>
      <c r="X159" s="10" t="s">
        <v>13</v>
      </c>
      <c r="Y159" s="8"/>
      <c r="Z159" s="8"/>
      <c r="AA159" s="14">
        <v>300</v>
      </c>
      <c r="AB159" s="85">
        <v>42607.080300317022</v>
      </c>
      <c r="AC159" s="85">
        <f t="shared" ref="AC159" si="27">AA159/1000*AB159</f>
        <v>12782.124090095107</v>
      </c>
      <c r="AD159" s="85"/>
      <c r="AE159" s="8"/>
    </row>
    <row r="160" spans="2:38" x14ac:dyDescent="0.25">
      <c r="AA160" s="87">
        <f>SUM(AA159)</f>
        <v>300</v>
      </c>
      <c r="AB160" s="90">
        <f>AVERAGE(AB159)/1000</f>
        <v>42.607080300317023</v>
      </c>
      <c r="AC160" s="87">
        <f>SUM(AC159)</f>
        <v>12782.124090095107</v>
      </c>
      <c r="AD160" s="87"/>
    </row>
    <row r="162" spans="2:49" ht="18.75" x14ac:dyDescent="0.3">
      <c r="J162" s="16" t="s">
        <v>52</v>
      </c>
      <c r="K162" s="18" t="s">
        <v>555</v>
      </c>
      <c r="L162" s="18"/>
      <c r="M162" s="18"/>
      <c r="N162" s="19"/>
      <c r="Z162" s="4" t="s">
        <v>1973</v>
      </c>
      <c r="AA162" s="4" t="s">
        <v>1910</v>
      </c>
      <c r="AB162" s="186">
        <v>38564.733434782655</v>
      </c>
      <c r="AC162" s="187">
        <v>0.05</v>
      </c>
      <c r="AG162" s="126"/>
    </row>
    <row r="163" spans="2:49" x14ac:dyDescent="0.25">
      <c r="B163">
        <v>45</v>
      </c>
      <c r="C163" t="s">
        <v>1908</v>
      </c>
      <c r="D163" t="s">
        <v>1837</v>
      </c>
      <c r="E163" t="s">
        <v>1838</v>
      </c>
      <c r="F163" t="s">
        <v>1842</v>
      </c>
      <c r="G163" t="s">
        <v>10</v>
      </c>
      <c r="I163" t="s">
        <v>1817</v>
      </c>
      <c r="J163" s="10" t="s">
        <v>9</v>
      </c>
      <c r="K163" s="10" t="s">
        <v>496</v>
      </c>
      <c r="L163" s="10" t="s">
        <v>1368</v>
      </c>
      <c r="M163" s="10" t="s">
        <v>997</v>
      </c>
      <c r="N163" s="11" t="s">
        <v>552</v>
      </c>
      <c r="O163" s="10" t="s">
        <v>303</v>
      </c>
      <c r="P163" s="10" t="s">
        <v>563</v>
      </c>
      <c r="Q163" s="10" t="s">
        <v>1801</v>
      </c>
      <c r="R163" s="10" t="s">
        <v>1802</v>
      </c>
      <c r="S163" s="8" t="s">
        <v>98</v>
      </c>
      <c r="T163" s="166">
        <v>200000002420</v>
      </c>
      <c r="U163" s="22">
        <v>0.02</v>
      </c>
      <c r="V163" s="8" t="s">
        <v>134</v>
      </c>
      <c r="W163" s="8" t="s">
        <v>1424</v>
      </c>
      <c r="X163" s="8" t="s">
        <v>13</v>
      </c>
      <c r="Y163" s="8"/>
      <c r="Z163" s="8"/>
      <c r="AA163" s="45">
        <v>14.95</v>
      </c>
      <c r="AB163" s="185">
        <v>159840.269474873</v>
      </c>
      <c r="AC163" s="185">
        <f t="shared" ref="AC163" si="28">AA163/1000*AB163</f>
        <v>2389.6120286493515</v>
      </c>
      <c r="AD163" s="12">
        <v>200000006869</v>
      </c>
      <c r="AE163" s="85">
        <f>AA163/1000*U163/AC162*AB162</f>
        <v>230.61710594000027</v>
      </c>
      <c r="AO163">
        <v>3</v>
      </c>
      <c r="AS163">
        <v>97.73</v>
      </c>
      <c r="AT163">
        <v>0.41</v>
      </c>
      <c r="AU163">
        <v>0.2</v>
      </c>
      <c r="AV163">
        <v>5.7389999999999999</v>
      </c>
      <c r="AW163">
        <v>0.1197</v>
      </c>
    </row>
    <row r="164" spans="2:49" x14ac:dyDescent="0.25">
      <c r="B164">
        <v>45</v>
      </c>
      <c r="C164" t="s">
        <v>1908</v>
      </c>
      <c r="D164" t="s">
        <v>1837</v>
      </c>
      <c r="E164" t="s">
        <v>1838</v>
      </c>
      <c r="F164" t="s">
        <v>1842</v>
      </c>
      <c r="G164" t="s">
        <v>10</v>
      </c>
      <c r="I164" t="s">
        <v>1817</v>
      </c>
      <c r="J164" s="10" t="s">
        <v>9</v>
      </c>
      <c r="K164" s="10" t="s">
        <v>514</v>
      </c>
      <c r="L164" s="10" t="s">
        <v>1302</v>
      </c>
      <c r="M164" s="10" t="s">
        <v>1359</v>
      </c>
      <c r="N164" s="11" t="s">
        <v>554</v>
      </c>
      <c r="O164" s="10" t="s">
        <v>339</v>
      </c>
      <c r="P164" s="10" t="s">
        <v>563</v>
      </c>
      <c r="Q164" s="10" t="s">
        <v>1803</v>
      </c>
      <c r="R164" s="10" t="s">
        <v>1804</v>
      </c>
      <c r="S164" s="8" t="s">
        <v>98</v>
      </c>
      <c r="T164" s="166">
        <v>200000005746</v>
      </c>
      <c r="U164" s="22">
        <v>0.02</v>
      </c>
      <c r="V164" s="8" t="s">
        <v>755</v>
      </c>
      <c r="W164" s="8" t="s">
        <v>1425</v>
      </c>
      <c r="X164" s="8" t="s">
        <v>12</v>
      </c>
      <c r="Y164" s="8"/>
      <c r="Z164" s="8"/>
      <c r="AA164" s="14">
        <v>4620</v>
      </c>
      <c r="AB164" s="85">
        <v>52788.182373965974</v>
      </c>
      <c r="AC164" s="85">
        <f>AA164/1000*AB164</f>
        <v>243881.40256772281</v>
      </c>
      <c r="AD164" s="12">
        <v>200000006869</v>
      </c>
      <c r="AE164" s="85">
        <f>AA164/1000*AB162*U164/AC162</f>
        <v>71267.627387478336</v>
      </c>
      <c r="AO164">
        <v>7</v>
      </c>
      <c r="AS164">
        <v>1224</v>
      </c>
      <c r="AT164">
        <v>4.22</v>
      </c>
      <c r="AU164">
        <v>0.68</v>
      </c>
      <c r="AV164">
        <v>16.88</v>
      </c>
      <c r="AW164">
        <v>0.35110000000000002</v>
      </c>
    </row>
    <row r="165" spans="2:49" x14ac:dyDescent="0.25">
      <c r="B165">
        <v>45</v>
      </c>
      <c r="C165" t="s">
        <v>1908</v>
      </c>
      <c r="D165" t="s">
        <v>1837</v>
      </c>
      <c r="E165" t="s">
        <v>1838</v>
      </c>
      <c r="F165" t="s">
        <v>1842</v>
      </c>
      <c r="G165" t="s">
        <v>10</v>
      </c>
      <c r="I165" t="s">
        <v>1817</v>
      </c>
      <c r="J165" s="10" t="s">
        <v>9</v>
      </c>
      <c r="K165" s="10" t="s">
        <v>514</v>
      </c>
      <c r="L165" s="10" t="s">
        <v>1304</v>
      </c>
      <c r="M165" s="10" t="s">
        <v>1305</v>
      </c>
      <c r="N165" s="11" t="s">
        <v>554</v>
      </c>
      <c r="O165" s="10" t="s">
        <v>339</v>
      </c>
      <c r="P165" s="10" t="s">
        <v>563</v>
      </c>
      <c r="Q165" s="10" t="s">
        <v>1803</v>
      </c>
      <c r="R165" s="10" t="s">
        <v>1804</v>
      </c>
      <c r="S165" s="8" t="s">
        <v>98</v>
      </c>
      <c r="T165" s="166">
        <v>200000005746</v>
      </c>
      <c r="U165" s="22">
        <v>0.02</v>
      </c>
      <c r="V165" s="8" t="s">
        <v>755</v>
      </c>
      <c r="W165" s="8" t="s">
        <v>1426</v>
      </c>
      <c r="X165" s="8" t="s">
        <v>12</v>
      </c>
      <c r="Y165" s="8"/>
      <c r="Z165" s="8"/>
      <c r="AA165" s="8"/>
      <c r="AB165" s="8"/>
      <c r="AC165" s="85"/>
      <c r="AD165" s="85"/>
      <c r="AE165" s="8"/>
      <c r="AO165">
        <v>6</v>
      </c>
      <c r="AS165">
        <v>41.68</v>
      </c>
      <c r="AT165">
        <v>0.19</v>
      </c>
      <c r="AU165">
        <v>0.85</v>
      </c>
      <c r="AV165">
        <v>18.13</v>
      </c>
      <c r="AW165">
        <v>0.37519999999999998</v>
      </c>
    </row>
    <row r="166" spans="2:49" x14ac:dyDescent="0.25">
      <c r="B166">
        <v>45</v>
      </c>
      <c r="C166" t="s">
        <v>1908</v>
      </c>
      <c r="D166" t="s">
        <v>1837</v>
      </c>
      <c r="E166" t="s">
        <v>1838</v>
      </c>
      <c r="F166" t="s">
        <v>1842</v>
      </c>
      <c r="G166" t="s">
        <v>10</v>
      </c>
      <c r="I166" t="s">
        <v>1817</v>
      </c>
      <c r="J166" s="10" t="s">
        <v>9</v>
      </c>
      <c r="K166" s="10" t="s">
        <v>514</v>
      </c>
      <c r="L166" s="10" t="s">
        <v>1306</v>
      </c>
      <c r="M166" s="10" t="s">
        <v>1313</v>
      </c>
      <c r="N166" s="11" t="s">
        <v>554</v>
      </c>
      <c r="O166" s="10" t="s">
        <v>339</v>
      </c>
      <c r="P166" s="10" t="s">
        <v>563</v>
      </c>
      <c r="Q166" s="10" t="s">
        <v>1803</v>
      </c>
      <c r="R166" s="10" t="s">
        <v>1804</v>
      </c>
      <c r="S166" s="8" t="s">
        <v>98</v>
      </c>
      <c r="T166" s="166">
        <v>200000005746</v>
      </c>
      <c r="U166" s="22">
        <v>0.02</v>
      </c>
      <c r="V166" s="8" t="s">
        <v>755</v>
      </c>
      <c r="W166" s="8" t="s">
        <v>1427</v>
      </c>
      <c r="X166" s="8" t="s">
        <v>12</v>
      </c>
      <c r="Y166" s="8"/>
      <c r="Z166" s="8"/>
      <c r="AA166" s="8"/>
      <c r="AB166" s="8"/>
      <c r="AC166" s="85"/>
      <c r="AD166" s="85"/>
      <c r="AE166" s="8"/>
      <c r="AO166">
        <v>7</v>
      </c>
      <c r="AS166">
        <v>642.4</v>
      </c>
      <c r="AT166">
        <v>1.74</v>
      </c>
      <c r="AU166">
        <v>2.7</v>
      </c>
      <c r="AV166">
        <v>72.08</v>
      </c>
      <c r="AW166">
        <v>1.1659999999999999</v>
      </c>
    </row>
    <row r="167" spans="2:49" x14ac:dyDescent="0.25">
      <c r="B167">
        <v>45</v>
      </c>
      <c r="C167" t="s">
        <v>1908</v>
      </c>
      <c r="D167" t="s">
        <v>1837</v>
      </c>
      <c r="E167" t="s">
        <v>1838</v>
      </c>
      <c r="F167" t="s">
        <v>1842</v>
      </c>
      <c r="G167" t="s">
        <v>10</v>
      </c>
      <c r="I167" t="s">
        <v>1817</v>
      </c>
      <c r="J167" s="10" t="s">
        <v>9</v>
      </c>
      <c r="K167" s="10" t="s">
        <v>553</v>
      </c>
      <c r="L167" s="10" t="s">
        <v>1307</v>
      </c>
      <c r="M167" s="10" t="s">
        <v>1308</v>
      </c>
      <c r="N167" s="11" t="s">
        <v>554</v>
      </c>
      <c r="O167" s="10" t="s">
        <v>339</v>
      </c>
      <c r="P167" s="10" t="s">
        <v>563</v>
      </c>
      <c r="Q167" s="10" t="s">
        <v>1803</v>
      </c>
      <c r="R167" s="10" t="s">
        <v>1804</v>
      </c>
      <c r="S167" s="8" t="s">
        <v>98</v>
      </c>
      <c r="T167" s="166">
        <v>200000005746</v>
      </c>
      <c r="U167" s="22">
        <v>0.02</v>
      </c>
      <c r="V167" s="8" t="s">
        <v>755</v>
      </c>
      <c r="W167" s="8" t="s">
        <v>1428</v>
      </c>
      <c r="X167" s="8" t="s">
        <v>12</v>
      </c>
      <c r="Y167" s="8"/>
      <c r="Z167" s="8"/>
      <c r="AA167" s="8"/>
      <c r="AB167" s="8"/>
      <c r="AC167" s="85"/>
      <c r="AD167" s="85"/>
      <c r="AE167" s="8"/>
    </row>
    <row r="168" spans="2:49" x14ac:dyDescent="0.25">
      <c r="AA168" s="87">
        <f>SUM(AA163:AA167)</f>
        <v>4634.95</v>
      </c>
      <c r="AB168" s="90">
        <f ca="1">AVERAGE(AB163:AB180)/1000</f>
        <v>76.060434577083342</v>
      </c>
      <c r="AC168" s="87">
        <f>SUM(AC163:AC167)</f>
        <v>246271.01459637214</v>
      </c>
      <c r="AD168" s="87"/>
      <c r="AE168" s="87">
        <f>SUM(AE163:AE167)</f>
        <v>71498.24449341833</v>
      </c>
      <c r="AF168" s="89">
        <f>AC168-AE168</f>
        <v>174772.77010295383</v>
      </c>
    </row>
    <row r="170" spans="2:49" ht="18.75" x14ac:dyDescent="0.3">
      <c r="J170" s="16" t="s">
        <v>52</v>
      </c>
      <c r="K170" s="18" t="s">
        <v>556</v>
      </c>
      <c r="L170" s="18"/>
      <c r="M170" s="18"/>
      <c r="N170" s="19"/>
      <c r="AB170" s="83"/>
    </row>
    <row r="171" spans="2:49" x14ac:dyDescent="0.25">
      <c r="B171">
        <v>44</v>
      </c>
      <c r="C171" t="s">
        <v>1908</v>
      </c>
      <c r="D171" t="s">
        <v>1837</v>
      </c>
      <c r="E171" t="s">
        <v>1838</v>
      </c>
      <c r="F171" t="s">
        <v>1842</v>
      </c>
      <c r="G171" t="s">
        <v>2</v>
      </c>
      <c r="I171" t="s">
        <v>1817</v>
      </c>
      <c r="J171" s="10" t="s">
        <v>9</v>
      </c>
      <c r="K171" s="10" t="s">
        <v>557</v>
      </c>
      <c r="L171" s="10" t="s">
        <v>1319</v>
      </c>
      <c r="M171" s="10" t="s">
        <v>557</v>
      </c>
      <c r="N171" s="135" t="s">
        <v>558</v>
      </c>
      <c r="O171" s="94" t="s">
        <v>502</v>
      </c>
      <c r="P171" s="94" t="s">
        <v>562</v>
      </c>
      <c r="Q171" s="94" t="s">
        <v>1974</v>
      </c>
      <c r="R171" s="94" t="s">
        <v>1739</v>
      </c>
      <c r="S171" s="123" t="s">
        <v>98</v>
      </c>
      <c r="T171" s="167">
        <v>200000001282</v>
      </c>
      <c r="U171" s="133">
        <v>0.1</v>
      </c>
      <c r="V171" s="123" t="s">
        <v>671</v>
      </c>
      <c r="W171" s="123" t="s">
        <v>1320</v>
      </c>
      <c r="X171" s="137" t="s">
        <v>12</v>
      </c>
      <c r="Y171" s="123"/>
      <c r="Z171" s="123"/>
      <c r="AA171" s="138">
        <v>15530</v>
      </c>
      <c r="AB171" s="134">
        <v>56102.755994914754</v>
      </c>
      <c r="AC171" s="134">
        <f t="shared" ref="AC171" si="29">AA171/1000*AB171</f>
        <v>871275.80060102604</v>
      </c>
      <c r="AD171" s="134"/>
      <c r="AE171" s="134">
        <f>AA171/1000*U171/U$171*AB$171</f>
        <v>871275.80060102604</v>
      </c>
      <c r="AH171" t="s">
        <v>1980</v>
      </c>
    </row>
    <row r="172" spans="2:49" x14ac:dyDescent="0.25">
      <c r="B172">
        <v>44</v>
      </c>
      <c r="C172" t="s">
        <v>1908</v>
      </c>
      <c r="D172" t="s">
        <v>1837</v>
      </c>
      <c r="E172" t="s">
        <v>1838</v>
      </c>
      <c r="F172" t="s">
        <v>1842</v>
      </c>
      <c r="G172" t="s">
        <v>2</v>
      </c>
      <c r="I172" t="s">
        <v>1817</v>
      </c>
      <c r="J172" s="10" t="s">
        <v>9</v>
      </c>
      <c r="K172" s="10" t="s">
        <v>557</v>
      </c>
      <c r="L172" s="10" t="s">
        <v>1203</v>
      </c>
      <c r="M172" s="10" t="s">
        <v>757</v>
      </c>
      <c r="N172" s="11" t="s">
        <v>558</v>
      </c>
      <c r="O172" s="10" t="s">
        <v>502</v>
      </c>
      <c r="P172" s="10" t="s">
        <v>562</v>
      </c>
      <c r="Q172" s="10" t="s">
        <v>1974</v>
      </c>
      <c r="R172" s="10" t="s">
        <v>1739</v>
      </c>
      <c r="S172" s="8" t="s">
        <v>98</v>
      </c>
      <c r="T172" s="166">
        <v>200000001282</v>
      </c>
      <c r="U172" s="22">
        <v>0.1</v>
      </c>
      <c r="V172" s="8" t="s">
        <v>671</v>
      </c>
      <c r="W172" s="144" t="s">
        <v>1321</v>
      </c>
      <c r="X172" s="78" t="s">
        <v>12</v>
      </c>
      <c r="Y172" s="8"/>
      <c r="Z172" s="8"/>
      <c r="AA172" s="14"/>
      <c r="AB172" s="86"/>
      <c r="AC172" s="86"/>
      <c r="AD172" s="86"/>
      <c r="AE172" s="86"/>
    </row>
    <row r="173" spans="2:49" x14ac:dyDescent="0.25">
      <c r="B173">
        <v>44</v>
      </c>
      <c r="C173" t="s">
        <v>1908</v>
      </c>
      <c r="D173" t="s">
        <v>1837</v>
      </c>
      <c r="E173" t="s">
        <v>1838</v>
      </c>
      <c r="F173" t="s">
        <v>1842</v>
      </c>
      <c r="G173" t="s">
        <v>2</v>
      </c>
      <c r="I173" t="s">
        <v>1817</v>
      </c>
      <c r="J173" s="10" t="s">
        <v>9</v>
      </c>
      <c r="K173" s="10" t="s">
        <v>553</v>
      </c>
      <c r="L173" s="10" t="s">
        <v>1322</v>
      </c>
      <c r="M173" s="10" t="s">
        <v>1323</v>
      </c>
      <c r="N173" s="11" t="s">
        <v>558</v>
      </c>
      <c r="O173" s="10" t="s">
        <v>302</v>
      </c>
      <c r="P173" s="10" t="s">
        <v>562</v>
      </c>
      <c r="Q173" s="10" t="s">
        <v>1974</v>
      </c>
      <c r="R173" s="10" t="s">
        <v>1739</v>
      </c>
      <c r="S173" s="8" t="s">
        <v>98</v>
      </c>
      <c r="T173" s="166">
        <v>200000001282</v>
      </c>
      <c r="U173" s="22">
        <v>0.1</v>
      </c>
      <c r="V173" s="8" t="s">
        <v>671</v>
      </c>
      <c r="W173" s="8" t="s">
        <v>1324</v>
      </c>
      <c r="X173" s="78" t="s">
        <v>12</v>
      </c>
      <c r="Y173" s="8"/>
      <c r="Z173" s="8"/>
      <c r="AA173" s="8"/>
      <c r="AB173" s="85"/>
      <c r="AC173" s="85"/>
      <c r="AD173" s="85"/>
      <c r="AE173" s="8"/>
    </row>
    <row r="174" spans="2:49" x14ac:dyDescent="0.25">
      <c r="B174">
        <v>44</v>
      </c>
      <c r="C174" t="s">
        <v>1908</v>
      </c>
      <c r="D174" t="s">
        <v>1837</v>
      </c>
      <c r="E174" t="s">
        <v>1838</v>
      </c>
      <c r="F174" t="s">
        <v>1842</v>
      </c>
      <c r="G174" t="s">
        <v>2</v>
      </c>
      <c r="I174" t="s">
        <v>1817</v>
      </c>
      <c r="J174" s="10" t="s">
        <v>9</v>
      </c>
      <c r="K174" s="10" t="s">
        <v>1326</v>
      </c>
      <c r="L174" s="10" t="s">
        <v>1327</v>
      </c>
      <c r="M174" s="10" t="s">
        <v>1328</v>
      </c>
      <c r="N174" s="11" t="s">
        <v>558</v>
      </c>
      <c r="O174" s="10" t="s">
        <v>502</v>
      </c>
      <c r="P174" s="10" t="s">
        <v>562</v>
      </c>
      <c r="Q174" s="10" t="s">
        <v>1974</v>
      </c>
      <c r="R174" s="10" t="s">
        <v>1739</v>
      </c>
      <c r="S174" s="8" t="s">
        <v>98</v>
      </c>
      <c r="T174" s="166">
        <v>200000001282</v>
      </c>
      <c r="U174" s="22">
        <v>0.1</v>
      </c>
      <c r="V174" s="8" t="s">
        <v>671</v>
      </c>
      <c r="W174" s="8" t="s">
        <v>1325</v>
      </c>
      <c r="X174" s="78" t="s">
        <v>12</v>
      </c>
      <c r="Y174" s="8"/>
      <c r="Z174" s="8"/>
      <c r="AA174" s="8"/>
      <c r="AB174" s="85"/>
      <c r="AC174" s="85"/>
      <c r="AD174" s="85"/>
      <c r="AE174" s="8"/>
    </row>
    <row r="175" spans="2:49" x14ac:dyDescent="0.25">
      <c r="B175">
        <v>44</v>
      </c>
      <c r="C175" t="s">
        <v>1908</v>
      </c>
      <c r="D175" t="s">
        <v>1837</v>
      </c>
      <c r="E175" t="s">
        <v>1838</v>
      </c>
      <c r="F175" t="s">
        <v>1842</v>
      </c>
      <c r="G175" t="s">
        <v>2</v>
      </c>
      <c r="I175" t="s">
        <v>1817</v>
      </c>
      <c r="J175" s="10" t="s">
        <v>9</v>
      </c>
      <c r="K175" s="10" t="s">
        <v>500</v>
      </c>
      <c r="L175" s="10" t="s">
        <v>1086</v>
      </c>
      <c r="M175" s="10" t="s">
        <v>1330</v>
      </c>
      <c r="N175" s="11" t="s">
        <v>80</v>
      </c>
      <c r="O175" s="10" t="s">
        <v>303</v>
      </c>
      <c r="P175" s="10" t="s">
        <v>562</v>
      </c>
      <c r="Q175" s="10" t="s">
        <v>1975</v>
      </c>
      <c r="R175" s="10" t="s">
        <v>1976</v>
      </c>
      <c r="S175" s="8" t="s">
        <v>98</v>
      </c>
      <c r="T175" s="166">
        <v>200000001781</v>
      </c>
      <c r="U175" s="23">
        <v>1.0999999999999999E-2</v>
      </c>
      <c r="V175" s="8" t="s">
        <v>668</v>
      </c>
      <c r="W175" s="8" t="s">
        <v>1329</v>
      </c>
      <c r="X175" s="78" t="s">
        <v>167</v>
      </c>
      <c r="Y175" s="8"/>
      <c r="Z175" s="8"/>
      <c r="AA175" s="14">
        <v>90</v>
      </c>
      <c r="AB175" s="85">
        <v>33115.197883597895</v>
      </c>
      <c r="AC175" s="85">
        <f t="shared" ref="AC175:AC180" si="30">AA175/1000*AB175</f>
        <v>2980.3678095238106</v>
      </c>
      <c r="AD175" s="12">
        <v>200000001282</v>
      </c>
      <c r="AE175" s="85">
        <f>AA175/1000*U175/U$171*AB$171</f>
        <v>555.41728434965603</v>
      </c>
    </row>
    <row r="176" spans="2:49" x14ac:dyDescent="0.25">
      <c r="B176">
        <v>44</v>
      </c>
      <c r="C176" t="s">
        <v>1908</v>
      </c>
      <c r="D176" t="s">
        <v>1837</v>
      </c>
      <c r="E176" t="s">
        <v>1838</v>
      </c>
      <c r="F176" t="s">
        <v>1842</v>
      </c>
      <c r="G176" t="s">
        <v>2</v>
      </c>
      <c r="I176" t="s">
        <v>1817</v>
      </c>
      <c r="J176" s="10" t="s">
        <v>9</v>
      </c>
      <c r="K176" s="10" t="s">
        <v>1334</v>
      </c>
      <c r="L176" s="10" t="s">
        <v>1331</v>
      </c>
      <c r="M176" s="10" t="s">
        <v>1332</v>
      </c>
      <c r="N176" s="11" t="s">
        <v>80</v>
      </c>
      <c r="O176" s="10" t="s">
        <v>303</v>
      </c>
      <c r="P176" s="10" t="s">
        <v>562</v>
      </c>
      <c r="Q176" s="10" t="s">
        <v>1975</v>
      </c>
      <c r="R176" s="10" t="s">
        <v>1976</v>
      </c>
      <c r="S176" s="8" t="s">
        <v>98</v>
      </c>
      <c r="T176" s="166">
        <v>200000001781</v>
      </c>
      <c r="U176" s="23">
        <v>1.0999999999999999E-2</v>
      </c>
      <c r="V176" s="8" t="s">
        <v>668</v>
      </c>
      <c r="W176" s="8" t="s">
        <v>1333</v>
      </c>
      <c r="X176" s="78" t="s">
        <v>167</v>
      </c>
      <c r="Y176" s="8"/>
      <c r="Z176" s="8"/>
      <c r="AA176" s="14"/>
      <c r="AB176" s="85"/>
      <c r="AC176" s="85"/>
      <c r="AD176" s="85"/>
      <c r="AE176" s="85"/>
    </row>
    <row r="177" spans="2:38" x14ac:dyDescent="0.25">
      <c r="B177">
        <v>44</v>
      </c>
      <c r="C177" t="s">
        <v>1908</v>
      </c>
      <c r="D177" t="s">
        <v>1837</v>
      </c>
      <c r="E177" t="s">
        <v>1838</v>
      </c>
      <c r="F177" t="s">
        <v>1842</v>
      </c>
      <c r="G177" t="s">
        <v>2</v>
      </c>
      <c r="I177" t="s">
        <v>1817</v>
      </c>
      <c r="J177" s="10" t="s">
        <v>9</v>
      </c>
      <c r="K177" s="10" t="s">
        <v>496</v>
      </c>
      <c r="L177" s="10" t="s">
        <v>1335</v>
      </c>
      <c r="M177" s="10" t="s">
        <v>1336</v>
      </c>
      <c r="N177" s="11" t="s">
        <v>559</v>
      </c>
      <c r="O177" s="10" t="s">
        <v>303</v>
      </c>
      <c r="P177" s="10" t="s">
        <v>562</v>
      </c>
      <c r="Q177" s="10" t="s">
        <v>1687</v>
      </c>
      <c r="R177" s="10" t="s">
        <v>1928</v>
      </c>
      <c r="S177" s="8" t="s">
        <v>423</v>
      </c>
      <c r="T177" s="166">
        <v>200000006169</v>
      </c>
      <c r="U177" s="23">
        <v>1.0500000000000001E-2</v>
      </c>
      <c r="V177" s="8" t="s">
        <v>667</v>
      </c>
      <c r="W177" s="8" t="s">
        <v>1337</v>
      </c>
      <c r="X177" s="78" t="s">
        <v>14</v>
      </c>
      <c r="Y177" s="8"/>
      <c r="Z177" s="8"/>
      <c r="AA177" s="14">
        <v>30</v>
      </c>
      <c r="AB177" s="85">
        <v>24200</v>
      </c>
      <c r="AC177" s="85">
        <f t="shared" si="30"/>
        <v>726</v>
      </c>
      <c r="AD177" s="12">
        <v>200000001282</v>
      </c>
      <c r="AE177" s="85">
        <f>AA177/1000*U177/U$171*AB$171</f>
        <v>176.72368138398147</v>
      </c>
    </row>
    <row r="178" spans="2:38" x14ac:dyDescent="0.25">
      <c r="B178">
        <v>44</v>
      </c>
      <c r="C178" t="s">
        <v>1908</v>
      </c>
      <c r="D178" t="s">
        <v>1837</v>
      </c>
      <c r="E178" t="s">
        <v>1838</v>
      </c>
      <c r="F178" t="s">
        <v>1842</v>
      </c>
      <c r="G178" t="s">
        <v>2</v>
      </c>
      <c r="I178" t="s">
        <v>1817</v>
      </c>
      <c r="J178" s="10" t="s">
        <v>9</v>
      </c>
      <c r="K178" s="10" t="s">
        <v>557</v>
      </c>
      <c r="L178" s="10" t="s">
        <v>1203</v>
      </c>
      <c r="M178" s="10" t="s">
        <v>1338</v>
      </c>
      <c r="N178" s="11" t="s">
        <v>560</v>
      </c>
      <c r="O178" s="10" t="s">
        <v>302</v>
      </c>
      <c r="P178" s="10" t="s">
        <v>562</v>
      </c>
      <c r="Q178" s="10" t="s">
        <v>1977</v>
      </c>
      <c r="R178" s="10" t="s">
        <v>1739</v>
      </c>
      <c r="S178" s="8" t="s">
        <v>98</v>
      </c>
      <c r="T178" s="166">
        <v>200000008518</v>
      </c>
      <c r="U178" s="22">
        <v>0.01</v>
      </c>
      <c r="V178" s="8" t="s">
        <v>669</v>
      </c>
      <c r="W178" s="8" t="s">
        <v>1339</v>
      </c>
      <c r="X178" s="78" t="s">
        <v>89</v>
      </c>
      <c r="Y178" s="8"/>
      <c r="Z178" s="8"/>
      <c r="AA178" s="14">
        <v>1080</v>
      </c>
      <c r="AB178" s="85">
        <v>32494.050925925927</v>
      </c>
      <c r="AC178" s="85">
        <f t="shared" si="30"/>
        <v>35093.575000000004</v>
      </c>
      <c r="AD178" s="12">
        <v>200000001282</v>
      </c>
      <c r="AE178" s="85">
        <f>AA178/1000*U178/U$171*AB$171</f>
        <v>6059.0976474507934</v>
      </c>
      <c r="AL178" s="76" t="s">
        <v>1233</v>
      </c>
    </row>
    <row r="179" spans="2:38" x14ac:dyDescent="0.25">
      <c r="B179">
        <v>44</v>
      </c>
      <c r="C179" t="s">
        <v>1908</v>
      </c>
      <c r="D179" t="s">
        <v>1837</v>
      </c>
      <c r="E179" t="s">
        <v>1838</v>
      </c>
      <c r="F179" t="s">
        <v>1842</v>
      </c>
      <c r="G179" t="s">
        <v>2</v>
      </c>
      <c r="I179" t="s">
        <v>1817</v>
      </c>
      <c r="J179" s="10" t="s">
        <v>9</v>
      </c>
      <c r="K179" s="10" t="s">
        <v>557</v>
      </c>
      <c r="L179" s="10" t="s">
        <v>1203</v>
      </c>
      <c r="M179" s="10" t="s">
        <v>757</v>
      </c>
      <c r="N179" s="11" t="s">
        <v>561</v>
      </c>
      <c r="O179" s="10" t="s">
        <v>302</v>
      </c>
      <c r="P179" s="10" t="s">
        <v>562</v>
      </c>
      <c r="Q179" s="10" t="s">
        <v>1979</v>
      </c>
      <c r="R179" s="10" t="s">
        <v>1978</v>
      </c>
      <c r="S179" s="8" t="s">
        <v>423</v>
      </c>
      <c r="T179" s="166">
        <v>200000010979</v>
      </c>
      <c r="U179" s="23">
        <v>1.7000000000000001E-2</v>
      </c>
      <c r="V179" s="8" t="s">
        <v>670</v>
      </c>
      <c r="W179" s="8" t="s">
        <v>1340</v>
      </c>
      <c r="X179" s="78" t="s">
        <v>13</v>
      </c>
      <c r="Y179" s="8" t="s">
        <v>0</v>
      </c>
      <c r="Z179" s="8"/>
      <c r="AA179" s="14">
        <v>1750</v>
      </c>
      <c r="AB179" s="85">
        <v>53828</v>
      </c>
      <c r="AC179" s="85">
        <f t="shared" si="30"/>
        <v>94199</v>
      </c>
      <c r="AD179" s="12">
        <v>200000001282</v>
      </c>
      <c r="AE179" s="85">
        <f>AA179/1000*U179/U$171*AB$171</f>
        <v>16690.569908487138</v>
      </c>
    </row>
    <row r="180" spans="2:38" x14ac:dyDescent="0.25">
      <c r="B180">
        <v>44</v>
      </c>
      <c r="C180" t="s">
        <v>1908</v>
      </c>
      <c r="D180" t="s">
        <v>1837</v>
      </c>
      <c r="E180" t="s">
        <v>1838</v>
      </c>
      <c r="F180" t="s">
        <v>1842</v>
      </c>
      <c r="G180" t="s">
        <v>2</v>
      </c>
      <c r="I180" t="s">
        <v>1817</v>
      </c>
      <c r="J180" s="10" t="s">
        <v>9</v>
      </c>
      <c r="K180" s="10" t="s">
        <v>1429</v>
      </c>
      <c r="L180" s="10" t="s">
        <v>1430</v>
      </c>
      <c r="M180" s="10" t="s">
        <v>1431</v>
      </c>
      <c r="N180" s="8" t="s">
        <v>81</v>
      </c>
      <c r="O180" s="10" t="s">
        <v>339</v>
      </c>
      <c r="P180" s="10" t="s">
        <v>563</v>
      </c>
      <c r="Q180" s="10" t="s">
        <v>1805</v>
      </c>
      <c r="R180" s="8" t="s">
        <v>1739</v>
      </c>
      <c r="S180" s="8" t="s">
        <v>98</v>
      </c>
      <c r="T180" s="166">
        <v>200000007735</v>
      </c>
      <c r="U180" s="22">
        <v>0.01</v>
      </c>
      <c r="V180" s="8"/>
      <c r="W180" s="8" t="s">
        <v>1432</v>
      </c>
      <c r="X180" s="8" t="s">
        <v>14</v>
      </c>
      <c r="Y180" s="8" t="s">
        <v>1047</v>
      </c>
      <c r="Z180" s="8"/>
      <c r="AA180" s="86">
        <v>425</v>
      </c>
      <c r="AB180" s="86">
        <v>15552.851882411067</v>
      </c>
      <c r="AC180" s="86">
        <f t="shared" si="30"/>
        <v>6609.9620500247029</v>
      </c>
      <c r="AD180" s="12">
        <v>200000001282</v>
      </c>
      <c r="AE180" s="86">
        <f>AA180/1000*U180/U$180*AB$180</f>
        <v>6609.9620500247038</v>
      </c>
      <c r="AH180" t="s">
        <v>1047</v>
      </c>
      <c r="AK180" s="76"/>
    </row>
    <row r="181" spans="2:38" x14ac:dyDescent="0.25">
      <c r="AA181" s="87">
        <f>SUM(AA171:AA179)</f>
        <v>18480</v>
      </c>
      <c r="AB181" s="90">
        <f>AVERAGE(AB171:AB179)/1000</f>
        <v>39.948000960887718</v>
      </c>
      <c r="AC181" s="87">
        <f>SUM(AC171:AC180)</f>
        <v>1010884.7054605745</v>
      </c>
      <c r="AD181" s="87"/>
      <c r="AE181" s="87">
        <f>SUM(AE171:AE180)</f>
        <v>901367.57117272227</v>
      </c>
      <c r="AF181" s="89">
        <f>AC181-AE181</f>
        <v>109517.13428785221</v>
      </c>
      <c r="AG181">
        <v>5</v>
      </c>
    </row>
    <row r="182" spans="2:38" x14ac:dyDescent="0.25">
      <c r="AC182" s="87"/>
      <c r="AD182" s="87"/>
      <c r="AE182" s="87"/>
      <c r="AF182" s="89"/>
    </row>
    <row r="183" spans="2:38" ht="18.75" x14ac:dyDescent="0.3">
      <c r="J183" s="16" t="s">
        <v>52</v>
      </c>
      <c r="K183" s="18" t="s">
        <v>1008</v>
      </c>
      <c r="L183" s="18"/>
      <c r="M183" s="18"/>
      <c r="N183" s="19"/>
      <c r="AF183" s="89"/>
    </row>
    <row r="184" spans="2:38" x14ac:dyDescent="0.25">
      <c r="B184">
        <v>46</v>
      </c>
      <c r="C184" t="s">
        <v>1908</v>
      </c>
      <c r="D184" t="s">
        <v>1837</v>
      </c>
      <c r="E184" t="s">
        <v>1838</v>
      </c>
      <c r="F184" t="s">
        <v>1842</v>
      </c>
      <c r="G184" t="s">
        <v>10</v>
      </c>
      <c r="I184" t="s">
        <v>11</v>
      </c>
      <c r="J184" s="8" t="s">
        <v>9</v>
      </c>
      <c r="K184" s="8" t="s">
        <v>516</v>
      </c>
      <c r="L184" s="8" t="s">
        <v>1364</v>
      </c>
      <c r="M184" s="8" t="s">
        <v>1045</v>
      </c>
      <c r="N184" s="8" t="s">
        <v>1009</v>
      </c>
      <c r="O184" s="8" t="s">
        <v>297</v>
      </c>
      <c r="P184" s="10" t="s">
        <v>578</v>
      </c>
      <c r="Q184" s="10"/>
      <c r="R184" s="10"/>
      <c r="S184" s="8"/>
      <c r="T184" s="166">
        <v>200000002391</v>
      </c>
      <c r="U184" s="23">
        <v>3.0000000000000001E-3</v>
      </c>
      <c r="V184" s="8"/>
      <c r="W184" s="8" t="s">
        <v>1421</v>
      </c>
      <c r="X184" s="8"/>
      <c r="Y184" s="8"/>
      <c r="Z184" s="8"/>
      <c r="AA184" s="14">
        <v>510</v>
      </c>
      <c r="AB184" s="85">
        <v>17768.806812182473</v>
      </c>
      <c r="AC184" s="117">
        <f>AA184/1000*AB184</f>
        <v>9062.0914742130608</v>
      </c>
      <c r="AD184" s="117"/>
      <c r="AE184" s="117"/>
      <c r="AF184" s="89"/>
      <c r="AH184" s="5"/>
      <c r="AI184" s="83"/>
      <c r="AJ184" t="s">
        <v>1982</v>
      </c>
    </row>
    <row r="185" spans="2:38" x14ac:dyDescent="0.25">
      <c r="AA185" s="87">
        <f>SUM(AA184)</f>
        <v>510</v>
      </c>
      <c r="AB185" s="90">
        <f>AVERAGE(AB184)/1000</f>
        <v>17.768806812182472</v>
      </c>
      <c r="AC185" s="87">
        <f>SUM(AC184)</f>
        <v>9062.0914742130608</v>
      </c>
      <c r="AD185" s="87"/>
      <c r="AE185" s="87"/>
      <c r="AF185" s="89"/>
      <c r="AG185">
        <v>1</v>
      </c>
    </row>
    <row r="186" spans="2:38" x14ac:dyDescent="0.25">
      <c r="AC186" s="87"/>
      <c r="AD186" s="87"/>
      <c r="AE186" s="87"/>
      <c r="AF186" s="89"/>
    </row>
    <row r="188" spans="2:38" ht="18.75" x14ac:dyDescent="0.3">
      <c r="J188" s="16" t="s">
        <v>52</v>
      </c>
      <c r="K188" s="18" t="s">
        <v>564</v>
      </c>
      <c r="L188" s="18"/>
      <c r="M188" s="18"/>
      <c r="N188" s="19"/>
    </row>
    <row r="189" spans="2:38" x14ac:dyDescent="0.25">
      <c r="B189">
        <v>48</v>
      </c>
      <c r="C189" t="s">
        <v>1908</v>
      </c>
      <c r="D189" t="s">
        <v>1837</v>
      </c>
      <c r="E189" t="s">
        <v>1838</v>
      </c>
      <c r="F189" t="s">
        <v>1877</v>
      </c>
      <c r="G189" t="s">
        <v>10</v>
      </c>
      <c r="I189" t="s">
        <v>1817</v>
      </c>
      <c r="J189" s="10" t="s">
        <v>9</v>
      </c>
      <c r="K189" s="10" t="s">
        <v>514</v>
      </c>
      <c r="L189" s="10" t="s">
        <v>1304</v>
      </c>
      <c r="M189" s="10" t="s">
        <v>1305</v>
      </c>
      <c r="N189" s="10" t="s">
        <v>90</v>
      </c>
      <c r="O189" s="8" t="s">
        <v>339</v>
      </c>
      <c r="P189" s="10" t="s">
        <v>563</v>
      </c>
      <c r="Q189" s="10" t="s">
        <v>1666</v>
      </c>
      <c r="R189" s="10" t="s">
        <v>1932</v>
      </c>
      <c r="S189" s="8" t="s">
        <v>98</v>
      </c>
      <c r="T189" s="166">
        <v>200000000861</v>
      </c>
      <c r="U189" s="22">
        <v>0.1</v>
      </c>
      <c r="V189" s="8" t="s">
        <v>122</v>
      </c>
      <c r="W189" s="8" t="s">
        <v>1375</v>
      </c>
      <c r="X189" s="78" t="s">
        <v>12</v>
      </c>
      <c r="Y189" s="8" t="s">
        <v>462</v>
      </c>
      <c r="Z189" s="8"/>
      <c r="AA189" s="14">
        <v>550</v>
      </c>
      <c r="AB189" s="85">
        <v>88831.396190122381</v>
      </c>
      <c r="AC189" s="86">
        <f>AA189/1000*AB189</f>
        <v>48857.267904567314</v>
      </c>
      <c r="AD189" s="12">
        <v>200000001102</v>
      </c>
      <c r="AE189" s="85">
        <f>AA189/1000*U189/U$192*AB$192</f>
        <v>24614.772383020929</v>
      </c>
      <c r="AK189" s="76"/>
      <c r="AL189" s="76" t="s">
        <v>1233</v>
      </c>
    </row>
    <row r="190" spans="2:38" x14ac:dyDescent="0.25">
      <c r="B190">
        <v>48</v>
      </c>
      <c r="C190" t="s">
        <v>1908</v>
      </c>
      <c r="D190" t="s">
        <v>1837</v>
      </c>
      <c r="E190" t="s">
        <v>1838</v>
      </c>
      <c r="F190" t="s">
        <v>1877</v>
      </c>
      <c r="G190" t="s">
        <v>10</v>
      </c>
      <c r="I190" t="s">
        <v>1852</v>
      </c>
      <c r="J190" s="10" t="s">
        <v>9</v>
      </c>
      <c r="K190" s="10" t="s">
        <v>496</v>
      </c>
      <c r="L190" s="10" t="s">
        <v>1368</v>
      </c>
      <c r="M190" s="10" t="s">
        <v>997</v>
      </c>
      <c r="N190" s="10" t="s">
        <v>90</v>
      </c>
      <c r="O190" s="8" t="s">
        <v>303</v>
      </c>
      <c r="P190" s="10" t="s">
        <v>563</v>
      </c>
      <c r="Q190" s="10" t="s">
        <v>1666</v>
      </c>
      <c r="R190" s="10" t="s">
        <v>1932</v>
      </c>
      <c r="S190" s="8" t="s">
        <v>98</v>
      </c>
      <c r="T190" s="166">
        <v>200000000861</v>
      </c>
      <c r="U190" s="22">
        <v>0.1</v>
      </c>
      <c r="V190" s="8" t="s">
        <v>122</v>
      </c>
      <c r="W190" s="8" t="s">
        <v>1411</v>
      </c>
      <c r="X190" s="78" t="s">
        <v>12</v>
      </c>
      <c r="Y190" s="8" t="s">
        <v>462</v>
      </c>
      <c r="Z190" s="8"/>
      <c r="AA190" s="14"/>
      <c r="AB190" s="85"/>
      <c r="AC190" s="86"/>
      <c r="AD190" s="86"/>
      <c r="AE190" s="85"/>
      <c r="AK190" s="76"/>
      <c r="AL190" s="76"/>
    </row>
    <row r="191" spans="2:38" x14ac:dyDescent="0.25">
      <c r="B191">
        <v>48</v>
      </c>
      <c r="C191" t="s">
        <v>1908</v>
      </c>
      <c r="D191" t="s">
        <v>1837</v>
      </c>
      <c r="E191" t="s">
        <v>1838</v>
      </c>
      <c r="F191" t="s">
        <v>1877</v>
      </c>
      <c r="G191" t="s">
        <v>10</v>
      </c>
      <c r="I191" t="s">
        <v>1852</v>
      </c>
      <c r="J191" s="10" t="s">
        <v>9</v>
      </c>
      <c r="K191" s="10" t="s">
        <v>497</v>
      </c>
      <c r="L191" s="10" t="s">
        <v>1283</v>
      </c>
      <c r="M191" s="10" t="s">
        <v>1284</v>
      </c>
      <c r="N191" s="10" t="s">
        <v>90</v>
      </c>
      <c r="O191" s="8" t="s">
        <v>303</v>
      </c>
      <c r="P191" s="10" t="s">
        <v>563</v>
      </c>
      <c r="Q191" s="10" t="s">
        <v>1666</v>
      </c>
      <c r="R191" s="10" t="s">
        <v>1932</v>
      </c>
      <c r="S191" s="8" t="s">
        <v>98</v>
      </c>
      <c r="T191" s="166">
        <v>200000000861</v>
      </c>
      <c r="U191" s="22">
        <v>0.1</v>
      </c>
      <c r="V191" s="8" t="s">
        <v>122</v>
      </c>
      <c r="W191" s="8" t="s">
        <v>1412</v>
      </c>
      <c r="X191" s="78" t="s">
        <v>12</v>
      </c>
      <c r="Y191" s="8" t="s">
        <v>462</v>
      </c>
      <c r="Z191" s="8"/>
      <c r="AA191" s="14"/>
      <c r="AB191" s="85"/>
      <c r="AC191" s="86"/>
      <c r="AD191" s="86"/>
      <c r="AE191" s="85"/>
      <c r="AK191" s="76"/>
      <c r="AL191" s="76"/>
    </row>
    <row r="192" spans="2:38" x14ac:dyDescent="0.25">
      <c r="B192">
        <v>48</v>
      </c>
      <c r="C192" t="s">
        <v>1908</v>
      </c>
      <c r="D192" t="s">
        <v>1837</v>
      </c>
      <c r="E192" t="s">
        <v>1838</v>
      </c>
      <c r="F192" t="s">
        <v>1877</v>
      </c>
      <c r="G192" t="s">
        <v>10</v>
      </c>
      <c r="I192" t="s">
        <v>1852</v>
      </c>
      <c r="J192" s="94" t="s">
        <v>9</v>
      </c>
      <c r="K192" s="94" t="s">
        <v>506</v>
      </c>
      <c r="L192" s="94" t="s">
        <v>1292</v>
      </c>
      <c r="M192" s="94" t="s">
        <v>1293</v>
      </c>
      <c r="N192" s="135" t="s">
        <v>565</v>
      </c>
      <c r="O192" s="94" t="s">
        <v>297</v>
      </c>
      <c r="P192" s="94" t="s">
        <v>563</v>
      </c>
      <c r="Q192" s="94" t="s">
        <v>1666</v>
      </c>
      <c r="R192" s="94" t="s">
        <v>1981</v>
      </c>
      <c r="S192" s="123" t="s">
        <v>98</v>
      </c>
      <c r="T192" s="167">
        <v>200000001102</v>
      </c>
      <c r="U192" s="133">
        <v>0.1</v>
      </c>
      <c r="V192" s="123" t="s">
        <v>1257</v>
      </c>
      <c r="W192" s="123" t="s">
        <v>1413</v>
      </c>
      <c r="X192" s="137" t="s">
        <v>12</v>
      </c>
      <c r="Y192" s="123"/>
      <c r="Z192" s="123"/>
      <c r="AA192" s="138">
        <v>5360</v>
      </c>
      <c r="AB192" s="138">
        <v>44754.131605492592</v>
      </c>
      <c r="AC192" s="134">
        <f t="shared" ref="AC192" si="31">AA192/1000*AB192</f>
        <v>239882.1454054403</v>
      </c>
      <c r="AD192" s="134"/>
      <c r="AE192" s="134">
        <f>AA192/1000*U192/U$192*AB$192</f>
        <v>239882.1454054403</v>
      </c>
    </row>
    <row r="193" spans="2:49" x14ac:dyDescent="0.25">
      <c r="B193">
        <v>48</v>
      </c>
      <c r="C193" t="s">
        <v>1908</v>
      </c>
      <c r="D193" t="s">
        <v>1837</v>
      </c>
      <c r="E193" t="s">
        <v>1838</v>
      </c>
      <c r="F193" t="s">
        <v>1877</v>
      </c>
      <c r="G193" t="s">
        <v>10</v>
      </c>
      <c r="I193" t="s">
        <v>1852</v>
      </c>
      <c r="J193" s="10" t="s">
        <v>9</v>
      </c>
      <c r="K193" s="10" t="s">
        <v>506</v>
      </c>
      <c r="L193" s="10" t="s">
        <v>1288</v>
      </c>
      <c r="M193" s="10" t="s">
        <v>1289</v>
      </c>
      <c r="N193" s="11" t="s">
        <v>565</v>
      </c>
      <c r="O193" s="10" t="s">
        <v>297</v>
      </c>
      <c r="P193" s="10" t="s">
        <v>563</v>
      </c>
      <c r="Q193" s="10" t="s">
        <v>1666</v>
      </c>
      <c r="R193" s="10" t="s">
        <v>1981</v>
      </c>
      <c r="S193" s="8" t="s">
        <v>98</v>
      </c>
      <c r="T193" s="166">
        <v>200000001102</v>
      </c>
      <c r="U193" s="22">
        <v>0.1</v>
      </c>
      <c r="V193" s="8" t="s">
        <v>1257</v>
      </c>
      <c r="W193" s="8" t="s">
        <v>1414</v>
      </c>
      <c r="X193" s="78" t="s">
        <v>12</v>
      </c>
      <c r="Y193" s="8"/>
      <c r="Z193" s="8"/>
      <c r="AA193" s="8"/>
      <c r="AB193" s="8"/>
      <c r="AC193" s="85"/>
      <c r="AD193" s="85"/>
      <c r="AE193" s="8"/>
    </row>
    <row r="194" spans="2:49" x14ac:dyDescent="0.25">
      <c r="B194">
        <v>48</v>
      </c>
      <c r="C194" t="s">
        <v>1908</v>
      </c>
      <c r="D194" t="s">
        <v>1837</v>
      </c>
      <c r="E194" t="s">
        <v>1838</v>
      </c>
      <c r="F194" t="s">
        <v>1877</v>
      </c>
      <c r="G194" t="s">
        <v>10</v>
      </c>
      <c r="I194" t="s">
        <v>1852</v>
      </c>
      <c r="J194" s="10" t="s">
        <v>9</v>
      </c>
      <c r="K194" s="10" t="s">
        <v>506</v>
      </c>
      <c r="L194" s="10" t="s">
        <v>1288</v>
      </c>
      <c r="M194" s="10" t="s">
        <v>1289</v>
      </c>
      <c r="N194" s="11" t="s">
        <v>565</v>
      </c>
      <c r="O194" s="10" t="s">
        <v>303</v>
      </c>
      <c r="P194" s="10" t="s">
        <v>563</v>
      </c>
      <c r="Q194" s="10" t="s">
        <v>1666</v>
      </c>
      <c r="R194" s="10" t="s">
        <v>1981</v>
      </c>
      <c r="S194" s="8" t="s">
        <v>98</v>
      </c>
      <c r="T194" s="166">
        <v>200000001102</v>
      </c>
      <c r="U194" s="22">
        <v>0.1</v>
      </c>
      <c r="V194" s="8" t="s">
        <v>1257</v>
      </c>
      <c r="W194" s="8" t="s">
        <v>1415</v>
      </c>
      <c r="X194" s="78" t="s">
        <v>12</v>
      </c>
      <c r="Y194" s="8"/>
      <c r="Z194" s="8"/>
      <c r="AA194" s="8"/>
      <c r="AB194" s="8"/>
      <c r="AC194" s="85"/>
      <c r="AD194" s="85"/>
      <c r="AE194" s="8"/>
    </row>
    <row r="195" spans="2:49" x14ac:dyDescent="0.25">
      <c r="B195">
        <v>48</v>
      </c>
      <c r="C195" t="s">
        <v>1908</v>
      </c>
      <c r="D195" t="s">
        <v>1837</v>
      </c>
      <c r="E195" t="s">
        <v>1838</v>
      </c>
      <c r="F195" t="s">
        <v>1877</v>
      </c>
      <c r="G195" t="s">
        <v>10</v>
      </c>
      <c r="I195" t="s">
        <v>1852</v>
      </c>
      <c r="J195" s="10" t="s">
        <v>9</v>
      </c>
      <c r="K195" s="10" t="s">
        <v>506</v>
      </c>
      <c r="L195" s="10" t="s">
        <v>1294</v>
      </c>
      <c r="M195" s="10" t="s">
        <v>1001</v>
      </c>
      <c r="N195" s="11" t="s">
        <v>565</v>
      </c>
      <c r="O195" s="10" t="s">
        <v>303</v>
      </c>
      <c r="P195" s="10" t="s">
        <v>563</v>
      </c>
      <c r="Q195" s="10" t="s">
        <v>1666</v>
      </c>
      <c r="R195" s="10" t="s">
        <v>1981</v>
      </c>
      <c r="S195" s="8" t="s">
        <v>98</v>
      </c>
      <c r="T195" s="166">
        <v>200000001102</v>
      </c>
      <c r="U195" s="22">
        <v>0.1</v>
      </c>
      <c r="V195" s="8" t="s">
        <v>1257</v>
      </c>
      <c r="W195" s="8" t="s">
        <v>1416</v>
      </c>
      <c r="X195" s="78" t="s">
        <v>12</v>
      </c>
      <c r="Y195" s="8"/>
      <c r="Z195" s="8"/>
      <c r="AA195" s="8"/>
      <c r="AB195" s="8"/>
      <c r="AC195" s="85"/>
      <c r="AD195" s="85"/>
      <c r="AE195" s="8"/>
    </row>
    <row r="196" spans="2:49" x14ac:dyDescent="0.25">
      <c r="B196">
        <v>48</v>
      </c>
      <c r="C196" t="s">
        <v>1908</v>
      </c>
      <c r="D196" t="s">
        <v>1837</v>
      </c>
      <c r="E196" t="s">
        <v>1838</v>
      </c>
      <c r="F196" t="s">
        <v>1877</v>
      </c>
      <c r="G196" t="s">
        <v>10</v>
      </c>
      <c r="I196" t="s">
        <v>1852</v>
      </c>
      <c r="J196" s="10" t="s">
        <v>9</v>
      </c>
      <c r="K196" s="10" t="s">
        <v>514</v>
      </c>
      <c r="L196" s="10" t="s">
        <v>1302</v>
      </c>
      <c r="M196" s="10" t="s">
        <v>1303</v>
      </c>
      <c r="N196" s="11" t="s">
        <v>92</v>
      </c>
      <c r="O196" s="10" t="s">
        <v>339</v>
      </c>
      <c r="P196" s="10" t="s">
        <v>563</v>
      </c>
      <c r="Q196" s="10" t="s">
        <v>1666</v>
      </c>
      <c r="R196" t="s">
        <v>1802</v>
      </c>
      <c r="S196" s="8" t="s">
        <v>98</v>
      </c>
      <c r="T196" s="166">
        <v>200000001834</v>
      </c>
      <c r="U196" s="22">
        <v>0.08</v>
      </c>
      <c r="V196" s="8" t="s">
        <v>1258</v>
      </c>
      <c r="W196" s="8" t="s">
        <v>1417</v>
      </c>
      <c r="X196" s="78" t="s">
        <v>12</v>
      </c>
      <c r="Z196" s="8"/>
      <c r="AA196" s="14">
        <v>60</v>
      </c>
      <c r="AB196" s="14">
        <v>48390.515202738003</v>
      </c>
      <c r="AC196" s="85">
        <f t="shared" ref="AC196" si="32">AA196/1000*AB196</f>
        <v>2903.43091216428</v>
      </c>
      <c r="AD196" s="12">
        <v>200000001102</v>
      </c>
      <c r="AE196" s="85">
        <f>AA196/1000*U196/U$192*AB$192</f>
        <v>2148.198317063644</v>
      </c>
      <c r="AJ196" t="s">
        <v>672</v>
      </c>
    </row>
    <row r="197" spans="2:49" x14ac:dyDescent="0.25">
      <c r="B197">
        <v>48</v>
      </c>
      <c r="C197" t="s">
        <v>1908</v>
      </c>
      <c r="D197" t="s">
        <v>1837</v>
      </c>
      <c r="E197" t="s">
        <v>1838</v>
      </c>
      <c r="F197" t="s">
        <v>1877</v>
      </c>
      <c r="G197" t="s">
        <v>10</v>
      </c>
      <c r="I197" t="s">
        <v>1852</v>
      </c>
      <c r="J197" s="10" t="s">
        <v>9</v>
      </c>
      <c r="K197" s="10" t="s">
        <v>514</v>
      </c>
      <c r="L197" s="10" t="s">
        <v>1306</v>
      </c>
      <c r="M197" s="10" t="s">
        <v>1313</v>
      </c>
      <c r="N197" s="11" t="s">
        <v>92</v>
      </c>
      <c r="O197" s="10" t="s">
        <v>339</v>
      </c>
      <c r="P197" s="10" t="s">
        <v>563</v>
      </c>
      <c r="Q197" s="10" t="s">
        <v>1666</v>
      </c>
      <c r="R197" t="s">
        <v>1802</v>
      </c>
      <c r="S197" s="8" t="s">
        <v>98</v>
      </c>
      <c r="T197" s="166">
        <v>200000001834</v>
      </c>
      <c r="U197" s="22">
        <v>0.08</v>
      </c>
      <c r="V197" s="8" t="s">
        <v>1258</v>
      </c>
      <c r="W197" s="8" t="s">
        <v>1418</v>
      </c>
      <c r="X197" s="78" t="s">
        <v>12</v>
      </c>
      <c r="Y197" s="8"/>
      <c r="Z197" s="8"/>
      <c r="AA197" s="8"/>
      <c r="AB197" s="8"/>
      <c r="AC197" s="85"/>
      <c r="AD197" s="85"/>
      <c r="AE197" s="8"/>
    </row>
    <row r="198" spans="2:49" x14ac:dyDescent="0.25">
      <c r="B198">
        <v>48</v>
      </c>
      <c r="C198" t="s">
        <v>1908</v>
      </c>
      <c r="D198" t="s">
        <v>1837</v>
      </c>
      <c r="E198" t="s">
        <v>1838</v>
      </c>
      <c r="F198" t="s">
        <v>1877</v>
      </c>
      <c r="G198" t="s">
        <v>10</v>
      </c>
      <c r="I198" t="s">
        <v>1852</v>
      </c>
      <c r="J198" s="10" t="s">
        <v>9</v>
      </c>
      <c r="K198" s="10" t="s">
        <v>496</v>
      </c>
      <c r="L198" s="10" t="s">
        <v>1368</v>
      </c>
      <c r="M198" s="10" t="s">
        <v>997</v>
      </c>
      <c r="N198" s="11" t="s">
        <v>566</v>
      </c>
      <c r="O198" s="10" t="s">
        <v>303</v>
      </c>
      <c r="P198" s="10" t="s">
        <v>563</v>
      </c>
      <c r="Q198" s="10" t="s">
        <v>1666</v>
      </c>
      <c r="R198" s="10" t="s">
        <v>1932</v>
      </c>
      <c r="S198" s="8" t="s">
        <v>98</v>
      </c>
      <c r="T198" s="166">
        <v>200000001977</v>
      </c>
      <c r="U198" s="22">
        <v>0.1</v>
      </c>
      <c r="V198" s="8" t="s">
        <v>1260</v>
      </c>
      <c r="W198" s="8" t="s">
        <v>1419</v>
      </c>
      <c r="X198" s="78" t="s">
        <v>12</v>
      </c>
      <c r="Y198" s="8"/>
      <c r="Z198" s="8"/>
      <c r="AA198" s="14">
        <v>175</v>
      </c>
      <c r="AB198" s="14">
        <v>69927.466585351329</v>
      </c>
      <c r="AC198" s="85">
        <f t="shared" ref="AC198" si="33">AA198/1000*AB198</f>
        <v>12237.306652436482</v>
      </c>
      <c r="AD198" s="12">
        <v>200000001102</v>
      </c>
      <c r="AE198" s="85">
        <f>AA198/1000*U198/U$192*AB$192</f>
        <v>7831.9730309612014</v>
      </c>
    </row>
    <row r="199" spans="2:49" x14ac:dyDescent="0.25">
      <c r="B199">
        <v>48</v>
      </c>
      <c r="C199" t="s">
        <v>1908</v>
      </c>
      <c r="D199" t="s">
        <v>1837</v>
      </c>
      <c r="E199" t="s">
        <v>1838</v>
      </c>
      <c r="F199" t="s">
        <v>1877</v>
      </c>
      <c r="G199" t="s">
        <v>10</v>
      </c>
      <c r="I199" t="s">
        <v>1852</v>
      </c>
      <c r="J199" s="10" t="s">
        <v>9</v>
      </c>
      <c r="K199" s="10" t="s">
        <v>497</v>
      </c>
      <c r="L199" s="10" t="s">
        <v>1283</v>
      </c>
      <c r="M199" s="10" t="s">
        <v>1284</v>
      </c>
      <c r="N199" s="11" t="s">
        <v>567</v>
      </c>
      <c r="O199" s="10" t="s">
        <v>339</v>
      </c>
      <c r="P199" s="10" t="s">
        <v>563</v>
      </c>
      <c r="Q199" s="10" t="s">
        <v>1666</v>
      </c>
      <c r="R199" s="10" t="s">
        <v>1932</v>
      </c>
      <c r="S199" s="8" t="s">
        <v>98</v>
      </c>
      <c r="T199" s="166">
        <v>200000001977</v>
      </c>
      <c r="U199" s="22">
        <v>0.1</v>
      </c>
      <c r="V199" s="8" t="s">
        <v>1260</v>
      </c>
      <c r="W199" s="146" t="s">
        <v>1420</v>
      </c>
      <c r="X199" s="78" t="s">
        <v>12</v>
      </c>
      <c r="Y199" s="8"/>
      <c r="Z199" s="8"/>
      <c r="AA199" s="8"/>
      <c r="AB199" s="8"/>
      <c r="AC199" s="85"/>
      <c r="AD199" s="85"/>
      <c r="AE199" s="8"/>
    </row>
    <row r="200" spans="2:49" x14ac:dyDescent="0.25">
      <c r="AA200" s="87">
        <f>SUM(AA189:AA199)</f>
        <v>6145</v>
      </c>
      <c r="AB200" s="90">
        <f>AVERAGE(AB189:AB199)/1000</f>
        <v>62.975877395926069</v>
      </c>
      <c r="AC200" s="87">
        <f>SUM(AC189:AC199)</f>
        <v>303880.15087460837</v>
      </c>
      <c r="AD200" s="87"/>
      <c r="AE200" s="87">
        <f>SUM(AE189:AE199)</f>
        <v>274477.089136486</v>
      </c>
      <c r="AF200" s="89">
        <f>AC200-AE200</f>
        <v>29403.061738122371</v>
      </c>
    </row>
    <row r="202" spans="2:49" ht="18.75" x14ac:dyDescent="0.3">
      <c r="J202" s="16" t="s">
        <v>52</v>
      </c>
      <c r="K202" s="18" t="s">
        <v>570</v>
      </c>
      <c r="L202" s="18"/>
      <c r="M202" s="18"/>
      <c r="N202" s="19"/>
    </row>
    <row r="203" spans="2:49" x14ac:dyDescent="0.25">
      <c r="B203">
        <v>47</v>
      </c>
      <c r="C203" t="s">
        <v>1908</v>
      </c>
      <c r="D203" t="s">
        <v>1837</v>
      </c>
      <c r="E203" t="s">
        <v>1838</v>
      </c>
      <c r="F203" t="s">
        <v>1839</v>
      </c>
      <c r="G203" t="s">
        <v>2</v>
      </c>
      <c r="I203" t="s">
        <v>1852</v>
      </c>
      <c r="J203" s="94" t="s">
        <v>9</v>
      </c>
      <c r="K203" s="94" t="s">
        <v>557</v>
      </c>
      <c r="L203" s="94" t="s">
        <v>1203</v>
      </c>
      <c r="M203" s="94" t="s">
        <v>1338</v>
      </c>
      <c r="N203" s="135" t="s">
        <v>568</v>
      </c>
      <c r="O203" s="94" t="s">
        <v>502</v>
      </c>
      <c r="P203" s="94" t="s">
        <v>562</v>
      </c>
      <c r="Q203" s="94" t="s">
        <v>1514</v>
      </c>
      <c r="R203" s="94" t="s">
        <v>1983</v>
      </c>
      <c r="S203" s="123" t="s">
        <v>98</v>
      </c>
      <c r="T203" s="167">
        <v>200000003671</v>
      </c>
      <c r="U203" s="133">
        <v>0.14000000000000001</v>
      </c>
      <c r="V203" s="123" t="s">
        <v>1260</v>
      </c>
      <c r="W203" s="123" t="s">
        <v>1422</v>
      </c>
      <c r="X203" s="137" t="s">
        <v>12</v>
      </c>
      <c r="Y203" s="123"/>
      <c r="Z203" s="123"/>
      <c r="AA203" s="138">
        <v>19120</v>
      </c>
      <c r="AB203" s="138">
        <v>38256.992748220902</v>
      </c>
      <c r="AC203" s="134">
        <f t="shared" ref="AC203:AC204" si="34">AA203/1000*AB203</f>
        <v>731473.70134598366</v>
      </c>
      <c r="AD203" s="134"/>
      <c r="AE203" s="134">
        <f>AA203/1000*U203/U$203*AB$203</f>
        <v>731473.70134598366</v>
      </c>
    </row>
    <row r="204" spans="2:49" x14ac:dyDescent="0.25">
      <c r="B204">
        <v>47</v>
      </c>
      <c r="C204" t="s">
        <v>1908</v>
      </c>
      <c r="D204" t="s">
        <v>1837</v>
      </c>
      <c r="E204" t="s">
        <v>1838</v>
      </c>
      <c r="F204" t="s">
        <v>1839</v>
      </c>
      <c r="G204" t="s">
        <v>2</v>
      </c>
      <c r="I204" t="s">
        <v>1852</v>
      </c>
      <c r="J204" s="10" t="s">
        <v>9</v>
      </c>
      <c r="K204" s="10" t="s">
        <v>557</v>
      </c>
      <c r="L204" s="10" t="s">
        <v>1203</v>
      </c>
      <c r="M204" s="10" t="s">
        <v>1338</v>
      </c>
      <c r="N204" s="11" t="s">
        <v>569</v>
      </c>
      <c r="O204" s="10"/>
      <c r="P204" s="10" t="s">
        <v>562</v>
      </c>
      <c r="Q204" s="10" t="s">
        <v>1514</v>
      </c>
      <c r="R204" s="10" t="s">
        <v>1984</v>
      </c>
      <c r="S204" s="8" t="s">
        <v>423</v>
      </c>
      <c r="T204" s="166">
        <v>200000011011</v>
      </c>
      <c r="U204" s="22">
        <v>0.01</v>
      </c>
      <c r="V204" s="8" t="s">
        <v>1259</v>
      </c>
      <c r="W204" s="8" t="s">
        <v>1423</v>
      </c>
      <c r="X204" s="78" t="s">
        <v>13</v>
      </c>
      <c r="Y204" s="8"/>
      <c r="Z204" s="8"/>
      <c r="AA204" s="14">
        <v>5400</v>
      </c>
      <c r="AB204" s="14">
        <v>31540</v>
      </c>
      <c r="AC204" s="85">
        <f t="shared" si="34"/>
        <v>170316</v>
      </c>
      <c r="AD204" s="85"/>
      <c r="AE204" s="85">
        <f>AA204/1000*U204/U$203*AB$203</f>
        <v>14756.268631456634</v>
      </c>
      <c r="AO204">
        <v>6</v>
      </c>
      <c r="AS204">
        <v>57346</v>
      </c>
      <c r="AT204">
        <v>0.12</v>
      </c>
      <c r="AU204">
        <v>6.14</v>
      </c>
      <c r="AV204">
        <v>173.1</v>
      </c>
      <c r="AW204">
        <v>5.407</v>
      </c>
    </row>
    <row r="205" spans="2:49" x14ac:dyDescent="0.25">
      <c r="AA205" s="87">
        <f>SUM(AA203:AA204)</f>
        <v>24520</v>
      </c>
      <c r="AB205" s="90">
        <f>AVERAGE(AB203:AB204)/1000</f>
        <v>34.898496374110451</v>
      </c>
      <c r="AC205" s="87">
        <f>SUM(AC203:AC204)</f>
        <v>901789.70134598366</v>
      </c>
      <c r="AD205" s="87"/>
      <c r="AE205" s="87">
        <f>SUM(AE203:AE204)</f>
        <v>746229.96997744031</v>
      </c>
      <c r="AF205" s="89">
        <f>AC205-AE205</f>
        <v>155559.73136854335</v>
      </c>
    </row>
    <row r="206" spans="2:49" x14ac:dyDescent="0.25">
      <c r="Z206" s="34" t="s">
        <v>1800</v>
      </c>
      <c r="AA206" s="34"/>
      <c r="AB206" s="188">
        <v>15050.644643985528</v>
      </c>
      <c r="AC206" s="189"/>
      <c r="AD206" s="189"/>
      <c r="AE206" s="189">
        <f>AA204/1000*AB206</f>
        <v>81273.48107752185</v>
      </c>
      <c r="AF206" s="190">
        <f>AC204-AE206</f>
        <v>89042.51892247815</v>
      </c>
      <c r="AJ206" t="s">
        <v>1571</v>
      </c>
    </row>
    <row r="208" spans="2:49" ht="18.75" x14ac:dyDescent="0.3">
      <c r="J208" s="16" t="s">
        <v>52</v>
      </c>
      <c r="K208" s="18" t="s">
        <v>571</v>
      </c>
      <c r="L208" s="18"/>
      <c r="M208" s="18"/>
      <c r="N208" s="19"/>
    </row>
    <row r="209" spans="2:35" x14ac:dyDescent="0.25">
      <c r="B209">
        <v>52</v>
      </c>
      <c r="C209" t="s">
        <v>1908</v>
      </c>
      <c r="D209" t="s">
        <v>1837</v>
      </c>
      <c r="E209" t="s">
        <v>1838</v>
      </c>
      <c r="F209" t="s">
        <v>1854</v>
      </c>
      <c r="G209" t="s">
        <v>2</v>
      </c>
      <c r="I209" t="s">
        <v>1817</v>
      </c>
      <c r="J209" s="10" t="s">
        <v>9</v>
      </c>
      <c r="K209" s="10" t="s">
        <v>557</v>
      </c>
      <c r="L209" s="10" t="s">
        <v>1256</v>
      </c>
      <c r="M209" s="10" t="s">
        <v>757</v>
      </c>
      <c r="N209" s="11" t="s">
        <v>278</v>
      </c>
      <c r="O209" s="10" t="s">
        <v>302</v>
      </c>
      <c r="P209" s="10" t="s">
        <v>562</v>
      </c>
      <c r="Q209" s="10" t="s">
        <v>1514</v>
      </c>
      <c r="R209" s="10"/>
      <c r="S209" s="8" t="s">
        <v>98</v>
      </c>
      <c r="T209" s="166">
        <v>200000004653</v>
      </c>
      <c r="U209" s="22">
        <v>0.35</v>
      </c>
      <c r="V209" s="8" t="s">
        <v>1261</v>
      </c>
      <c r="W209" s="8" t="s">
        <v>1255</v>
      </c>
      <c r="X209" s="78" t="s">
        <v>12</v>
      </c>
      <c r="Y209" s="8" t="s">
        <v>672</v>
      </c>
      <c r="Z209" s="8"/>
      <c r="AA209" s="14">
        <v>420</v>
      </c>
      <c r="AB209" s="85">
        <v>38556.814375663482</v>
      </c>
      <c r="AC209" s="85">
        <f t="shared" ref="AC209" si="35">AA209/1000*AB209</f>
        <v>16193.862037778661</v>
      </c>
      <c r="AD209" s="85"/>
      <c r="AE209" s="8"/>
      <c r="AH209" s="5"/>
      <c r="AI209" s="126"/>
    </row>
    <row r="210" spans="2:35" x14ac:dyDescent="0.25">
      <c r="AA210" s="87">
        <f>SUM(AA209)</f>
        <v>420</v>
      </c>
      <c r="AB210" s="90">
        <f>AVERAGE(AB209)/1000</f>
        <v>38.556814375663478</v>
      </c>
      <c r="AC210" s="87">
        <f>SUM(AC209)</f>
        <v>16193.862037778661</v>
      </c>
      <c r="AD210" s="87"/>
    </row>
    <row r="212" spans="2:35" ht="18.75" x14ac:dyDescent="0.3">
      <c r="J212" s="16" t="s">
        <v>52</v>
      </c>
      <c r="K212" s="25" t="s">
        <v>584</v>
      </c>
      <c r="L212" s="25"/>
      <c r="M212" s="25"/>
      <c r="N212" s="26"/>
    </row>
    <row r="213" spans="2:35" x14ac:dyDescent="0.25">
      <c r="B213">
        <v>54</v>
      </c>
      <c r="C213" t="s">
        <v>1908</v>
      </c>
      <c r="D213" t="s">
        <v>1837</v>
      </c>
      <c r="E213" t="s">
        <v>19</v>
      </c>
      <c r="F213" t="s">
        <v>68</v>
      </c>
      <c r="G213" t="s">
        <v>10</v>
      </c>
      <c r="I213" t="s">
        <v>1817</v>
      </c>
      <c r="J213" s="10" t="s">
        <v>9</v>
      </c>
      <c r="K213" s="10" t="s">
        <v>506</v>
      </c>
      <c r="L213" s="10"/>
      <c r="M213" s="10" t="s">
        <v>1001</v>
      </c>
      <c r="N213" s="116" t="s">
        <v>999</v>
      </c>
      <c r="O213" s="10" t="s">
        <v>297</v>
      </c>
      <c r="P213" s="10" t="s">
        <v>563</v>
      </c>
      <c r="Q213" s="10" t="s">
        <v>1514</v>
      </c>
      <c r="R213" s="10"/>
      <c r="S213" s="8" t="s">
        <v>98</v>
      </c>
      <c r="T213" s="166">
        <v>200000002277</v>
      </c>
      <c r="U213" s="22">
        <v>0.02</v>
      </c>
      <c r="V213" s="8" t="s">
        <v>1000</v>
      </c>
      <c r="W213" s="8" t="s">
        <v>1004</v>
      </c>
      <c r="X213" s="8" t="s">
        <v>1007</v>
      </c>
      <c r="Y213" s="8" t="s">
        <v>15</v>
      </c>
      <c r="Z213" s="8"/>
      <c r="AA213" s="14">
        <v>40</v>
      </c>
      <c r="AB213" s="86">
        <v>41539.112871639307</v>
      </c>
      <c r="AC213" s="85">
        <f t="shared" ref="AC213" si="36">AA213/1000*AB213</f>
        <v>1661.5645148655724</v>
      </c>
      <c r="AD213" s="85"/>
      <c r="AE213" s="85" t="s">
        <v>1514</v>
      </c>
    </row>
    <row r="214" spans="2:35" x14ac:dyDescent="0.25">
      <c r="B214">
        <v>54</v>
      </c>
      <c r="C214" t="s">
        <v>1908</v>
      </c>
      <c r="D214" t="s">
        <v>1837</v>
      </c>
      <c r="E214" t="s">
        <v>19</v>
      </c>
      <c r="F214" t="s">
        <v>68</v>
      </c>
      <c r="G214" t="s">
        <v>10</v>
      </c>
      <c r="I214" t="s">
        <v>1817</v>
      </c>
      <c r="J214" s="10" t="s">
        <v>9</v>
      </c>
      <c r="K214" s="10" t="s">
        <v>506</v>
      </c>
      <c r="L214" s="10" t="s">
        <v>1294</v>
      </c>
      <c r="M214" s="10" t="s">
        <v>1002</v>
      </c>
      <c r="N214" s="116" t="s">
        <v>999</v>
      </c>
      <c r="O214" s="10" t="s">
        <v>297</v>
      </c>
      <c r="P214" s="10" t="s">
        <v>563</v>
      </c>
      <c r="Q214" s="10" t="s">
        <v>1514</v>
      </c>
      <c r="R214" s="10"/>
      <c r="S214" s="8" t="s">
        <v>98</v>
      </c>
      <c r="T214" s="166">
        <v>200000002277</v>
      </c>
      <c r="U214" s="22">
        <v>0.02</v>
      </c>
      <c r="V214" s="8" t="s">
        <v>1000</v>
      </c>
      <c r="W214" s="10" t="s">
        <v>1005</v>
      </c>
      <c r="X214" s="8" t="s">
        <v>1007</v>
      </c>
      <c r="Y214" s="8" t="s">
        <v>15</v>
      </c>
      <c r="Z214" s="8"/>
      <c r="AA214" s="8"/>
      <c r="AB214" s="8"/>
      <c r="AC214" s="86"/>
      <c r="AD214" s="86"/>
      <c r="AE214" s="8"/>
    </row>
    <row r="215" spans="2:35" x14ac:dyDescent="0.25">
      <c r="B215">
        <v>54</v>
      </c>
      <c r="C215" t="s">
        <v>1908</v>
      </c>
      <c r="D215" t="s">
        <v>1837</v>
      </c>
      <c r="E215" t="s">
        <v>19</v>
      </c>
      <c r="F215" t="s">
        <v>68</v>
      </c>
      <c r="G215" t="s">
        <v>10</v>
      </c>
      <c r="I215" t="s">
        <v>1817</v>
      </c>
      <c r="J215" s="10" t="s">
        <v>9</v>
      </c>
      <c r="K215" s="10" t="s">
        <v>497</v>
      </c>
      <c r="L215" s="10"/>
      <c r="M215" s="10" t="s">
        <v>1003</v>
      </c>
      <c r="N215" s="116" t="s">
        <v>999</v>
      </c>
      <c r="O215" s="10" t="s">
        <v>339</v>
      </c>
      <c r="P215" s="10" t="s">
        <v>563</v>
      </c>
      <c r="Q215" s="10" t="s">
        <v>1514</v>
      </c>
      <c r="R215" s="10"/>
      <c r="S215" s="8" t="s">
        <v>98</v>
      </c>
      <c r="T215" s="166">
        <v>200000002277</v>
      </c>
      <c r="U215" s="22">
        <v>0.02</v>
      </c>
      <c r="V215" s="8" t="s">
        <v>1000</v>
      </c>
      <c r="W215" s="10" t="s">
        <v>1006</v>
      </c>
      <c r="X215" s="8" t="s">
        <v>1007</v>
      </c>
      <c r="Y215" s="8" t="s">
        <v>15</v>
      </c>
      <c r="Z215" s="8"/>
      <c r="AA215" s="8"/>
      <c r="AB215" s="8"/>
      <c r="AC215" s="86"/>
      <c r="AD215" s="86"/>
      <c r="AE215" s="8"/>
    </row>
    <row r="216" spans="2:35" x14ac:dyDescent="0.25">
      <c r="B216">
        <v>54</v>
      </c>
      <c r="C216" t="s">
        <v>1908</v>
      </c>
      <c r="D216" t="s">
        <v>1837</v>
      </c>
      <c r="E216" t="s">
        <v>19</v>
      </c>
      <c r="F216" t="s">
        <v>68</v>
      </c>
      <c r="G216" t="s">
        <v>10</v>
      </c>
      <c r="I216" t="s">
        <v>1817</v>
      </c>
      <c r="J216" s="10" t="s">
        <v>9</v>
      </c>
      <c r="K216" s="10" t="s">
        <v>496</v>
      </c>
      <c r="L216" s="10"/>
      <c r="M216" s="10"/>
      <c r="N216" s="11" t="s">
        <v>582</v>
      </c>
      <c r="O216" s="10" t="s">
        <v>303</v>
      </c>
      <c r="P216" s="10" t="s">
        <v>563</v>
      </c>
      <c r="Q216" s="10" t="s">
        <v>1514</v>
      </c>
      <c r="R216" s="10"/>
      <c r="S216" s="8" t="s">
        <v>98</v>
      </c>
      <c r="T216" s="166">
        <v>200000001640</v>
      </c>
      <c r="U216" s="23">
        <v>1.4999999999999999E-2</v>
      </c>
      <c r="V216" s="8" t="s">
        <v>1262</v>
      </c>
      <c r="W216" s="8"/>
      <c r="X216" s="78" t="s">
        <v>13</v>
      </c>
      <c r="Y216" s="8"/>
      <c r="Z216" s="8"/>
      <c r="AA216" s="14">
        <v>100</v>
      </c>
      <c r="AB216" s="14">
        <v>95096.357018202601</v>
      </c>
      <c r="AC216" s="85">
        <f t="shared" ref="AC216" si="37">AA216/1000*AB216</f>
        <v>9509.6357018202598</v>
      </c>
      <c r="AD216" s="85"/>
      <c r="AE216" s="8"/>
    </row>
    <row r="217" spans="2:35" x14ac:dyDescent="0.25">
      <c r="AA217" s="87">
        <f>SUM(AA213:AA216)</f>
        <v>140</v>
      </c>
      <c r="AB217" s="90">
        <f>AVERAGE(AB213:AB216)/1000</f>
        <v>68.317734944920957</v>
      </c>
      <c r="AC217" s="87">
        <f>SUM(AC213:AC216)</f>
        <v>11171.200216685833</v>
      </c>
      <c r="AD217" s="87"/>
      <c r="AG217">
        <v>1</v>
      </c>
    </row>
    <row r="218" spans="2:35" x14ac:dyDescent="0.25">
      <c r="J218" s="32"/>
      <c r="K218" s="32"/>
      <c r="L218" s="32"/>
      <c r="M218" s="32"/>
      <c r="N218" s="33"/>
      <c r="O218" s="32"/>
      <c r="P218" s="80"/>
      <c r="Q218" s="80"/>
      <c r="R218" s="80"/>
    </row>
    <row r="219" spans="2:35" ht="18.75" x14ac:dyDescent="0.3">
      <c r="J219" s="16" t="s">
        <v>52</v>
      </c>
      <c r="K219" s="25" t="s">
        <v>585</v>
      </c>
      <c r="L219" s="25"/>
      <c r="M219" s="25"/>
      <c r="N219" s="26"/>
    </row>
    <row r="220" spans="2:35" x14ac:dyDescent="0.25">
      <c r="B220">
        <v>53</v>
      </c>
      <c r="C220" t="s">
        <v>1908</v>
      </c>
      <c r="D220" t="s">
        <v>1837</v>
      </c>
      <c r="E220" t="s">
        <v>19</v>
      </c>
      <c r="F220" t="s">
        <v>68</v>
      </c>
      <c r="G220" t="s">
        <v>2</v>
      </c>
      <c r="I220" t="s">
        <v>1817</v>
      </c>
      <c r="J220" s="10" t="s">
        <v>9</v>
      </c>
      <c r="K220" s="10" t="s">
        <v>506</v>
      </c>
      <c r="L220" s="10" t="s">
        <v>1292</v>
      </c>
      <c r="M220" s="10" t="s">
        <v>1293</v>
      </c>
      <c r="N220" s="11" t="s">
        <v>583</v>
      </c>
      <c r="O220" s="10" t="s">
        <v>297</v>
      </c>
      <c r="P220" s="10" t="s">
        <v>562</v>
      </c>
      <c r="Q220" s="10" t="s">
        <v>1514</v>
      </c>
      <c r="R220" s="10"/>
      <c r="S220" s="8" t="s">
        <v>98</v>
      </c>
      <c r="T220" s="166">
        <v>200000002280</v>
      </c>
      <c r="U220" s="8"/>
      <c r="V220" s="8" t="s">
        <v>1263</v>
      </c>
      <c r="W220" s="8" t="s">
        <v>2047</v>
      </c>
      <c r="X220" s="78" t="s">
        <v>12</v>
      </c>
      <c r="Y220" s="8"/>
      <c r="Z220" s="8"/>
      <c r="AA220" s="14">
        <v>20</v>
      </c>
      <c r="AB220" s="14">
        <v>313785.67499999999</v>
      </c>
      <c r="AC220" s="85">
        <f t="shared" ref="AC220" si="38">AA220/1000*AB220</f>
        <v>6275.7134999999998</v>
      </c>
      <c r="AD220" s="85"/>
      <c r="AE220" s="8"/>
    </row>
    <row r="221" spans="2:35" x14ac:dyDescent="0.25">
      <c r="B221">
        <v>53</v>
      </c>
      <c r="C221" t="s">
        <v>1908</v>
      </c>
      <c r="D221" t="s">
        <v>1837</v>
      </c>
      <c r="E221" t="s">
        <v>19</v>
      </c>
      <c r="F221" t="s">
        <v>68</v>
      </c>
      <c r="G221" t="s">
        <v>2</v>
      </c>
      <c r="I221" t="s">
        <v>1817</v>
      </c>
      <c r="J221" s="10" t="s">
        <v>9</v>
      </c>
      <c r="K221" s="10" t="s">
        <v>506</v>
      </c>
      <c r="L221" s="10" t="s">
        <v>1294</v>
      </c>
      <c r="M221" s="10" t="s">
        <v>1001</v>
      </c>
      <c r="N221" s="11" t="s">
        <v>583</v>
      </c>
      <c r="O221" s="10" t="s">
        <v>303</v>
      </c>
      <c r="P221" s="10" t="s">
        <v>562</v>
      </c>
      <c r="Q221" s="10" t="s">
        <v>1514</v>
      </c>
      <c r="R221" s="10"/>
      <c r="S221" s="8" t="s">
        <v>98</v>
      </c>
      <c r="T221" s="166">
        <v>200000002280</v>
      </c>
      <c r="U221" s="8"/>
      <c r="V221" s="8" t="s">
        <v>1263</v>
      </c>
      <c r="W221" s="8" t="s">
        <v>2048</v>
      </c>
      <c r="X221" s="78" t="s">
        <v>12</v>
      </c>
      <c r="Y221" s="8"/>
      <c r="Z221" s="8"/>
      <c r="AA221" s="8"/>
      <c r="AB221" s="8"/>
      <c r="AC221" s="85"/>
      <c r="AD221" s="85"/>
      <c r="AE221" s="8"/>
    </row>
    <row r="222" spans="2:35" x14ac:dyDescent="0.25">
      <c r="AA222" s="87">
        <f>SUM(AA220:AA221)</f>
        <v>20</v>
      </c>
      <c r="AB222" s="90">
        <f>AVERAGE(AB220:AB221)/1000</f>
        <v>313.78567499999997</v>
      </c>
      <c r="AC222" s="87">
        <f>SUM(AC220:AC221)</f>
        <v>6275.7134999999998</v>
      </c>
      <c r="AD222" s="87"/>
      <c r="AG222">
        <v>1</v>
      </c>
    </row>
    <row r="224" spans="2:35" ht="18.75" x14ac:dyDescent="0.3">
      <c r="J224" s="16" t="s">
        <v>52</v>
      </c>
      <c r="K224" s="25" t="s">
        <v>607</v>
      </c>
      <c r="L224" s="25"/>
      <c r="M224" s="25"/>
      <c r="N224" s="26"/>
    </row>
    <row r="225" spans="2:49" x14ac:dyDescent="0.25">
      <c r="B225">
        <v>57</v>
      </c>
      <c r="C225" t="s">
        <v>1908</v>
      </c>
      <c r="D225" t="s">
        <v>1837</v>
      </c>
      <c r="E225" t="s">
        <v>19</v>
      </c>
      <c r="F225" t="s">
        <v>1840</v>
      </c>
      <c r="G225" t="s">
        <v>10</v>
      </c>
      <c r="I225" t="s">
        <v>1817</v>
      </c>
      <c r="J225" s="10" t="s">
        <v>9</v>
      </c>
      <c r="K225" s="10" t="s">
        <v>514</v>
      </c>
      <c r="L225" s="10" t="s">
        <v>1304</v>
      </c>
      <c r="M225" s="10" t="s">
        <v>2051</v>
      </c>
      <c r="N225" s="11" t="s">
        <v>608</v>
      </c>
      <c r="O225" s="10" t="s">
        <v>339</v>
      </c>
      <c r="P225" s="10" t="s">
        <v>563</v>
      </c>
      <c r="Q225" s="10" t="s">
        <v>1514</v>
      </c>
      <c r="R225" s="10"/>
      <c r="S225" s="8" t="s">
        <v>98</v>
      </c>
      <c r="T225" s="166">
        <v>200000005697</v>
      </c>
      <c r="U225" s="22">
        <v>0.03</v>
      </c>
      <c r="V225" s="8" t="s">
        <v>1264</v>
      </c>
      <c r="W225" s="8" t="s">
        <v>2049</v>
      </c>
      <c r="X225" s="78" t="s">
        <v>12</v>
      </c>
      <c r="Y225" s="8"/>
      <c r="Z225" s="8"/>
      <c r="AA225" s="14">
        <v>1470</v>
      </c>
      <c r="AB225" s="86">
        <v>37005.158992549928</v>
      </c>
      <c r="AC225" s="85">
        <f t="shared" ref="AC225" si="39">AA225/1000*AB225</f>
        <v>54397.583719048394</v>
      </c>
      <c r="AD225" s="85"/>
      <c r="AE225" s="8"/>
      <c r="AK225" s="76"/>
    </row>
    <row r="226" spans="2:49" x14ac:dyDescent="0.25">
      <c r="B226">
        <v>57</v>
      </c>
      <c r="C226" t="s">
        <v>1908</v>
      </c>
      <c r="D226" t="s">
        <v>1837</v>
      </c>
      <c r="E226" t="s">
        <v>19</v>
      </c>
      <c r="F226" t="s">
        <v>1840</v>
      </c>
      <c r="G226" t="s">
        <v>10</v>
      </c>
      <c r="I226" t="s">
        <v>1817</v>
      </c>
      <c r="J226" s="10" t="s">
        <v>9</v>
      </c>
      <c r="K226" s="10" t="s">
        <v>514</v>
      </c>
      <c r="L226" s="10" t="s">
        <v>1306</v>
      </c>
      <c r="M226" s="10" t="s">
        <v>2050</v>
      </c>
      <c r="N226" s="11" t="s">
        <v>608</v>
      </c>
      <c r="O226" s="10" t="s">
        <v>339</v>
      </c>
      <c r="P226" s="10" t="s">
        <v>563</v>
      </c>
      <c r="Q226" s="10" t="s">
        <v>1514</v>
      </c>
      <c r="R226" s="10"/>
      <c r="S226" s="8" t="s">
        <v>98</v>
      </c>
      <c r="T226" s="166">
        <v>200000005697</v>
      </c>
      <c r="U226" s="22">
        <v>0.03</v>
      </c>
      <c r="V226" s="8" t="s">
        <v>1264</v>
      </c>
      <c r="W226" s="8" t="s">
        <v>2052</v>
      </c>
      <c r="X226" s="78" t="s">
        <v>12</v>
      </c>
      <c r="Y226" s="8"/>
      <c r="Z226" s="8"/>
      <c r="AA226" s="8"/>
      <c r="AB226" s="8"/>
      <c r="AC226" s="86"/>
      <c r="AD226" s="86"/>
      <c r="AE226" s="8"/>
      <c r="AK226" s="76"/>
    </row>
    <row r="227" spans="2:49" x14ac:dyDescent="0.25">
      <c r="B227">
        <v>57</v>
      </c>
      <c r="C227" t="s">
        <v>1908</v>
      </c>
      <c r="D227" t="s">
        <v>1837</v>
      </c>
      <c r="E227" t="s">
        <v>19</v>
      </c>
      <c r="F227" t="s">
        <v>1840</v>
      </c>
      <c r="G227" t="s">
        <v>10</v>
      </c>
      <c r="I227" t="s">
        <v>1817</v>
      </c>
      <c r="J227" s="10" t="s">
        <v>9</v>
      </c>
      <c r="K227" s="10" t="s">
        <v>553</v>
      </c>
      <c r="L227" s="10" t="s">
        <v>1307</v>
      </c>
      <c r="M227" s="10" t="s">
        <v>1308</v>
      </c>
      <c r="N227" s="11" t="s">
        <v>608</v>
      </c>
      <c r="O227" s="10" t="s">
        <v>339</v>
      </c>
      <c r="P227" s="10" t="s">
        <v>563</v>
      </c>
      <c r="Q227" s="10" t="s">
        <v>1514</v>
      </c>
      <c r="R227" s="10"/>
      <c r="S227" s="8" t="s">
        <v>98</v>
      </c>
      <c r="T227" s="166">
        <v>200000005697</v>
      </c>
      <c r="U227" s="22">
        <v>0.03</v>
      </c>
      <c r="V227" s="8" t="s">
        <v>1264</v>
      </c>
      <c r="W227" s="8" t="s">
        <v>2053</v>
      </c>
      <c r="X227" s="78" t="s">
        <v>12</v>
      </c>
      <c r="Y227" s="8"/>
      <c r="Z227" s="8"/>
      <c r="AA227" s="8"/>
      <c r="AB227" s="8"/>
      <c r="AC227" s="86"/>
      <c r="AD227" s="86"/>
      <c r="AE227" s="8"/>
      <c r="AK227" s="76"/>
    </row>
    <row r="228" spans="2:49" x14ac:dyDescent="0.25">
      <c r="AA228" s="87">
        <f>SUM(AA225:AA227)</f>
        <v>1470</v>
      </c>
      <c r="AB228" s="90">
        <f>AVERAGE(AB225:AB227)/1000</f>
        <v>37.00515899254993</v>
      </c>
      <c r="AC228" s="87">
        <f>SUM(AC225:AC227)</f>
        <v>54397.583719048394</v>
      </c>
      <c r="AD228" s="87"/>
      <c r="AG228">
        <v>1</v>
      </c>
      <c r="AK228" s="76"/>
    </row>
    <row r="230" spans="2:49" ht="18.75" x14ac:dyDescent="0.3">
      <c r="J230" s="16" t="s">
        <v>52</v>
      </c>
      <c r="K230" s="25" t="s">
        <v>577</v>
      </c>
      <c r="L230" s="25"/>
      <c r="M230" s="25"/>
      <c r="N230" s="26"/>
    </row>
    <row r="231" spans="2:49" x14ac:dyDescent="0.25">
      <c r="B231">
        <v>62</v>
      </c>
      <c r="C231" t="s">
        <v>1908</v>
      </c>
      <c r="D231" t="s">
        <v>1837</v>
      </c>
      <c r="E231" t="s">
        <v>2103</v>
      </c>
      <c r="F231" t="s">
        <v>1857</v>
      </c>
      <c r="G231" t="s">
        <v>10</v>
      </c>
      <c r="I231" t="s">
        <v>11</v>
      </c>
      <c r="J231" s="10" t="s">
        <v>9</v>
      </c>
      <c r="K231" s="10" t="s">
        <v>572</v>
      </c>
      <c r="L231" s="10" t="s">
        <v>1514</v>
      </c>
      <c r="M231" s="10"/>
      <c r="N231" s="11" t="s">
        <v>573</v>
      </c>
      <c r="O231" s="10" t="s">
        <v>302</v>
      </c>
      <c r="P231" s="10" t="s">
        <v>578</v>
      </c>
      <c r="Q231" s="10" t="s">
        <v>1808</v>
      </c>
      <c r="R231" s="10" t="s">
        <v>1514</v>
      </c>
      <c r="S231" s="8" t="s">
        <v>98</v>
      </c>
      <c r="T231" s="166">
        <v>200000000713</v>
      </c>
      <c r="U231" s="22">
        <v>1</v>
      </c>
      <c r="V231" s="8" t="s">
        <v>1265</v>
      </c>
      <c r="W231" s="8" t="s">
        <v>1809</v>
      </c>
      <c r="X231" s="78" t="s">
        <v>580</v>
      </c>
      <c r="Y231" s="8" t="s">
        <v>1514</v>
      </c>
      <c r="Z231" s="8"/>
      <c r="AA231" s="14">
        <v>2360</v>
      </c>
      <c r="AB231" s="85">
        <v>18945.985355970726</v>
      </c>
      <c r="AC231" s="85">
        <f t="shared" ref="AC231:AC232" si="40">AA231/1000*AB231</f>
        <v>44712.525440090911</v>
      </c>
      <c r="AD231" s="85"/>
      <c r="AE231" s="85">
        <f>AA231/1000*U231/U$231*AB$231</f>
        <v>44712.525440090911</v>
      </c>
    </row>
    <row r="232" spans="2:49" x14ac:dyDescent="0.25">
      <c r="B232">
        <v>62</v>
      </c>
      <c r="C232" t="s">
        <v>1908</v>
      </c>
      <c r="D232" t="s">
        <v>1837</v>
      </c>
      <c r="E232" t="s">
        <v>2103</v>
      </c>
      <c r="F232" t="s">
        <v>1857</v>
      </c>
      <c r="G232" t="s">
        <v>10</v>
      </c>
      <c r="I232" t="s">
        <v>11</v>
      </c>
      <c r="J232" s="10" t="s">
        <v>9</v>
      </c>
      <c r="K232" s="10" t="s">
        <v>575</v>
      </c>
      <c r="L232" s="10"/>
      <c r="M232" s="10"/>
      <c r="N232" s="11" t="s">
        <v>576</v>
      </c>
      <c r="O232" s="10" t="s">
        <v>339</v>
      </c>
      <c r="P232" s="10" t="s">
        <v>578</v>
      </c>
      <c r="Q232" s="10" t="s">
        <v>1664</v>
      </c>
      <c r="R232" s="10" t="s">
        <v>98</v>
      </c>
      <c r="S232" s="8" t="s">
        <v>98</v>
      </c>
      <c r="T232" s="166">
        <v>200000002306</v>
      </c>
      <c r="U232" s="22">
        <v>0.39</v>
      </c>
      <c r="V232" s="8" t="s">
        <v>1265</v>
      </c>
      <c r="W232" s="8" t="s">
        <v>1810</v>
      </c>
      <c r="X232" s="78" t="s">
        <v>581</v>
      </c>
      <c r="Y232" s="8" t="s">
        <v>1514</v>
      </c>
      <c r="Z232" s="8"/>
      <c r="AA232" s="14">
        <v>1890</v>
      </c>
      <c r="AB232" s="85">
        <v>41406.256797972157</v>
      </c>
      <c r="AC232" s="85">
        <f t="shared" si="40"/>
        <v>78257.825348167375</v>
      </c>
      <c r="AD232" s="85"/>
      <c r="AE232" s="85">
        <f>AA232/1000*U232/U$231*AB$231</f>
        <v>13965.085805886021</v>
      </c>
      <c r="AO232">
        <v>15</v>
      </c>
      <c r="AS232">
        <v>1892</v>
      </c>
      <c r="AT232">
        <v>7.77</v>
      </c>
      <c r="AU232">
        <v>2.2200000000000002</v>
      </c>
      <c r="AV232">
        <v>48.61</v>
      </c>
      <c r="AW232">
        <v>1.1759999999999999</v>
      </c>
    </row>
    <row r="233" spans="2:49" x14ac:dyDescent="0.25">
      <c r="AA233" s="87">
        <f>SUM(AA231:AA232)</f>
        <v>4250</v>
      </c>
      <c r="AB233" s="90">
        <f>AVERAGE(AB231:AB232)/1000</f>
        <v>30.176121076971441</v>
      </c>
      <c r="AC233" s="87">
        <f>SUM(AC231:AC232)</f>
        <v>122970.35078825828</v>
      </c>
      <c r="AD233" s="87"/>
      <c r="AE233" s="87">
        <f>SUM(AE231:AE232)</f>
        <v>58677.611245976936</v>
      </c>
      <c r="AF233" s="89">
        <f>AC233-AE233</f>
        <v>64292.739542281342</v>
      </c>
      <c r="AG233">
        <v>2</v>
      </c>
    </row>
    <row r="235" spans="2:49" ht="18.75" x14ac:dyDescent="0.3">
      <c r="J235" s="16" t="s">
        <v>52</v>
      </c>
      <c r="K235" s="25" t="s">
        <v>2104</v>
      </c>
      <c r="L235" s="25"/>
      <c r="M235" s="25"/>
      <c r="N235" s="26"/>
    </row>
    <row r="236" spans="2:49" x14ac:dyDescent="0.25">
      <c r="B236">
        <v>60</v>
      </c>
      <c r="C236" t="s">
        <v>1908</v>
      </c>
      <c r="D236" t="s">
        <v>1837</v>
      </c>
      <c r="E236" t="s">
        <v>19</v>
      </c>
      <c r="F236" t="s">
        <v>1857</v>
      </c>
      <c r="G236" t="s">
        <v>10</v>
      </c>
      <c r="I236" t="s">
        <v>1817</v>
      </c>
      <c r="J236" s="10" t="s">
        <v>9</v>
      </c>
      <c r="K236" s="10" t="s">
        <v>506</v>
      </c>
      <c r="L236" s="10" t="s">
        <v>1292</v>
      </c>
      <c r="M236" s="10" t="s">
        <v>1293</v>
      </c>
      <c r="N236" s="11" t="s">
        <v>574</v>
      </c>
      <c r="O236" s="10" t="s">
        <v>303</v>
      </c>
      <c r="P236" s="10" t="s">
        <v>579</v>
      </c>
      <c r="Q236" s="10" t="s">
        <v>1687</v>
      </c>
      <c r="R236" t="s">
        <v>1802</v>
      </c>
      <c r="S236" s="8" t="s">
        <v>98</v>
      </c>
      <c r="T236" s="166">
        <v>200000001097</v>
      </c>
      <c r="U236" s="22">
        <v>0.03</v>
      </c>
      <c r="V236" s="8" t="s">
        <v>1266</v>
      </c>
      <c r="W236" s="8" t="s">
        <v>2054</v>
      </c>
      <c r="X236" s="78" t="s">
        <v>12</v>
      </c>
      <c r="Y236" s="8"/>
      <c r="Z236" s="8"/>
      <c r="AA236" s="14">
        <v>2155</v>
      </c>
      <c r="AB236" s="14">
        <v>41386.322058474107</v>
      </c>
      <c r="AC236" s="85">
        <f t="shared" ref="AC236" si="41">AA236/1000*AB236</f>
        <v>89187.524036011688</v>
      </c>
      <c r="AD236" s="85"/>
      <c r="AE236" s="85">
        <f>AA236/1000*U236/U$239*AB$239</f>
        <v>5449.9769036212256</v>
      </c>
      <c r="AG236" s="91"/>
    </row>
    <row r="237" spans="2:49" x14ac:dyDescent="0.25">
      <c r="B237">
        <v>60</v>
      </c>
      <c r="C237" t="s">
        <v>1908</v>
      </c>
      <c r="D237" t="s">
        <v>1837</v>
      </c>
      <c r="E237" t="s">
        <v>19</v>
      </c>
      <c r="F237" t="s">
        <v>1857</v>
      </c>
      <c r="G237" t="s">
        <v>10</v>
      </c>
      <c r="I237" t="s">
        <v>1817</v>
      </c>
      <c r="J237" s="10" t="s">
        <v>9</v>
      </c>
      <c r="K237" s="10" t="s">
        <v>506</v>
      </c>
      <c r="L237" s="10" t="s">
        <v>1288</v>
      </c>
      <c r="M237" s="10" t="s">
        <v>1289</v>
      </c>
      <c r="N237" s="11" t="s">
        <v>574</v>
      </c>
      <c r="O237" s="10" t="s">
        <v>297</v>
      </c>
      <c r="P237" s="10" t="s">
        <v>579</v>
      </c>
      <c r="Q237" s="10" t="s">
        <v>1687</v>
      </c>
      <c r="R237" t="s">
        <v>1802</v>
      </c>
      <c r="S237" s="8" t="s">
        <v>98</v>
      </c>
      <c r="T237" s="166">
        <v>200000001097</v>
      </c>
      <c r="U237" s="22">
        <v>0.03</v>
      </c>
      <c r="V237" s="8" t="s">
        <v>1266</v>
      </c>
      <c r="W237" s="8" t="s">
        <v>2055</v>
      </c>
      <c r="X237" s="78" t="s">
        <v>12</v>
      </c>
      <c r="Y237" s="8"/>
      <c r="Z237" s="8"/>
      <c r="AA237" s="8"/>
      <c r="AB237" s="8"/>
      <c r="AC237" s="85"/>
      <c r="AD237" s="85"/>
      <c r="AE237" s="8"/>
    </row>
    <row r="238" spans="2:49" x14ac:dyDescent="0.25">
      <c r="B238">
        <v>60</v>
      </c>
      <c r="C238" t="s">
        <v>1908</v>
      </c>
      <c r="D238" t="s">
        <v>1837</v>
      </c>
      <c r="E238" t="s">
        <v>19</v>
      </c>
      <c r="F238" t="s">
        <v>1857</v>
      </c>
      <c r="G238" t="s">
        <v>10</v>
      </c>
      <c r="I238" t="s">
        <v>1817</v>
      </c>
      <c r="J238" s="10" t="s">
        <v>9</v>
      </c>
      <c r="K238" s="10" t="s">
        <v>506</v>
      </c>
      <c r="L238" s="10" t="s">
        <v>1294</v>
      </c>
      <c r="M238" s="10" t="s">
        <v>1001</v>
      </c>
      <c r="N238" s="11" t="s">
        <v>574</v>
      </c>
      <c r="O238" s="10" t="s">
        <v>303</v>
      </c>
      <c r="P238" s="10" t="s">
        <v>579</v>
      </c>
      <c r="Q238" s="10" t="s">
        <v>1687</v>
      </c>
      <c r="R238" t="s">
        <v>1802</v>
      </c>
      <c r="S238" s="8" t="s">
        <v>98</v>
      </c>
      <c r="T238" s="166">
        <v>200000001097</v>
      </c>
      <c r="U238" s="22">
        <v>0.03</v>
      </c>
      <c r="V238" s="8" t="s">
        <v>1266</v>
      </c>
      <c r="W238" s="8" t="s">
        <v>2056</v>
      </c>
      <c r="X238" s="78" t="s">
        <v>12</v>
      </c>
      <c r="Y238" s="8"/>
      <c r="Z238" s="8"/>
      <c r="AA238" s="8"/>
      <c r="AB238" s="8"/>
      <c r="AC238" s="85"/>
      <c r="AD238" s="85"/>
      <c r="AE238" s="8"/>
    </row>
    <row r="239" spans="2:49" x14ac:dyDescent="0.25">
      <c r="B239">
        <v>60</v>
      </c>
      <c r="C239" t="s">
        <v>1908</v>
      </c>
      <c r="D239" t="s">
        <v>1837</v>
      </c>
      <c r="E239" t="s">
        <v>19</v>
      </c>
      <c r="F239" t="s">
        <v>1857</v>
      </c>
      <c r="G239" t="s">
        <v>10</v>
      </c>
      <c r="I239" t="s">
        <v>1817</v>
      </c>
      <c r="J239" s="10" t="s">
        <v>9</v>
      </c>
      <c r="K239" s="10" t="s">
        <v>496</v>
      </c>
      <c r="L239" s="10" t="s">
        <v>1368</v>
      </c>
      <c r="M239" s="10" t="s">
        <v>2005</v>
      </c>
      <c r="N239" s="11" t="s">
        <v>158</v>
      </c>
      <c r="O239" s="10" t="s">
        <v>303</v>
      </c>
      <c r="P239" s="10" t="s">
        <v>563</v>
      </c>
      <c r="Q239" s="10" t="s">
        <v>1953</v>
      </c>
      <c r="R239" s="10" t="s">
        <v>1807</v>
      </c>
      <c r="S239" s="8" t="s">
        <v>427</v>
      </c>
      <c r="T239" s="166">
        <v>200000001190</v>
      </c>
      <c r="U239" s="22">
        <v>0.4</v>
      </c>
      <c r="V239" s="8" t="s">
        <v>1266</v>
      </c>
      <c r="W239" s="8" t="s">
        <v>2057</v>
      </c>
      <c r="X239" s="8" t="s">
        <v>14</v>
      </c>
      <c r="Y239" s="8"/>
      <c r="Z239" s="8"/>
      <c r="AA239" s="14">
        <v>280</v>
      </c>
      <c r="AB239" s="14">
        <v>33719.88803477944</v>
      </c>
      <c r="AC239" s="85">
        <f t="shared" ref="AC239" si="42">AA239/1000*AB239</f>
        <v>9441.5686497382449</v>
      </c>
      <c r="AD239" s="85"/>
      <c r="AE239" s="85">
        <f>AA239/1000*U239/U$239*AB$239</f>
        <v>9441.5686497382449</v>
      </c>
      <c r="AG239" s="91"/>
    </row>
    <row r="240" spans="2:49" x14ac:dyDescent="0.25">
      <c r="B240">
        <v>60</v>
      </c>
      <c r="C240" t="s">
        <v>1908</v>
      </c>
      <c r="D240" t="s">
        <v>1837</v>
      </c>
      <c r="E240" t="s">
        <v>19</v>
      </c>
      <c r="F240" t="s">
        <v>1857</v>
      </c>
      <c r="G240" t="s">
        <v>10</v>
      </c>
      <c r="I240" t="s">
        <v>1817</v>
      </c>
      <c r="J240" s="10" t="s">
        <v>9</v>
      </c>
      <c r="K240" s="10" t="s">
        <v>500</v>
      </c>
      <c r="L240" s="10" t="s">
        <v>1053</v>
      </c>
      <c r="M240" s="10" t="s">
        <v>1048</v>
      </c>
      <c r="N240" s="8" t="s">
        <v>146</v>
      </c>
      <c r="O240" s="10" t="s">
        <v>290</v>
      </c>
      <c r="P240" s="10" t="s">
        <v>11</v>
      </c>
      <c r="Q240" s="10" t="s">
        <v>1687</v>
      </c>
      <c r="R240" s="10" t="s">
        <v>1514</v>
      </c>
      <c r="S240" s="8" t="s">
        <v>98</v>
      </c>
      <c r="T240" s="166" t="s">
        <v>1049</v>
      </c>
      <c r="U240" s="22">
        <v>0.8</v>
      </c>
      <c r="V240" s="8" t="s">
        <v>1266</v>
      </c>
      <c r="W240" s="8" t="s">
        <v>1514</v>
      </c>
      <c r="X240" s="78" t="s">
        <v>13</v>
      </c>
      <c r="Y240" s="8"/>
      <c r="Z240" s="8"/>
      <c r="AA240" s="14">
        <v>60</v>
      </c>
      <c r="AB240" s="85">
        <v>63101.893435606115</v>
      </c>
      <c r="AC240" s="85">
        <f>AA240/1000*AB240</f>
        <v>3786.1136061363668</v>
      </c>
      <c r="AD240" s="85"/>
      <c r="AE240" s="85">
        <f>AC240</f>
        <v>3786.1136061363668</v>
      </c>
      <c r="AG240" s="91"/>
    </row>
    <row r="241" spans="2:49" x14ac:dyDescent="0.25">
      <c r="AA241" s="87">
        <f>SUM(AA236:AA240)</f>
        <v>2495</v>
      </c>
      <c r="AB241" s="90">
        <f>AVERAGE(AB236:AB240)/1000</f>
        <v>46.06936784295322</v>
      </c>
      <c r="AC241" s="87">
        <f>SUM(AC236:AC240)</f>
        <v>102415.20629188629</v>
      </c>
      <c r="AD241" s="87"/>
      <c r="AE241" s="87">
        <f>SUM(AE236:AE239)</f>
        <v>14891.54555335947</v>
      </c>
      <c r="AF241" s="89">
        <f>AC241-AE241</f>
        <v>87523.660738526829</v>
      </c>
      <c r="AG241" s="131"/>
    </row>
    <row r="243" spans="2:49" ht="18.75" x14ac:dyDescent="0.3">
      <c r="J243" s="16" t="s">
        <v>52</v>
      </c>
      <c r="K243" s="27" t="s">
        <v>586</v>
      </c>
      <c r="L243" s="27"/>
      <c r="M243" s="27"/>
      <c r="N243" s="28"/>
      <c r="O243" s="28"/>
      <c r="P243" s="28"/>
    </row>
    <row r="244" spans="2:49" x14ac:dyDescent="0.25">
      <c r="B244">
        <v>66</v>
      </c>
      <c r="C244" t="s">
        <v>1908</v>
      </c>
      <c r="D244" t="s">
        <v>1837</v>
      </c>
      <c r="E244" t="s">
        <v>1690</v>
      </c>
      <c r="F244" t="s">
        <v>1858</v>
      </c>
      <c r="G244" t="s">
        <v>10</v>
      </c>
      <c r="I244" t="s">
        <v>1817</v>
      </c>
      <c r="J244" s="10" t="s">
        <v>9</v>
      </c>
      <c r="K244" s="10" t="s">
        <v>506</v>
      </c>
      <c r="L244" s="10" t="s">
        <v>1279</v>
      </c>
      <c r="M244" s="10" t="s">
        <v>1281</v>
      </c>
      <c r="N244" s="11" t="s">
        <v>587</v>
      </c>
      <c r="O244" s="10" t="s">
        <v>1794</v>
      </c>
      <c r="P244" s="10" t="s">
        <v>563</v>
      </c>
      <c r="Q244" s="10" t="s">
        <v>1666</v>
      </c>
      <c r="R244" s="10" t="s">
        <v>1789</v>
      </c>
      <c r="S244" s="8" t="s">
        <v>718</v>
      </c>
      <c r="T244" s="166">
        <v>200000000936</v>
      </c>
      <c r="U244" s="22">
        <v>0.05</v>
      </c>
      <c r="V244" s="8" t="s">
        <v>1267</v>
      </c>
      <c r="W244" s="8" t="s">
        <v>1278</v>
      </c>
      <c r="X244" s="78" t="s">
        <v>12</v>
      </c>
      <c r="Y244" s="8"/>
      <c r="Z244" s="8"/>
      <c r="AA244" s="14">
        <v>50</v>
      </c>
      <c r="AB244" s="14">
        <v>35804.670720779221</v>
      </c>
      <c r="AC244" s="85">
        <f t="shared" ref="AC244:AC247" si="43">AA244/1000*AB244</f>
        <v>1790.2335360389611</v>
      </c>
      <c r="AD244" s="12">
        <v>200000000994</v>
      </c>
      <c r="AE244" s="85">
        <f>AA244/1000*U244/U$245*AB$245</f>
        <v>1815.0219176870753</v>
      </c>
      <c r="AF244" s="126">
        <f>AE244-AC244</f>
        <v>24.788381648114182</v>
      </c>
      <c r="AH244" s="126"/>
      <c r="AO244">
        <v>1</v>
      </c>
      <c r="AS244">
        <v>80.64</v>
      </c>
      <c r="AT244">
        <v>0.56999999999999995</v>
      </c>
      <c r="AU244">
        <v>0.04</v>
      </c>
      <c r="AV244">
        <v>19.510000000000002</v>
      </c>
      <c r="AW244">
        <v>0.44040000000000001</v>
      </c>
    </row>
    <row r="245" spans="2:49" x14ac:dyDescent="0.25">
      <c r="B245">
        <v>66</v>
      </c>
      <c r="C245" t="s">
        <v>1908</v>
      </c>
      <c r="D245" t="s">
        <v>1837</v>
      </c>
      <c r="E245" t="s">
        <v>1690</v>
      </c>
      <c r="F245" t="s">
        <v>1858</v>
      </c>
      <c r="G245" t="s">
        <v>10</v>
      </c>
      <c r="I245" t="s">
        <v>1817</v>
      </c>
      <c r="J245" s="94" t="s">
        <v>9</v>
      </c>
      <c r="K245" s="94" t="s">
        <v>497</v>
      </c>
      <c r="L245" s="94" t="s">
        <v>1283</v>
      </c>
      <c r="M245" s="94" t="s">
        <v>1284</v>
      </c>
      <c r="N245" s="135" t="s">
        <v>588</v>
      </c>
      <c r="O245" s="94" t="s">
        <v>339</v>
      </c>
      <c r="P245" s="94" t="s">
        <v>563</v>
      </c>
      <c r="Q245" s="94" t="s">
        <v>1666</v>
      </c>
      <c r="R245" s="94" t="s">
        <v>1790</v>
      </c>
      <c r="S245" s="123" t="s">
        <v>718</v>
      </c>
      <c r="T245" s="167">
        <v>200000000994</v>
      </c>
      <c r="U245" s="133">
        <v>0.1</v>
      </c>
      <c r="V245" s="123" t="s">
        <v>1267</v>
      </c>
      <c r="W245" s="123" t="s">
        <v>1282</v>
      </c>
      <c r="X245" s="137" t="s">
        <v>12</v>
      </c>
      <c r="Y245" s="123"/>
      <c r="Z245" s="123"/>
      <c r="AA245" s="138">
        <v>35</v>
      </c>
      <c r="AB245" s="138">
        <v>72600.876707482996</v>
      </c>
      <c r="AC245" s="134">
        <f t="shared" si="43"/>
        <v>2541.0306847619049</v>
      </c>
      <c r="AD245" s="115">
        <v>200000000994</v>
      </c>
      <c r="AE245" s="134">
        <f>AA245/1000*U245/U$245*AB$245</f>
        <v>2541.0306847619049</v>
      </c>
      <c r="AF245" s="126">
        <f t="shared" ref="AF245:AF249" si="44">AE245-AC245</f>
        <v>0</v>
      </c>
      <c r="AH245" s="91"/>
      <c r="AO245">
        <v>6</v>
      </c>
      <c r="AS245">
        <v>436.5</v>
      </c>
      <c r="AT245">
        <v>1.71</v>
      </c>
      <c r="AU245">
        <v>0.01</v>
      </c>
      <c r="AV245">
        <v>3.4329999999999998</v>
      </c>
      <c r="AW245">
        <v>6.4990000000000006E-2</v>
      </c>
    </row>
    <row r="246" spans="2:49" x14ac:dyDescent="0.25">
      <c r="B246">
        <v>66</v>
      </c>
      <c r="C246" t="s">
        <v>1908</v>
      </c>
      <c r="D246" t="s">
        <v>1837</v>
      </c>
      <c r="E246" t="s">
        <v>1690</v>
      </c>
      <c r="F246" t="s">
        <v>1858</v>
      </c>
      <c r="G246" t="s">
        <v>10</v>
      </c>
      <c r="I246" t="s">
        <v>1817</v>
      </c>
      <c r="J246" s="10" t="s">
        <v>9</v>
      </c>
      <c r="K246" s="10" t="s">
        <v>497</v>
      </c>
      <c r="L246" s="10" t="s">
        <v>1286</v>
      </c>
      <c r="M246" s="10" t="s">
        <v>1287</v>
      </c>
      <c r="N246" s="11" t="s">
        <v>588</v>
      </c>
      <c r="O246" s="10" t="s">
        <v>339</v>
      </c>
      <c r="P246" s="10" t="s">
        <v>563</v>
      </c>
      <c r="Q246" s="10" t="s">
        <v>1666</v>
      </c>
      <c r="R246" s="10" t="s">
        <v>1790</v>
      </c>
      <c r="S246" s="8" t="s">
        <v>718</v>
      </c>
      <c r="T246" s="166">
        <v>200000000994</v>
      </c>
      <c r="U246" s="22">
        <v>0.1</v>
      </c>
      <c r="V246" s="8" t="s">
        <v>1267</v>
      </c>
      <c r="W246" s="8" t="s">
        <v>1285</v>
      </c>
      <c r="X246" s="78" t="s">
        <v>12</v>
      </c>
      <c r="Y246" s="8"/>
      <c r="Z246" s="8"/>
      <c r="AA246" s="14"/>
      <c r="AB246" s="14"/>
      <c r="AC246" s="85"/>
      <c r="AD246" s="85"/>
      <c r="AE246" s="85"/>
      <c r="AF246" s="126">
        <f t="shared" si="44"/>
        <v>0</v>
      </c>
      <c r="AH246" s="91"/>
    </row>
    <row r="247" spans="2:49" x14ac:dyDescent="0.25">
      <c r="B247">
        <v>66</v>
      </c>
      <c r="C247" t="s">
        <v>1908</v>
      </c>
      <c r="D247" t="s">
        <v>1837</v>
      </c>
      <c r="E247" t="s">
        <v>1690</v>
      </c>
      <c r="F247" t="s">
        <v>1858</v>
      </c>
      <c r="G247" t="s">
        <v>10</v>
      </c>
      <c r="I247" t="s">
        <v>1817</v>
      </c>
      <c r="J247" s="10" t="s">
        <v>9</v>
      </c>
      <c r="K247" s="10" t="s">
        <v>506</v>
      </c>
      <c r="L247" s="10" t="s">
        <v>1288</v>
      </c>
      <c r="M247" s="10" t="s">
        <v>1289</v>
      </c>
      <c r="N247" s="11" t="s">
        <v>589</v>
      </c>
      <c r="O247" s="10" t="s">
        <v>297</v>
      </c>
      <c r="P247" s="10" t="s">
        <v>563</v>
      </c>
      <c r="Q247" s="10" t="s">
        <v>1666</v>
      </c>
      <c r="R247" s="10" t="s">
        <v>1941</v>
      </c>
      <c r="S247" s="8" t="s">
        <v>719</v>
      </c>
      <c r="T247" s="166">
        <v>200000001106</v>
      </c>
      <c r="U247" s="22">
        <v>0.1</v>
      </c>
      <c r="V247" s="8" t="s">
        <v>1267</v>
      </c>
      <c r="W247" s="8" t="s">
        <v>1290</v>
      </c>
      <c r="X247" s="78" t="s">
        <v>13</v>
      </c>
      <c r="Y247" s="8"/>
      <c r="Z247" s="8"/>
      <c r="AA247" s="14">
        <v>180</v>
      </c>
      <c r="AB247" s="14">
        <v>111409.45301730116</v>
      </c>
      <c r="AC247" s="86">
        <f t="shared" si="43"/>
        <v>20053.701543114206</v>
      </c>
      <c r="AD247" s="12">
        <v>200000000994</v>
      </c>
      <c r="AE247" s="86">
        <f>AA247/1000*U247/U$245*AB$245</f>
        <v>13068.157807346937</v>
      </c>
      <c r="AF247" s="126">
        <f>AE247-AC247</f>
        <v>-6985.543735767269</v>
      </c>
      <c r="AH247" s="91"/>
      <c r="AO247">
        <v>4</v>
      </c>
      <c r="AS247">
        <v>90.68</v>
      </c>
      <c r="AT247">
        <v>0.69</v>
      </c>
      <c r="AU247">
        <v>0.09</v>
      </c>
      <c r="AV247">
        <v>90.86</v>
      </c>
      <c r="AW247">
        <v>0.80889999999999995</v>
      </c>
    </row>
    <row r="248" spans="2:49" x14ac:dyDescent="0.25">
      <c r="B248">
        <v>66</v>
      </c>
      <c r="C248" t="s">
        <v>1908</v>
      </c>
      <c r="D248" t="s">
        <v>1837</v>
      </c>
      <c r="E248" t="s">
        <v>1690</v>
      </c>
      <c r="F248" t="s">
        <v>1858</v>
      </c>
      <c r="G248" t="s">
        <v>10</v>
      </c>
      <c r="I248" t="s">
        <v>1817</v>
      </c>
      <c r="J248" s="10" t="s">
        <v>9</v>
      </c>
      <c r="K248" s="10" t="s">
        <v>506</v>
      </c>
      <c r="L248" s="10" t="s">
        <v>1292</v>
      </c>
      <c r="M248" s="10" t="s">
        <v>1293</v>
      </c>
      <c r="N248" s="11" t="s">
        <v>589</v>
      </c>
      <c r="O248" s="10" t="s">
        <v>297</v>
      </c>
      <c r="P248" s="10" t="s">
        <v>563</v>
      </c>
      <c r="Q248" s="10" t="s">
        <v>1666</v>
      </c>
      <c r="R248" s="10" t="s">
        <v>1941</v>
      </c>
      <c r="S248" s="8" t="s">
        <v>719</v>
      </c>
      <c r="T248" s="166">
        <v>200000001106</v>
      </c>
      <c r="U248" s="22">
        <v>0.1</v>
      </c>
      <c r="V248" s="8" t="s">
        <v>1267</v>
      </c>
      <c r="W248" s="8" t="s">
        <v>1291</v>
      </c>
      <c r="X248" s="78" t="s">
        <v>13</v>
      </c>
      <c r="Y248" s="8"/>
      <c r="Z248" s="8"/>
      <c r="AA248" s="14"/>
      <c r="AB248" s="14"/>
      <c r="AC248" s="85"/>
      <c r="AD248" s="12"/>
      <c r="AE248" s="85"/>
      <c r="AF248" s="126">
        <f t="shared" si="44"/>
        <v>0</v>
      </c>
      <c r="AH248" s="91"/>
    </row>
    <row r="249" spans="2:49" x14ac:dyDescent="0.25">
      <c r="B249">
        <v>66</v>
      </c>
      <c r="C249" t="s">
        <v>1908</v>
      </c>
      <c r="D249" t="s">
        <v>1837</v>
      </c>
      <c r="E249" t="s">
        <v>1690</v>
      </c>
      <c r="F249" t="s">
        <v>1858</v>
      </c>
      <c r="G249" t="s">
        <v>10</v>
      </c>
      <c r="I249" t="s">
        <v>1817</v>
      </c>
      <c r="J249" s="10" t="s">
        <v>9</v>
      </c>
      <c r="K249" s="10" t="s">
        <v>514</v>
      </c>
      <c r="L249" s="10" t="s">
        <v>1302</v>
      </c>
      <c r="M249" s="10" t="s">
        <v>1303</v>
      </c>
      <c r="N249" s="11" t="s">
        <v>591</v>
      </c>
      <c r="O249" s="10" t="s">
        <v>339</v>
      </c>
      <c r="P249" s="10" t="s">
        <v>563</v>
      </c>
      <c r="Q249" s="10" t="s">
        <v>1666</v>
      </c>
      <c r="R249" s="10" t="s">
        <v>1793</v>
      </c>
      <c r="S249" s="8" t="s">
        <v>718</v>
      </c>
      <c r="T249" s="166">
        <v>200000005698</v>
      </c>
      <c r="U249" s="23">
        <v>4.4999999999999998E-2</v>
      </c>
      <c r="V249" s="8" t="s">
        <v>1267</v>
      </c>
      <c r="W249" s="8" t="s">
        <v>1316</v>
      </c>
      <c r="X249" s="78" t="s">
        <v>12</v>
      </c>
      <c r="Y249" s="8"/>
      <c r="Z249" s="8"/>
      <c r="AA249" s="85">
        <v>13995</v>
      </c>
      <c r="AB249" s="14">
        <v>60297.181388223245</v>
      </c>
      <c r="AC249" s="85">
        <f t="shared" ref="AC249" si="45">AA249/1000*AB249</f>
        <v>843859.0535281843</v>
      </c>
      <c r="AD249" s="12">
        <v>200000000994</v>
      </c>
      <c r="AE249" s="85">
        <f>AA249/1000*U249/U$245*AB$245</f>
        <v>457222.17128455103</v>
      </c>
      <c r="AF249" s="126">
        <f t="shared" si="44"/>
        <v>-386636.88224363327</v>
      </c>
      <c r="AH249" s="126"/>
      <c r="AO249">
        <v>8</v>
      </c>
      <c r="AS249">
        <v>9850</v>
      </c>
      <c r="AT249">
        <v>29.15</v>
      </c>
      <c r="AU249">
        <v>3.63</v>
      </c>
      <c r="AV249">
        <v>20.88</v>
      </c>
      <c r="AW249">
        <v>0.36830000000000002</v>
      </c>
    </row>
    <row r="250" spans="2:49" x14ac:dyDescent="0.25">
      <c r="B250">
        <v>66</v>
      </c>
      <c r="C250" t="s">
        <v>1908</v>
      </c>
      <c r="D250" t="s">
        <v>1837</v>
      </c>
      <c r="E250" t="s">
        <v>1690</v>
      </c>
      <c r="F250" t="s">
        <v>1858</v>
      </c>
      <c r="G250" t="s">
        <v>10</v>
      </c>
      <c r="I250" t="s">
        <v>1817</v>
      </c>
      <c r="J250" s="10" t="s">
        <v>9</v>
      </c>
      <c r="K250" s="10" t="s">
        <v>514</v>
      </c>
      <c r="L250" s="10" t="s">
        <v>1304</v>
      </c>
      <c r="M250" s="10" t="s">
        <v>1305</v>
      </c>
      <c r="N250" s="11" t="s">
        <v>591</v>
      </c>
      <c r="O250" s="10" t="s">
        <v>339</v>
      </c>
      <c r="P250" s="10" t="s">
        <v>563</v>
      </c>
      <c r="Q250" s="10" t="s">
        <v>1666</v>
      </c>
      <c r="R250" s="10" t="s">
        <v>1793</v>
      </c>
      <c r="S250" s="8" t="s">
        <v>718</v>
      </c>
      <c r="T250" s="166">
        <v>200000005698</v>
      </c>
      <c r="U250" s="23">
        <v>4.4999999999999998E-2</v>
      </c>
      <c r="V250" s="8" t="s">
        <v>1267</v>
      </c>
      <c r="W250" s="8" t="s">
        <v>1317</v>
      </c>
      <c r="X250" s="78" t="s">
        <v>12</v>
      </c>
      <c r="Y250" s="8"/>
      <c r="Z250" s="8"/>
      <c r="AA250" s="8"/>
      <c r="AB250" s="14"/>
      <c r="AC250" s="85"/>
      <c r="AD250" s="85"/>
      <c r="AE250" s="8"/>
      <c r="AO250">
        <v>2</v>
      </c>
      <c r="AS250">
        <v>24.32</v>
      </c>
      <c r="AT250">
        <v>0.08</v>
      </c>
      <c r="AU250">
        <v>0.13</v>
      </c>
      <c r="AV250">
        <v>6.2720000000000002</v>
      </c>
      <c r="AW250">
        <v>0.15790000000000001</v>
      </c>
    </row>
    <row r="251" spans="2:49" x14ac:dyDescent="0.25">
      <c r="B251">
        <v>66</v>
      </c>
      <c r="C251" t="s">
        <v>1908</v>
      </c>
      <c r="D251" t="s">
        <v>1837</v>
      </c>
      <c r="E251" t="s">
        <v>1690</v>
      </c>
      <c r="F251" t="s">
        <v>1858</v>
      </c>
      <c r="G251" t="s">
        <v>10</v>
      </c>
      <c r="I251" t="s">
        <v>1817</v>
      </c>
      <c r="J251" s="10" t="s">
        <v>9</v>
      </c>
      <c r="K251" s="10" t="s">
        <v>514</v>
      </c>
      <c r="L251" s="10" t="s">
        <v>1306</v>
      </c>
      <c r="M251" s="10" t="s">
        <v>1313</v>
      </c>
      <c r="N251" s="11" t="s">
        <v>591</v>
      </c>
      <c r="O251" s="10" t="s">
        <v>339</v>
      </c>
      <c r="P251" s="10" t="s">
        <v>563</v>
      </c>
      <c r="Q251" s="10" t="s">
        <v>1666</v>
      </c>
      <c r="R251" s="10" t="s">
        <v>1793</v>
      </c>
      <c r="S251" s="8" t="s">
        <v>718</v>
      </c>
      <c r="T251" s="166">
        <v>200000005698</v>
      </c>
      <c r="U251" s="23">
        <v>4.4999999999999998E-2</v>
      </c>
      <c r="V251" s="8" t="s">
        <v>1267</v>
      </c>
      <c r="W251" s="8" t="s">
        <v>1318</v>
      </c>
      <c r="X251" s="78" t="s">
        <v>12</v>
      </c>
      <c r="Y251" s="8"/>
      <c r="Z251" s="8"/>
      <c r="AA251" s="14"/>
      <c r="AB251" s="14"/>
      <c r="AC251" s="85"/>
      <c r="AD251" s="85"/>
      <c r="AE251" s="8"/>
      <c r="AO251">
        <v>18</v>
      </c>
      <c r="AS251">
        <v>19752</v>
      </c>
      <c r="AT251">
        <v>54.64</v>
      </c>
      <c r="AU251">
        <v>5.93</v>
      </c>
      <c r="AV251">
        <v>14.55</v>
      </c>
      <c r="AW251">
        <v>0.25659999999999999</v>
      </c>
    </row>
    <row r="252" spans="2:49" x14ac:dyDescent="0.25">
      <c r="J252" s="32"/>
      <c r="K252" s="32"/>
      <c r="L252" s="32"/>
      <c r="M252" s="32"/>
      <c r="N252" s="33"/>
      <c r="O252" s="32"/>
      <c r="P252" s="32"/>
      <c r="Q252" s="32"/>
      <c r="R252" s="32"/>
      <c r="T252" s="196"/>
      <c r="X252" s="84"/>
      <c r="AA252" s="87">
        <f>SUM(AA244:AA251)</f>
        <v>14260</v>
      </c>
      <c r="AB252" s="90">
        <f>AVERAGE(AB244:AB251)/1000</f>
        <v>70.028045458446655</v>
      </c>
      <c r="AC252" s="87">
        <f>SUM(AC244:AC251)</f>
        <v>868244.0192920994</v>
      </c>
      <c r="AD252" s="87"/>
      <c r="AE252" s="87">
        <f>SUM(AE244:AE251)</f>
        <v>474646.38169434696</v>
      </c>
      <c r="AF252" s="89">
        <f>AC252-AE252</f>
        <v>393597.63759775244</v>
      </c>
      <c r="AH252" s="175"/>
      <c r="AI252" s="89"/>
      <c r="AS252">
        <f>SUM(AS249:AS251)</f>
        <v>29626.32</v>
      </c>
    </row>
    <row r="253" spans="2:49" x14ac:dyDescent="0.25">
      <c r="J253" s="32"/>
      <c r="K253" s="32"/>
      <c r="L253" s="32"/>
      <c r="M253" s="32"/>
      <c r="N253" s="33"/>
      <c r="O253" s="32"/>
      <c r="P253" s="32"/>
      <c r="Q253" s="32"/>
      <c r="R253" s="32"/>
      <c r="T253" s="196"/>
      <c r="X253" s="84"/>
      <c r="AA253" s="87"/>
      <c r="AB253" s="90"/>
      <c r="AC253" s="87"/>
      <c r="AD253" s="87"/>
      <c r="AE253" s="87"/>
      <c r="AF253" s="89"/>
      <c r="AH253" s="175"/>
      <c r="AI253" s="89"/>
    </row>
    <row r="254" spans="2:49" x14ac:dyDescent="0.25">
      <c r="J254" s="32"/>
      <c r="K254" s="32"/>
      <c r="L254" s="32"/>
      <c r="M254" s="32"/>
      <c r="N254" s="33"/>
      <c r="O254" s="32"/>
      <c r="P254" s="32"/>
      <c r="Q254" s="32"/>
      <c r="R254" s="32"/>
      <c r="T254" s="196"/>
      <c r="X254" s="84"/>
      <c r="AA254" s="87"/>
      <c r="AB254" s="90"/>
      <c r="AC254" s="87"/>
      <c r="AD254" s="87"/>
      <c r="AE254" s="87"/>
      <c r="AF254" s="89"/>
      <c r="AH254" s="175"/>
      <c r="AI254" s="89"/>
    </row>
    <row r="255" spans="2:49" ht="18.75" x14ac:dyDescent="0.3">
      <c r="J255" s="16" t="s">
        <v>52</v>
      </c>
      <c r="K255" s="27" t="s">
        <v>1985</v>
      </c>
      <c r="L255" s="191"/>
      <c r="M255" s="191"/>
      <c r="N255" s="192"/>
      <c r="O255" s="191"/>
      <c r="P255" s="191"/>
      <c r="Q255" s="32"/>
      <c r="R255" s="32"/>
      <c r="T255" s="196"/>
      <c r="X255" s="84"/>
      <c r="AA255" s="87"/>
      <c r="AB255" s="90"/>
      <c r="AC255" s="87"/>
      <c r="AD255" s="87"/>
      <c r="AE255" s="87"/>
      <c r="AF255" s="89"/>
      <c r="AH255" s="175"/>
      <c r="AI255" s="89"/>
    </row>
    <row r="256" spans="2:49" x14ac:dyDescent="0.25">
      <c r="B256">
        <v>68</v>
      </c>
      <c r="C256" t="s">
        <v>1908</v>
      </c>
      <c r="D256" t="s">
        <v>1837</v>
      </c>
      <c r="E256" t="s">
        <v>1690</v>
      </c>
      <c r="F256" t="s">
        <v>1888</v>
      </c>
      <c r="G256" t="s">
        <v>10</v>
      </c>
      <c r="I256" t="s">
        <v>1817</v>
      </c>
      <c r="J256" s="10" t="s">
        <v>9</v>
      </c>
      <c r="K256" s="10" t="s">
        <v>506</v>
      </c>
      <c r="L256" s="10" t="s">
        <v>1294</v>
      </c>
      <c r="M256" s="10" t="s">
        <v>1001</v>
      </c>
      <c r="N256" s="11" t="s">
        <v>590</v>
      </c>
      <c r="O256" s="10" t="s">
        <v>297</v>
      </c>
      <c r="P256" s="10" t="s">
        <v>563</v>
      </c>
      <c r="Q256" s="10" t="s">
        <v>1791</v>
      </c>
      <c r="R256" s="10" t="s">
        <v>1792</v>
      </c>
      <c r="S256" s="8" t="s">
        <v>718</v>
      </c>
      <c r="T256" s="166">
        <v>200000002494</v>
      </c>
      <c r="U256" s="22">
        <v>0.18</v>
      </c>
      <c r="V256" s="8" t="s">
        <v>1269</v>
      </c>
      <c r="W256" s="8" t="s">
        <v>1295</v>
      </c>
      <c r="X256" s="78" t="s">
        <v>12</v>
      </c>
      <c r="Y256" s="8" t="s">
        <v>1</v>
      </c>
      <c r="Z256" s="8"/>
      <c r="AA256" s="14">
        <v>16330</v>
      </c>
      <c r="AB256" s="14">
        <v>99015.424735751178</v>
      </c>
      <c r="AC256" s="85">
        <f>AA256/1000*AB256</f>
        <v>1616921.8859348167</v>
      </c>
      <c r="AD256" s="85"/>
      <c r="AE256" s="85">
        <f>AA256/1000*U256/U$256*AB$256</f>
        <v>1616921.8859348167</v>
      </c>
      <c r="AF256" s="89"/>
      <c r="AH256" s="175"/>
      <c r="AI256" s="89"/>
    </row>
    <row r="257" spans="2:37" x14ac:dyDescent="0.25">
      <c r="B257">
        <v>68</v>
      </c>
      <c r="C257" t="s">
        <v>1908</v>
      </c>
      <c r="D257" t="s">
        <v>1837</v>
      </c>
      <c r="E257" t="s">
        <v>1690</v>
      </c>
      <c r="F257" t="s">
        <v>1888</v>
      </c>
      <c r="G257" t="s">
        <v>10</v>
      </c>
      <c r="I257" t="s">
        <v>1817</v>
      </c>
      <c r="J257" s="10" t="s">
        <v>9</v>
      </c>
      <c r="K257" s="10" t="s">
        <v>506</v>
      </c>
      <c r="L257" s="10" t="s">
        <v>1296</v>
      </c>
      <c r="M257" s="10" t="s">
        <v>1293</v>
      </c>
      <c r="N257" s="11" t="s">
        <v>590</v>
      </c>
      <c r="O257" s="10" t="s">
        <v>297</v>
      </c>
      <c r="P257" s="10" t="s">
        <v>563</v>
      </c>
      <c r="Q257" s="10" t="s">
        <v>1791</v>
      </c>
      <c r="R257" s="10" t="s">
        <v>1792</v>
      </c>
      <c r="S257" s="8" t="s">
        <v>718</v>
      </c>
      <c r="T257" s="166">
        <v>200000002494</v>
      </c>
      <c r="U257" s="22">
        <v>0.18</v>
      </c>
      <c r="V257" s="8" t="s">
        <v>1269</v>
      </c>
      <c r="W257" s="8" t="s">
        <v>1298</v>
      </c>
      <c r="X257" s="78" t="s">
        <v>12</v>
      </c>
      <c r="Y257" s="8" t="s">
        <v>1</v>
      </c>
      <c r="Z257" s="8"/>
      <c r="AA257" s="14"/>
      <c r="AB257" s="8"/>
      <c r="AC257" s="85"/>
      <c r="AD257" s="85"/>
      <c r="AE257" s="8"/>
      <c r="AF257" s="89"/>
      <c r="AH257" s="175"/>
      <c r="AI257" s="89"/>
    </row>
    <row r="258" spans="2:37" x14ac:dyDescent="0.25">
      <c r="B258">
        <v>68</v>
      </c>
      <c r="C258" t="s">
        <v>1908</v>
      </c>
      <c r="D258" t="s">
        <v>1837</v>
      </c>
      <c r="E258" t="s">
        <v>1690</v>
      </c>
      <c r="F258" t="s">
        <v>1888</v>
      </c>
      <c r="G258" t="s">
        <v>10</v>
      </c>
      <c r="I258" t="s">
        <v>1817</v>
      </c>
      <c r="J258" s="10" t="s">
        <v>9</v>
      </c>
      <c r="K258" s="10" t="s">
        <v>506</v>
      </c>
      <c r="L258" s="10" t="s">
        <v>1296</v>
      </c>
      <c r="M258" s="10" t="s">
        <v>1297</v>
      </c>
      <c r="N258" s="11" t="s">
        <v>590</v>
      </c>
      <c r="O258" s="10" t="s">
        <v>303</v>
      </c>
      <c r="P258" s="10" t="s">
        <v>563</v>
      </c>
      <c r="Q258" s="10" t="s">
        <v>1791</v>
      </c>
      <c r="R258" s="10" t="s">
        <v>1792</v>
      </c>
      <c r="S258" s="8" t="s">
        <v>718</v>
      </c>
      <c r="T258" s="166">
        <v>200000002494</v>
      </c>
      <c r="U258" s="22">
        <v>0.18</v>
      </c>
      <c r="V258" s="8" t="s">
        <v>1269</v>
      </c>
      <c r="W258" s="8" t="s">
        <v>1299</v>
      </c>
      <c r="X258" s="78" t="s">
        <v>12</v>
      </c>
      <c r="Y258" s="8" t="s">
        <v>1</v>
      </c>
      <c r="Z258" s="8"/>
      <c r="AA258" s="14"/>
      <c r="AB258" s="8"/>
      <c r="AC258" s="85"/>
      <c r="AD258" s="85"/>
      <c r="AE258" s="8"/>
      <c r="AF258" s="89"/>
      <c r="AH258" s="175"/>
      <c r="AI258" s="89"/>
    </row>
    <row r="259" spans="2:37" x14ac:dyDescent="0.25">
      <c r="B259">
        <v>68</v>
      </c>
      <c r="C259" t="s">
        <v>1908</v>
      </c>
      <c r="D259" t="s">
        <v>1837</v>
      </c>
      <c r="E259" t="s">
        <v>1690</v>
      </c>
      <c r="F259" t="s">
        <v>1888</v>
      </c>
      <c r="G259" t="s">
        <v>10</v>
      </c>
      <c r="I259" t="s">
        <v>1817</v>
      </c>
      <c r="J259" s="10" t="s">
        <v>9</v>
      </c>
      <c r="K259" s="10" t="s">
        <v>506</v>
      </c>
      <c r="L259" s="10" t="s">
        <v>1288</v>
      </c>
      <c r="M259" s="10" t="s">
        <v>1289</v>
      </c>
      <c r="N259" s="11" t="s">
        <v>590</v>
      </c>
      <c r="O259" s="10" t="s">
        <v>297</v>
      </c>
      <c r="P259" s="10" t="s">
        <v>563</v>
      </c>
      <c r="Q259" s="10" t="s">
        <v>1791</v>
      </c>
      <c r="R259" s="10" t="s">
        <v>1792</v>
      </c>
      <c r="S259" s="8" t="s">
        <v>718</v>
      </c>
      <c r="T259" s="166">
        <v>200000002494</v>
      </c>
      <c r="U259" s="22">
        <v>0.18</v>
      </c>
      <c r="V259" s="8" t="s">
        <v>1269</v>
      </c>
      <c r="W259" s="8" t="s">
        <v>1300</v>
      </c>
      <c r="X259" s="78" t="s">
        <v>12</v>
      </c>
      <c r="Y259" s="8" t="s">
        <v>1</v>
      </c>
      <c r="Z259" s="8"/>
      <c r="AA259" s="8"/>
      <c r="AB259" s="8"/>
      <c r="AC259" s="85"/>
      <c r="AD259" s="85"/>
      <c r="AE259" s="8"/>
      <c r="AF259" s="89"/>
      <c r="AH259" s="175"/>
      <c r="AI259" s="89"/>
    </row>
    <row r="260" spans="2:37" x14ac:dyDescent="0.25">
      <c r="B260">
        <v>68</v>
      </c>
      <c r="C260" t="s">
        <v>1908</v>
      </c>
      <c r="D260" t="s">
        <v>1837</v>
      </c>
      <c r="E260" t="s">
        <v>1690</v>
      </c>
      <c r="F260" t="s">
        <v>1888</v>
      </c>
      <c r="G260" t="s">
        <v>10</v>
      </c>
      <c r="I260" t="s">
        <v>1817</v>
      </c>
      <c r="J260" s="10" t="s">
        <v>9</v>
      </c>
      <c r="K260" s="10" t="s">
        <v>506</v>
      </c>
      <c r="L260" s="10" t="s">
        <v>1288</v>
      </c>
      <c r="M260" s="10" t="s">
        <v>1289</v>
      </c>
      <c r="N260" s="11" t="s">
        <v>590</v>
      </c>
      <c r="O260" s="10" t="s">
        <v>303</v>
      </c>
      <c r="P260" s="10" t="s">
        <v>563</v>
      </c>
      <c r="Q260" s="10" t="s">
        <v>1791</v>
      </c>
      <c r="R260" s="10" t="s">
        <v>1792</v>
      </c>
      <c r="S260" s="8" t="s">
        <v>718</v>
      </c>
      <c r="T260" s="166">
        <v>200000002494</v>
      </c>
      <c r="U260" s="22">
        <v>0.18</v>
      </c>
      <c r="V260" s="8" t="s">
        <v>1269</v>
      </c>
      <c r="W260" s="8" t="s">
        <v>1301</v>
      </c>
      <c r="X260" s="78" t="s">
        <v>12</v>
      </c>
      <c r="Y260" s="8" t="s">
        <v>1</v>
      </c>
      <c r="Z260" s="8"/>
      <c r="AA260" s="8"/>
      <c r="AB260" s="8"/>
      <c r="AC260" s="85"/>
      <c r="AD260" s="85"/>
      <c r="AE260" s="8"/>
      <c r="AF260" s="89"/>
      <c r="AH260" s="175"/>
      <c r="AI260" s="89"/>
    </row>
    <row r="261" spans="2:37" x14ac:dyDescent="0.25">
      <c r="B261">
        <v>68</v>
      </c>
      <c r="C261" t="s">
        <v>1908</v>
      </c>
      <c r="D261" t="s">
        <v>1837</v>
      </c>
      <c r="E261" t="s">
        <v>1690</v>
      </c>
      <c r="F261" t="s">
        <v>1888</v>
      </c>
      <c r="G261" t="s">
        <v>10</v>
      </c>
      <c r="I261" t="s">
        <v>1817</v>
      </c>
      <c r="J261" s="10" t="s">
        <v>9</v>
      </c>
      <c r="K261" s="10" t="s">
        <v>506</v>
      </c>
      <c r="L261" s="10" t="s">
        <v>1292</v>
      </c>
      <c r="M261" s="10" t="s">
        <v>1293</v>
      </c>
      <c r="N261" s="11" t="s">
        <v>590</v>
      </c>
      <c r="O261" s="10" t="s">
        <v>303</v>
      </c>
      <c r="P261" s="10" t="s">
        <v>563</v>
      </c>
      <c r="Q261" s="10" t="s">
        <v>1791</v>
      </c>
      <c r="R261" s="10" t="s">
        <v>1792</v>
      </c>
      <c r="S261" s="8" t="s">
        <v>718</v>
      </c>
      <c r="T261" s="166">
        <v>200000002494</v>
      </c>
      <c r="U261" s="22">
        <v>0.18</v>
      </c>
      <c r="V261" s="8" t="s">
        <v>1269</v>
      </c>
      <c r="W261" s="144" t="s">
        <v>1310</v>
      </c>
      <c r="X261" s="78" t="s">
        <v>12</v>
      </c>
      <c r="Y261" s="8" t="s">
        <v>1</v>
      </c>
      <c r="Z261" s="8"/>
      <c r="AA261" s="8"/>
      <c r="AB261" s="8"/>
      <c r="AC261" s="85"/>
      <c r="AD261" s="85"/>
      <c r="AE261" s="8"/>
      <c r="AF261" s="89"/>
      <c r="AH261" s="175"/>
      <c r="AI261" s="89"/>
    </row>
    <row r="262" spans="2:37" x14ac:dyDescent="0.25">
      <c r="B262">
        <v>68</v>
      </c>
      <c r="C262" t="s">
        <v>1908</v>
      </c>
      <c r="D262" t="s">
        <v>1837</v>
      </c>
      <c r="E262" t="s">
        <v>1690</v>
      </c>
      <c r="F262" t="s">
        <v>1888</v>
      </c>
      <c r="G262" t="s">
        <v>10</v>
      </c>
      <c r="I262" t="s">
        <v>1817</v>
      </c>
      <c r="J262" s="10" t="s">
        <v>9</v>
      </c>
      <c r="K262" s="10" t="s">
        <v>514</v>
      </c>
      <c r="L262" s="10" t="s">
        <v>1302</v>
      </c>
      <c r="M262" s="10" t="s">
        <v>1303</v>
      </c>
      <c r="N262" s="11" t="s">
        <v>590</v>
      </c>
      <c r="O262" s="10" t="s">
        <v>339</v>
      </c>
      <c r="P262" s="10" t="s">
        <v>563</v>
      </c>
      <c r="Q262" s="10" t="s">
        <v>1791</v>
      </c>
      <c r="R262" s="10" t="s">
        <v>1792</v>
      </c>
      <c r="S262" s="8" t="s">
        <v>718</v>
      </c>
      <c r="T262" s="166">
        <v>200000002494</v>
      </c>
      <c r="U262" s="22">
        <v>0.18</v>
      </c>
      <c r="V262" s="8" t="s">
        <v>1269</v>
      </c>
      <c r="W262" t="s">
        <v>1311</v>
      </c>
      <c r="X262" s="78" t="s">
        <v>12</v>
      </c>
      <c r="Y262" s="8" t="s">
        <v>1</v>
      </c>
      <c r="Z262" s="8"/>
      <c r="AA262" s="8"/>
      <c r="AB262" s="8"/>
      <c r="AC262" s="85"/>
      <c r="AD262" s="85"/>
      <c r="AE262" s="8"/>
      <c r="AF262" s="89"/>
      <c r="AH262" s="175"/>
      <c r="AI262" s="89"/>
    </row>
    <row r="263" spans="2:37" x14ac:dyDescent="0.25">
      <c r="B263">
        <v>68</v>
      </c>
      <c r="C263" t="s">
        <v>1908</v>
      </c>
      <c r="D263" t="s">
        <v>1837</v>
      </c>
      <c r="E263" t="s">
        <v>1690</v>
      </c>
      <c r="F263" t="s">
        <v>1888</v>
      </c>
      <c r="G263" t="s">
        <v>10</v>
      </c>
      <c r="I263" t="s">
        <v>1817</v>
      </c>
      <c r="J263" s="10" t="s">
        <v>9</v>
      </c>
      <c r="K263" s="10" t="s">
        <v>514</v>
      </c>
      <c r="L263" s="10" t="s">
        <v>1304</v>
      </c>
      <c r="M263" s="10" t="s">
        <v>1305</v>
      </c>
      <c r="N263" s="11" t="s">
        <v>590</v>
      </c>
      <c r="O263" s="10" t="s">
        <v>339</v>
      </c>
      <c r="P263" s="10" t="s">
        <v>563</v>
      </c>
      <c r="Q263" s="10" t="s">
        <v>1791</v>
      </c>
      <c r="R263" s="10" t="s">
        <v>1792</v>
      </c>
      <c r="S263" s="8" t="s">
        <v>718</v>
      </c>
      <c r="T263" s="166">
        <v>200000002494</v>
      </c>
      <c r="U263" s="22">
        <v>0.18</v>
      </c>
      <c r="V263" s="8" t="s">
        <v>1269</v>
      </c>
      <c r="W263" s="8" t="s">
        <v>1312</v>
      </c>
      <c r="X263" s="78" t="s">
        <v>12</v>
      </c>
      <c r="Y263" s="8" t="s">
        <v>1</v>
      </c>
      <c r="Z263" s="8"/>
      <c r="AA263" s="8"/>
      <c r="AB263" s="8"/>
      <c r="AC263" s="85"/>
      <c r="AD263" s="85"/>
      <c r="AE263" s="8"/>
      <c r="AF263" s="89"/>
      <c r="AH263" s="175"/>
      <c r="AI263" s="89"/>
    </row>
    <row r="264" spans="2:37" x14ac:dyDescent="0.25">
      <c r="B264">
        <v>68</v>
      </c>
      <c r="C264" t="s">
        <v>1908</v>
      </c>
      <c r="D264" t="s">
        <v>1837</v>
      </c>
      <c r="E264" t="s">
        <v>1690</v>
      </c>
      <c r="F264" t="s">
        <v>1888</v>
      </c>
      <c r="G264" t="s">
        <v>10</v>
      </c>
      <c r="I264" t="s">
        <v>1817</v>
      </c>
      <c r="J264" s="10" t="s">
        <v>9</v>
      </c>
      <c r="K264" s="10" t="s">
        <v>514</v>
      </c>
      <c r="L264" s="10" t="s">
        <v>1306</v>
      </c>
      <c r="M264" s="10" t="s">
        <v>1313</v>
      </c>
      <c r="N264" s="11" t="s">
        <v>590</v>
      </c>
      <c r="O264" s="10" t="s">
        <v>339</v>
      </c>
      <c r="P264" s="10" t="s">
        <v>563</v>
      </c>
      <c r="Q264" s="10" t="s">
        <v>1791</v>
      </c>
      <c r="R264" s="10" t="s">
        <v>1792</v>
      </c>
      <c r="S264" s="8" t="s">
        <v>718</v>
      </c>
      <c r="T264" s="166">
        <v>200000002494</v>
      </c>
      <c r="U264" s="22">
        <v>0.18</v>
      </c>
      <c r="V264" s="8" t="s">
        <v>1269</v>
      </c>
      <c r="W264" s="8" t="s">
        <v>1314</v>
      </c>
      <c r="X264" s="78" t="s">
        <v>12</v>
      </c>
      <c r="Y264" s="8" t="s">
        <v>1</v>
      </c>
      <c r="Z264" s="8"/>
      <c r="AA264" s="8"/>
      <c r="AB264" s="8"/>
      <c r="AC264" s="85"/>
      <c r="AD264" s="85"/>
      <c r="AE264" s="8"/>
      <c r="AF264" s="89"/>
      <c r="AH264" s="175"/>
      <c r="AI264" s="89"/>
    </row>
    <row r="265" spans="2:37" x14ac:dyDescent="0.25">
      <c r="B265">
        <v>68</v>
      </c>
      <c r="C265" t="s">
        <v>1908</v>
      </c>
      <c r="D265" t="s">
        <v>1837</v>
      </c>
      <c r="E265" t="s">
        <v>1690</v>
      </c>
      <c r="F265" t="s">
        <v>1888</v>
      </c>
      <c r="G265" t="s">
        <v>10</v>
      </c>
      <c r="I265" t="s">
        <v>1817</v>
      </c>
      <c r="J265" s="10" t="s">
        <v>9</v>
      </c>
      <c r="K265" s="10" t="s">
        <v>553</v>
      </c>
      <c r="L265" s="10" t="s">
        <v>1307</v>
      </c>
      <c r="M265" s="10" t="s">
        <v>1308</v>
      </c>
      <c r="N265" s="11" t="s">
        <v>590</v>
      </c>
      <c r="O265" s="10" t="s">
        <v>339</v>
      </c>
      <c r="P265" s="10" t="s">
        <v>563</v>
      </c>
      <c r="Q265" s="10" t="s">
        <v>1791</v>
      </c>
      <c r="R265" s="10" t="s">
        <v>1792</v>
      </c>
      <c r="S265" s="8" t="s">
        <v>718</v>
      </c>
      <c r="T265" s="166">
        <v>200000002494</v>
      </c>
      <c r="U265" s="22">
        <v>0.18</v>
      </c>
      <c r="V265" s="8" t="s">
        <v>1269</v>
      </c>
      <c r="W265" s="146" t="s">
        <v>1309</v>
      </c>
      <c r="X265" s="78" t="s">
        <v>12</v>
      </c>
      <c r="Y265" s="8" t="s">
        <v>1</v>
      </c>
      <c r="Z265" s="8"/>
      <c r="AA265" s="8"/>
      <c r="AB265" s="8"/>
      <c r="AC265" s="85"/>
      <c r="AD265" s="85"/>
      <c r="AE265" s="8"/>
      <c r="AF265" s="89"/>
      <c r="AH265" s="175"/>
      <c r="AI265" s="89"/>
    </row>
    <row r="266" spans="2:37" x14ac:dyDescent="0.25">
      <c r="B266">
        <v>68</v>
      </c>
      <c r="C266" t="s">
        <v>1908</v>
      </c>
      <c r="D266" t="s">
        <v>1837</v>
      </c>
      <c r="E266" t="s">
        <v>1690</v>
      </c>
      <c r="F266" t="s">
        <v>1888</v>
      </c>
      <c r="G266" t="s">
        <v>10</v>
      </c>
      <c r="I266" t="s">
        <v>1817</v>
      </c>
      <c r="J266" s="10" t="s">
        <v>9</v>
      </c>
      <c r="K266" s="10" t="s">
        <v>497</v>
      </c>
      <c r="L266" s="10" t="s">
        <v>1283</v>
      </c>
      <c r="M266" s="10" t="s">
        <v>1284</v>
      </c>
      <c r="N266" s="11" t="s">
        <v>590</v>
      </c>
      <c r="O266" s="10" t="s">
        <v>339</v>
      </c>
      <c r="P266" s="10" t="s">
        <v>563</v>
      </c>
      <c r="Q266" s="10" t="s">
        <v>1791</v>
      </c>
      <c r="R266" s="10" t="s">
        <v>1792</v>
      </c>
      <c r="S266" s="8" t="s">
        <v>718</v>
      </c>
      <c r="T266" s="166">
        <v>200000002494</v>
      </c>
      <c r="U266" s="22">
        <v>0.18</v>
      </c>
      <c r="V266" s="8" t="s">
        <v>1269</v>
      </c>
      <c r="W266" s="146" t="s">
        <v>1315</v>
      </c>
      <c r="X266" s="78" t="s">
        <v>12</v>
      </c>
      <c r="Y266" s="8" t="s">
        <v>1</v>
      </c>
      <c r="Z266" s="8"/>
      <c r="AA266" s="8"/>
      <c r="AB266" s="8"/>
      <c r="AC266" s="85"/>
      <c r="AD266" s="85"/>
      <c r="AE266" s="8"/>
      <c r="AF266" s="89"/>
      <c r="AH266" s="175"/>
      <c r="AI266" s="89"/>
    </row>
    <row r="267" spans="2:37" x14ac:dyDescent="0.25">
      <c r="J267" s="32"/>
      <c r="K267" s="32"/>
      <c r="L267" s="32"/>
      <c r="M267" s="32"/>
      <c r="N267" s="33"/>
      <c r="O267" s="32"/>
      <c r="P267" s="32"/>
      <c r="Q267" s="32"/>
      <c r="R267" s="32"/>
      <c r="T267" s="196"/>
      <c r="X267" s="84"/>
      <c r="AA267" s="87">
        <f>SUM(AA256:AA266)</f>
        <v>16330</v>
      </c>
      <c r="AB267" s="90">
        <f>AVERAGE(AB256:AB266)/1000</f>
        <v>99.015424735751182</v>
      </c>
      <c r="AC267" s="87">
        <f>SUM(AC256:AC266)</f>
        <v>1616921.8859348167</v>
      </c>
      <c r="AD267" s="87"/>
      <c r="AE267" s="87">
        <f>SUM(AE256:AE266)</f>
        <v>1616921.8859348167</v>
      </c>
      <c r="AF267" s="89">
        <f>AC267-AE267</f>
        <v>0</v>
      </c>
      <c r="AH267" s="175"/>
      <c r="AI267" s="89"/>
    </row>
    <row r="268" spans="2:37" x14ac:dyDescent="0.25">
      <c r="J268" s="32"/>
      <c r="K268" s="32"/>
      <c r="L268" s="32"/>
      <c r="M268" s="32"/>
      <c r="N268" s="33"/>
      <c r="O268" s="32"/>
      <c r="P268" s="32"/>
      <c r="Q268" s="32"/>
      <c r="R268" s="32"/>
      <c r="T268" s="196"/>
      <c r="X268" s="84"/>
    </row>
    <row r="269" spans="2:37" ht="18.75" x14ac:dyDescent="0.3">
      <c r="J269" s="16" t="s">
        <v>52</v>
      </c>
      <c r="K269" s="27" t="s">
        <v>673</v>
      </c>
      <c r="L269" s="27"/>
      <c r="M269" s="27"/>
      <c r="N269" s="28"/>
      <c r="O269" s="191"/>
      <c r="P269" s="191"/>
      <c r="Q269" s="32"/>
      <c r="R269" s="32"/>
      <c r="T269" s="196"/>
      <c r="X269" s="84"/>
    </row>
    <row r="270" spans="2:37" x14ac:dyDescent="0.25">
      <c r="B270">
        <v>67</v>
      </c>
      <c r="C270" t="s">
        <v>1908</v>
      </c>
      <c r="D270" t="s">
        <v>1837</v>
      </c>
      <c r="E270" t="s">
        <v>1690</v>
      </c>
      <c r="F270" t="s">
        <v>1858</v>
      </c>
      <c r="G270" t="s">
        <v>10</v>
      </c>
      <c r="I270" t="s">
        <v>11</v>
      </c>
      <c r="J270" s="10" t="s">
        <v>9</v>
      </c>
      <c r="K270" s="10" t="s">
        <v>506</v>
      </c>
      <c r="L270" s="10" t="s">
        <v>1294</v>
      </c>
      <c r="M270" s="10" t="s">
        <v>1001</v>
      </c>
      <c r="N270" s="11" t="s">
        <v>674</v>
      </c>
      <c r="O270" s="10"/>
      <c r="P270" s="10" t="s">
        <v>578</v>
      </c>
      <c r="Q270" s="10" t="s">
        <v>1514</v>
      </c>
      <c r="R270" s="10"/>
      <c r="S270" s="8" t="s">
        <v>723</v>
      </c>
      <c r="T270" s="168">
        <v>200000011545</v>
      </c>
      <c r="U270" s="23">
        <v>0.32500000000000001</v>
      </c>
      <c r="V270" s="8" t="s">
        <v>1268</v>
      </c>
      <c r="W270" s="8" t="s">
        <v>2091</v>
      </c>
      <c r="X270" s="78" t="s">
        <v>14</v>
      </c>
      <c r="Y270" s="8"/>
      <c r="Z270" s="8"/>
      <c r="AA270" s="14">
        <v>725</v>
      </c>
      <c r="AB270" s="85">
        <v>90679.646952903306</v>
      </c>
      <c r="AC270" s="85">
        <f t="shared" ref="AC270" si="46">AA270/1000*AB270</f>
        <v>65742.744040854901</v>
      </c>
      <c r="AD270" s="85"/>
      <c r="AE270" s="8"/>
      <c r="AK270" s="76" t="s">
        <v>38</v>
      </c>
    </row>
    <row r="271" spans="2:37" x14ac:dyDescent="0.25">
      <c r="J271" s="32"/>
      <c r="K271" s="32"/>
      <c r="L271" s="32"/>
      <c r="M271" s="32"/>
      <c r="N271" s="33"/>
      <c r="O271" s="32"/>
      <c r="P271" s="32"/>
      <c r="Q271" s="32"/>
      <c r="R271" s="32"/>
      <c r="T271" s="196"/>
      <c r="X271" s="84"/>
      <c r="AA271" s="87">
        <f>SUM(AA270)</f>
        <v>725</v>
      </c>
      <c r="AB271" s="90">
        <f>AVERAGE(AB270)/1000</f>
        <v>90.679646952903312</v>
      </c>
      <c r="AC271" s="87">
        <f>SUM(AC270)</f>
        <v>65742.744040854901</v>
      </c>
      <c r="AD271" s="87"/>
    </row>
    <row r="274" spans="2:36" ht="18.75" x14ac:dyDescent="0.3">
      <c r="J274" s="16" t="s">
        <v>52</v>
      </c>
      <c r="K274" s="27" t="s">
        <v>592</v>
      </c>
      <c r="L274" s="27"/>
      <c r="M274" s="27"/>
      <c r="N274" s="28"/>
      <c r="O274" s="28"/>
      <c r="P274" s="28"/>
      <c r="Q274" s="28"/>
    </row>
    <row r="275" spans="2:36" x14ac:dyDescent="0.25">
      <c r="B275">
        <v>77</v>
      </c>
      <c r="C275" t="s">
        <v>1908</v>
      </c>
      <c r="D275" t="s">
        <v>1837</v>
      </c>
      <c r="E275" t="s">
        <v>1690</v>
      </c>
      <c r="F275" t="s">
        <v>1861</v>
      </c>
      <c r="G275" t="s">
        <v>10</v>
      </c>
      <c r="I275" t="s">
        <v>1817</v>
      </c>
      <c r="J275" s="94" t="s">
        <v>9</v>
      </c>
      <c r="K275" s="94" t="s">
        <v>506</v>
      </c>
      <c r="L275" s="94" t="s">
        <v>1292</v>
      </c>
      <c r="M275" s="94" t="s">
        <v>1293</v>
      </c>
      <c r="N275" s="135" t="s">
        <v>593</v>
      </c>
      <c r="O275" s="94" t="s">
        <v>303</v>
      </c>
      <c r="P275" s="94" t="s">
        <v>563</v>
      </c>
      <c r="Q275" s="94" t="s">
        <v>1986</v>
      </c>
      <c r="R275" s="94" t="s">
        <v>1693</v>
      </c>
      <c r="S275" s="123" t="s">
        <v>98</v>
      </c>
      <c r="T275" s="167">
        <v>200000001101</v>
      </c>
      <c r="U275" s="133">
        <v>0.55000000000000004</v>
      </c>
      <c r="V275" s="123" t="s">
        <v>1270</v>
      </c>
      <c r="W275" s="123" t="s">
        <v>1365</v>
      </c>
      <c r="X275" s="123" t="s">
        <v>12</v>
      </c>
      <c r="Y275" s="123"/>
      <c r="Z275" s="123"/>
      <c r="AA275" s="138">
        <v>24336</v>
      </c>
      <c r="AB275" s="138">
        <v>19662.795748918423</v>
      </c>
      <c r="AC275" s="134">
        <f t="shared" ref="AC275:AC281" si="47">AA275/1000*AB275</f>
        <v>478513.79734567873</v>
      </c>
      <c r="AD275" s="134"/>
      <c r="AE275" s="134">
        <f>AA275/1000*U275/U$275*AB$275</f>
        <v>478513.79734567873</v>
      </c>
      <c r="AJ275" t="s">
        <v>675</v>
      </c>
    </row>
    <row r="276" spans="2:36" x14ac:dyDescent="0.25">
      <c r="B276">
        <v>77</v>
      </c>
      <c r="C276" t="s">
        <v>1908</v>
      </c>
      <c r="D276" t="s">
        <v>1837</v>
      </c>
      <c r="E276" t="s">
        <v>1690</v>
      </c>
      <c r="F276" t="s">
        <v>1861</v>
      </c>
      <c r="G276" t="s">
        <v>10</v>
      </c>
      <c r="I276" t="s">
        <v>1817</v>
      </c>
      <c r="J276" s="10" t="s">
        <v>9</v>
      </c>
      <c r="K276" s="10" t="s">
        <v>506</v>
      </c>
      <c r="L276" s="10" t="s">
        <v>1296</v>
      </c>
      <c r="M276" s="10" t="s">
        <v>1002</v>
      </c>
      <c r="N276" s="11" t="s">
        <v>593</v>
      </c>
      <c r="O276" s="10" t="s">
        <v>303</v>
      </c>
      <c r="P276" s="10" t="s">
        <v>563</v>
      </c>
      <c r="Q276" s="10" t="s">
        <v>1986</v>
      </c>
      <c r="R276" s="10" t="s">
        <v>1693</v>
      </c>
      <c r="S276" s="8" t="s">
        <v>98</v>
      </c>
      <c r="T276" s="166">
        <v>200000001101</v>
      </c>
      <c r="U276" s="22">
        <v>0.55000000000000004</v>
      </c>
      <c r="V276" s="8" t="s">
        <v>1270</v>
      </c>
      <c r="W276" s="8" t="s">
        <v>1366</v>
      </c>
      <c r="X276" s="8" t="s">
        <v>12</v>
      </c>
      <c r="Y276" s="8"/>
      <c r="Z276" s="8"/>
      <c r="AA276" s="14"/>
      <c r="AB276" s="14"/>
      <c r="AC276" s="85"/>
      <c r="AD276" s="85"/>
      <c r="AE276" s="85"/>
      <c r="AJ276" t="s">
        <v>675</v>
      </c>
    </row>
    <row r="277" spans="2:36" x14ac:dyDescent="0.25">
      <c r="B277">
        <v>77</v>
      </c>
      <c r="C277" t="s">
        <v>1908</v>
      </c>
      <c r="D277" t="s">
        <v>1837</v>
      </c>
      <c r="E277" t="s">
        <v>1690</v>
      </c>
      <c r="F277" t="s">
        <v>1861</v>
      </c>
      <c r="G277" t="s">
        <v>10</v>
      </c>
      <c r="I277" t="s">
        <v>1817</v>
      </c>
      <c r="J277" s="10" t="s">
        <v>9</v>
      </c>
      <c r="K277" s="10" t="s">
        <v>1367</v>
      </c>
      <c r="L277" s="10" t="s">
        <v>1368</v>
      </c>
      <c r="M277" s="10" t="s">
        <v>1336</v>
      </c>
      <c r="N277" s="11" t="s">
        <v>593</v>
      </c>
      <c r="O277" s="10" t="s">
        <v>303</v>
      </c>
      <c r="P277" s="10" t="s">
        <v>563</v>
      </c>
      <c r="Q277" s="10" t="s">
        <v>1986</v>
      </c>
      <c r="R277" s="10" t="s">
        <v>1693</v>
      </c>
      <c r="S277" s="8" t="s">
        <v>98</v>
      </c>
      <c r="T277" s="166">
        <v>200000001101</v>
      </c>
      <c r="U277" s="22">
        <v>0.55000000000000004</v>
      </c>
      <c r="V277" s="8" t="s">
        <v>1270</v>
      </c>
      <c r="W277" s="8" t="s">
        <v>1369</v>
      </c>
      <c r="X277" s="8" t="s">
        <v>12</v>
      </c>
      <c r="Y277" s="8"/>
      <c r="Z277" s="8"/>
      <c r="AA277" s="14"/>
      <c r="AB277" s="14"/>
      <c r="AC277" s="85"/>
      <c r="AD277" s="85"/>
      <c r="AE277" s="85"/>
      <c r="AJ277" t="s">
        <v>675</v>
      </c>
    </row>
    <row r="278" spans="2:36" x14ac:dyDescent="0.25">
      <c r="B278">
        <v>77</v>
      </c>
      <c r="C278" t="s">
        <v>1908</v>
      </c>
      <c r="D278" t="s">
        <v>1837</v>
      </c>
      <c r="E278" t="s">
        <v>1690</v>
      </c>
      <c r="F278" t="s">
        <v>1861</v>
      </c>
      <c r="G278" t="s">
        <v>10</v>
      </c>
      <c r="I278" t="s">
        <v>1817</v>
      </c>
      <c r="J278" s="10" t="s">
        <v>9</v>
      </c>
      <c r="K278" s="10" t="s">
        <v>506</v>
      </c>
      <c r="L278" s="10" t="s">
        <v>1294</v>
      </c>
      <c r="M278" s="10" t="s">
        <v>1001</v>
      </c>
      <c r="N278" s="11" t="s">
        <v>594</v>
      </c>
      <c r="O278" s="10" t="s">
        <v>297</v>
      </c>
      <c r="P278" s="10" t="s">
        <v>563</v>
      </c>
      <c r="Q278" s="10" t="s">
        <v>1986</v>
      </c>
      <c r="R278" s="10" t="s">
        <v>1693</v>
      </c>
      <c r="S278" s="8" t="s">
        <v>98</v>
      </c>
      <c r="T278" s="166">
        <v>200000002237</v>
      </c>
      <c r="U278" s="22">
        <v>0.14000000000000001</v>
      </c>
      <c r="V278" s="8" t="s">
        <v>1270</v>
      </c>
      <c r="W278" s="8" t="s">
        <v>1370</v>
      </c>
      <c r="X278" s="8" t="s">
        <v>12</v>
      </c>
      <c r="Y278" s="8"/>
      <c r="Z278" s="8"/>
      <c r="AA278" s="14">
        <v>1274</v>
      </c>
      <c r="AB278" s="14">
        <v>39930.37013080201</v>
      </c>
      <c r="AC278" s="85">
        <f t="shared" si="47"/>
        <v>50871.291546641762</v>
      </c>
      <c r="AD278" s="12">
        <v>200000001101</v>
      </c>
      <c r="AE278" s="85">
        <f>AA278/1000*U278/U$275*AB$275</f>
        <v>6376.4659086856173</v>
      </c>
      <c r="AJ278" t="s">
        <v>675</v>
      </c>
    </row>
    <row r="279" spans="2:36" x14ac:dyDescent="0.25">
      <c r="B279">
        <v>77</v>
      </c>
      <c r="C279" t="s">
        <v>1908</v>
      </c>
      <c r="D279" t="s">
        <v>1837</v>
      </c>
      <c r="E279" t="s">
        <v>1690</v>
      </c>
      <c r="F279" t="s">
        <v>1861</v>
      </c>
      <c r="G279" t="s">
        <v>10</v>
      </c>
      <c r="I279" t="s">
        <v>1817</v>
      </c>
      <c r="J279" s="10" t="s">
        <v>9</v>
      </c>
      <c r="K279" s="10" t="s">
        <v>506</v>
      </c>
      <c r="L279" s="10" t="s">
        <v>1296</v>
      </c>
      <c r="M279" s="10" t="s">
        <v>1002</v>
      </c>
      <c r="N279" s="11" t="s">
        <v>594</v>
      </c>
      <c r="O279" s="10" t="s">
        <v>297</v>
      </c>
      <c r="P279" s="10" t="s">
        <v>563</v>
      </c>
      <c r="Q279" s="10" t="s">
        <v>1986</v>
      </c>
      <c r="R279" s="10" t="s">
        <v>1693</v>
      </c>
      <c r="S279" s="8" t="s">
        <v>98</v>
      </c>
      <c r="T279" s="166">
        <v>200000002237</v>
      </c>
      <c r="U279" s="22">
        <v>0.14000000000000001</v>
      </c>
      <c r="V279" s="8" t="s">
        <v>1270</v>
      </c>
      <c r="W279" s="8" t="s">
        <v>1371</v>
      </c>
      <c r="X279" s="8" t="s">
        <v>12</v>
      </c>
      <c r="Y279" s="8"/>
      <c r="Z279" s="8"/>
      <c r="AA279" s="14"/>
      <c r="AB279" s="14"/>
      <c r="AC279" s="85"/>
      <c r="AD279" s="85"/>
      <c r="AE279" s="85"/>
      <c r="AJ279" t="s">
        <v>675</v>
      </c>
    </row>
    <row r="280" spans="2:36" x14ac:dyDescent="0.25">
      <c r="B280">
        <v>77</v>
      </c>
      <c r="C280" t="s">
        <v>1908</v>
      </c>
      <c r="D280" t="s">
        <v>1837</v>
      </c>
      <c r="E280" t="s">
        <v>1690</v>
      </c>
      <c r="F280" t="s">
        <v>1861</v>
      </c>
      <c r="G280" t="s">
        <v>10</v>
      </c>
      <c r="I280" t="s">
        <v>1817</v>
      </c>
      <c r="J280" s="10" t="s">
        <v>9</v>
      </c>
      <c r="K280" s="10" t="s">
        <v>506</v>
      </c>
      <c r="L280" s="10" t="s">
        <v>1288</v>
      </c>
      <c r="M280" s="10" t="s">
        <v>1289</v>
      </c>
      <c r="N280" s="11" t="s">
        <v>594</v>
      </c>
      <c r="O280" s="10" t="s">
        <v>297</v>
      </c>
      <c r="P280" s="10" t="s">
        <v>563</v>
      </c>
      <c r="Q280" s="10" t="s">
        <v>1986</v>
      </c>
      <c r="R280" s="10" t="s">
        <v>1693</v>
      </c>
      <c r="S280" s="8" t="s">
        <v>98</v>
      </c>
      <c r="T280" s="166">
        <v>200000002237</v>
      </c>
      <c r="U280" s="22">
        <v>0.14000000000000001</v>
      </c>
      <c r="V280" s="8" t="s">
        <v>1270</v>
      </c>
      <c r="W280" s="8" t="s">
        <v>1372</v>
      </c>
      <c r="X280" s="8" t="s">
        <v>12</v>
      </c>
      <c r="Y280" s="8"/>
      <c r="Z280" s="8"/>
      <c r="AA280" s="14"/>
      <c r="AB280" s="14"/>
      <c r="AC280" s="85"/>
      <c r="AD280" s="85"/>
      <c r="AE280" s="85"/>
      <c r="AJ280" t="s">
        <v>675</v>
      </c>
    </row>
    <row r="281" spans="2:36" x14ac:dyDescent="0.25">
      <c r="B281">
        <v>77</v>
      </c>
      <c r="C281" t="s">
        <v>1908</v>
      </c>
      <c r="D281" t="s">
        <v>1837</v>
      </c>
      <c r="E281" t="s">
        <v>1690</v>
      </c>
      <c r="F281" t="s">
        <v>1861</v>
      </c>
      <c r="G281" t="s">
        <v>10</v>
      </c>
      <c r="I281" t="s">
        <v>1817</v>
      </c>
      <c r="J281" s="10" t="s">
        <v>9</v>
      </c>
      <c r="K281" s="10" t="s">
        <v>496</v>
      </c>
      <c r="L281" s="145"/>
      <c r="M281" s="145"/>
      <c r="N281" s="11" t="s">
        <v>595</v>
      </c>
      <c r="O281" s="10" t="s">
        <v>303</v>
      </c>
      <c r="P281" s="10" t="s">
        <v>563</v>
      </c>
      <c r="Q281" s="10" t="s">
        <v>1986</v>
      </c>
      <c r="R281" s="10" t="s">
        <v>1693</v>
      </c>
      <c r="S281" s="8" t="s">
        <v>427</v>
      </c>
      <c r="T281" s="166">
        <v>200000007331</v>
      </c>
      <c r="U281" s="22">
        <v>0.57999999999999996</v>
      </c>
      <c r="V281" s="8" t="s">
        <v>1270</v>
      </c>
      <c r="W281" s="3" t="s">
        <v>1373</v>
      </c>
      <c r="X281" s="8" t="s">
        <v>12</v>
      </c>
      <c r="Y281" s="8"/>
      <c r="Z281" s="8"/>
      <c r="AA281" s="14">
        <v>1170</v>
      </c>
      <c r="AB281" s="14">
        <v>32209.658785303956</v>
      </c>
      <c r="AC281" s="85">
        <f t="shared" si="47"/>
        <v>37685.300778805627</v>
      </c>
      <c r="AD281" s="12">
        <v>200000001101</v>
      </c>
      <c r="AE281" s="85">
        <f>AA281/1000*U281/U$275*AB$275</f>
        <v>24260.314900392797</v>
      </c>
      <c r="AJ281" t="s">
        <v>675</v>
      </c>
    </row>
    <row r="282" spans="2:36" x14ac:dyDescent="0.25">
      <c r="AA282" s="87">
        <f>SUM(AA275:AA281)</f>
        <v>26780</v>
      </c>
      <c r="AB282" s="90">
        <f>AVERAGE(AB275:AB281)/1000</f>
        <v>30.600941555008127</v>
      </c>
      <c r="AC282" s="87">
        <f>SUM(AC275:AC281)</f>
        <v>567070.38967112615</v>
      </c>
      <c r="AD282" s="87"/>
      <c r="AE282" s="87">
        <f>SUM(AE275:AE281)</f>
        <v>509150.57815475715</v>
      </c>
      <c r="AF282" s="89">
        <f>AC282-AE282</f>
        <v>57919.811516368994</v>
      </c>
    </row>
    <row r="284" spans="2:36" ht="18.75" x14ac:dyDescent="0.3">
      <c r="J284" s="16" t="s">
        <v>52</v>
      </c>
      <c r="K284" s="27" t="s">
        <v>596</v>
      </c>
      <c r="L284" s="27"/>
      <c r="M284" s="27"/>
      <c r="N284" s="28"/>
    </row>
    <row r="285" spans="2:36" x14ac:dyDescent="0.25">
      <c r="B285">
        <v>76</v>
      </c>
      <c r="C285" t="s">
        <v>1908</v>
      </c>
      <c r="D285" t="s">
        <v>1837</v>
      </c>
      <c r="E285" t="s">
        <v>1690</v>
      </c>
      <c r="F285" t="s">
        <v>1861</v>
      </c>
      <c r="G285" t="s">
        <v>2</v>
      </c>
      <c r="I285" t="s">
        <v>1817</v>
      </c>
      <c r="J285" s="10" t="s">
        <v>9</v>
      </c>
      <c r="K285" s="10" t="s">
        <v>557</v>
      </c>
      <c r="L285" s="10" t="s">
        <v>1203</v>
      </c>
      <c r="M285" s="10" t="s">
        <v>757</v>
      </c>
      <c r="N285" s="11" t="s">
        <v>597</v>
      </c>
      <c r="O285" s="10" t="s">
        <v>502</v>
      </c>
      <c r="P285" s="10" t="s">
        <v>562</v>
      </c>
      <c r="Q285" s="10"/>
      <c r="R285" s="10"/>
      <c r="S285" s="8" t="s">
        <v>423</v>
      </c>
      <c r="T285" s="166">
        <v>200000003682</v>
      </c>
      <c r="U285" s="22">
        <v>0.15</v>
      </c>
      <c r="V285" s="8" t="s">
        <v>676</v>
      </c>
      <c r="W285" s="8" t="s">
        <v>1401</v>
      </c>
      <c r="X285" s="8" t="s">
        <v>13</v>
      </c>
      <c r="Y285" s="8"/>
      <c r="Z285" s="8"/>
      <c r="AA285" s="14">
        <v>6790</v>
      </c>
      <c r="AB285" s="85">
        <v>54942.447717231225</v>
      </c>
      <c r="AC285" s="85">
        <f t="shared" ref="AC285" si="48">AA285/1000*AB285</f>
        <v>373059.22000000003</v>
      </c>
      <c r="AD285" s="85"/>
      <c r="AE285" s="8"/>
    </row>
    <row r="286" spans="2:36" x14ac:dyDescent="0.25">
      <c r="AA286" s="87">
        <f>SUM(AA285)</f>
        <v>6790</v>
      </c>
      <c r="AB286" s="90">
        <f>AVERAGE(AB285)/1000</f>
        <v>54.942447717231225</v>
      </c>
      <c r="AC286" s="87">
        <f>SUM(AC285)</f>
        <v>373059.22000000003</v>
      </c>
      <c r="AD286" s="87"/>
    </row>
    <row r="287" spans="2:36" x14ac:dyDescent="0.25">
      <c r="AA287" s="87"/>
      <c r="AB287" s="90"/>
      <c r="AC287" s="87"/>
      <c r="AD287" s="87"/>
    </row>
    <row r="288" spans="2:36" ht="18.75" x14ac:dyDescent="0.3">
      <c r="J288" s="16" t="s">
        <v>52</v>
      </c>
      <c r="K288" s="27" t="s">
        <v>1484</v>
      </c>
      <c r="L288" s="27"/>
      <c r="M288" s="27"/>
      <c r="N288" s="28"/>
      <c r="AA288" s="87"/>
      <c r="AB288" s="90"/>
      <c r="AC288" s="87"/>
      <c r="AD288" s="87"/>
    </row>
    <row r="289" spans="2:38" x14ac:dyDescent="0.25">
      <c r="B289">
        <v>70</v>
      </c>
      <c r="C289" t="s">
        <v>1908</v>
      </c>
      <c r="D289" t="s">
        <v>1837</v>
      </c>
      <c r="E289" t="s">
        <v>1690</v>
      </c>
      <c r="F289" t="s">
        <v>1878</v>
      </c>
      <c r="G289" t="s">
        <v>10</v>
      </c>
      <c r="I289" t="s">
        <v>1817</v>
      </c>
      <c r="J289" s="10" t="s">
        <v>9</v>
      </c>
      <c r="K289" s="8" t="s">
        <v>503</v>
      </c>
      <c r="L289" s="8" t="s">
        <v>1280</v>
      </c>
      <c r="M289" s="8" t="s">
        <v>2058</v>
      </c>
      <c r="N289" s="8" t="s">
        <v>252</v>
      </c>
      <c r="O289" s="8" t="s">
        <v>297</v>
      </c>
      <c r="P289" s="8" t="s">
        <v>67</v>
      </c>
      <c r="Q289" s="8" t="s">
        <v>2061</v>
      </c>
      <c r="R289" s="8" t="s">
        <v>1693</v>
      </c>
      <c r="S289" s="8" t="s">
        <v>423</v>
      </c>
      <c r="T289" s="169">
        <v>200000006870</v>
      </c>
      <c r="U289" s="22">
        <v>0.60299999999999998</v>
      </c>
      <c r="V289" s="8" t="s">
        <v>256</v>
      </c>
      <c r="W289" s="8" t="s">
        <v>2059</v>
      </c>
      <c r="X289" s="8" t="s">
        <v>12</v>
      </c>
      <c r="Y289" s="8"/>
      <c r="Z289" s="8"/>
      <c r="AA289" s="8">
        <v>99610</v>
      </c>
      <c r="AB289" s="85">
        <v>15234.237902484621</v>
      </c>
      <c r="AC289" s="85">
        <f t="shared" ref="AC289" si="49">AA289/1000*AB289</f>
        <v>1517482.4374664931</v>
      </c>
      <c r="AD289" s="85"/>
      <c r="AE289" s="8"/>
    </row>
    <row r="290" spans="2:38" x14ac:dyDescent="0.25">
      <c r="J290" s="10" t="s">
        <v>9</v>
      </c>
      <c r="K290" s="8" t="s">
        <v>553</v>
      </c>
      <c r="L290" s="8" t="s">
        <v>1307</v>
      </c>
      <c r="M290" s="8" t="s">
        <v>1308</v>
      </c>
      <c r="N290" s="8" t="s">
        <v>252</v>
      </c>
      <c r="O290" s="8" t="s">
        <v>339</v>
      </c>
      <c r="P290" s="8" t="s">
        <v>67</v>
      </c>
      <c r="Q290" s="8" t="s">
        <v>2061</v>
      </c>
      <c r="R290" s="8" t="s">
        <v>1693</v>
      </c>
      <c r="S290" s="8" t="s">
        <v>423</v>
      </c>
      <c r="T290" s="169">
        <v>200000006870</v>
      </c>
      <c r="U290" s="22">
        <v>0.60299999999999998</v>
      </c>
      <c r="V290" s="8" t="s">
        <v>256</v>
      </c>
      <c r="W290" s="8" t="s">
        <v>2060</v>
      </c>
      <c r="X290" s="8" t="s">
        <v>12</v>
      </c>
      <c r="Y290" s="8"/>
      <c r="Z290" s="8"/>
      <c r="AA290" s="8"/>
      <c r="AB290" s="85"/>
      <c r="AC290" s="85"/>
      <c r="AD290" s="85"/>
      <c r="AE290" s="8"/>
    </row>
    <row r="291" spans="2:38" x14ac:dyDescent="0.25">
      <c r="T291" s="197"/>
      <c r="U291" s="61"/>
      <c r="AA291" s="87">
        <f>SUM(AA289)</f>
        <v>99610</v>
      </c>
      <c r="AB291" s="90">
        <f>AVERAGE(AB289)/1000</f>
        <v>15.234237902484621</v>
      </c>
      <c r="AC291" s="87">
        <f>SUM(AC289)</f>
        <v>1517482.4374664931</v>
      </c>
      <c r="AD291" s="87"/>
    </row>
    <row r="292" spans="2:38" x14ac:dyDescent="0.25">
      <c r="T292" s="197"/>
      <c r="U292" s="61"/>
    </row>
    <row r="293" spans="2:38" ht="18.75" x14ac:dyDescent="0.3">
      <c r="J293" s="16" t="s">
        <v>52</v>
      </c>
      <c r="K293" s="27" t="s">
        <v>599</v>
      </c>
      <c r="L293" s="27"/>
      <c r="M293" s="27"/>
      <c r="N293" s="28"/>
      <c r="O293" s="28"/>
      <c r="P293" s="28"/>
    </row>
    <row r="294" spans="2:38" x14ac:dyDescent="0.25">
      <c r="B294">
        <v>69</v>
      </c>
      <c r="C294" t="s">
        <v>1908</v>
      </c>
      <c r="D294" t="s">
        <v>1837</v>
      </c>
      <c r="E294" t="s">
        <v>1690</v>
      </c>
      <c r="F294" t="s">
        <v>1878</v>
      </c>
      <c r="G294" t="s">
        <v>2</v>
      </c>
      <c r="I294" t="s">
        <v>1817</v>
      </c>
      <c r="J294" s="10" t="s">
        <v>9</v>
      </c>
      <c r="K294" s="10" t="s">
        <v>497</v>
      </c>
      <c r="L294" s="10" t="s">
        <v>1283</v>
      </c>
      <c r="M294" s="10" t="s">
        <v>1284</v>
      </c>
      <c r="N294" s="11" t="s">
        <v>598</v>
      </c>
      <c r="O294" s="10" t="s">
        <v>339</v>
      </c>
      <c r="P294" s="10" t="s">
        <v>562</v>
      </c>
      <c r="Q294" s="10"/>
      <c r="R294" s="10"/>
      <c r="S294" s="8" t="s">
        <v>98</v>
      </c>
      <c r="T294" s="166">
        <v>200000004923</v>
      </c>
      <c r="U294" s="8"/>
      <c r="V294" s="8" t="s">
        <v>1271</v>
      </c>
      <c r="W294" s="8" t="s">
        <v>1402</v>
      </c>
      <c r="X294" s="8" t="s">
        <v>12</v>
      </c>
      <c r="Y294" s="8"/>
      <c r="Z294" s="8"/>
      <c r="AA294" s="14">
        <v>25</v>
      </c>
      <c r="AB294" s="85">
        <v>20734.458136363643</v>
      </c>
      <c r="AC294" s="85">
        <f t="shared" ref="AC294" si="50">AA294/1000*AB294</f>
        <v>518.36145340909104</v>
      </c>
      <c r="AD294" s="85"/>
      <c r="AE294" s="8"/>
    </row>
    <row r="295" spans="2:38" x14ac:dyDescent="0.25">
      <c r="J295" s="32"/>
      <c r="K295" s="32"/>
      <c r="L295" s="32"/>
      <c r="M295" s="32"/>
      <c r="N295" s="33"/>
      <c r="O295" s="32"/>
      <c r="P295" s="32"/>
      <c r="Q295" s="32"/>
      <c r="R295" s="32"/>
      <c r="T295" s="196"/>
      <c r="AA295" s="90"/>
      <c r="AB295" s="91"/>
      <c r="AC295" s="91"/>
      <c r="AD295" s="91"/>
    </row>
    <row r="296" spans="2:38" x14ac:dyDescent="0.25">
      <c r="T296" s="196"/>
      <c r="AA296" s="87">
        <f>SUM(AA294)</f>
        <v>25</v>
      </c>
      <c r="AB296" s="90">
        <f>AVERAGE(AB294)/1000</f>
        <v>20.734458136363642</v>
      </c>
      <c r="AC296" s="87">
        <f>SUM(AC294)</f>
        <v>518.36145340909104</v>
      </c>
      <c r="AD296" s="87"/>
    </row>
    <row r="298" spans="2:38" ht="18.75" x14ac:dyDescent="0.3">
      <c r="J298" s="16" t="s">
        <v>52</v>
      </c>
      <c r="K298" s="27" t="s">
        <v>601</v>
      </c>
      <c r="L298" s="27"/>
      <c r="M298" s="27"/>
      <c r="N298" s="28"/>
      <c r="O298" s="28"/>
      <c r="P298" s="28"/>
    </row>
    <row r="299" spans="2:38" x14ac:dyDescent="0.25">
      <c r="B299">
        <v>71</v>
      </c>
      <c r="C299" t="s">
        <v>1908</v>
      </c>
      <c r="D299" t="s">
        <v>1837</v>
      </c>
      <c r="E299" t="s">
        <v>1690</v>
      </c>
      <c r="F299" t="s">
        <v>1878</v>
      </c>
      <c r="G299" t="s">
        <v>10</v>
      </c>
      <c r="I299" t="s">
        <v>11</v>
      </c>
      <c r="J299" s="10" t="s">
        <v>9</v>
      </c>
      <c r="K299" s="10" t="s">
        <v>503</v>
      </c>
      <c r="L299" s="10" t="s">
        <v>1406</v>
      </c>
      <c r="M299" s="10" t="s">
        <v>1407</v>
      </c>
      <c r="N299" s="11" t="s">
        <v>600</v>
      </c>
      <c r="O299" s="10" t="s">
        <v>297</v>
      </c>
      <c r="P299" s="10" t="s">
        <v>578</v>
      </c>
      <c r="Q299" s="10"/>
      <c r="R299" s="10"/>
      <c r="S299" s="8" t="s">
        <v>423</v>
      </c>
      <c r="T299" s="168">
        <v>200000011170</v>
      </c>
      <c r="U299" s="8"/>
      <c r="V299" s="8"/>
      <c r="W299" s="146" t="s">
        <v>1408</v>
      </c>
      <c r="X299" s="8" t="s">
        <v>13</v>
      </c>
      <c r="Y299" s="8"/>
      <c r="Z299" s="8"/>
      <c r="AA299" s="14">
        <v>3000</v>
      </c>
      <c r="AB299" s="85">
        <v>58946.029690656593</v>
      </c>
      <c r="AC299" s="85">
        <f t="shared" ref="AC299" si="51">AA299/1000*AB299</f>
        <v>176838.08907196979</v>
      </c>
      <c r="AD299" s="85"/>
      <c r="AE299" s="8"/>
    </row>
    <row r="300" spans="2:38" x14ac:dyDescent="0.25">
      <c r="J300" s="10" t="s">
        <v>9</v>
      </c>
      <c r="K300" s="10" t="s">
        <v>503</v>
      </c>
      <c r="L300" s="10" t="s">
        <v>1280</v>
      </c>
      <c r="M300" s="10" t="s">
        <v>1410</v>
      </c>
      <c r="N300" s="11" t="s">
        <v>600</v>
      </c>
      <c r="O300" s="10" t="s">
        <v>297</v>
      </c>
      <c r="P300" s="10" t="s">
        <v>578</v>
      </c>
      <c r="Q300" s="10"/>
      <c r="R300" s="10"/>
      <c r="S300" s="8" t="s">
        <v>423</v>
      </c>
      <c r="T300" s="168">
        <v>200000011170</v>
      </c>
      <c r="U300" s="8"/>
      <c r="V300" s="8"/>
      <c r="W300" s="146" t="s">
        <v>1409</v>
      </c>
      <c r="X300" s="8" t="s">
        <v>13</v>
      </c>
      <c r="Y300" s="8"/>
      <c r="Z300" s="8"/>
      <c r="AA300" s="14"/>
      <c r="AB300" s="85"/>
      <c r="AC300" s="85"/>
      <c r="AD300" s="85"/>
      <c r="AE300" s="8"/>
    </row>
    <row r="301" spans="2:38" x14ac:dyDescent="0.25">
      <c r="AA301" s="87">
        <f>SUM(AA299)</f>
        <v>3000</v>
      </c>
      <c r="AB301" s="90">
        <f>AVERAGE(AB299)/1000</f>
        <v>58.946029690656594</v>
      </c>
      <c r="AC301" s="87">
        <f>SUM(AC299)</f>
        <v>176838.08907196979</v>
      </c>
      <c r="AD301" s="87"/>
    </row>
    <row r="303" spans="2:38" ht="18.75" x14ac:dyDescent="0.3">
      <c r="J303" s="16" t="s">
        <v>52</v>
      </c>
      <c r="K303" s="27" t="s">
        <v>602</v>
      </c>
      <c r="L303" s="27"/>
      <c r="M303" s="27"/>
      <c r="N303" s="28"/>
      <c r="O303" s="28"/>
      <c r="P303" s="28"/>
      <c r="Q303" s="28"/>
      <c r="U303" t="s">
        <v>776</v>
      </c>
    </row>
    <row r="304" spans="2:38" x14ac:dyDescent="0.25">
      <c r="B304">
        <v>64</v>
      </c>
      <c r="C304" t="s">
        <v>1908</v>
      </c>
      <c r="D304" t="s">
        <v>1837</v>
      </c>
      <c r="E304" t="s">
        <v>1690</v>
      </c>
      <c r="F304" t="s">
        <v>1859</v>
      </c>
      <c r="G304" t="s">
        <v>10</v>
      </c>
      <c r="I304" t="s">
        <v>1817</v>
      </c>
      <c r="J304" s="94" t="s">
        <v>9</v>
      </c>
      <c r="K304" s="94" t="s">
        <v>517</v>
      </c>
      <c r="L304" s="94" t="s">
        <v>1331</v>
      </c>
      <c r="M304" s="94" t="s">
        <v>1332</v>
      </c>
      <c r="N304" s="135" t="s">
        <v>777</v>
      </c>
      <c r="O304" s="94" t="s">
        <v>303</v>
      </c>
      <c r="P304" s="94" t="s">
        <v>563</v>
      </c>
      <c r="Q304" s="94" t="s">
        <v>1987</v>
      </c>
      <c r="R304" s="94" t="s">
        <v>1693</v>
      </c>
      <c r="S304" s="123" t="s">
        <v>427</v>
      </c>
      <c r="T304" s="167">
        <v>200000006864</v>
      </c>
      <c r="U304" s="152">
        <v>1</v>
      </c>
      <c r="V304" s="123" t="s">
        <v>1272</v>
      </c>
      <c r="W304" s="123" t="s">
        <v>1404</v>
      </c>
      <c r="X304" s="123" t="s">
        <v>13</v>
      </c>
      <c r="Y304" s="123"/>
      <c r="Z304" s="123"/>
      <c r="AA304" s="138">
        <v>1970</v>
      </c>
      <c r="AB304" s="134">
        <v>19549.834538028055</v>
      </c>
      <c r="AC304" s="134">
        <f t="shared" ref="AC304" si="52">AA304/1000*AB304</f>
        <v>38513.17403991527</v>
      </c>
      <c r="AD304" s="134"/>
      <c r="AE304" s="134">
        <f>AA304/1000*U304/U$306*AB$306</f>
        <v>29556.554162633583</v>
      </c>
      <c r="AK304" s="76" t="s">
        <v>1230</v>
      </c>
      <c r="AL304" s="76" t="s">
        <v>1233</v>
      </c>
    </row>
    <row r="305" spans="2:37" x14ac:dyDescent="0.25">
      <c r="B305">
        <v>64</v>
      </c>
      <c r="C305" t="s">
        <v>1908</v>
      </c>
      <c r="D305" t="s">
        <v>1837</v>
      </c>
      <c r="E305" t="s">
        <v>1690</v>
      </c>
      <c r="F305" t="s">
        <v>1859</v>
      </c>
      <c r="G305" t="s">
        <v>10</v>
      </c>
      <c r="I305" t="s">
        <v>1817</v>
      </c>
      <c r="J305" s="10" t="s">
        <v>9</v>
      </c>
      <c r="K305" s="10" t="s">
        <v>500</v>
      </c>
      <c r="L305" s="10" t="s">
        <v>1086</v>
      </c>
      <c r="M305" s="10" t="s">
        <v>1330</v>
      </c>
      <c r="N305" s="11" t="s">
        <v>206</v>
      </c>
      <c r="O305" s="10" t="s">
        <v>303</v>
      </c>
      <c r="P305" s="10" t="s">
        <v>563</v>
      </c>
      <c r="Q305" s="10" t="s">
        <v>1987</v>
      </c>
      <c r="R305" s="10" t="s">
        <v>1693</v>
      </c>
      <c r="S305" s="8" t="s">
        <v>427</v>
      </c>
      <c r="T305" s="166">
        <v>200000006864</v>
      </c>
      <c r="U305" s="15">
        <v>1</v>
      </c>
      <c r="V305" s="8" t="s">
        <v>1272</v>
      </c>
      <c r="W305" s="8" t="s">
        <v>1403</v>
      </c>
      <c r="X305" s="8" t="s">
        <v>13</v>
      </c>
      <c r="Y305" s="8"/>
      <c r="Z305" s="8"/>
      <c r="AA305" s="8"/>
      <c r="AB305" s="8"/>
      <c r="AC305" s="85"/>
      <c r="AD305" s="85"/>
      <c r="AE305" s="8"/>
      <c r="AK305" s="76" t="s">
        <v>1230</v>
      </c>
    </row>
    <row r="306" spans="2:37" x14ac:dyDescent="0.25">
      <c r="B306">
        <v>64</v>
      </c>
      <c r="C306" t="s">
        <v>1908</v>
      </c>
      <c r="D306" t="s">
        <v>1837</v>
      </c>
      <c r="E306" t="s">
        <v>1690</v>
      </c>
      <c r="F306" t="s">
        <v>1859</v>
      </c>
      <c r="G306" t="s">
        <v>10</v>
      </c>
      <c r="I306" t="s">
        <v>1817</v>
      </c>
      <c r="J306" s="10" t="s">
        <v>9</v>
      </c>
      <c r="K306" s="10" t="s">
        <v>506</v>
      </c>
      <c r="L306" s="10" t="s">
        <v>1292</v>
      </c>
      <c r="M306" s="10" t="s">
        <v>1293</v>
      </c>
      <c r="N306" s="11" t="s">
        <v>679</v>
      </c>
      <c r="O306" s="10" t="s">
        <v>297</v>
      </c>
      <c r="P306" s="10" t="s">
        <v>563</v>
      </c>
      <c r="Q306" s="10" t="s">
        <v>1987</v>
      </c>
      <c r="R306" s="10" t="s">
        <v>1693</v>
      </c>
      <c r="S306" s="8" t="s">
        <v>98</v>
      </c>
      <c r="T306" s="166">
        <v>200000003073</v>
      </c>
      <c r="U306" s="8">
        <v>1</v>
      </c>
      <c r="V306" s="8" t="s">
        <v>1273</v>
      </c>
      <c r="W306" s="8" t="s">
        <v>1398</v>
      </c>
      <c r="X306" s="8" t="s">
        <v>14</v>
      </c>
      <c r="Y306" s="8"/>
      <c r="Z306" s="8"/>
      <c r="AA306" s="14">
        <v>2355</v>
      </c>
      <c r="AB306" s="85">
        <v>15003.326986108419</v>
      </c>
      <c r="AC306" s="85">
        <f t="shared" ref="AC306" si="53">AA306/1000*AB306</f>
        <v>35332.835052285329</v>
      </c>
      <c r="AD306" s="12">
        <v>200000006864</v>
      </c>
      <c r="AE306" s="85">
        <f>AA306/1000*U306/U$306*AB$306</f>
        <v>35332.835052285329</v>
      </c>
    </row>
    <row r="307" spans="2:37" x14ac:dyDescent="0.25">
      <c r="B307">
        <v>64</v>
      </c>
      <c r="C307" t="s">
        <v>1908</v>
      </c>
      <c r="D307" t="s">
        <v>1837</v>
      </c>
      <c r="E307" t="s">
        <v>1690</v>
      </c>
      <c r="F307" t="s">
        <v>1859</v>
      </c>
      <c r="G307" t="s">
        <v>10</v>
      </c>
      <c r="I307" t="s">
        <v>1817</v>
      </c>
      <c r="J307" s="10" t="s">
        <v>9</v>
      </c>
      <c r="K307" s="10" t="s">
        <v>506</v>
      </c>
      <c r="L307" s="10" t="s">
        <v>1288</v>
      </c>
      <c r="M307" s="10" t="s">
        <v>1289</v>
      </c>
      <c r="N307" s="11" t="s">
        <v>679</v>
      </c>
      <c r="O307" s="10" t="s">
        <v>297</v>
      </c>
      <c r="P307" s="10" t="s">
        <v>563</v>
      </c>
      <c r="Q307" s="10" t="s">
        <v>1988</v>
      </c>
      <c r="R307" s="10" t="s">
        <v>1514</v>
      </c>
      <c r="S307" s="8" t="s">
        <v>98</v>
      </c>
      <c r="T307" s="166">
        <v>200000003073</v>
      </c>
      <c r="U307" s="8">
        <v>1</v>
      </c>
      <c r="V307" s="8" t="s">
        <v>1273</v>
      </c>
      <c r="W307" s="8" t="s">
        <v>1399</v>
      </c>
      <c r="X307" s="8" t="s">
        <v>14</v>
      </c>
      <c r="Y307" s="8"/>
      <c r="Z307" s="8"/>
      <c r="AA307" s="14"/>
      <c r="AB307" s="85"/>
      <c r="AC307" s="85"/>
      <c r="AD307" s="85"/>
      <c r="AE307" s="85"/>
    </row>
    <row r="308" spans="2:37" x14ac:dyDescent="0.25">
      <c r="B308">
        <v>64</v>
      </c>
      <c r="C308" t="s">
        <v>1908</v>
      </c>
      <c r="D308" t="s">
        <v>1837</v>
      </c>
      <c r="E308" t="s">
        <v>1690</v>
      </c>
      <c r="F308" t="s">
        <v>1859</v>
      </c>
      <c r="G308" t="s">
        <v>10</v>
      </c>
      <c r="I308" t="s">
        <v>1817</v>
      </c>
      <c r="J308" s="10" t="s">
        <v>9</v>
      </c>
      <c r="K308" s="10" t="s">
        <v>506</v>
      </c>
      <c r="L308" s="10" t="s">
        <v>1294</v>
      </c>
      <c r="M308" s="10" t="s">
        <v>1001</v>
      </c>
      <c r="N308" s="11" t="s">
        <v>679</v>
      </c>
      <c r="O308" s="10" t="s">
        <v>297</v>
      </c>
      <c r="P308" s="10" t="s">
        <v>563</v>
      </c>
      <c r="Q308" s="10" t="s">
        <v>1988</v>
      </c>
      <c r="R308" s="10" t="s">
        <v>1514</v>
      </c>
      <c r="S308" s="8" t="s">
        <v>98</v>
      </c>
      <c r="T308" s="166">
        <v>200000003073</v>
      </c>
      <c r="U308" s="8">
        <v>1</v>
      </c>
      <c r="V308" s="8" t="s">
        <v>1273</v>
      </c>
      <c r="W308" s="8" t="s">
        <v>1400</v>
      </c>
      <c r="X308" s="8" t="s">
        <v>14</v>
      </c>
      <c r="Y308" s="8"/>
      <c r="Z308" s="8"/>
      <c r="AA308" s="14"/>
      <c r="AB308" s="85"/>
      <c r="AC308" s="85"/>
      <c r="AD308" s="85"/>
      <c r="AE308" s="85"/>
    </row>
    <row r="309" spans="2:37" x14ac:dyDescent="0.25">
      <c r="J309" s="32"/>
      <c r="K309" s="32"/>
      <c r="L309" s="32"/>
      <c r="M309" s="32"/>
      <c r="N309" s="33"/>
      <c r="O309" s="32"/>
      <c r="T309" s="196"/>
      <c r="AA309" s="87">
        <f>SUM(AA304:AA306)</f>
        <v>4325</v>
      </c>
      <c r="AB309" s="90">
        <f>AVERAGE(AB304:AB306)/1000</f>
        <v>17.276580762068239</v>
      </c>
      <c r="AC309" s="87">
        <f>SUM(AC304:AC306)</f>
        <v>73846.009092200606</v>
      </c>
      <c r="AD309" s="87"/>
      <c r="AE309" s="87">
        <f>SUM(AE304:AE306)</f>
        <v>64889.389214918912</v>
      </c>
      <c r="AF309" s="89">
        <f>AC309-AE309</f>
        <v>8956.6198772816933</v>
      </c>
    </row>
    <row r="310" spans="2:37" x14ac:dyDescent="0.25">
      <c r="J310" s="32"/>
      <c r="K310" s="32"/>
      <c r="L310" s="32"/>
      <c r="M310" s="32"/>
      <c r="N310" s="33"/>
      <c r="O310" s="32"/>
      <c r="T310" s="196"/>
      <c r="AA310" s="90"/>
      <c r="AB310" s="83"/>
      <c r="AC310" s="87"/>
      <c r="AD310" s="87"/>
      <c r="AE310" s="87"/>
      <c r="AF310" s="89"/>
    </row>
    <row r="311" spans="2:37" ht="18.75" x14ac:dyDescent="0.3">
      <c r="J311" s="16" t="s">
        <v>52</v>
      </c>
      <c r="K311" s="27" t="s">
        <v>1011</v>
      </c>
      <c r="L311" s="27"/>
      <c r="M311" s="27"/>
      <c r="N311" s="28"/>
      <c r="O311" s="32"/>
      <c r="T311" s="196"/>
      <c r="U311" t="s">
        <v>776</v>
      </c>
      <c r="AA311" s="90"/>
      <c r="AB311" s="83"/>
      <c r="AC311" s="87"/>
      <c r="AD311" s="87"/>
      <c r="AE311" s="87"/>
      <c r="AF311" s="89"/>
    </row>
    <row r="312" spans="2:37" x14ac:dyDescent="0.25">
      <c r="B312">
        <v>63</v>
      </c>
      <c r="C312" t="s">
        <v>1908</v>
      </c>
      <c r="D312" t="s">
        <v>1837</v>
      </c>
      <c r="E312" t="s">
        <v>1690</v>
      </c>
      <c r="F312" t="s">
        <v>1859</v>
      </c>
      <c r="G312" t="s">
        <v>2</v>
      </c>
      <c r="I312" t="s">
        <v>1817</v>
      </c>
      <c r="J312" s="10" t="s">
        <v>9</v>
      </c>
      <c r="K312" s="10" t="s">
        <v>557</v>
      </c>
      <c r="L312" s="10" t="s">
        <v>1203</v>
      </c>
      <c r="M312" s="10" t="s">
        <v>757</v>
      </c>
      <c r="N312" s="8" t="s">
        <v>990</v>
      </c>
      <c r="O312" s="10" t="s">
        <v>302</v>
      </c>
      <c r="P312" s="10" t="s">
        <v>562</v>
      </c>
      <c r="Q312" s="10" t="s">
        <v>1514</v>
      </c>
      <c r="R312" s="10"/>
      <c r="S312" s="10" t="s">
        <v>422</v>
      </c>
      <c r="T312" s="166">
        <v>200000004096</v>
      </c>
      <c r="U312" s="22">
        <v>0.03</v>
      </c>
      <c r="V312" s="8" t="s">
        <v>1201</v>
      </c>
      <c r="W312" s="8" t="s">
        <v>1202</v>
      </c>
      <c r="X312" s="8" t="s">
        <v>13</v>
      </c>
      <c r="Y312" s="8" t="s">
        <v>672</v>
      </c>
      <c r="Z312" s="8"/>
      <c r="AA312" s="14">
        <v>4420</v>
      </c>
      <c r="AB312" s="85">
        <v>31112.307692307691</v>
      </c>
      <c r="AC312" s="85">
        <f t="shared" ref="AC312" si="54">AA312/1000*AB312</f>
        <v>137516.4</v>
      </c>
      <c r="AD312" s="85"/>
      <c r="AE312" s="117"/>
      <c r="AF312" s="89"/>
    </row>
    <row r="313" spans="2:37" x14ac:dyDescent="0.25">
      <c r="J313" s="32"/>
      <c r="K313" s="32"/>
      <c r="L313" s="32"/>
      <c r="M313" s="32"/>
      <c r="N313" s="33"/>
      <c r="O313" s="32"/>
      <c r="T313" s="196"/>
      <c r="AA313" s="87">
        <f>SUM(AA312)</f>
        <v>4420</v>
      </c>
      <c r="AB313" s="90">
        <f>AVERAGE(AB312)/1000</f>
        <v>31.112307692307692</v>
      </c>
      <c r="AC313" s="87">
        <f>SUM(AC312)</f>
        <v>137516.4</v>
      </c>
      <c r="AD313" s="87"/>
      <c r="AE313" s="87"/>
      <c r="AF313" s="89"/>
    </row>
    <row r="314" spans="2:37" x14ac:dyDescent="0.25">
      <c r="J314" s="32"/>
      <c r="K314" s="32"/>
      <c r="L314" s="32"/>
      <c r="M314" s="32"/>
      <c r="N314" s="33"/>
      <c r="O314" s="32"/>
      <c r="T314" s="196"/>
      <c r="AA314" s="90"/>
      <c r="AB314" s="83"/>
      <c r="AC314" s="87"/>
      <c r="AD314" s="87"/>
      <c r="AE314" s="87"/>
      <c r="AF314" s="89"/>
    </row>
    <row r="316" spans="2:37" ht="18.75" x14ac:dyDescent="0.3">
      <c r="J316" s="16" t="s">
        <v>52</v>
      </c>
      <c r="K316" s="27" t="s">
        <v>603</v>
      </c>
      <c r="L316" s="27"/>
      <c r="M316" s="27"/>
      <c r="N316" s="28"/>
    </row>
    <row r="317" spans="2:37" x14ac:dyDescent="0.25">
      <c r="B317">
        <v>73.5</v>
      </c>
      <c r="C317" t="s">
        <v>1908</v>
      </c>
      <c r="D317" t="s">
        <v>1837</v>
      </c>
      <c r="E317" t="s">
        <v>1690</v>
      </c>
      <c r="F317" t="s">
        <v>1864</v>
      </c>
      <c r="G317" t="s">
        <v>10</v>
      </c>
      <c r="I317" t="s">
        <v>1817</v>
      </c>
      <c r="J317" s="10" t="s">
        <v>9</v>
      </c>
      <c r="K317" s="10" t="s">
        <v>496</v>
      </c>
      <c r="L317" s="10" t="s">
        <v>1368</v>
      </c>
      <c r="M317" s="10" t="s">
        <v>997</v>
      </c>
      <c r="N317" s="11" t="s">
        <v>605</v>
      </c>
      <c r="O317" s="10" t="s">
        <v>303</v>
      </c>
      <c r="P317" s="10" t="s">
        <v>563</v>
      </c>
      <c r="Q317" s="10" t="s">
        <v>1514</v>
      </c>
      <c r="R317" s="10"/>
      <c r="S317" s="8" t="s">
        <v>98</v>
      </c>
      <c r="T317" s="166">
        <v>200000007332</v>
      </c>
      <c r="U317" s="8" t="s">
        <v>681</v>
      </c>
      <c r="V317" s="8" t="s">
        <v>134</v>
      </c>
      <c r="W317" s="8" t="s">
        <v>1405</v>
      </c>
      <c r="X317" s="8" t="s">
        <v>12</v>
      </c>
      <c r="Y317" s="8"/>
      <c r="Z317" s="8"/>
      <c r="AA317" s="14">
        <v>480</v>
      </c>
      <c r="AB317" s="85">
        <v>67542.446695783976</v>
      </c>
      <c r="AC317" s="85">
        <f t="shared" ref="AC317" si="55">AA317/1000*AB317</f>
        <v>32420.374413976308</v>
      </c>
      <c r="AD317" s="85"/>
      <c r="AE317" s="8"/>
    </row>
    <row r="318" spans="2:37" x14ac:dyDescent="0.25">
      <c r="AA318" s="87">
        <f>SUM(AA317)</f>
        <v>480</v>
      </c>
      <c r="AB318" s="90">
        <f>AVERAGE(AB317)/1000</f>
        <v>67.54244669578398</v>
      </c>
      <c r="AC318" s="87">
        <f>SUM(AC317)</f>
        <v>32420.374413976308</v>
      </c>
      <c r="AD318" s="87"/>
    </row>
    <row r="320" spans="2:37" ht="18.75" x14ac:dyDescent="0.3">
      <c r="J320" s="16" t="s">
        <v>52</v>
      </c>
      <c r="K320" s="27" t="s">
        <v>606</v>
      </c>
      <c r="L320" s="27"/>
      <c r="M320" s="27"/>
      <c r="N320" s="28"/>
    </row>
    <row r="321" spans="2:32" x14ac:dyDescent="0.25">
      <c r="B321">
        <v>73</v>
      </c>
      <c r="C321" t="s">
        <v>1908</v>
      </c>
      <c r="D321" t="s">
        <v>1837</v>
      </c>
      <c r="E321" t="s">
        <v>1690</v>
      </c>
      <c r="F321" t="s">
        <v>1864</v>
      </c>
      <c r="G321" t="s">
        <v>2</v>
      </c>
      <c r="I321" t="s">
        <v>1817</v>
      </c>
      <c r="J321" s="10" t="s">
        <v>9</v>
      </c>
      <c r="K321" s="10" t="s">
        <v>506</v>
      </c>
      <c r="L321" s="10" t="s">
        <v>1292</v>
      </c>
      <c r="M321" s="10" t="s">
        <v>1293</v>
      </c>
      <c r="N321" s="11" t="s">
        <v>604</v>
      </c>
      <c r="O321" s="10" t="s">
        <v>303</v>
      </c>
      <c r="P321" s="10" t="s">
        <v>562</v>
      </c>
      <c r="Q321" s="10" t="s">
        <v>1514</v>
      </c>
      <c r="R321" s="10"/>
      <c r="S321" s="8" t="s">
        <v>98</v>
      </c>
      <c r="T321" s="166">
        <v>200000001100</v>
      </c>
      <c r="U321" s="8" t="s">
        <v>683</v>
      </c>
      <c r="V321" s="8" t="s">
        <v>998</v>
      </c>
      <c r="W321" s="8" t="s">
        <v>684</v>
      </c>
      <c r="X321" s="8" t="s">
        <v>682</v>
      </c>
      <c r="Y321" s="8"/>
      <c r="Z321" s="8"/>
      <c r="AA321" s="14">
        <v>603.93600000000015</v>
      </c>
      <c r="AB321" s="85">
        <v>108743.16933006972</v>
      </c>
      <c r="AC321" s="85">
        <f t="shared" ref="AC321" si="56">AA321/1000*AB321</f>
        <v>65673.914712525002</v>
      </c>
      <c r="AD321" s="85"/>
      <c r="AE321" s="8"/>
    </row>
    <row r="322" spans="2:32" x14ac:dyDescent="0.25">
      <c r="AA322" s="87">
        <f>SUM(AA321)</f>
        <v>603.93600000000015</v>
      </c>
      <c r="AB322" s="90">
        <f>AVERAGE(AB321)/1000</f>
        <v>108.74316933006972</v>
      </c>
      <c r="AC322" s="87">
        <f>SUM(AC321)</f>
        <v>65673.914712525002</v>
      </c>
      <c r="AD322" s="87"/>
    </row>
    <row r="324" spans="2:32" ht="18.75" x14ac:dyDescent="0.3">
      <c r="J324" s="16" t="s">
        <v>52</v>
      </c>
      <c r="K324" s="29" t="s">
        <v>609</v>
      </c>
      <c r="L324" s="29"/>
      <c r="M324" s="29"/>
      <c r="N324" s="30"/>
    </row>
    <row r="325" spans="2:32" x14ac:dyDescent="0.25">
      <c r="B325">
        <v>82</v>
      </c>
      <c r="C325" t="s">
        <v>1908</v>
      </c>
      <c r="D325" t="s">
        <v>1837</v>
      </c>
      <c r="E325" t="s">
        <v>1824</v>
      </c>
      <c r="F325" t="s">
        <v>1879</v>
      </c>
      <c r="G325" t="s">
        <v>2</v>
      </c>
      <c r="I325" t="s">
        <v>1817</v>
      </c>
      <c r="J325" s="10" t="s">
        <v>9</v>
      </c>
      <c r="K325" s="10" t="s">
        <v>506</v>
      </c>
      <c r="L325" s="10" t="s">
        <v>1292</v>
      </c>
      <c r="M325" s="10" t="s">
        <v>1293</v>
      </c>
      <c r="N325" s="11" t="s">
        <v>610</v>
      </c>
      <c r="O325" s="10" t="s">
        <v>303</v>
      </c>
      <c r="P325" s="10" t="s">
        <v>562</v>
      </c>
      <c r="Q325" s="10" t="s">
        <v>1514</v>
      </c>
      <c r="R325" s="10"/>
      <c r="S325" s="8" t="s">
        <v>423</v>
      </c>
      <c r="T325" s="166">
        <v>200000001098</v>
      </c>
      <c r="U325" s="22">
        <v>1</v>
      </c>
      <c r="V325" s="8" t="s">
        <v>1274</v>
      </c>
      <c r="W325" s="8" t="s">
        <v>1388</v>
      </c>
      <c r="X325" s="8" t="s">
        <v>12</v>
      </c>
      <c r="Y325" s="8"/>
      <c r="Z325" s="8"/>
      <c r="AA325" s="14">
        <v>24120</v>
      </c>
      <c r="AB325" s="85">
        <v>17073.270401193215</v>
      </c>
      <c r="AC325" s="85">
        <f t="shared" ref="AC325" si="57">AA325/1000*AB325</f>
        <v>411807.28207678034</v>
      </c>
      <c r="AD325" s="85"/>
      <c r="AE325" s="8"/>
    </row>
    <row r="326" spans="2:32" x14ac:dyDescent="0.25">
      <c r="B326">
        <v>82</v>
      </c>
      <c r="C326" t="s">
        <v>1908</v>
      </c>
      <c r="D326" t="s">
        <v>1837</v>
      </c>
      <c r="E326" t="s">
        <v>1824</v>
      </c>
      <c r="F326" t="s">
        <v>1879</v>
      </c>
      <c r="G326" t="s">
        <v>2</v>
      </c>
      <c r="I326" t="s">
        <v>1817</v>
      </c>
      <c r="J326" s="10" t="s">
        <v>9</v>
      </c>
      <c r="K326" s="10" t="s">
        <v>506</v>
      </c>
      <c r="L326" s="10" t="s">
        <v>1288</v>
      </c>
      <c r="M326" s="10" t="s">
        <v>1289</v>
      </c>
      <c r="N326" s="11" t="s">
        <v>610</v>
      </c>
      <c r="O326" s="10" t="s">
        <v>297</v>
      </c>
      <c r="P326" s="10" t="s">
        <v>562</v>
      </c>
      <c r="Q326" s="10" t="s">
        <v>1514</v>
      </c>
      <c r="R326" s="10"/>
      <c r="S326" s="8" t="s">
        <v>423</v>
      </c>
      <c r="T326" s="166">
        <v>200000001098</v>
      </c>
      <c r="U326" s="22">
        <v>1</v>
      </c>
      <c r="V326" s="8" t="s">
        <v>1274</v>
      </c>
      <c r="W326" s="8" t="s">
        <v>1389</v>
      </c>
      <c r="X326" s="8" t="s">
        <v>12</v>
      </c>
      <c r="Y326" s="8"/>
      <c r="Z326" s="8"/>
      <c r="AA326" s="14"/>
      <c r="AB326" s="85"/>
      <c r="AC326" s="85"/>
      <c r="AD326" s="85"/>
      <c r="AE326" s="8"/>
    </row>
    <row r="327" spans="2:32" x14ac:dyDescent="0.25">
      <c r="B327">
        <v>82</v>
      </c>
      <c r="C327" t="s">
        <v>1908</v>
      </c>
      <c r="D327" t="s">
        <v>1837</v>
      </c>
      <c r="E327" t="s">
        <v>1824</v>
      </c>
      <c r="F327" t="s">
        <v>1879</v>
      </c>
      <c r="G327" t="s">
        <v>2</v>
      </c>
      <c r="I327" t="s">
        <v>1817</v>
      </c>
      <c r="J327" s="10" t="s">
        <v>9</v>
      </c>
      <c r="K327" s="10" t="s">
        <v>506</v>
      </c>
      <c r="L327" s="10" t="s">
        <v>1294</v>
      </c>
      <c r="M327" s="10" t="s">
        <v>1001</v>
      </c>
      <c r="N327" s="11" t="s">
        <v>610</v>
      </c>
      <c r="O327" s="10" t="s">
        <v>297</v>
      </c>
      <c r="P327" s="10" t="s">
        <v>562</v>
      </c>
      <c r="Q327" s="10" t="s">
        <v>1514</v>
      </c>
      <c r="R327" s="10"/>
      <c r="S327" s="8" t="s">
        <v>423</v>
      </c>
      <c r="T327" s="166">
        <v>200000001098</v>
      </c>
      <c r="U327" s="22">
        <v>1</v>
      </c>
      <c r="V327" s="8" t="s">
        <v>1274</v>
      </c>
      <c r="W327" s="8" t="s">
        <v>1390</v>
      </c>
      <c r="X327" s="8" t="s">
        <v>12</v>
      </c>
      <c r="Y327" s="8"/>
      <c r="Z327" s="8"/>
      <c r="AA327" s="14"/>
      <c r="AB327" s="85"/>
      <c r="AC327" s="85"/>
      <c r="AD327" s="85"/>
      <c r="AE327" s="8"/>
    </row>
    <row r="328" spans="2:32" x14ac:dyDescent="0.25">
      <c r="B328">
        <v>82</v>
      </c>
      <c r="C328" t="s">
        <v>1908</v>
      </c>
      <c r="D328" t="s">
        <v>1837</v>
      </c>
      <c r="E328" t="s">
        <v>1824</v>
      </c>
      <c r="F328" t="s">
        <v>1879</v>
      </c>
      <c r="G328" t="s">
        <v>2</v>
      </c>
      <c r="I328" t="s">
        <v>1817</v>
      </c>
      <c r="J328" s="10" t="s">
        <v>9</v>
      </c>
      <c r="K328" s="10" t="s">
        <v>506</v>
      </c>
      <c r="L328" s="10" t="s">
        <v>1296</v>
      </c>
      <c r="M328" s="10" t="s">
        <v>1002</v>
      </c>
      <c r="N328" s="11" t="s">
        <v>610</v>
      </c>
      <c r="O328" s="10" t="s">
        <v>297</v>
      </c>
      <c r="P328" s="10" t="s">
        <v>562</v>
      </c>
      <c r="Q328" s="10" t="s">
        <v>1514</v>
      </c>
      <c r="R328" s="10"/>
      <c r="S328" s="8" t="s">
        <v>423</v>
      </c>
      <c r="T328" s="166">
        <v>200000001098</v>
      </c>
      <c r="U328" s="22">
        <v>1</v>
      </c>
      <c r="V328" s="8" t="s">
        <v>1274</v>
      </c>
      <c r="W328" s="8" t="s">
        <v>1391</v>
      </c>
      <c r="X328" s="8" t="s">
        <v>12</v>
      </c>
      <c r="Y328" s="8"/>
      <c r="Z328" s="8"/>
      <c r="AA328" s="14"/>
      <c r="AB328" s="85"/>
      <c r="AC328" s="85"/>
      <c r="AD328" s="85"/>
      <c r="AE328" s="8"/>
    </row>
    <row r="329" spans="2:32" x14ac:dyDescent="0.25">
      <c r="B329">
        <v>82</v>
      </c>
      <c r="C329" t="s">
        <v>1908</v>
      </c>
      <c r="D329" t="s">
        <v>1837</v>
      </c>
      <c r="E329" t="s">
        <v>1824</v>
      </c>
      <c r="F329" t="s">
        <v>1879</v>
      </c>
      <c r="G329" t="s">
        <v>2</v>
      </c>
      <c r="I329" t="s">
        <v>1817</v>
      </c>
      <c r="J329" s="10" t="s">
        <v>9</v>
      </c>
      <c r="K329" s="10" t="s">
        <v>500</v>
      </c>
      <c r="L329" s="10" t="s">
        <v>1351</v>
      </c>
      <c r="M329" s="10" t="s">
        <v>1048</v>
      </c>
      <c r="N329" s="11" t="s">
        <v>610</v>
      </c>
      <c r="O329" s="10" t="s">
        <v>297</v>
      </c>
      <c r="P329" s="10" t="s">
        <v>562</v>
      </c>
      <c r="Q329" s="10" t="s">
        <v>1514</v>
      </c>
      <c r="R329" s="10"/>
      <c r="S329" s="8" t="s">
        <v>423</v>
      </c>
      <c r="T329" s="166">
        <v>200000001098</v>
      </c>
      <c r="U329" s="22">
        <v>1</v>
      </c>
      <c r="V329" s="8" t="s">
        <v>1274</v>
      </c>
      <c r="W329" s="8" t="s">
        <v>1392</v>
      </c>
      <c r="X329" s="8" t="s">
        <v>12</v>
      </c>
      <c r="Y329" s="8"/>
      <c r="Z329" s="8"/>
      <c r="AA329" s="14"/>
      <c r="AB329" s="85"/>
      <c r="AC329" s="85"/>
      <c r="AD329" s="85"/>
      <c r="AE329" s="8"/>
    </row>
    <row r="330" spans="2:32" x14ac:dyDescent="0.25">
      <c r="B330">
        <v>82</v>
      </c>
      <c r="C330" t="s">
        <v>1908</v>
      </c>
      <c r="D330" t="s">
        <v>1837</v>
      </c>
      <c r="E330" t="s">
        <v>1824</v>
      </c>
      <c r="F330" t="s">
        <v>1879</v>
      </c>
      <c r="G330" t="s">
        <v>2</v>
      </c>
      <c r="I330" t="s">
        <v>1817</v>
      </c>
      <c r="J330" s="10" t="s">
        <v>9</v>
      </c>
      <c r="K330" s="10" t="s">
        <v>575</v>
      </c>
      <c r="L330" s="10" t="s">
        <v>1393</v>
      </c>
      <c r="M330" s="10" t="s">
        <v>1394</v>
      </c>
      <c r="N330" s="11" t="s">
        <v>610</v>
      </c>
      <c r="O330" s="10" t="s">
        <v>297</v>
      </c>
      <c r="P330" s="10" t="s">
        <v>562</v>
      </c>
      <c r="Q330" s="10" t="s">
        <v>1514</v>
      </c>
      <c r="R330" s="10"/>
      <c r="S330" s="8" t="s">
        <v>423</v>
      </c>
      <c r="T330" s="166">
        <v>200000001098</v>
      </c>
      <c r="U330" s="22">
        <v>1</v>
      </c>
      <c r="V330" s="8" t="s">
        <v>1274</v>
      </c>
      <c r="W330" s="8" t="s">
        <v>1395</v>
      </c>
      <c r="X330" s="8" t="s">
        <v>12</v>
      </c>
      <c r="Y330" s="8"/>
      <c r="Z330" s="8"/>
      <c r="AA330" s="14"/>
      <c r="AB330" s="85"/>
      <c r="AC330" s="85"/>
      <c r="AD330" s="85"/>
      <c r="AE330" s="8"/>
    </row>
    <row r="331" spans="2:32" x14ac:dyDescent="0.25">
      <c r="J331" s="32"/>
      <c r="K331" s="32"/>
      <c r="L331" s="32"/>
      <c r="M331" s="32"/>
      <c r="N331" s="33"/>
      <c r="O331" s="32"/>
      <c r="P331" s="32"/>
      <c r="Q331" s="32"/>
      <c r="R331" s="32"/>
      <c r="T331" s="196"/>
      <c r="AA331" s="87">
        <f>SUM(AA325)</f>
        <v>24120</v>
      </c>
      <c r="AB331" s="90">
        <f>AVERAGE(AB325)/1000</f>
        <v>17.073270401193216</v>
      </c>
      <c r="AC331" s="87">
        <f>SUM(AC325)</f>
        <v>411807.28207678034</v>
      </c>
      <c r="AD331" s="87"/>
    </row>
    <row r="332" spans="2:32" x14ac:dyDescent="0.25">
      <c r="J332" s="32"/>
      <c r="K332" s="32"/>
      <c r="L332" s="32"/>
      <c r="M332" s="32"/>
      <c r="N332" s="33"/>
      <c r="O332" s="32"/>
      <c r="P332" s="32"/>
      <c r="Q332" s="32"/>
      <c r="R332" s="32"/>
      <c r="T332" s="196"/>
    </row>
    <row r="333" spans="2:32" ht="18.75" x14ac:dyDescent="0.3">
      <c r="J333" s="16" t="s">
        <v>52</v>
      </c>
      <c r="K333" s="29" t="s">
        <v>677</v>
      </c>
      <c r="L333" s="29"/>
      <c r="M333" s="29"/>
      <c r="N333" s="30"/>
      <c r="O333" s="32"/>
      <c r="P333" s="32"/>
      <c r="Q333" s="32"/>
      <c r="R333" s="32"/>
      <c r="T333" s="196"/>
    </row>
    <row r="334" spans="2:32" x14ac:dyDescent="0.25">
      <c r="B334">
        <v>80</v>
      </c>
      <c r="C334" t="s">
        <v>1908</v>
      </c>
      <c r="D334" t="s">
        <v>1837</v>
      </c>
      <c r="E334" t="s">
        <v>1824</v>
      </c>
      <c r="F334" t="s">
        <v>1865</v>
      </c>
      <c r="G334" t="s">
        <v>2</v>
      </c>
      <c r="I334" t="s">
        <v>1817</v>
      </c>
      <c r="J334" s="10" t="s">
        <v>9</v>
      </c>
      <c r="K334" s="10" t="s">
        <v>496</v>
      </c>
      <c r="L334" s="10" t="s">
        <v>1368</v>
      </c>
      <c r="M334" s="10" t="s">
        <v>997</v>
      </c>
      <c r="N334" s="11" t="s">
        <v>678</v>
      </c>
      <c r="O334" s="10" t="s">
        <v>303</v>
      </c>
      <c r="P334" s="10" t="s">
        <v>562</v>
      </c>
      <c r="Q334" s="10"/>
      <c r="R334" s="10"/>
      <c r="S334" s="8" t="s">
        <v>98</v>
      </c>
      <c r="T334" s="166">
        <v>200000001707</v>
      </c>
      <c r="U334" s="22">
        <v>0.8</v>
      </c>
      <c r="V334" s="8" t="s">
        <v>1274</v>
      </c>
      <c r="W334" s="8" t="s">
        <v>1396</v>
      </c>
      <c r="X334" s="8" t="s">
        <v>12</v>
      </c>
      <c r="Y334" s="8"/>
      <c r="Z334" s="8"/>
      <c r="AA334" s="14">
        <v>825</v>
      </c>
      <c r="AB334" s="85">
        <v>61653.016389639117</v>
      </c>
      <c r="AC334" s="85">
        <f t="shared" ref="AC334:AC335" si="58">AA334/1000*AB334</f>
        <v>50863.738521452266</v>
      </c>
      <c r="AD334" s="85"/>
      <c r="AE334" s="85">
        <f>AA334/1000*U334/U$334*AB$334</f>
        <v>50863.738521452266</v>
      </c>
    </row>
    <row r="335" spans="2:32" x14ac:dyDescent="0.25">
      <c r="B335">
        <v>80</v>
      </c>
      <c r="C335" t="s">
        <v>1908</v>
      </c>
      <c r="D335" t="s">
        <v>1837</v>
      </c>
      <c r="E335" t="s">
        <v>1824</v>
      </c>
      <c r="F335" t="s">
        <v>1865</v>
      </c>
      <c r="G335" t="s">
        <v>2</v>
      </c>
      <c r="I335" t="s">
        <v>1817</v>
      </c>
      <c r="J335" s="10" t="s">
        <v>9</v>
      </c>
      <c r="K335" s="10" t="s">
        <v>557</v>
      </c>
      <c r="L335" s="10" t="s">
        <v>1203</v>
      </c>
      <c r="M335" s="10" t="s">
        <v>757</v>
      </c>
      <c r="N335" s="11" t="s">
        <v>680</v>
      </c>
      <c r="O335" s="10" t="s">
        <v>502</v>
      </c>
      <c r="P335" s="10" t="s">
        <v>562</v>
      </c>
      <c r="Q335" s="10"/>
      <c r="R335" s="10"/>
      <c r="S335" s="8" t="s">
        <v>98</v>
      </c>
      <c r="T335" s="166">
        <v>200000003676</v>
      </c>
      <c r="U335" s="22">
        <v>0.3</v>
      </c>
      <c r="V335" s="8" t="s">
        <v>1270</v>
      </c>
      <c r="W335" s="8" t="s">
        <v>1397</v>
      </c>
      <c r="X335" s="8" t="s">
        <v>12</v>
      </c>
      <c r="Y335" s="8"/>
      <c r="Z335" s="8"/>
      <c r="AA335" s="14">
        <v>12720</v>
      </c>
      <c r="AB335" s="85">
        <v>23261.594900552329</v>
      </c>
      <c r="AC335" s="85">
        <f t="shared" si="58"/>
        <v>295887.48713502561</v>
      </c>
      <c r="AD335" s="85"/>
      <c r="AE335" s="85">
        <f>AA335/1000*U335/U$334*AB$334</f>
        <v>294084.88817857858</v>
      </c>
    </row>
    <row r="336" spans="2:32" x14ac:dyDescent="0.25">
      <c r="AA336" s="87">
        <f>SUM(AA334:AA335)</f>
        <v>13545</v>
      </c>
      <c r="AB336" s="90">
        <f>AVERAGE(AB334:AB335)/1000</f>
        <v>42.457305645095722</v>
      </c>
      <c r="AC336" s="87">
        <f>SUM(AC334:AC335)</f>
        <v>346751.22565647785</v>
      </c>
      <c r="AD336" s="87"/>
      <c r="AE336" s="87">
        <f>SUM(AE334:AE335)</f>
        <v>344948.62670003087</v>
      </c>
      <c r="AF336" s="89">
        <f>AC336-AE336</f>
        <v>1802.5989564469783</v>
      </c>
    </row>
    <row r="338" spans="2:31" ht="18.75" x14ac:dyDescent="0.3">
      <c r="J338" s="16" t="s">
        <v>52</v>
      </c>
      <c r="K338" s="29" t="s">
        <v>1216</v>
      </c>
      <c r="L338" s="29"/>
      <c r="M338" s="29"/>
      <c r="N338" s="30"/>
    </row>
    <row r="339" spans="2:31" x14ac:dyDescent="0.25">
      <c r="B339">
        <v>81</v>
      </c>
      <c r="C339" t="s">
        <v>1908</v>
      </c>
      <c r="D339" t="s">
        <v>1837</v>
      </c>
      <c r="E339" t="s">
        <v>1824</v>
      </c>
      <c r="F339" t="s">
        <v>1866</v>
      </c>
      <c r="G339" t="s">
        <v>10</v>
      </c>
      <c r="I339" t="s">
        <v>1817</v>
      </c>
      <c r="J339" s="10" t="s">
        <v>9</v>
      </c>
      <c r="K339" s="10" t="s">
        <v>553</v>
      </c>
      <c r="L339" s="10" t="s">
        <v>1307</v>
      </c>
      <c r="M339" s="10" t="s">
        <v>1308</v>
      </c>
      <c r="N339" s="11" t="s">
        <v>181</v>
      </c>
      <c r="O339" s="10" t="s">
        <v>339</v>
      </c>
      <c r="P339" s="10" t="s">
        <v>563</v>
      </c>
      <c r="Q339" s="10" t="s">
        <v>1514</v>
      </c>
      <c r="R339" s="10"/>
      <c r="S339" s="8" t="s">
        <v>98</v>
      </c>
      <c r="T339" s="166">
        <v>200000005782</v>
      </c>
      <c r="U339" s="23">
        <v>4.7E-2</v>
      </c>
      <c r="V339" s="8" t="s">
        <v>1267</v>
      </c>
      <c r="W339" s="8" t="s">
        <v>1386</v>
      </c>
      <c r="X339" s="8" t="s">
        <v>12</v>
      </c>
      <c r="Y339" s="8"/>
      <c r="Z339" s="8"/>
      <c r="AA339" s="14">
        <v>4495</v>
      </c>
      <c r="AB339" s="85">
        <v>61582.529243057281</v>
      </c>
      <c r="AC339" s="85">
        <f t="shared" ref="AC339" si="59">AA339/1000*AB339</f>
        <v>276813.46894754248</v>
      </c>
      <c r="AD339" s="85"/>
      <c r="AE339" s="8"/>
    </row>
    <row r="340" spans="2:31" x14ac:dyDescent="0.25">
      <c r="B340">
        <v>81</v>
      </c>
      <c r="C340" t="s">
        <v>1908</v>
      </c>
      <c r="D340" t="s">
        <v>1837</v>
      </c>
      <c r="E340" t="s">
        <v>1824</v>
      </c>
      <c r="F340" t="s">
        <v>1866</v>
      </c>
      <c r="G340" t="s">
        <v>10</v>
      </c>
      <c r="I340" t="s">
        <v>1817</v>
      </c>
      <c r="J340" s="10" t="s">
        <v>9</v>
      </c>
      <c r="K340" s="10" t="s">
        <v>497</v>
      </c>
      <c r="L340" s="10" t="s">
        <v>1283</v>
      </c>
      <c r="M340" s="10" t="s">
        <v>1284</v>
      </c>
      <c r="N340" s="11" t="s">
        <v>181</v>
      </c>
      <c r="O340" s="10" t="s">
        <v>339</v>
      </c>
      <c r="P340" s="10" t="s">
        <v>563</v>
      </c>
      <c r="Q340" s="10" t="s">
        <v>1514</v>
      </c>
      <c r="R340" s="10"/>
      <c r="S340" s="8" t="s">
        <v>98</v>
      </c>
      <c r="T340" s="166">
        <v>200000005782</v>
      </c>
      <c r="U340" s="23">
        <v>4.7E-2</v>
      </c>
      <c r="V340" s="8" t="s">
        <v>1267</v>
      </c>
      <c r="W340" s="8" t="s">
        <v>1387</v>
      </c>
      <c r="X340" s="8" t="s">
        <v>12</v>
      </c>
      <c r="Y340" s="8"/>
      <c r="Z340" s="8"/>
      <c r="AA340" s="14"/>
      <c r="AB340" s="85"/>
      <c r="AC340" s="85"/>
      <c r="AD340" s="85"/>
      <c r="AE340" s="8"/>
    </row>
    <row r="341" spans="2:31" x14ac:dyDescent="0.25">
      <c r="AA341" s="87">
        <f>SUM(AA339)</f>
        <v>4495</v>
      </c>
      <c r="AB341" s="90">
        <f>AVERAGE(AB339)/1000</f>
        <v>61.58252924305728</v>
      </c>
      <c r="AC341" s="87">
        <f>SUM(AC339)</f>
        <v>276813.46894754248</v>
      </c>
      <c r="AD341" s="87"/>
    </row>
    <row r="343" spans="2:31" ht="18.75" x14ac:dyDescent="0.3">
      <c r="J343" s="16" t="s">
        <v>52</v>
      </c>
      <c r="K343" s="17" t="s">
        <v>1217</v>
      </c>
      <c r="L343" s="17"/>
      <c r="M343" s="17"/>
      <c r="N343" s="34"/>
    </row>
    <row r="344" spans="2:31" x14ac:dyDescent="0.25">
      <c r="B344">
        <v>84</v>
      </c>
      <c r="C344" t="s">
        <v>1908</v>
      </c>
      <c r="D344" t="s">
        <v>1837</v>
      </c>
      <c r="E344" t="s">
        <v>1826</v>
      </c>
      <c r="F344" t="s">
        <v>1276</v>
      </c>
      <c r="G344" t="s">
        <v>2</v>
      </c>
      <c r="I344" t="s">
        <v>1817</v>
      </c>
      <c r="J344" s="10" t="s">
        <v>9</v>
      </c>
      <c r="K344" s="10" t="s">
        <v>496</v>
      </c>
      <c r="L344" s="10" t="s">
        <v>1368</v>
      </c>
      <c r="M344" s="10" t="s">
        <v>1336</v>
      </c>
      <c r="N344" s="11" t="s">
        <v>611</v>
      </c>
      <c r="O344" s="10" t="s">
        <v>303</v>
      </c>
      <c r="P344" s="10" t="s">
        <v>562</v>
      </c>
      <c r="Q344" s="10" t="s">
        <v>1514</v>
      </c>
      <c r="R344" s="10"/>
      <c r="S344" s="8" t="s">
        <v>98</v>
      </c>
      <c r="T344" s="166">
        <v>200000005674</v>
      </c>
      <c r="U344" s="22">
        <v>1</v>
      </c>
      <c r="V344" s="8" t="s">
        <v>1275</v>
      </c>
      <c r="W344" s="8" t="s">
        <v>1381</v>
      </c>
      <c r="X344" s="78" t="s">
        <v>612</v>
      </c>
      <c r="Y344" s="8" t="s">
        <v>1514</v>
      </c>
      <c r="Z344" s="8"/>
      <c r="AA344" s="8">
        <v>30</v>
      </c>
      <c r="AB344" s="85">
        <v>2012.4821136363632</v>
      </c>
      <c r="AC344" s="85">
        <f>AA344/1000*AB344</f>
        <v>60.374463409090893</v>
      </c>
      <c r="AD344" s="85"/>
      <c r="AE344" s="8"/>
    </row>
    <row r="345" spans="2:31" x14ac:dyDescent="0.25">
      <c r="B345">
        <v>84</v>
      </c>
      <c r="C345" t="s">
        <v>1908</v>
      </c>
      <c r="D345" t="s">
        <v>1837</v>
      </c>
      <c r="E345" t="s">
        <v>1826</v>
      </c>
      <c r="F345" t="s">
        <v>1276</v>
      </c>
      <c r="G345" t="s">
        <v>2</v>
      </c>
      <c r="I345" t="s">
        <v>1817</v>
      </c>
      <c r="J345" s="10" t="s">
        <v>9</v>
      </c>
      <c r="K345" s="10" t="s">
        <v>1382</v>
      </c>
      <c r="L345" s="10" t="s">
        <v>1384</v>
      </c>
      <c r="M345" s="10" t="s">
        <v>1385</v>
      </c>
      <c r="N345" s="11" t="s">
        <v>611</v>
      </c>
      <c r="O345" s="10" t="s">
        <v>303</v>
      </c>
      <c r="P345" s="10" t="s">
        <v>562</v>
      </c>
      <c r="Q345" s="10" t="s">
        <v>1514</v>
      </c>
      <c r="R345" s="10"/>
      <c r="S345" s="8" t="s">
        <v>98</v>
      </c>
      <c r="T345" s="166">
        <v>200000005674</v>
      </c>
      <c r="U345" s="22">
        <v>1</v>
      </c>
      <c r="V345" s="8" t="s">
        <v>1275</v>
      </c>
      <c r="W345" s="8" t="s">
        <v>1383</v>
      </c>
      <c r="X345" s="78" t="s">
        <v>612</v>
      </c>
      <c r="Y345" s="8" t="s">
        <v>1514</v>
      </c>
      <c r="Z345" s="8"/>
      <c r="AA345" s="8"/>
      <c r="AB345" s="85"/>
      <c r="AC345" s="85"/>
      <c r="AD345" s="85"/>
      <c r="AE345" s="8"/>
    </row>
    <row r="346" spans="2:31" x14ac:dyDescent="0.25">
      <c r="AA346" s="87">
        <f>SUM(AA344)</f>
        <v>30</v>
      </c>
      <c r="AB346" s="90">
        <f>AVERAGE(AB344)/1000</f>
        <v>2.0124821136363633</v>
      </c>
      <c r="AC346" s="87">
        <f>SUM(AC344)</f>
        <v>60.374463409090893</v>
      </c>
      <c r="AD346" s="87"/>
    </row>
    <row r="349" spans="2:31" ht="18.75" x14ac:dyDescent="0.3">
      <c r="J349" s="16" t="s">
        <v>52</v>
      </c>
      <c r="K349" s="17" t="s">
        <v>1218</v>
      </c>
      <c r="L349" s="17"/>
      <c r="M349" s="17"/>
      <c r="N349" s="34"/>
    </row>
    <row r="350" spans="2:31" x14ac:dyDescent="0.25">
      <c r="B350">
        <v>85</v>
      </c>
      <c r="C350" t="s">
        <v>1908</v>
      </c>
      <c r="D350" t="s">
        <v>1837</v>
      </c>
      <c r="E350" t="s">
        <v>1826</v>
      </c>
      <c r="F350" t="s">
        <v>1276</v>
      </c>
      <c r="G350" t="s">
        <v>10</v>
      </c>
      <c r="I350" t="s">
        <v>1817</v>
      </c>
      <c r="J350" s="10" t="s">
        <v>9</v>
      </c>
      <c r="K350" s="10" t="s">
        <v>514</v>
      </c>
      <c r="L350" s="10" t="s">
        <v>1302</v>
      </c>
      <c r="M350" s="10" t="s">
        <v>1303</v>
      </c>
      <c r="N350" s="11" t="s">
        <v>613</v>
      </c>
      <c r="O350" s="10" t="s">
        <v>339</v>
      </c>
      <c r="P350" s="10" t="s">
        <v>563</v>
      </c>
      <c r="Q350" s="10" t="s">
        <v>1514</v>
      </c>
      <c r="R350" s="10"/>
      <c r="S350" s="8" t="s">
        <v>427</v>
      </c>
      <c r="T350" s="166">
        <v>200000001350</v>
      </c>
      <c r="U350" s="23">
        <v>0.17499999999999999</v>
      </c>
      <c r="V350" s="8" t="s">
        <v>1276</v>
      </c>
      <c r="W350" s="8" t="s">
        <v>1374</v>
      </c>
      <c r="X350" s="8" t="s">
        <v>12</v>
      </c>
      <c r="Y350" s="8"/>
      <c r="Z350" s="8"/>
      <c r="AA350" s="14">
        <v>1165</v>
      </c>
      <c r="AB350" s="85">
        <v>160637.72891967589</v>
      </c>
      <c r="AC350" s="85">
        <f t="shared" ref="AC350" si="60">AA350/1000*AB350</f>
        <v>187142.95419142241</v>
      </c>
      <c r="AD350" s="85"/>
      <c r="AE350" s="8"/>
    </row>
    <row r="351" spans="2:31" x14ac:dyDescent="0.25">
      <c r="B351">
        <v>85</v>
      </c>
      <c r="D351" t="s">
        <v>1837</v>
      </c>
      <c r="E351" t="s">
        <v>1826</v>
      </c>
      <c r="F351" t="s">
        <v>1276</v>
      </c>
      <c r="G351" t="s">
        <v>10</v>
      </c>
      <c r="I351" t="s">
        <v>1817</v>
      </c>
      <c r="J351" s="10" t="s">
        <v>9</v>
      </c>
      <c r="K351" s="10" t="s">
        <v>514</v>
      </c>
      <c r="L351" s="10" t="s">
        <v>1304</v>
      </c>
      <c r="M351" s="10" t="s">
        <v>1305</v>
      </c>
      <c r="N351" s="11" t="s">
        <v>613</v>
      </c>
      <c r="O351" s="10" t="s">
        <v>339</v>
      </c>
      <c r="P351" s="10" t="s">
        <v>563</v>
      </c>
      <c r="Q351" s="10" t="s">
        <v>1514</v>
      </c>
      <c r="R351" s="10"/>
      <c r="S351" s="8" t="s">
        <v>427</v>
      </c>
      <c r="T351" s="166">
        <v>200000001350</v>
      </c>
      <c r="U351" s="23">
        <v>0.17499999999999999</v>
      </c>
      <c r="V351" s="8" t="s">
        <v>1276</v>
      </c>
      <c r="W351" s="8" t="s">
        <v>1375</v>
      </c>
      <c r="X351" s="8" t="s">
        <v>12</v>
      </c>
      <c r="Y351" s="8"/>
      <c r="Z351" s="8"/>
      <c r="AA351" s="8"/>
      <c r="AB351" s="8"/>
      <c r="AC351" s="85"/>
      <c r="AD351" s="85"/>
      <c r="AE351" s="8"/>
    </row>
    <row r="352" spans="2:31" x14ac:dyDescent="0.25">
      <c r="B352">
        <v>85</v>
      </c>
      <c r="D352" t="s">
        <v>1837</v>
      </c>
      <c r="E352" t="s">
        <v>1826</v>
      </c>
      <c r="F352" t="s">
        <v>1276</v>
      </c>
      <c r="G352" t="s">
        <v>10</v>
      </c>
      <c r="I352" t="s">
        <v>1817</v>
      </c>
      <c r="J352" s="10" t="s">
        <v>9</v>
      </c>
      <c r="K352" s="10" t="s">
        <v>514</v>
      </c>
      <c r="L352" s="10" t="s">
        <v>1306</v>
      </c>
      <c r="M352" s="10" t="s">
        <v>1313</v>
      </c>
      <c r="N352" s="11" t="s">
        <v>613</v>
      </c>
      <c r="O352" s="10" t="s">
        <v>339</v>
      </c>
      <c r="P352" s="10" t="s">
        <v>563</v>
      </c>
      <c r="Q352" s="10" t="s">
        <v>1514</v>
      </c>
      <c r="R352" s="10"/>
      <c r="S352" s="8" t="s">
        <v>427</v>
      </c>
      <c r="T352" s="166">
        <v>200000001350</v>
      </c>
      <c r="U352" s="23">
        <v>0.17499999999999999</v>
      </c>
      <c r="V352" s="8" t="s">
        <v>1276</v>
      </c>
      <c r="W352" s="8" t="s">
        <v>1376</v>
      </c>
      <c r="X352" s="8" t="s">
        <v>12</v>
      </c>
      <c r="Y352" s="8"/>
      <c r="Z352" s="8"/>
      <c r="AA352" s="8"/>
      <c r="AB352" s="8"/>
      <c r="AC352" s="85"/>
      <c r="AD352" s="85"/>
      <c r="AE352" s="8"/>
    </row>
    <row r="353" spans="2:38" x14ac:dyDescent="0.25">
      <c r="J353" s="32"/>
      <c r="K353" s="32"/>
      <c r="L353" s="32"/>
      <c r="M353" s="32"/>
      <c r="N353" s="33"/>
      <c r="O353" s="32"/>
      <c r="P353" s="80"/>
      <c r="Q353" s="80"/>
      <c r="R353" s="80"/>
      <c r="AA353" s="87">
        <f>SUM(AA350:AA352)</f>
        <v>1165</v>
      </c>
      <c r="AB353" s="90">
        <f>AVERAGE(AB350:AB352)/1000</f>
        <v>160.63772891967591</v>
      </c>
      <c r="AC353" s="87">
        <f>SUM(AC350:AC352)</f>
        <v>187142.95419142241</v>
      </c>
      <c r="AD353" s="87"/>
    </row>
    <row r="354" spans="2:38" x14ac:dyDescent="0.25">
      <c r="J354" s="32"/>
      <c r="K354" s="32"/>
      <c r="L354" s="32"/>
      <c r="M354" s="32"/>
      <c r="N354" s="33"/>
      <c r="O354" s="32"/>
      <c r="P354" s="80"/>
      <c r="Q354" s="80"/>
      <c r="R354" s="80"/>
    </row>
    <row r="355" spans="2:38" ht="18.75" x14ac:dyDescent="0.3">
      <c r="J355" s="16" t="s">
        <v>52</v>
      </c>
      <c r="K355" s="17" t="s">
        <v>1219</v>
      </c>
      <c r="L355" s="17"/>
      <c r="M355" s="17"/>
      <c r="N355" s="34"/>
      <c r="O355" s="32" t="s">
        <v>615</v>
      </c>
    </row>
    <row r="356" spans="2:38" x14ac:dyDescent="0.25">
      <c r="B356">
        <v>83.5</v>
      </c>
      <c r="C356" t="s">
        <v>1908</v>
      </c>
      <c r="D356" t="s">
        <v>1837</v>
      </c>
      <c r="E356" t="s">
        <v>1826</v>
      </c>
      <c r="F356" t="s">
        <v>304</v>
      </c>
      <c r="G356" t="s">
        <v>10</v>
      </c>
      <c r="I356" t="s">
        <v>1817</v>
      </c>
      <c r="J356" s="10" t="s">
        <v>9</v>
      </c>
      <c r="K356" s="10" t="s">
        <v>506</v>
      </c>
      <c r="L356" s="10" t="s">
        <v>1292</v>
      </c>
      <c r="M356" s="10" t="s">
        <v>1293</v>
      </c>
      <c r="N356" s="11" t="s">
        <v>614</v>
      </c>
      <c r="O356" s="10" t="s">
        <v>303</v>
      </c>
      <c r="P356" s="10" t="s">
        <v>563</v>
      </c>
      <c r="Q356" s="10" t="s">
        <v>1514</v>
      </c>
      <c r="R356" s="10"/>
      <c r="S356" s="8" t="s">
        <v>423</v>
      </c>
      <c r="T356" s="166">
        <v>200000003129</v>
      </c>
      <c r="U356" s="22">
        <v>7.0000000000000007E-2</v>
      </c>
      <c r="V356" s="8" t="s">
        <v>304</v>
      </c>
      <c r="W356" s="8" t="s">
        <v>1377</v>
      </c>
      <c r="X356" s="8" t="s">
        <v>14</v>
      </c>
      <c r="Y356" s="8" t="s">
        <v>685</v>
      </c>
      <c r="Z356" s="8"/>
      <c r="AA356" s="85">
        <v>17000</v>
      </c>
      <c r="AB356" s="85">
        <v>29393.495575060126</v>
      </c>
      <c r="AC356" s="85">
        <f t="shared" ref="AC356" si="61">AA356/1000*AB356</f>
        <v>499689.42477602215</v>
      </c>
      <c r="AD356" s="85"/>
      <c r="AE356" s="8"/>
      <c r="AK356" s="76" t="s">
        <v>1232</v>
      </c>
    </row>
    <row r="357" spans="2:38" x14ac:dyDescent="0.25">
      <c r="B357">
        <v>83.5</v>
      </c>
      <c r="C357" t="s">
        <v>1908</v>
      </c>
      <c r="D357" t="s">
        <v>1837</v>
      </c>
      <c r="E357" t="s">
        <v>1826</v>
      </c>
      <c r="F357" t="s">
        <v>304</v>
      </c>
      <c r="G357" t="s">
        <v>10</v>
      </c>
      <c r="I357" t="s">
        <v>1817</v>
      </c>
      <c r="J357" s="10" t="s">
        <v>9</v>
      </c>
      <c r="K357" s="10" t="s">
        <v>506</v>
      </c>
      <c r="L357" s="10" t="s">
        <v>1288</v>
      </c>
      <c r="M357" s="10" t="s">
        <v>1289</v>
      </c>
      <c r="N357" s="11" t="s">
        <v>614</v>
      </c>
      <c r="O357" s="10" t="s">
        <v>303</v>
      </c>
      <c r="P357" s="10" t="s">
        <v>563</v>
      </c>
      <c r="Q357" s="10" t="s">
        <v>1514</v>
      </c>
      <c r="R357" s="10"/>
      <c r="S357" s="8" t="s">
        <v>423</v>
      </c>
      <c r="T357" s="166">
        <v>200000003129</v>
      </c>
      <c r="U357" s="22">
        <v>7.0000000000000007E-2</v>
      </c>
      <c r="V357" s="8" t="s">
        <v>304</v>
      </c>
      <c r="W357" s="8" t="s">
        <v>1378</v>
      </c>
      <c r="X357" s="8" t="s">
        <v>14</v>
      </c>
      <c r="Y357" s="8" t="s">
        <v>685</v>
      </c>
      <c r="Z357" s="8"/>
      <c r="AA357" s="85"/>
      <c r="AB357" s="85"/>
      <c r="AC357" s="85"/>
      <c r="AD357" s="85"/>
      <c r="AE357" s="8"/>
    </row>
    <row r="358" spans="2:38" x14ac:dyDescent="0.25">
      <c r="B358">
        <v>83.5</v>
      </c>
      <c r="C358" t="s">
        <v>1908</v>
      </c>
      <c r="D358" t="s">
        <v>1837</v>
      </c>
      <c r="E358" t="s">
        <v>1826</v>
      </c>
      <c r="F358" t="s">
        <v>304</v>
      </c>
      <c r="G358" t="s">
        <v>10</v>
      </c>
      <c r="I358" t="s">
        <v>1817</v>
      </c>
      <c r="J358" s="10" t="s">
        <v>9</v>
      </c>
      <c r="K358" s="10" t="s">
        <v>506</v>
      </c>
      <c r="L358" s="10" t="s">
        <v>1294</v>
      </c>
      <c r="M358" s="10" t="s">
        <v>1001</v>
      </c>
      <c r="N358" s="11" t="s">
        <v>614</v>
      </c>
      <c r="O358" s="10" t="s">
        <v>297</v>
      </c>
      <c r="P358" s="10" t="s">
        <v>563</v>
      </c>
      <c r="Q358" s="10" t="s">
        <v>1514</v>
      </c>
      <c r="R358" s="10"/>
      <c r="S358" s="8" t="s">
        <v>423</v>
      </c>
      <c r="T358" s="166">
        <v>200000003129</v>
      </c>
      <c r="U358" s="22">
        <v>7.0000000000000007E-2</v>
      </c>
      <c r="V358" s="8" t="s">
        <v>304</v>
      </c>
      <c r="W358" s="8" t="s">
        <v>1379</v>
      </c>
      <c r="X358" s="8" t="s">
        <v>14</v>
      </c>
      <c r="Y358" s="8" t="s">
        <v>685</v>
      </c>
      <c r="Z358" s="8"/>
      <c r="AA358" s="85"/>
      <c r="AB358" s="85"/>
      <c r="AC358" s="85"/>
      <c r="AD358" s="85"/>
      <c r="AE358" s="8"/>
    </row>
    <row r="359" spans="2:38" x14ac:dyDescent="0.25">
      <c r="B359">
        <v>83.5</v>
      </c>
      <c r="C359" t="s">
        <v>1908</v>
      </c>
      <c r="D359" t="s">
        <v>1837</v>
      </c>
      <c r="E359" t="s">
        <v>1826</v>
      </c>
      <c r="F359" t="s">
        <v>304</v>
      </c>
      <c r="G359" t="s">
        <v>10</v>
      </c>
      <c r="I359" t="s">
        <v>1817</v>
      </c>
      <c r="J359" s="10" t="s">
        <v>9</v>
      </c>
      <c r="K359" s="10" t="s">
        <v>506</v>
      </c>
      <c r="L359" s="10" t="s">
        <v>1296</v>
      </c>
      <c r="M359" s="10" t="s">
        <v>1002</v>
      </c>
      <c r="N359" s="11" t="s">
        <v>614</v>
      </c>
      <c r="O359" s="10" t="s">
        <v>303</v>
      </c>
      <c r="P359" s="10" t="s">
        <v>563</v>
      </c>
      <c r="Q359" s="10" t="s">
        <v>1514</v>
      </c>
      <c r="R359" s="10"/>
      <c r="S359" s="8" t="s">
        <v>423</v>
      </c>
      <c r="T359" s="166">
        <v>200000003129</v>
      </c>
      <c r="U359" s="22">
        <v>7.0000000000000007E-2</v>
      </c>
      <c r="V359" s="8" t="s">
        <v>304</v>
      </c>
      <c r="W359" s="8" t="s">
        <v>1380</v>
      </c>
      <c r="X359" s="8" t="s">
        <v>14</v>
      </c>
      <c r="Y359" s="8" t="s">
        <v>685</v>
      </c>
      <c r="Z359" s="8"/>
      <c r="AA359" s="85"/>
      <c r="AB359" s="85"/>
      <c r="AC359" s="85"/>
      <c r="AD359" s="85"/>
      <c r="AE359" s="8"/>
    </row>
    <row r="360" spans="2:38" x14ac:dyDescent="0.25">
      <c r="AA360" s="87">
        <f>SUM(AA356)</f>
        <v>17000</v>
      </c>
      <c r="AB360" s="90">
        <f>AVERAGE(AB356)/1000</f>
        <v>29.393495575060125</v>
      </c>
      <c r="AC360" s="87">
        <f>SUM(AC356)</f>
        <v>499689.42477602215</v>
      </c>
      <c r="AD360" s="87"/>
    </row>
    <row r="362" spans="2:38" ht="18.75" x14ac:dyDescent="0.3">
      <c r="J362" s="16" t="s">
        <v>52</v>
      </c>
      <c r="K362" s="37" t="s">
        <v>1220</v>
      </c>
      <c r="L362" s="37"/>
      <c r="M362" s="37"/>
      <c r="N362" s="38"/>
    </row>
    <row r="363" spans="2:38" x14ac:dyDescent="0.25">
      <c r="B363">
        <v>87</v>
      </c>
      <c r="C363" t="s">
        <v>1908</v>
      </c>
      <c r="D363" t="s">
        <v>1837</v>
      </c>
      <c r="E363" t="s">
        <v>1831</v>
      </c>
      <c r="F363" t="s">
        <v>1867</v>
      </c>
      <c r="G363" t="s">
        <v>10</v>
      </c>
      <c r="I363" t="s">
        <v>1817</v>
      </c>
      <c r="J363" s="94" t="s">
        <v>9</v>
      </c>
      <c r="K363" s="94" t="s">
        <v>496</v>
      </c>
      <c r="L363" s="94" t="s">
        <v>1368</v>
      </c>
      <c r="M363" s="94" t="s">
        <v>2005</v>
      </c>
      <c r="N363" s="135" t="s">
        <v>616</v>
      </c>
      <c r="O363" s="94" t="s">
        <v>303</v>
      </c>
      <c r="P363" s="94" t="s">
        <v>563</v>
      </c>
      <c r="Q363" s="94" t="s">
        <v>1933</v>
      </c>
      <c r="R363" s="123" t="s">
        <v>1802</v>
      </c>
      <c r="S363" s="123" t="s">
        <v>720</v>
      </c>
      <c r="T363" s="167">
        <v>200000001507</v>
      </c>
      <c r="U363" s="133">
        <v>0.1</v>
      </c>
      <c r="V363" s="123" t="s">
        <v>1277</v>
      </c>
      <c r="W363" s="123" t="s">
        <v>2062</v>
      </c>
      <c r="X363" s="123" t="s">
        <v>12</v>
      </c>
      <c r="Y363" s="123"/>
      <c r="Z363" s="123"/>
      <c r="AA363" s="138">
        <v>90</v>
      </c>
      <c r="AB363" s="134">
        <v>83632.320767086232</v>
      </c>
      <c r="AC363" s="134">
        <f t="shared" ref="AC363" si="62">AA363/1000*AB363</f>
        <v>7526.9088690377603</v>
      </c>
      <c r="AD363" s="134"/>
      <c r="AE363" s="134">
        <f>AA363/1000*U363/U$363*AB$363</f>
        <v>7526.9088690377594</v>
      </c>
    </row>
    <row r="364" spans="2:38" x14ac:dyDescent="0.25">
      <c r="B364">
        <v>87</v>
      </c>
      <c r="C364" t="s">
        <v>1908</v>
      </c>
      <c r="D364" t="s">
        <v>1837</v>
      </c>
      <c r="E364" t="s">
        <v>1831</v>
      </c>
      <c r="F364" t="s">
        <v>1867</v>
      </c>
      <c r="G364" t="s">
        <v>10</v>
      </c>
      <c r="I364" t="s">
        <v>1817</v>
      </c>
      <c r="J364" s="10" t="s">
        <v>9</v>
      </c>
      <c r="K364" s="10" t="s">
        <v>506</v>
      </c>
      <c r="L364" s="10" t="s">
        <v>1288</v>
      </c>
      <c r="M364" s="10" t="s">
        <v>1289</v>
      </c>
      <c r="N364" s="11" t="s">
        <v>617</v>
      </c>
      <c r="O364" s="10" t="s">
        <v>297</v>
      </c>
      <c r="P364" s="10" t="s">
        <v>563</v>
      </c>
      <c r="Q364" s="10" t="s">
        <v>1933</v>
      </c>
      <c r="R364" s="8" t="s">
        <v>1802</v>
      </c>
      <c r="S364" s="8" t="s">
        <v>721</v>
      </c>
      <c r="T364" s="166">
        <v>200000002231</v>
      </c>
      <c r="U364" s="22">
        <v>7.0000000000000007E-2</v>
      </c>
      <c r="V364" s="8" t="s">
        <v>1277</v>
      </c>
      <c r="W364" s="8" t="s">
        <v>2063</v>
      </c>
      <c r="X364" s="8" t="s">
        <v>12</v>
      </c>
      <c r="Y364" s="8"/>
      <c r="Z364" s="8"/>
      <c r="AA364" s="14">
        <v>595</v>
      </c>
      <c r="AB364" s="85">
        <v>70535.512676370112</v>
      </c>
      <c r="AC364" s="85">
        <f t="shared" ref="AC364" si="63">AA364/1000*AB364</f>
        <v>41968.630042440214</v>
      </c>
      <c r="AD364" s="12">
        <v>200000001507</v>
      </c>
      <c r="AE364" s="85">
        <f>AA364/1000*U364/U$363*AB$363</f>
        <v>34832.861599491414</v>
      </c>
    </row>
    <row r="365" spans="2:38" x14ac:dyDescent="0.25">
      <c r="B365">
        <v>87</v>
      </c>
      <c r="C365" t="s">
        <v>1908</v>
      </c>
      <c r="D365" t="s">
        <v>1837</v>
      </c>
      <c r="E365" t="s">
        <v>1831</v>
      </c>
      <c r="F365" t="s">
        <v>1867</v>
      </c>
      <c r="G365" t="s">
        <v>10</v>
      </c>
      <c r="I365" t="s">
        <v>1817</v>
      </c>
      <c r="J365" s="10" t="s">
        <v>9</v>
      </c>
      <c r="K365" s="10" t="s">
        <v>506</v>
      </c>
      <c r="L365" s="10" t="s">
        <v>1294</v>
      </c>
      <c r="M365" s="10" t="s">
        <v>1001</v>
      </c>
      <c r="N365" s="11" t="s">
        <v>617</v>
      </c>
      <c r="O365" s="10" t="s">
        <v>297</v>
      </c>
      <c r="P365" s="10" t="s">
        <v>563</v>
      </c>
      <c r="Q365" s="10" t="s">
        <v>1933</v>
      </c>
      <c r="R365" s="8" t="s">
        <v>1802</v>
      </c>
      <c r="S365" s="8" t="s">
        <v>721</v>
      </c>
      <c r="T365" s="166">
        <v>200000002231</v>
      </c>
      <c r="U365" s="22">
        <v>7.0000000000000007E-2</v>
      </c>
      <c r="V365" s="8" t="s">
        <v>1277</v>
      </c>
      <c r="W365" s="8" t="s">
        <v>2064</v>
      </c>
      <c r="X365" s="8" t="s">
        <v>12</v>
      </c>
      <c r="Y365" s="8"/>
      <c r="Z365" s="8"/>
      <c r="AA365" s="8"/>
      <c r="AB365" s="8"/>
      <c r="AC365" s="85"/>
      <c r="AD365" s="85"/>
      <c r="AE365" s="8"/>
    </row>
    <row r="366" spans="2:38" x14ac:dyDescent="0.25">
      <c r="B366">
        <v>87</v>
      </c>
      <c r="C366" t="s">
        <v>1908</v>
      </c>
      <c r="D366" t="s">
        <v>1837</v>
      </c>
      <c r="E366" t="s">
        <v>1831</v>
      </c>
      <c r="F366" t="s">
        <v>1867</v>
      </c>
      <c r="G366" t="s">
        <v>10</v>
      </c>
      <c r="I366" t="s">
        <v>1817</v>
      </c>
      <c r="J366" s="10" t="s">
        <v>9</v>
      </c>
      <c r="K366" s="10" t="s">
        <v>500</v>
      </c>
      <c r="L366" s="10" t="s">
        <v>1086</v>
      </c>
      <c r="M366" s="10" t="s">
        <v>1330</v>
      </c>
      <c r="N366" s="11" t="s">
        <v>310</v>
      </c>
      <c r="O366" s="10" t="s">
        <v>303</v>
      </c>
      <c r="P366" s="10" t="s">
        <v>563</v>
      </c>
      <c r="Q366" s="10" t="s">
        <v>1964</v>
      </c>
      <c r="R366" s="8" t="s">
        <v>1989</v>
      </c>
      <c r="S366" s="8" t="s">
        <v>427</v>
      </c>
      <c r="T366" s="166">
        <v>200000006910</v>
      </c>
      <c r="U366" s="22">
        <v>0.03</v>
      </c>
      <c r="V366" s="8" t="s">
        <v>1277</v>
      </c>
      <c r="W366" s="8" t="s">
        <v>164</v>
      </c>
      <c r="X366" s="8" t="s">
        <v>13</v>
      </c>
      <c r="Y366" s="8"/>
      <c r="Z366" s="8"/>
      <c r="AA366" s="14">
        <v>100</v>
      </c>
      <c r="AB366" s="85">
        <v>44671.432835822503</v>
      </c>
      <c r="AC366" s="85">
        <f t="shared" ref="AC366" si="64">AA366/1000*AB366</f>
        <v>4467.1432835822507</v>
      </c>
      <c r="AD366" s="12">
        <v>200000001507</v>
      </c>
      <c r="AE366" s="85">
        <f>AA366/1000*U366/U$363*AB$363</f>
        <v>2508.9696230125869</v>
      </c>
      <c r="AJ366" t="s">
        <v>1990</v>
      </c>
      <c r="AL366" s="76" t="s">
        <v>1233</v>
      </c>
    </row>
    <row r="367" spans="2:38" x14ac:dyDescent="0.25">
      <c r="AA367" s="87">
        <f>SUM(AA363:AA366)</f>
        <v>785</v>
      </c>
      <c r="AB367" s="90">
        <f>AVERAGE(AB363:AB366)/1000</f>
        <v>66.279755426426291</v>
      </c>
      <c r="AC367" s="87">
        <f>SUM(AC363:AC366)</f>
        <v>53962.682195060224</v>
      </c>
      <c r="AD367" s="87"/>
      <c r="AE367" s="87">
        <f>SUM(AE363:AE366)</f>
        <v>44868.74009154176</v>
      </c>
      <c r="AF367" s="89">
        <f>AC367-AE367</f>
        <v>9093.9421035184641</v>
      </c>
      <c r="AG367">
        <v>3</v>
      </c>
    </row>
    <row r="369" spans="2:49" ht="18.75" x14ac:dyDescent="0.3">
      <c r="J369" s="16" t="s">
        <v>52</v>
      </c>
      <c r="K369" s="37" t="s">
        <v>1221</v>
      </c>
      <c r="L369" s="37"/>
      <c r="M369" s="37"/>
      <c r="N369" s="38"/>
    </row>
    <row r="370" spans="2:49" x14ac:dyDescent="0.25">
      <c r="B370">
        <v>89</v>
      </c>
      <c r="C370" t="s">
        <v>1908</v>
      </c>
      <c r="D370" t="s">
        <v>1837</v>
      </c>
      <c r="E370" t="s">
        <v>1831</v>
      </c>
      <c r="F370" t="s">
        <v>1867</v>
      </c>
      <c r="G370" t="s">
        <v>2</v>
      </c>
      <c r="I370" t="s">
        <v>1817</v>
      </c>
      <c r="J370" s="10" t="s">
        <v>9</v>
      </c>
      <c r="K370" s="10" t="s">
        <v>557</v>
      </c>
      <c r="L370" s="10" t="s">
        <v>1203</v>
      </c>
      <c r="M370" s="10" t="s">
        <v>2065</v>
      </c>
      <c r="N370" s="11" t="s">
        <v>618</v>
      </c>
      <c r="O370" s="10" t="s">
        <v>502</v>
      </c>
      <c r="P370" s="10" t="s">
        <v>562</v>
      </c>
      <c r="Q370" s="10" t="s">
        <v>98</v>
      </c>
      <c r="R370" s="10" t="s">
        <v>98</v>
      </c>
      <c r="S370" s="8" t="s">
        <v>98</v>
      </c>
      <c r="T370" s="166">
        <v>200000001309</v>
      </c>
      <c r="U370" s="22">
        <v>0.99</v>
      </c>
      <c r="V370" s="8" t="s">
        <v>708</v>
      </c>
      <c r="W370" s="8" t="s">
        <v>1795</v>
      </c>
      <c r="X370" s="10" t="s">
        <v>12</v>
      </c>
      <c r="Y370" s="8"/>
      <c r="Z370" s="8"/>
      <c r="AA370" s="14">
        <v>13</v>
      </c>
      <c r="AB370" s="14">
        <v>517555.03579079232</v>
      </c>
      <c r="AC370" s="85">
        <f t="shared" ref="AC370:AC372" si="65">AA370/1000*AB370</f>
        <v>6728.2154652803001</v>
      </c>
      <c r="AD370" s="12"/>
      <c r="AE370" s="85">
        <f>AC370</f>
        <v>6728.2154652803001</v>
      </c>
      <c r="AJ370" t="s">
        <v>687</v>
      </c>
      <c r="AO370">
        <v>6</v>
      </c>
      <c r="AS370">
        <v>1996</v>
      </c>
      <c r="AT370">
        <v>4.3600000000000003</v>
      </c>
      <c r="AU370">
        <v>0.01</v>
      </c>
      <c r="AV370">
        <v>2.8919999999999999</v>
      </c>
      <c r="AW370">
        <v>5.1669999999999997E-3</v>
      </c>
    </row>
    <row r="371" spans="2:49" x14ac:dyDescent="0.25">
      <c r="B371">
        <v>89</v>
      </c>
      <c r="C371" t="s">
        <v>1908</v>
      </c>
      <c r="D371" t="s">
        <v>1837</v>
      </c>
      <c r="E371" t="s">
        <v>1831</v>
      </c>
      <c r="F371" t="s">
        <v>1867</v>
      </c>
      <c r="G371" t="s">
        <v>2</v>
      </c>
      <c r="I371" t="s">
        <v>1817</v>
      </c>
      <c r="J371" s="10" t="s">
        <v>9</v>
      </c>
      <c r="K371" s="10" t="s">
        <v>496</v>
      </c>
      <c r="L371" s="10" t="s">
        <v>1368</v>
      </c>
      <c r="M371" s="10" t="s">
        <v>2005</v>
      </c>
      <c r="N371" s="11" t="s">
        <v>619</v>
      </c>
      <c r="O371" s="10" t="s">
        <v>303</v>
      </c>
      <c r="P371" s="10" t="s">
        <v>562</v>
      </c>
      <c r="Q371" s="10" t="s">
        <v>98</v>
      </c>
      <c r="R371" s="10" t="s">
        <v>98</v>
      </c>
      <c r="S371" s="8" t="s">
        <v>98</v>
      </c>
      <c r="T371" s="166">
        <v>200000002974</v>
      </c>
      <c r="U371" s="22">
        <v>1</v>
      </c>
      <c r="V371" s="8" t="s">
        <v>709</v>
      </c>
      <c r="W371" s="8" t="s">
        <v>1796</v>
      </c>
      <c r="X371" s="78" t="s">
        <v>612</v>
      </c>
      <c r="Y371" s="8" t="s">
        <v>1514</v>
      </c>
      <c r="Z371" s="8"/>
      <c r="AA371" s="14">
        <v>60</v>
      </c>
      <c r="AB371" s="14">
        <v>2254.7758506493519</v>
      </c>
      <c r="AC371" s="85">
        <f t="shared" si="65"/>
        <v>135.28655103896111</v>
      </c>
      <c r="AD371" s="12"/>
      <c r="AE371" s="85">
        <f>AC371</f>
        <v>135.28655103896111</v>
      </c>
      <c r="AJ371" t="s">
        <v>15</v>
      </c>
      <c r="AO371">
        <v>34</v>
      </c>
      <c r="AS371">
        <v>1668</v>
      </c>
      <c r="AT371">
        <v>5.03</v>
      </c>
      <c r="AU371">
        <v>0.06</v>
      </c>
      <c r="AV371">
        <v>18.64</v>
      </c>
      <c r="AW371">
        <v>6.5769999999999995E-2</v>
      </c>
    </row>
    <row r="372" spans="2:49" x14ac:dyDescent="0.25">
      <c r="B372">
        <v>89</v>
      </c>
      <c r="C372" t="s">
        <v>1908</v>
      </c>
      <c r="D372" t="s">
        <v>1837</v>
      </c>
      <c r="E372" t="s">
        <v>1831</v>
      </c>
      <c r="F372" t="s">
        <v>1867</v>
      </c>
      <c r="G372" t="s">
        <v>2</v>
      </c>
      <c r="I372" t="s">
        <v>1817</v>
      </c>
      <c r="J372" s="94" t="s">
        <v>9</v>
      </c>
      <c r="K372" s="94" t="s">
        <v>500</v>
      </c>
      <c r="L372" s="94" t="s">
        <v>1086</v>
      </c>
      <c r="M372" s="94" t="s">
        <v>1330</v>
      </c>
      <c r="N372" s="135" t="s">
        <v>321</v>
      </c>
      <c r="O372" s="94" t="s">
        <v>303</v>
      </c>
      <c r="P372" s="94" t="s">
        <v>562</v>
      </c>
      <c r="Q372" s="94" t="s">
        <v>98</v>
      </c>
      <c r="R372" s="94" t="s">
        <v>98</v>
      </c>
      <c r="S372" s="123" t="s">
        <v>98</v>
      </c>
      <c r="T372" s="167">
        <v>200000005247</v>
      </c>
      <c r="U372" s="133">
        <v>1</v>
      </c>
      <c r="V372" s="123" t="s">
        <v>709</v>
      </c>
      <c r="W372" s="123" t="s">
        <v>1797</v>
      </c>
      <c r="X372" s="94" t="s">
        <v>74</v>
      </c>
      <c r="Y372" s="123"/>
      <c r="Z372" s="123"/>
      <c r="AA372" s="138">
        <v>1240</v>
      </c>
      <c r="AB372" s="138">
        <v>192129.98599651761</v>
      </c>
      <c r="AC372" s="134">
        <f t="shared" si="65"/>
        <v>238241.18263568185</v>
      </c>
      <c r="AD372" s="134"/>
      <c r="AE372" s="134">
        <f>AA372/1000*U372/U$372*AB$372</f>
        <v>238241.18263568185</v>
      </c>
      <c r="AJ372" t="s">
        <v>686</v>
      </c>
      <c r="AL372" s="76" t="s">
        <v>1233</v>
      </c>
      <c r="AO372">
        <v>18</v>
      </c>
      <c r="AS372">
        <v>3919</v>
      </c>
      <c r="AT372">
        <v>26.48</v>
      </c>
      <c r="AU372">
        <v>2.21</v>
      </c>
      <c r="AV372">
        <v>63.84</v>
      </c>
      <c r="AW372">
        <v>0.31059999999999999</v>
      </c>
    </row>
    <row r="373" spans="2:49" x14ac:dyDescent="0.25">
      <c r="B373">
        <v>89</v>
      </c>
      <c r="C373" t="s">
        <v>1908</v>
      </c>
      <c r="D373" t="s">
        <v>1837</v>
      </c>
      <c r="E373" t="s">
        <v>1831</v>
      </c>
      <c r="F373" t="s">
        <v>1867</v>
      </c>
      <c r="G373" t="s">
        <v>2</v>
      </c>
      <c r="I373" t="s">
        <v>1817</v>
      </c>
      <c r="J373" s="10" t="s">
        <v>9</v>
      </c>
      <c r="K373" s="8" t="s">
        <v>516</v>
      </c>
      <c r="L373" s="8" t="s">
        <v>1364</v>
      </c>
      <c r="M373" s="8" t="s">
        <v>1045</v>
      </c>
      <c r="N373" s="8" t="s">
        <v>323</v>
      </c>
      <c r="O373" s="8" t="s">
        <v>303</v>
      </c>
      <c r="P373" s="10" t="s">
        <v>562</v>
      </c>
      <c r="Q373" s="10" t="s">
        <v>98</v>
      </c>
      <c r="R373" s="10" t="s">
        <v>98</v>
      </c>
      <c r="S373" s="10" t="s">
        <v>427</v>
      </c>
      <c r="T373" s="169">
        <v>200000006996</v>
      </c>
      <c r="U373" s="22">
        <v>0.95</v>
      </c>
      <c r="V373" s="8" t="s">
        <v>312</v>
      </c>
      <c r="W373" s="8" t="s">
        <v>1798</v>
      </c>
      <c r="X373" s="8" t="s">
        <v>13</v>
      </c>
      <c r="Y373" s="8"/>
      <c r="Z373" s="8"/>
      <c r="AA373" s="14">
        <v>975</v>
      </c>
      <c r="AB373" s="14">
        <v>463118.72939425788</v>
      </c>
      <c r="AC373" s="85">
        <f>AA373/1000*AB373</f>
        <v>451540.76115940145</v>
      </c>
      <c r="AD373" s="12">
        <v>200000005247</v>
      </c>
      <c r="AE373" s="85">
        <f>AA373/1000*U373/U$372*AB$372</f>
        <v>177960.39952927444</v>
      </c>
      <c r="AF373" s="126">
        <f>AC373-AE373</f>
        <v>273580.36163012701</v>
      </c>
      <c r="AL373" s="76"/>
      <c r="AO373">
        <v>4</v>
      </c>
      <c r="AP373" t="s">
        <v>1799</v>
      </c>
    </row>
    <row r="374" spans="2:49" x14ac:dyDescent="0.25">
      <c r="J374" s="32"/>
      <c r="K374" s="32"/>
      <c r="L374" s="32"/>
      <c r="M374" s="32"/>
      <c r="N374" s="33"/>
      <c r="O374" s="32"/>
      <c r="P374" s="32"/>
      <c r="Q374" s="32"/>
      <c r="R374" s="32"/>
      <c r="T374" s="196"/>
      <c r="AA374" s="87">
        <f>SUM(AA370:AA373)</f>
        <v>2288</v>
      </c>
      <c r="AB374" s="90">
        <f>AVERAGE(AB370:AB373)/1000</f>
        <v>293.76463175805424</v>
      </c>
      <c r="AC374" s="87">
        <f>SUM(AC370:AC373)</f>
        <v>696645.44581140252</v>
      </c>
      <c r="AD374" s="87"/>
      <c r="AE374" s="87">
        <f>SUM(AE370:AE373)</f>
        <v>423065.08418127557</v>
      </c>
      <c r="AF374" s="89">
        <f>AC374-AE374</f>
        <v>273580.36163012695</v>
      </c>
      <c r="AG374">
        <v>3</v>
      </c>
    </row>
    <row r="375" spans="2:49" x14ac:dyDescent="0.25">
      <c r="J375" s="32"/>
      <c r="K375" s="32"/>
      <c r="L375" s="32"/>
      <c r="M375" s="32"/>
      <c r="N375" s="33"/>
      <c r="O375" s="32"/>
      <c r="P375" s="32"/>
      <c r="Q375" s="32"/>
      <c r="R375" s="32"/>
      <c r="T375" s="196"/>
    </row>
    <row r="376" spans="2:49" ht="18.75" x14ac:dyDescent="0.3">
      <c r="J376" s="16" t="s">
        <v>52</v>
      </c>
      <c r="K376" s="37" t="s">
        <v>1222</v>
      </c>
      <c r="L376" s="37"/>
      <c r="M376" s="37"/>
      <c r="N376" s="38"/>
      <c r="O376" s="38"/>
      <c r="P376" s="38"/>
      <c r="Q376" s="38"/>
      <c r="R376" s="38"/>
    </row>
    <row r="377" spans="2:49" x14ac:dyDescent="0.25">
      <c r="B377">
        <v>86</v>
      </c>
      <c r="C377" t="s">
        <v>1908</v>
      </c>
      <c r="D377" t="s">
        <v>1837</v>
      </c>
      <c r="E377" t="s">
        <v>1831</v>
      </c>
      <c r="F377" t="s">
        <v>1867</v>
      </c>
      <c r="G377" t="s">
        <v>10</v>
      </c>
      <c r="I377" t="s">
        <v>11</v>
      </c>
      <c r="J377" s="94" t="s">
        <v>9</v>
      </c>
      <c r="K377" s="94" t="s">
        <v>500</v>
      </c>
      <c r="L377" s="94" t="s">
        <v>1053</v>
      </c>
      <c r="M377" s="94" t="s">
        <v>1048</v>
      </c>
      <c r="N377" s="135" t="s">
        <v>320</v>
      </c>
      <c r="O377" s="94" t="s">
        <v>339</v>
      </c>
      <c r="P377" s="94" t="s">
        <v>578</v>
      </c>
      <c r="Q377" s="94" t="s">
        <v>1687</v>
      </c>
      <c r="R377" s="94" t="s">
        <v>1514</v>
      </c>
      <c r="S377" s="123" t="s">
        <v>98</v>
      </c>
      <c r="T377" s="167">
        <v>200000001279</v>
      </c>
      <c r="U377" s="133">
        <v>0.2</v>
      </c>
      <c r="V377" s="123" t="s">
        <v>708</v>
      </c>
      <c r="W377" s="123" t="s">
        <v>2066</v>
      </c>
      <c r="X377" s="123" t="s">
        <v>12</v>
      </c>
      <c r="Y377" s="123"/>
      <c r="Z377" s="123"/>
      <c r="AA377" s="138">
        <v>1340</v>
      </c>
      <c r="AB377" s="138">
        <v>29586.557709932691</v>
      </c>
      <c r="AC377" s="134">
        <f t="shared" ref="AC377" si="66">AA377/1000*AB377</f>
        <v>39645.987331309807</v>
      </c>
      <c r="AD377" s="134"/>
      <c r="AE377" s="134">
        <f>AA377/1000*U377/U$377*AB$377</f>
        <v>39645.987331309807</v>
      </c>
      <c r="AK377" s="76" t="s">
        <v>1231</v>
      </c>
    </row>
    <row r="378" spans="2:49" x14ac:dyDescent="0.25">
      <c r="B378">
        <v>86</v>
      </c>
      <c r="C378" t="s">
        <v>1908</v>
      </c>
      <c r="D378" t="s">
        <v>1837</v>
      </c>
      <c r="E378" t="s">
        <v>1831</v>
      </c>
      <c r="F378" t="s">
        <v>1867</v>
      </c>
      <c r="G378" t="s">
        <v>10</v>
      </c>
      <c r="I378" t="s">
        <v>11</v>
      </c>
      <c r="J378" s="10" t="s">
        <v>9</v>
      </c>
      <c r="K378" s="10" t="s">
        <v>506</v>
      </c>
      <c r="L378" s="10" t="s">
        <v>1288</v>
      </c>
      <c r="M378" s="10" t="s">
        <v>1001</v>
      </c>
      <c r="N378" s="11" t="s">
        <v>320</v>
      </c>
      <c r="O378" s="10" t="s">
        <v>297</v>
      </c>
      <c r="P378" s="10" t="s">
        <v>578</v>
      </c>
      <c r="Q378" s="10" t="s">
        <v>1687</v>
      </c>
      <c r="R378" s="10" t="s">
        <v>1514</v>
      </c>
      <c r="S378" s="8" t="s">
        <v>98</v>
      </c>
      <c r="T378" s="166">
        <v>200000001279</v>
      </c>
      <c r="U378" s="22">
        <v>0.2</v>
      </c>
      <c r="V378" s="8" t="s">
        <v>708</v>
      </c>
      <c r="W378" s="8" t="s">
        <v>2067</v>
      </c>
      <c r="X378" s="8" t="s">
        <v>12</v>
      </c>
      <c r="Y378" s="8"/>
      <c r="Z378" s="8"/>
      <c r="AA378" s="8"/>
      <c r="AB378" s="8"/>
      <c r="AC378" s="85"/>
      <c r="AD378" s="85"/>
      <c r="AE378" s="8"/>
      <c r="AK378" s="76" t="s">
        <v>1231</v>
      </c>
    </row>
    <row r="379" spans="2:49" x14ac:dyDescent="0.25">
      <c r="B379">
        <v>86</v>
      </c>
      <c r="C379" t="s">
        <v>1908</v>
      </c>
      <c r="D379" t="s">
        <v>1837</v>
      </c>
      <c r="E379" t="s">
        <v>1831</v>
      </c>
      <c r="F379" t="s">
        <v>1867</v>
      </c>
      <c r="G379" t="s">
        <v>10</v>
      </c>
      <c r="I379" t="s">
        <v>11</v>
      </c>
      <c r="J379" s="10" t="s">
        <v>9</v>
      </c>
      <c r="K379" s="10" t="s">
        <v>506</v>
      </c>
      <c r="L379" s="10" t="s">
        <v>1294</v>
      </c>
      <c r="M379" s="10" t="s">
        <v>1001</v>
      </c>
      <c r="N379" s="11" t="s">
        <v>320</v>
      </c>
      <c r="O379" s="10" t="s">
        <v>297</v>
      </c>
      <c r="P379" s="10" t="s">
        <v>578</v>
      </c>
      <c r="Q379" s="10" t="s">
        <v>1687</v>
      </c>
      <c r="R379" s="10" t="s">
        <v>1514</v>
      </c>
      <c r="S379" s="8" t="s">
        <v>98</v>
      </c>
      <c r="T379" s="166">
        <v>200000001279</v>
      </c>
      <c r="U379" s="22">
        <v>0.2</v>
      </c>
      <c r="V379" s="8" t="s">
        <v>708</v>
      </c>
      <c r="W379" s="8" t="s">
        <v>2068</v>
      </c>
      <c r="X379" s="8" t="s">
        <v>12</v>
      </c>
      <c r="Y379" s="8"/>
      <c r="Z379" s="8"/>
      <c r="AA379" s="8"/>
      <c r="AB379" s="8"/>
      <c r="AC379" s="85"/>
      <c r="AD379" s="85"/>
      <c r="AE379" s="8"/>
      <c r="AK379" s="76"/>
    </row>
    <row r="380" spans="2:49" x14ac:dyDescent="0.25">
      <c r="B380">
        <v>86</v>
      </c>
      <c r="C380" t="s">
        <v>1908</v>
      </c>
      <c r="D380" t="s">
        <v>1837</v>
      </c>
      <c r="E380" t="s">
        <v>1831</v>
      </c>
      <c r="F380" t="s">
        <v>1867</v>
      </c>
      <c r="G380" t="s">
        <v>10</v>
      </c>
      <c r="I380" t="s">
        <v>11</v>
      </c>
      <c r="J380" s="10" t="s">
        <v>9</v>
      </c>
      <c r="K380" s="10" t="s">
        <v>497</v>
      </c>
      <c r="L380" s="10" t="s">
        <v>1283</v>
      </c>
      <c r="M380" s="10" t="s">
        <v>1355</v>
      </c>
      <c r="N380" s="11" t="s">
        <v>620</v>
      </c>
      <c r="O380" s="10" t="s">
        <v>339</v>
      </c>
      <c r="P380" s="10" t="s">
        <v>578</v>
      </c>
      <c r="Q380" s="10" t="s">
        <v>1687</v>
      </c>
      <c r="R380" s="10" t="s">
        <v>1514</v>
      </c>
      <c r="S380" s="8" t="s">
        <v>427</v>
      </c>
      <c r="T380" s="166">
        <v>200000004415</v>
      </c>
      <c r="U380" s="22">
        <v>0.65</v>
      </c>
      <c r="V380" s="8" t="s">
        <v>708</v>
      </c>
      <c r="W380" s="8" t="s">
        <v>2069</v>
      </c>
      <c r="X380" s="8" t="s">
        <v>12</v>
      </c>
      <c r="Y380" s="8"/>
      <c r="Z380" s="8"/>
      <c r="AA380" s="14">
        <v>135</v>
      </c>
      <c r="AB380" s="14">
        <v>139529.86261588655</v>
      </c>
      <c r="AC380" s="85">
        <f t="shared" ref="AC380" si="67">AA380/1000*AB380</f>
        <v>18836.531453144686</v>
      </c>
      <c r="AD380" s="12">
        <v>200000001279</v>
      </c>
      <c r="AE380" s="85">
        <f>AA380/1000*U380/U$377*AB$377</f>
        <v>12981.102195232968</v>
      </c>
    </row>
    <row r="381" spans="2:49" x14ac:dyDescent="0.25">
      <c r="B381">
        <v>86</v>
      </c>
      <c r="C381" t="s">
        <v>1908</v>
      </c>
      <c r="D381" t="s">
        <v>1837</v>
      </c>
      <c r="E381" t="s">
        <v>1831</v>
      </c>
      <c r="F381" t="s">
        <v>1867</v>
      </c>
      <c r="G381" t="s">
        <v>10</v>
      </c>
      <c r="I381" t="s">
        <v>11</v>
      </c>
      <c r="J381" s="10" t="s">
        <v>9</v>
      </c>
      <c r="K381" s="10" t="s">
        <v>497</v>
      </c>
      <c r="L381" s="10" t="s">
        <v>1286</v>
      </c>
      <c r="M381" s="10" t="s">
        <v>2009</v>
      </c>
      <c r="N381" s="11" t="s">
        <v>620</v>
      </c>
      <c r="O381" s="10" t="s">
        <v>339</v>
      </c>
      <c r="P381" s="10" t="s">
        <v>578</v>
      </c>
      <c r="Q381" s="10" t="s">
        <v>1687</v>
      </c>
      <c r="R381" s="10" t="s">
        <v>1514</v>
      </c>
      <c r="S381" s="8" t="s">
        <v>427</v>
      </c>
      <c r="T381" s="166">
        <v>200000004415</v>
      </c>
      <c r="U381" s="22">
        <v>0.65</v>
      </c>
      <c r="V381" s="8" t="s">
        <v>708</v>
      </c>
      <c r="W381" s="8" t="s">
        <v>2070</v>
      </c>
      <c r="X381" s="8" t="s">
        <v>12</v>
      </c>
      <c r="Y381" s="8"/>
      <c r="Z381" s="8"/>
      <c r="AA381" s="8"/>
      <c r="AB381" s="8"/>
      <c r="AC381" s="85"/>
      <c r="AD381" s="85"/>
      <c r="AE381" s="8"/>
    </row>
    <row r="382" spans="2:49" x14ac:dyDescent="0.25">
      <c r="AA382" s="87">
        <f>SUM(AA377:AA381)</f>
        <v>1475</v>
      </c>
      <c r="AB382" s="90">
        <f>AVERAGE(AB377:AB381)/1000</f>
        <v>84.558210162909617</v>
      </c>
      <c r="AC382" s="87">
        <f>SUM(AC377:AC381)</f>
        <v>58482.518784454493</v>
      </c>
      <c r="AD382" s="87"/>
      <c r="AE382" s="87">
        <f>SUM(AE377:AE381)</f>
        <v>52627.089526542775</v>
      </c>
      <c r="AF382" s="89">
        <f>AC382-AE382</f>
        <v>5855.4292579117173</v>
      </c>
    </row>
    <row r="383" spans="2:49" x14ac:dyDescent="0.25">
      <c r="AC383" s="87"/>
      <c r="AD383" s="87"/>
      <c r="AE383" s="87"/>
      <c r="AF383" s="89"/>
    </row>
    <row r="384" spans="2:49" ht="18.75" x14ac:dyDescent="0.3">
      <c r="J384" s="16" t="s">
        <v>52</v>
      </c>
      <c r="K384" s="37" t="s">
        <v>1223</v>
      </c>
      <c r="L384" s="37"/>
      <c r="M384" s="37"/>
      <c r="N384" s="38"/>
      <c r="AC384" s="87"/>
      <c r="AD384" s="87"/>
      <c r="AE384" s="87"/>
      <c r="AF384" s="89"/>
    </row>
    <row r="385" spans="2:35" x14ac:dyDescent="0.25">
      <c r="B385">
        <v>91</v>
      </c>
      <c r="C385" t="s">
        <v>1908</v>
      </c>
      <c r="D385" t="s">
        <v>1837</v>
      </c>
      <c r="E385" t="s">
        <v>1831</v>
      </c>
      <c r="F385" t="s">
        <v>1880</v>
      </c>
      <c r="G385" t="s">
        <v>10</v>
      </c>
      <c r="I385" t="s">
        <v>1817</v>
      </c>
      <c r="J385" s="10" t="s">
        <v>9</v>
      </c>
      <c r="K385" s="10" t="s">
        <v>496</v>
      </c>
      <c r="L385" s="10"/>
      <c r="M385" s="10" t="s">
        <v>997</v>
      </c>
      <c r="N385" s="8" t="s">
        <v>994</v>
      </c>
      <c r="O385" s="10" t="s">
        <v>303</v>
      </c>
      <c r="P385" s="10" t="s">
        <v>563</v>
      </c>
      <c r="Q385" s="10" t="s">
        <v>1514</v>
      </c>
      <c r="R385" s="10"/>
      <c r="S385" s="8" t="s">
        <v>98</v>
      </c>
      <c r="T385" s="166">
        <v>200000001911</v>
      </c>
      <c r="U385" s="22" t="s">
        <v>995</v>
      </c>
      <c r="V385" s="8" t="s">
        <v>998</v>
      </c>
      <c r="W385" s="8" t="s">
        <v>996</v>
      </c>
      <c r="X385" s="8" t="s">
        <v>13</v>
      </c>
      <c r="Y385" s="8" t="s">
        <v>74</v>
      </c>
      <c r="Z385" s="8"/>
      <c r="AA385" s="14">
        <v>60</v>
      </c>
      <c r="AB385" s="85">
        <v>192416.44954545452</v>
      </c>
      <c r="AC385" s="85">
        <f t="shared" ref="AC385" si="68">AA385/1000*AB385</f>
        <v>11544.986972727271</v>
      </c>
      <c r="AD385" s="85"/>
      <c r="AE385" s="85"/>
      <c r="AF385" s="89"/>
    </row>
    <row r="386" spans="2:35" x14ac:dyDescent="0.25">
      <c r="AA386" s="87">
        <f>SUM(AA385)</f>
        <v>60</v>
      </c>
      <c r="AB386" s="90">
        <f>AVERAGE(AB385)/1000</f>
        <v>192.41644954545453</v>
      </c>
      <c r="AC386" s="87">
        <f>SUM(AC385)</f>
        <v>11544.986972727271</v>
      </c>
      <c r="AD386" s="87"/>
      <c r="AE386" s="87"/>
      <c r="AF386" s="89"/>
    </row>
    <row r="388" spans="2:35" ht="18.75" x14ac:dyDescent="0.3">
      <c r="J388" s="16" t="s">
        <v>52</v>
      </c>
      <c r="K388" s="39" t="s">
        <v>1224</v>
      </c>
      <c r="L388" s="39"/>
      <c r="M388" s="39"/>
      <c r="N388" s="40"/>
      <c r="O388" s="40"/>
      <c r="P388" s="40"/>
      <c r="U388" t="s">
        <v>775</v>
      </c>
      <c r="AH388" t="s">
        <v>208</v>
      </c>
    </row>
    <row r="389" spans="2:35" x14ac:dyDescent="0.25">
      <c r="B389">
        <v>93</v>
      </c>
      <c r="C389" t="s">
        <v>1908</v>
      </c>
      <c r="D389" t="s">
        <v>1837</v>
      </c>
      <c r="E389" t="s">
        <v>1833</v>
      </c>
      <c r="F389" t="s">
        <v>1843</v>
      </c>
      <c r="G389" t="s">
        <v>10</v>
      </c>
      <c r="I389" t="s">
        <v>1817</v>
      </c>
      <c r="J389" s="10" t="s">
        <v>9</v>
      </c>
      <c r="K389" s="10" t="s">
        <v>506</v>
      </c>
      <c r="L389" s="10" t="s">
        <v>1288</v>
      </c>
      <c r="M389" s="10" t="s">
        <v>1289</v>
      </c>
      <c r="N389" s="11" t="s">
        <v>637</v>
      </c>
      <c r="O389" s="10" t="s">
        <v>297</v>
      </c>
      <c r="P389" s="10" t="s">
        <v>563</v>
      </c>
      <c r="Q389" s="10" t="s">
        <v>1514</v>
      </c>
      <c r="R389" s="10"/>
      <c r="S389" s="8" t="s">
        <v>638</v>
      </c>
      <c r="T389" s="170">
        <v>200000001289</v>
      </c>
      <c r="U389" s="22">
        <v>0.7</v>
      </c>
      <c r="V389" s="8" t="s">
        <v>639</v>
      </c>
      <c r="W389" s="8" t="s">
        <v>1341</v>
      </c>
      <c r="X389" s="10" t="s">
        <v>629</v>
      </c>
      <c r="Y389" s="8" t="s">
        <v>15</v>
      </c>
      <c r="Z389" s="8"/>
      <c r="AA389" s="14">
        <v>1545</v>
      </c>
      <c r="AB389" s="85">
        <v>1776.9886539016918</v>
      </c>
      <c r="AC389" s="85">
        <f t="shared" ref="AC389:AC396" si="69">AA389/1000*AB389</f>
        <v>2745.4474702781135</v>
      </c>
      <c r="AD389" s="85"/>
      <c r="AE389" s="8"/>
      <c r="AH389" s="91">
        <v>19000</v>
      </c>
      <c r="AI389" t="s">
        <v>772</v>
      </c>
    </row>
    <row r="390" spans="2:35" x14ac:dyDescent="0.25">
      <c r="B390">
        <v>93</v>
      </c>
      <c r="C390" t="s">
        <v>1908</v>
      </c>
      <c r="D390" t="s">
        <v>1837</v>
      </c>
      <c r="E390" t="s">
        <v>1833</v>
      </c>
      <c r="F390" t="s">
        <v>1843</v>
      </c>
      <c r="G390" t="s">
        <v>10</v>
      </c>
      <c r="I390" t="s">
        <v>1817</v>
      </c>
      <c r="J390" s="10" t="s">
        <v>9</v>
      </c>
      <c r="K390" s="10" t="s">
        <v>506</v>
      </c>
      <c r="L390" s="10" t="s">
        <v>1296</v>
      </c>
      <c r="M390" s="10" t="s">
        <v>1002</v>
      </c>
      <c r="N390" s="11" t="s">
        <v>637</v>
      </c>
      <c r="O390" s="10" t="s">
        <v>297</v>
      </c>
      <c r="P390" s="10" t="s">
        <v>563</v>
      </c>
      <c r="Q390" s="10" t="s">
        <v>1514</v>
      </c>
      <c r="R390" s="10"/>
      <c r="S390" s="8" t="s">
        <v>638</v>
      </c>
      <c r="T390" s="170">
        <v>200000001289</v>
      </c>
      <c r="U390" s="22">
        <v>0.7</v>
      </c>
      <c r="V390" s="8" t="s">
        <v>639</v>
      </c>
      <c r="W390" s="8" t="s">
        <v>1342</v>
      </c>
      <c r="X390" s="10" t="s">
        <v>629</v>
      </c>
      <c r="Y390" s="8" t="s">
        <v>15</v>
      </c>
      <c r="Z390" s="8"/>
      <c r="AA390" s="14"/>
      <c r="AB390" s="85"/>
      <c r="AC390" s="85"/>
      <c r="AD390" s="85"/>
      <c r="AE390" s="8"/>
      <c r="AH390" s="91"/>
    </row>
    <row r="391" spans="2:35" x14ac:dyDescent="0.25">
      <c r="B391">
        <v>93</v>
      </c>
      <c r="C391" t="s">
        <v>1908</v>
      </c>
      <c r="D391" t="s">
        <v>1837</v>
      </c>
      <c r="E391" t="s">
        <v>1833</v>
      </c>
      <c r="F391" t="s">
        <v>1843</v>
      </c>
      <c r="G391" t="s">
        <v>10</v>
      </c>
      <c r="I391" t="s">
        <v>1817</v>
      </c>
      <c r="J391" s="10" t="s">
        <v>9</v>
      </c>
      <c r="K391" s="10" t="s">
        <v>503</v>
      </c>
      <c r="L391" s="10" t="s">
        <v>1343</v>
      </c>
      <c r="M391" s="10" t="s">
        <v>1344</v>
      </c>
      <c r="N391" s="11" t="s">
        <v>621</v>
      </c>
      <c r="O391" s="10" t="s">
        <v>622</v>
      </c>
      <c r="P391" s="10" t="s">
        <v>563</v>
      </c>
      <c r="Q391" s="10" t="s">
        <v>1514</v>
      </c>
      <c r="R391" s="10"/>
      <c r="S391" s="8" t="s">
        <v>98</v>
      </c>
      <c r="T391" s="166">
        <v>200000002066</v>
      </c>
      <c r="U391" s="22">
        <v>0.7</v>
      </c>
      <c r="V391" s="8" t="s">
        <v>639</v>
      </c>
      <c r="W391" s="8" t="s">
        <v>1345</v>
      </c>
      <c r="X391" s="10" t="s">
        <v>628</v>
      </c>
      <c r="Y391" s="8" t="s">
        <v>689</v>
      </c>
      <c r="Z391" s="8"/>
      <c r="AA391" s="14">
        <v>916811</v>
      </c>
      <c r="AB391" s="85">
        <v>567.37983032115744</v>
      </c>
      <c r="AC391" s="85">
        <f t="shared" si="69"/>
        <v>520180.06961657072</v>
      </c>
      <c r="AD391" s="85"/>
      <c r="AE391" s="8"/>
      <c r="AH391" s="91"/>
    </row>
    <row r="392" spans="2:35" x14ac:dyDescent="0.25">
      <c r="B392">
        <v>93</v>
      </c>
      <c r="C392" t="s">
        <v>1908</v>
      </c>
      <c r="D392" t="s">
        <v>1837</v>
      </c>
      <c r="E392" t="s">
        <v>1833</v>
      </c>
      <c r="F392" t="s">
        <v>1843</v>
      </c>
      <c r="G392" t="s">
        <v>10</v>
      </c>
      <c r="I392" t="s">
        <v>1817</v>
      </c>
      <c r="J392" s="10" t="s">
        <v>9</v>
      </c>
      <c r="K392" s="10" t="s">
        <v>575</v>
      </c>
      <c r="L392" s="10" t="s">
        <v>1347</v>
      </c>
      <c r="M392" s="10" t="s">
        <v>1348</v>
      </c>
      <c r="N392" s="11" t="s">
        <v>623</v>
      </c>
      <c r="O392" s="10" t="s">
        <v>339</v>
      </c>
      <c r="P392" s="10" t="s">
        <v>563</v>
      </c>
      <c r="Q392" s="10" t="s">
        <v>1514</v>
      </c>
      <c r="R392" s="10"/>
      <c r="S392" s="8" t="s">
        <v>638</v>
      </c>
      <c r="T392" s="166">
        <v>200000002336</v>
      </c>
      <c r="U392" s="22">
        <v>0.8</v>
      </c>
      <c r="V392" s="8" t="s">
        <v>639</v>
      </c>
      <c r="W392" s="8" t="s">
        <v>1346</v>
      </c>
      <c r="X392" s="10" t="s">
        <v>629</v>
      </c>
      <c r="Y392" s="8" t="s">
        <v>15</v>
      </c>
      <c r="Z392" s="8"/>
      <c r="AA392" s="14">
        <v>270</v>
      </c>
      <c r="AB392" s="85">
        <v>2212.345742135954</v>
      </c>
      <c r="AC392" s="85">
        <f t="shared" si="69"/>
        <v>597.33335037670759</v>
      </c>
      <c r="AD392" s="85"/>
      <c r="AE392" s="8"/>
    </row>
    <row r="393" spans="2:35" x14ac:dyDescent="0.25">
      <c r="B393">
        <v>93</v>
      </c>
      <c r="C393" t="s">
        <v>1908</v>
      </c>
      <c r="D393" t="s">
        <v>1837</v>
      </c>
      <c r="E393" t="s">
        <v>1833</v>
      </c>
      <c r="F393" t="s">
        <v>1843</v>
      </c>
      <c r="G393" t="s">
        <v>10</v>
      </c>
      <c r="I393" t="s">
        <v>1817</v>
      </c>
      <c r="J393" s="10" t="s">
        <v>9</v>
      </c>
      <c r="K393" s="10" t="s">
        <v>506</v>
      </c>
      <c r="L393" s="10" t="s">
        <v>1292</v>
      </c>
      <c r="M393" s="10" t="s">
        <v>1293</v>
      </c>
      <c r="N393" s="11" t="s">
        <v>624</v>
      </c>
      <c r="O393" s="10" t="s">
        <v>303</v>
      </c>
      <c r="P393" s="10" t="s">
        <v>563</v>
      </c>
      <c r="Q393" s="10" t="s">
        <v>1514</v>
      </c>
      <c r="R393" s="10"/>
      <c r="S393" s="8" t="s">
        <v>98</v>
      </c>
      <c r="T393" s="166">
        <v>200000002767</v>
      </c>
      <c r="U393" s="22">
        <v>0.55000000000000004</v>
      </c>
      <c r="V393" s="8" t="s">
        <v>710</v>
      </c>
      <c r="W393" s="8" t="s">
        <v>1349</v>
      </c>
      <c r="X393" s="10" t="s">
        <v>12</v>
      </c>
      <c r="Y393" s="8" t="s">
        <v>690</v>
      </c>
      <c r="Z393" s="8"/>
      <c r="AA393" s="14">
        <v>660</v>
      </c>
      <c r="AB393" s="85">
        <v>16202.370649219471</v>
      </c>
      <c r="AC393" s="85">
        <f t="shared" si="69"/>
        <v>10693.564628484852</v>
      </c>
      <c r="AD393" s="85"/>
      <c r="AE393" s="8"/>
    </row>
    <row r="394" spans="2:35" x14ac:dyDescent="0.25">
      <c r="B394">
        <v>93</v>
      </c>
      <c r="C394" t="s">
        <v>1908</v>
      </c>
      <c r="D394" t="s">
        <v>1837</v>
      </c>
      <c r="E394" t="s">
        <v>1833</v>
      </c>
      <c r="F394" t="s">
        <v>1843</v>
      </c>
      <c r="G394" t="s">
        <v>10</v>
      </c>
      <c r="I394" t="s">
        <v>1817</v>
      </c>
      <c r="J394" s="10" t="s">
        <v>9</v>
      </c>
      <c r="K394" s="10" t="s">
        <v>506</v>
      </c>
      <c r="L394" s="10" t="s">
        <v>1288</v>
      </c>
      <c r="M394" s="10" t="s">
        <v>1289</v>
      </c>
      <c r="N394" s="11" t="s">
        <v>624</v>
      </c>
      <c r="O394" s="10" t="s">
        <v>297</v>
      </c>
      <c r="P394" s="10" t="s">
        <v>563</v>
      </c>
      <c r="Q394" s="10" t="s">
        <v>1514</v>
      </c>
      <c r="R394" s="10"/>
      <c r="S394" s="8" t="s">
        <v>98</v>
      </c>
      <c r="T394" s="166">
        <v>200000002767</v>
      </c>
      <c r="U394" s="22">
        <v>0.55000000000000004</v>
      </c>
      <c r="V394" s="8" t="s">
        <v>710</v>
      </c>
      <c r="W394" s="8" t="s">
        <v>1350</v>
      </c>
      <c r="X394" s="10" t="s">
        <v>12</v>
      </c>
      <c r="Y394" s="8" t="s">
        <v>690</v>
      </c>
      <c r="Z394" s="8"/>
      <c r="AA394" s="14"/>
      <c r="AB394" s="85"/>
      <c r="AC394" s="85"/>
      <c r="AD394" s="85"/>
      <c r="AE394" s="8"/>
    </row>
    <row r="395" spans="2:35" x14ac:dyDescent="0.25">
      <c r="B395">
        <v>93</v>
      </c>
      <c r="C395" t="s">
        <v>1908</v>
      </c>
      <c r="D395" t="s">
        <v>1837</v>
      </c>
      <c r="E395" t="s">
        <v>1833</v>
      </c>
      <c r="F395" t="s">
        <v>1843</v>
      </c>
      <c r="G395" t="s">
        <v>10</v>
      </c>
      <c r="I395" t="s">
        <v>1817</v>
      </c>
      <c r="J395" s="10" t="s">
        <v>9</v>
      </c>
      <c r="K395" s="10" t="s">
        <v>500</v>
      </c>
      <c r="L395" s="10" t="s">
        <v>1351</v>
      </c>
      <c r="M395" s="10" t="s">
        <v>1048</v>
      </c>
      <c r="N395" s="11" t="s">
        <v>624</v>
      </c>
      <c r="O395" s="10" t="s">
        <v>303</v>
      </c>
      <c r="P395" s="10" t="s">
        <v>563</v>
      </c>
      <c r="Q395" s="10" t="s">
        <v>1514</v>
      </c>
      <c r="R395" s="10"/>
      <c r="S395" s="8" t="s">
        <v>98</v>
      </c>
      <c r="T395" s="166">
        <v>200000002767</v>
      </c>
      <c r="U395" s="22">
        <v>0.55000000000000004</v>
      </c>
      <c r="V395" s="8" t="s">
        <v>710</v>
      </c>
      <c r="W395" s="8" t="s">
        <v>1352</v>
      </c>
      <c r="X395" s="10" t="s">
        <v>12</v>
      </c>
      <c r="Y395" s="8" t="s">
        <v>690</v>
      </c>
      <c r="Z395" s="8"/>
      <c r="AA395" s="14"/>
      <c r="AB395" s="85"/>
      <c r="AC395" s="85"/>
      <c r="AD395" s="85"/>
      <c r="AE395" s="8"/>
    </row>
    <row r="396" spans="2:35" x14ac:dyDescent="0.25">
      <c r="B396">
        <v>93</v>
      </c>
      <c r="C396" t="s">
        <v>1908</v>
      </c>
      <c r="D396" t="s">
        <v>1837</v>
      </c>
      <c r="E396" t="s">
        <v>1833</v>
      </c>
      <c r="F396" t="s">
        <v>1843</v>
      </c>
      <c r="G396" t="s">
        <v>10</v>
      </c>
      <c r="I396" t="s">
        <v>1817</v>
      </c>
      <c r="J396" s="10" t="s">
        <v>9</v>
      </c>
      <c r="K396" s="10" t="s">
        <v>497</v>
      </c>
      <c r="L396" s="10" t="s">
        <v>1354</v>
      </c>
      <c r="M396" s="10" t="s">
        <v>1355</v>
      </c>
      <c r="N396" s="11" t="s">
        <v>625</v>
      </c>
      <c r="O396" s="10" t="s">
        <v>339</v>
      </c>
      <c r="P396" s="10" t="s">
        <v>563</v>
      </c>
      <c r="Q396" s="10" t="s">
        <v>1514</v>
      </c>
      <c r="R396" s="10"/>
      <c r="S396" s="8" t="s">
        <v>638</v>
      </c>
      <c r="T396" s="166">
        <v>200000004752</v>
      </c>
      <c r="U396" s="22">
        <v>0.7</v>
      </c>
      <c r="V396" s="8" t="s">
        <v>639</v>
      </c>
      <c r="W396" s="8" t="s">
        <v>1353</v>
      </c>
      <c r="X396" s="10" t="s">
        <v>629</v>
      </c>
      <c r="Y396" s="8" t="s">
        <v>15</v>
      </c>
      <c r="Z396" s="8"/>
      <c r="AA396" s="14">
        <v>32520</v>
      </c>
      <c r="AB396" s="85">
        <v>1338.974559600543</v>
      </c>
      <c r="AC396" s="85">
        <f t="shared" si="69"/>
        <v>43543.452678209665</v>
      </c>
      <c r="AD396" s="85"/>
      <c r="AE396" s="8"/>
    </row>
    <row r="397" spans="2:35" x14ac:dyDescent="0.25">
      <c r="B397">
        <v>93</v>
      </c>
      <c r="C397" t="s">
        <v>1908</v>
      </c>
      <c r="D397" t="s">
        <v>1837</v>
      </c>
      <c r="E397" t="s">
        <v>1833</v>
      </c>
      <c r="F397" t="s">
        <v>1843</v>
      </c>
      <c r="G397" t="s">
        <v>10</v>
      </c>
      <c r="I397" t="s">
        <v>1817</v>
      </c>
      <c r="J397" s="10" t="s">
        <v>9</v>
      </c>
      <c r="K397" s="10" t="s">
        <v>497</v>
      </c>
      <c r="L397" s="10" t="s">
        <v>1283</v>
      </c>
      <c r="M397" s="10" t="s">
        <v>1284</v>
      </c>
      <c r="N397" s="11" t="s">
        <v>625</v>
      </c>
      <c r="O397" s="10" t="s">
        <v>339</v>
      </c>
      <c r="P397" s="10" t="s">
        <v>563</v>
      </c>
      <c r="Q397" s="10" t="s">
        <v>1514</v>
      </c>
      <c r="R397" s="10"/>
      <c r="S397" s="8" t="s">
        <v>638</v>
      </c>
      <c r="T397" s="166">
        <v>200000004752</v>
      </c>
      <c r="U397" s="22">
        <v>0.7</v>
      </c>
      <c r="V397" s="8" t="s">
        <v>639</v>
      </c>
      <c r="W397" s="8" t="s">
        <v>1356</v>
      </c>
      <c r="X397" s="10" t="s">
        <v>629</v>
      </c>
      <c r="Y397" s="8" t="s">
        <v>15</v>
      </c>
      <c r="Z397" s="8"/>
      <c r="AA397" s="8"/>
      <c r="AB397" s="8"/>
      <c r="AC397" s="85"/>
      <c r="AD397" s="85"/>
      <c r="AE397" s="8"/>
    </row>
    <row r="398" spans="2:35" x14ac:dyDescent="0.25">
      <c r="B398">
        <v>93</v>
      </c>
      <c r="C398" t="s">
        <v>1908</v>
      </c>
      <c r="D398" t="s">
        <v>1837</v>
      </c>
      <c r="E398" t="s">
        <v>1833</v>
      </c>
      <c r="F398" t="s">
        <v>1843</v>
      </c>
      <c r="G398" t="s">
        <v>10</v>
      </c>
      <c r="I398" t="s">
        <v>1817</v>
      </c>
      <c r="J398" s="10" t="s">
        <v>9</v>
      </c>
      <c r="K398" s="10" t="s">
        <v>497</v>
      </c>
      <c r="L398" s="10" t="s">
        <v>1286</v>
      </c>
      <c r="M398" s="10" t="s">
        <v>1357</v>
      </c>
      <c r="N398" s="11" t="s">
        <v>625</v>
      </c>
      <c r="O398" s="10" t="s">
        <v>339</v>
      </c>
      <c r="P398" s="10" t="s">
        <v>563</v>
      </c>
      <c r="Q398" s="10" t="s">
        <v>1514</v>
      </c>
      <c r="R398" s="10"/>
      <c r="S398" s="8" t="s">
        <v>638</v>
      </c>
      <c r="T398" s="166">
        <v>200000004752</v>
      </c>
      <c r="U398" s="22">
        <v>0.7</v>
      </c>
      <c r="V398" s="8" t="s">
        <v>639</v>
      </c>
      <c r="W398" s="8" t="s">
        <v>1358</v>
      </c>
      <c r="X398" s="10" t="s">
        <v>629</v>
      </c>
      <c r="Y398" s="8" t="s">
        <v>15</v>
      </c>
      <c r="Z398" s="8"/>
      <c r="AA398" s="8"/>
      <c r="AB398" s="8"/>
      <c r="AC398" s="85"/>
      <c r="AD398" s="85"/>
      <c r="AE398" s="8"/>
    </row>
    <row r="399" spans="2:35" x14ac:dyDescent="0.25">
      <c r="B399">
        <v>93</v>
      </c>
      <c r="C399" t="s">
        <v>1908</v>
      </c>
      <c r="D399" t="s">
        <v>1837</v>
      </c>
      <c r="E399" t="s">
        <v>1833</v>
      </c>
      <c r="F399" t="s">
        <v>1843</v>
      </c>
      <c r="G399" t="s">
        <v>10</v>
      </c>
      <c r="I399" t="s">
        <v>1817</v>
      </c>
      <c r="J399" s="10" t="s">
        <v>9</v>
      </c>
      <c r="K399" s="10" t="s">
        <v>514</v>
      </c>
      <c r="L399" s="10" t="s">
        <v>1302</v>
      </c>
      <c r="M399" s="10" t="s">
        <v>1359</v>
      </c>
      <c r="N399" s="11" t="s">
        <v>626</v>
      </c>
      <c r="O399" s="10" t="s">
        <v>339</v>
      </c>
      <c r="P399" s="10" t="s">
        <v>563</v>
      </c>
      <c r="Q399" s="10" t="s">
        <v>1514</v>
      </c>
      <c r="R399" s="10"/>
      <c r="S399" s="8" t="s">
        <v>638</v>
      </c>
      <c r="T399" s="166">
        <v>200000005747</v>
      </c>
      <c r="U399" s="22">
        <v>0.96</v>
      </c>
      <c r="V399" s="8" t="s">
        <v>639</v>
      </c>
      <c r="W399" s="8" t="s">
        <v>1360</v>
      </c>
      <c r="X399" s="10" t="s">
        <v>692</v>
      </c>
      <c r="Y399" s="8" t="s">
        <v>15</v>
      </c>
      <c r="Z399" s="8"/>
      <c r="AA399" s="14">
        <v>1920</v>
      </c>
      <c r="AB399" s="85">
        <v>4911.1057370142271</v>
      </c>
      <c r="AC399" s="85">
        <f t="shared" ref="AC399" si="70">AA399/1000*AB399</f>
        <v>9429.3230150673153</v>
      </c>
      <c r="AD399" s="85"/>
      <c r="AE399" s="8"/>
    </row>
    <row r="400" spans="2:35" x14ac:dyDescent="0.25">
      <c r="B400">
        <v>93</v>
      </c>
      <c r="C400" t="s">
        <v>1908</v>
      </c>
      <c r="D400" t="s">
        <v>1837</v>
      </c>
      <c r="E400" t="s">
        <v>1833</v>
      </c>
      <c r="F400" t="s">
        <v>1843</v>
      </c>
      <c r="G400" t="s">
        <v>10</v>
      </c>
      <c r="I400" t="s">
        <v>1817</v>
      </c>
      <c r="J400" s="10" t="s">
        <v>9</v>
      </c>
      <c r="K400" s="10" t="s">
        <v>514</v>
      </c>
      <c r="L400" s="10" t="s">
        <v>1304</v>
      </c>
      <c r="M400" s="10" t="s">
        <v>1305</v>
      </c>
      <c r="N400" s="11" t="s">
        <v>626</v>
      </c>
      <c r="O400" s="10" t="s">
        <v>339</v>
      </c>
      <c r="P400" s="10" t="s">
        <v>563</v>
      </c>
      <c r="Q400" s="10" t="s">
        <v>1514</v>
      </c>
      <c r="R400" s="10"/>
      <c r="S400" s="8" t="s">
        <v>638</v>
      </c>
      <c r="T400" s="166">
        <v>200000005747</v>
      </c>
      <c r="U400" s="22">
        <v>0.96</v>
      </c>
      <c r="V400" s="8" t="s">
        <v>639</v>
      </c>
      <c r="W400" s="8" t="s">
        <v>1361</v>
      </c>
      <c r="X400" s="10" t="s">
        <v>692</v>
      </c>
      <c r="Y400" s="8" t="s">
        <v>15</v>
      </c>
      <c r="Z400" s="8"/>
      <c r="AA400" s="14"/>
      <c r="AB400" s="85"/>
      <c r="AC400" s="85"/>
      <c r="AD400" s="85"/>
      <c r="AE400" s="8"/>
    </row>
    <row r="401" spans="2:37" x14ac:dyDescent="0.25">
      <c r="B401">
        <v>93</v>
      </c>
      <c r="C401" t="s">
        <v>1908</v>
      </c>
      <c r="D401" t="s">
        <v>1837</v>
      </c>
      <c r="E401" t="s">
        <v>1833</v>
      </c>
      <c r="F401" t="s">
        <v>1843</v>
      </c>
      <c r="G401" t="s">
        <v>10</v>
      </c>
      <c r="I401" t="s">
        <v>1817</v>
      </c>
      <c r="J401" s="10" t="s">
        <v>9</v>
      </c>
      <c r="K401" s="10" t="s">
        <v>514</v>
      </c>
      <c r="L401" s="10" t="s">
        <v>1306</v>
      </c>
      <c r="M401" s="10" t="s">
        <v>1313</v>
      </c>
      <c r="N401" s="11" t="s">
        <v>626</v>
      </c>
      <c r="O401" s="10" t="s">
        <v>339</v>
      </c>
      <c r="P401" s="10" t="s">
        <v>563</v>
      </c>
      <c r="Q401" s="10" t="s">
        <v>1514</v>
      </c>
      <c r="R401" s="10"/>
      <c r="S401" s="8" t="s">
        <v>638</v>
      </c>
      <c r="T401" s="166">
        <v>200000005747</v>
      </c>
      <c r="U401" s="22">
        <v>0.96</v>
      </c>
      <c r="V401" s="8" t="s">
        <v>639</v>
      </c>
      <c r="W401" s="8" t="s">
        <v>1362</v>
      </c>
      <c r="X401" s="10" t="s">
        <v>692</v>
      </c>
      <c r="Y401" s="8" t="s">
        <v>15</v>
      </c>
      <c r="Z401" s="8"/>
      <c r="AA401" s="8"/>
      <c r="AB401" s="8"/>
      <c r="AC401" s="85"/>
      <c r="AD401" s="85"/>
      <c r="AE401" s="8"/>
    </row>
    <row r="402" spans="2:37" x14ac:dyDescent="0.25">
      <c r="B402">
        <v>93</v>
      </c>
      <c r="C402" t="s">
        <v>1908</v>
      </c>
      <c r="D402" t="s">
        <v>1837</v>
      </c>
      <c r="E402" t="s">
        <v>1833</v>
      </c>
      <c r="F402" t="s">
        <v>1843</v>
      </c>
      <c r="G402" t="s">
        <v>10</v>
      </c>
      <c r="I402" t="s">
        <v>1817</v>
      </c>
      <c r="J402" s="10" t="s">
        <v>9</v>
      </c>
      <c r="K402" s="10" t="s">
        <v>634</v>
      </c>
      <c r="L402" s="10" t="s">
        <v>1480</v>
      </c>
      <c r="M402" s="10" t="s">
        <v>1481</v>
      </c>
      <c r="N402" s="11" t="s">
        <v>337</v>
      </c>
      <c r="O402" s="10" t="s">
        <v>339</v>
      </c>
      <c r="P402" s="10" t="s">
        <v>563</v>
      </c>
      <c r="Q402" s="10" t="s">
        <v>1514</v>
      </c>
      <c r="R402" s="10"/>
      <c r="S402" s="8" t="s">
        <v>98</v>
      </c>
      <c r="T402" s="166">
        <v>200000006868</v>
      </c>
      <c r="U402" s="22">
        <v>1</v>
      </c>
      <c r="V402" s="8" t="s">
        <v>1479</v>
      </c>
      <c r="W402" s="8" t="s">
        <v>1482</v>
      </c>
      <c r="X402" s="10" t="s">
        <v>88</v>
      </c>
      <c r="Y402" s="8"/>
      <c r="Z402" s="8"/>
      <c r="AA402" s="8">
        <v>5000</v>
      </c>
      <c r="AB402" s="8">
        <v>8773.0952795454577</v>
      </c>
      <c r="AC402" s="85">
        <f t="shared" ref="AC402" si="71">AA402/1000*AB402</f>
        <v>43865.476397727289</v>
      </c>
      <c r="AD402" s="85"/>
      <c r="AE402" s="8"/>
    </row>
    <row r="403" spans="2:37" x14ac:dyDescent="0.25">
      <c r="B403">
        <v>93</v>
      </c>
      <c r="C403" t="s">
        <v>1908</v>
      </c>
      <c r="D403" t="s">
        <v>1837</v>
      </c>
      <c r="E403" t="s">
        <v>1833</v>
      </c>
      <c r="F403" t="s">
        <v>1843</v>
      </c>
      <c r="G403" t="s">
        <v>10</v>
      </c>
      <c r="I403" t="s">
        <v>1817</v>
      </c>
      <c r="J403" s="10" t="s">
        <v>9</v>
      </c>
      <c r="K403" s="10" t="s">
        <v>634</v>
      </c>
      <c r="L403" s="10" t="s">
        <v>1480</v>
      </c>
      <c r="M403" s="10" t="s">
        <v>1481</v>
      </c>
      <c r="N403" s="11" t="s">
        <v>337</v>
      </c>
      <c r="O403" s="10" t="s">
        <v>303</v>
      </c>
      <c r="P403" s="10" t="s">
        <v>563</v>
      </c>
      <c r="Q403" s="10" t="s">
        <v>1514</v>
      </c>
      <c r="R403" s="10"/>
      <c r="S403" s="8" t="s">
        <v>98</v>
      </c>
      <c r="T403" s="166">
        <v>200000006868</v>
      </c>
      <c r="U403" s="22">
        <v>1</v>
      </c>
      <c r="V403" s="8" t="s">
        <v>1479</v>
      </c>
      <c r="W403" s="8" t="s">
        <v>1483</v>
      </c>
      <c r="X403" s="10" t="s">
        <v>88</v>
      </c>
      <c r="Y403" s="8"/>
      <c r="Z403" s="8"/>
      <c r="AA403" s="8"/>
      <c r="AB403" s="8"/>
      <c r="AC403" s="85"/>
      <c r="AD403" s="85"/>
      <c r="AE403" s="8"/>
    </row>
    <row r="404" spans="2:37" x14ac:dyDescent="0.25">
      <c r="B404">
        <v>93</v>
      </c>
      <c r="C404" t="s">
        <v>1908</v>
      </c>
      <c r="D404" t="s">
        <v>1837</v>
      </c>
      <c r="E404" t="s">
        <v>1833</v>
      </c>
      <c r="F404" t="s">
        <v>1843</v>
      </c>
      <c r="G404" t="s">
        <v>10</v>
      </c>
      <c r="I404" t="s">
        <v>1817</v>
      </c>
      <c r="J404" s="10" t="s">
        <v>9</v>
      </c>
      <c r="K404" s="10" t="s">
        <v>516</v>
      </c>
      <c r="L404" s="10" t="s">
        <v>1364</v>
      </c>
      <c r="M404" s="10" t="s">
        <v>1045</v>
      </c>
      <c r="N404" s="11" t="s">
        <v>627</v>
      </c>
      <c r="O404" s="10" t="s">
        <v>297</v>
      </c>
      <c r="P404" s="10" t="s">
        <v>563</v>
      </c>
      <c r="Q404" s="10" t="s">
        <v>1514</v>
      </c>
      <c r="R404" s="10"/>
      <c r="S404" s="8" t="s">
        <v>638</v>
      </c>
      <c r="T404" s="166">
        <v>200000007069</v>
      </c>
      <c r="U404" s="22">
        <v>0.96</v>
      </c>
      <c r="V404" s="8" t="s">
        <v>688</v>
      </c>
      <c r="W404" s="8" t="s">
        <v>1363</v>
      </c>
      <c r="X404" s="10" t="s">
        <v>691</v>
      </c>
      <c r="Y404" s="8" t="s">
        <v>15</v>
      </c>
      <c r="Z404" s="8"/>
      <c r="AA404" s="14">
        <v>1080</v>
      </c>
      <c r="AB404" s="85">
        <v>1803.8343361935129</v>
      </c>
      <c r="AC404" s="85">
        <f t="shared" ref="AC404" si="72">AA404/1000*AB404</f>
        <v>1948.141083088994</v>
      </c>
      <c r="AD404" s="85"/>
      <c r="AE404" s="8"/>
      <c r="AH404" s="91"/>
    </row>
    <row r="405" spans="2:37" x14ac:dyDescent="0.25">
      <c r="AA405" s="87">
        <f>SUM(AA389:AA404)</f>
        <v>959806</v>
      </c>
      <c r="AB405" s="90">
        <f>AVERAGE(AB389:AB404)/1000</f>
        <v>4.6982618484915006</v>
      </c>
      <c r="AC405" s="87">
        <f>SUM(AC389:AC404)</f>
        <v>633002.80823980353</v>
      </c>
      <c r="AD405" s="87"/>
      <c r="AE405" s="87">
        <f>SUM(AE397:AE404)</f>
        <v>0</v>
      </c>
      <c r="AF405" s="89"/>
    </row>
    <row r="407" spans="2:37" ht="18.75" x14ac:dyDescent="0.3">
      <c r="J407" s="16" t="s">
        <v>52</v>
      </c>
      <c r="K407" s="39" t="s">
        <v>1225</v>
      </c>
      <c r="L407" s="39"/>
      <c r="M407" s="39"/>
      <c r="N407" s="40"/>
      <c r="AE407" t="s">
        <v>1211</v>
      </c>
    </row>
    <row r="408" spans="2:37" x14ac:dyDescent="0.25">
      <c r="B408">
        <v>92</v>
      </c>
      <c r="C408" t="s">
        <v>1908</v>
      </c>
      <c r="D408" t="s">
        <v>1837</v>
      </c>
      <c r="E408" t="s">
        <v>1833</v>
      </c>
      <c r="F408" t="s">
        <v>1843</v>
      </c>
      <c r="G408" t="s">
        <v>2</v>
      </c>
      <c r="I408" t="s">
        <v>1817</v>
      </c>
      <c r="J408" s="10" t="s">
        <v>9</v>
      </c>
      <c r="K408" s="10" t="s">
        <v>2072</v>
      </c>
      <c r="L408" s="10" t="s">
        <v>2073</v>
      </c>
      <c r="M408" s="10" t="s">
        <v>1474</v>
      </c>
      <c r="N408" s="11" t="s">
        <v>630</v>
      </c>
      <c r="O408" s="10"/>
      <c r="P408" s="10" t="s">
        <v>562</v>
      </c>
      <c r="Q408" s="10" t="s">
        <v>1939</v>
      </c>
      <c r="R408" s="10" t="s">
        <v>1514</v>
      </c>
      <c r="S408" s="8" t="s">
        <v>638</v>
      </c>
      <c r="T408" s="166">
        <v>200000002026</v>
      </c>
      <c r="U408" s="22">
        <v>0.8</v>
      </c>
      <c r="V408" s="8" t="s">
        <v>639</v>
      </c>
      <c r="W408" s="8" t="s">
        <v>2071</v>
      </c>
      <c r="X408" s="8" t="s">
        <v>693</v>
      </c>
      <c r="Y408" s="8" t="s">
        <v>15</v>
      </c>
      <c r="Z408" s="8"/>
      <c r="AA408" s="14">
        <v>760</v>
      </c>
      <c r="AB408" s="85">
        <v>2464.028873091821</v>
      </c>
      <c r="AC408" s="85">
        <f t="shared" ref="AC408:AC411" si="73">AA408/1000*AB408</f>
        <v>1872.6619435497839</v>
      </c>
      <c r="AD408" s="85"/>
      <c r="AE408" s="93">
        <f>AC408</f>
        <v>1872.6619435497839</v>
      </c>
      <c r="AH408">
        <v>0.32</v>
      </c>
      <c r="AI408" t="s">
        <v>773</v>
      </c>
    </row>
    <row r="409" spans="2:37" x14ac:dyDescent="0.25">
      <c r="B409">
        <v>92</v>
      </c>
      <c r="C409" t="s">
        <v>1908</v>
      </c>
      <c r="D409" t="s">
        <v>1837</v>
      </c>
      <c r="E409" t="s">
        <v>1833</v>
      </c>
      <c r="F409" t="s">
        <v>1843</v>
      </c>
      <c r="G409" t="s">
        <v>2</v>
      </c>
      <c r="I409" t="s">
        <v>1817</v>
      </c>
      <c r="J409" s="10" t="s">
        <v>9</v>
      </c>
      <c r="K409" s="10" t="s">
        <v>1205</v>
      </c>
      <c r="L409" s="10" t="s">
        <v>1203</v>
      </c>
      <c r="M409" s="10" t="s">
        <v>757</v>
      </c>
      <c r="N409" s="8" t="s">
        <v>354</v>
      </c>
      <c r="O409" s="10" t="s">
        <v>502</v>
      </c>
      <c r="P409" s="10" t="s">
        <v>562</v>
      </c>
      <c r="Q409" s="10" t="s">
        <v>1991</v>
      </c>
      <c r="R409" s="10" t="s">
        <v>1514</v>
      </c>
      <c r="S409" s="8" t="s">
        <v>1212</v>
      </c>
      <c r="T409" s="166">
        <v>200000005400</v>
      </c>
      <c r="U409" s="22">
        <v>0.65</v>
      </c>
      <c r="V409" s="8" t="s">
        <v>1204</v>
      </c>
      <c r="W409" s="8" t="s">
        <v>1206</v>
      </c>
      <c r="X409" s="8" t="s">
        <v>13</v>
      </c>
      <c r="Y409" s="8" t="s">
        <v>1210</v>
      </c>
      <c r="Z409" s="8"/>
      <c r="AA409" s="14">
        <v>200</v>
      </c>
      <c r="AB409" s="85">
        <v>57419.08425</v>
      </c>
      <c r="AC409" s="85">
        <f t="shared" si="73"/>
        <v>11483.816850000001</v>
      </c>
      <c r="AD409" s="12">
        <v>200000005964</v>
      </c>
      <c r="AE409" s="93">
        <f>AA409/1000*AJ409/AJ411*AB411</f>
        <v>3005.0912502132014</v>
      </c>
      <c r="AJ409">
        <v>54000</v>
      </c>
      <c r="AK409" s="76" t="s">
        <v>774</v>
      </c>
    </row>
    <row r="410" spans="2:37" x14ac:dyDescent="0.25">
      <c r="B410">
        <v>92</v>
      </c>
      <c r="C410" t="s">
        <v>1908</v>
      </c>
      <c r="D410" t="s">
        <v>1837</v>
      </c>
      <c r="E410" t="s">
        <v>1833</v>
      </c>
      <c r="F410" t="s">
        <v>1843</v>
      </c>
      <c r="G410" t="s">
        <v>2</v>
      </c>
      <c r="I410" t="s">
        <v>1817</v>
      </c>
      <c r="J410" s="10" t="s">
        <v>9</v>
      </c>
      <c r="K410" s="10" t="s">
        <v>496</v>
      </c>
      <c r="L410" s="10" t="s">
        <v>1208</v>
      </c>
      <c r="M410" s="10" t="s">
        <v>1209</v>
      </c>
      <c r="N410" s="8" t="s">
        <v>354</v>
      </c>
      <c r="O410" s="10" t="s">
        <v>502</v>
      </c>
      <c r="P410" s="10" t="s">
        <v>562</v>
      </c>
      <c r="Q410" s="10" t="s">
        <v>1991</v>
      </c>
      <c r="R410" s="10" t="s">
        <v>1514</v>
      </c>
      <c r="S410" s="8" t="s">
        <v>1212</v>
      </c>
      <c r="T410" s="166">
        <v>200000005400</v>
      </c>
      <c r="U410" s="22">
        <v>0.65</v>
      </c>
      <c r="V410" s="8" t="s">
        <v>1204</v>
      </c>
      <c r="W410" s="8" t="s">
        <v>1207</v>
      </c>
      <c r="X410" s="8" t="s">
        <v>13</v>
      </c>
      <c r="Y410" s="8"/>
      <c r="AA410" s="90"/>
      <c r="AB410" s="85"/>
      <c r="AC410" s="85"/>
      <c r="AD410" s="85"/>
      <c r="AE410" s="8"/>
    </row>
    <row r="411" spans="2:37" x14ac:dyDescent="0.25">
      <c r="B411">
        <v>92</v>
      </c>
      <c r="C411" t="s">
        <v>1908</v>
      </c>
      <c r="D411" t="s">
        <v>1837</v>
      </c>
      <c r="E411" t="s">
        <v>1833</v>
      </c>
      <c r="F411" t="s">
        <v>1843</v>
      </c>
      <c r="G411" t="s">
        <v>2</v>
      </c>
      <c r="I411" t="s">
        <v>1817</v>
      </c>
      <c r="J411" s="94" t="s">
        <v>9</v>
      </c>
      <c r="K411" s="94" t="s">
        <v>496</v>
      </c>
      <c r="L411" s="94" t="s">
        <v>1208</v>
      </c>
      <c r="M411" s="94" t="s">
        <v>1209</v>
      </c>
      <c r="N411" s="135" t="s">
        <v>631</v>
      </c>
      <c r="O411" s="94" t="s">
        <v>502</v>
      </c>
      <c r="P411" s="94" t="s">
        <v>562</v>
      </c>
      <c r="Q411" s="94" t="s">
        <v>1938</v>
      </c>
      <c r="R411" s="94" t="s">
        <v>1514</v>
      </c>
      <c r="S411" s="123" t="s">
        <v>638</v>
      </c>
      <c r="T411" s="167">
        <v>200000005964</v>
      </c>
      <c r="U411" s="133">
        <v>0.65</v>
      </c>
      <c r="V411" s="123" t="s">
        <v>711</v>
      </c>
      <c r="W411" s="123" t="s">
        <v>2074</v>
      </c>
      <c r="X411" s="123" t="s">
        <v>13</v>
      </c>
      <c r="Y411" s="123"/>
      <c r="Z411" s="123"/>
      <c r="AA411" s="138">
        <v>4510</v>
      </c>
      <c r="AB411" s="134">
        <v>14468.957871396895</v>
      </c>
      <c r="AC411" s="134">
        <f t="shared" si="73"/>
        <v>65254.999999999993</v>
      </c>
      <c r="AD411" s="134"/>
      <c r="AE411" s="193">
        <f>AC411</f>
        <v>65254.999999999993</v>
      </c>
      <c r="AH411">
        <v>0.44</v>
      </c>
      <c r="AI411" t="s">
        <v>773</v>
      </c>
      <c r="AJ411">
        <v>52000</v>
      </c>
      <c r="AK411" s="76" t="s">
        <v>774</v>
      </c>
    </row>
    <row r="412" spans="2:37" x14ac:dyDescent="0.25">
      <c r="AA412" s="87">
        <f>SUM(AA408:AA411)</f>
        <v>5470</v>
      </c>
      <c r="AB412" s="90">
        <f>AVERAGE(AB408:AB411)/1000</f>
        <v>24.784023664829572</v>
      </c>
      <c r="AC412" s="87">
        <f>SUM(AC408:AC411)</f>
        <v>78611.478793549773</v>
      </c>
      <c r="AD412" s="87"/>
      <c r="AE412" s="87">
        <f>SUM(AE408:AE411)</f>
        <v>70132.753193762983</v>
      </c>
      <c r="AF412" s="89">
        <f>AC412-AE412</f>
        <v>8478.7255997867906</v>
      </c>
    </row>
    <row r="414" spans="2:37" ht="18.75" x14ac:dyDescent="0.3">
      <c r="J414" s="16" t="s">
        <v>52</v>
      </c>
      <c r="K414" s="39" t="s">
        <v>1254</v>
      </c>
      <c r="L414" s="39"/>
      <c r="M414" s="39"/>
      <c r="N414" s="40"/>
    </row>
    <row r="415" spans="2:37" x14ac:dyDescent="0.25">
      <c r="B415">
        <v>94</v>
      </c>
      <c r="C415" t="s">
        <v>1908</v>
      </c>
      <c r="D415" t="s">
        <v>1837</v>
      </c>
      <c r="E415" t="s">
        <v>1833</v>
      </c>
      <c r="F415" t="s">
        <v>1843</v>
      </c>
      <c r="G415" t="s">
        <v>10</v>
      </c>
      <c r="I415" t="s">
        <v>11</v>
      </c>
      <c r="J415" s="10" t="s">
        <v>9</v>
      </c>
      <c r="K415" s="10" t="s">
        <v>516</v>
      </c>
      <c r="L415" s="10" t="s">
        <v>1364</v>
      </c>
      <c r="M415" s="10" t="s">
        <v>1045</v>
      </c>
      <c r="N415" s="11" t="s">
        <v>632</v>
      </c>
      <c r="O415" s="10" t="s">
        <v>297</v>
      </c>
      <c r="P415" s="10" t="s">
        <v>578</v>
      </c>
      <c r="Q415" s="10" t="s">
        <v>1687</v>
      </c>
      <c r="R415" s="10" t="s">
        <v>1514</v>
      </c>
      <c r="S415" s="8" t="s">
        <v>713</v>
      </c>
      <c r="T415" s="166">
        <v>200000002392</v>
      </c>
      <c r="U415" s="8" t="s">
        <v>17</v>
      </c>
      <c r="V415" s="8" t="s">
        <v>714</v>
      </c>
      <c r="W415" s="8" t="s">
        <v>1421</v>
      </c>
      <c r="X415" s="8" t="s">
        <v>13</v>
      </c>
      <c r="Y415" s="8" t="s">
        <v>712</v>
      </c>
      <c r="Z415" s="8"/>
      <c r="AA415" s="14">
        <v>1180</v>
      </c>
      <c r="AB415" s="14">
        <v>56439.258223638033</v>
      </c>
      <c r="AC415" s="85">
        <f t="shared" ref="AC415:AC416" si="74">AA415/1000*AB415</f>
        <v>66598.324703892882</v>
      </c>
      <c r="AD415" s="85"/>
      <c r="AE415" s="8"/>
    </row>
    <row r="416" spans="2:37" x14ac:dyDescent="0.25">
      <c r="B416">
        <v>94</v>
      </c>
      <c r="C416" t="s">
        <v>1908</v>
      </c>
      <c r="D416" t="s">
        <v>1837</v>
      </c>
      <c r="E416" t="s">
        <v>1833</v>
      </c>
      <c r="F416" t="s">
        <v>1843</v>
      </c>
      <c r="G416" t="s">
        <v>10</v>
      </c>
      <c r="I416" t="s">
        <v>11</v>
      </c>
      <c r="J416" s="10" t="s">
        <v>9</v>
      </c>
      <c r="K416" s="10" t="s">
        <v>506</v>
      </c>
      <c r="L416" s="10" t="s">
        <v>1294</v>
      </c>
      <c r="M416" s="10" t="s">
        <v>1001</v>
      </c>
      <c r="N416" s="11" t="s">
        <v>633</v>
      </c>
      <c r="O416" s="10" t="s">
        <v>297</v>
      </c>
      <c r="P416" s="10" t="s">
        <v>578</v>
      </c>
      <c r="Q416" s="10" t="s">
        <v>1992</v>
      </c>
      <c r="R416" s="10" t="s">
        <v>1993</v>
      </c>
      <c r="S416" s="8" t="s">
        <v>98</v>
      </c>
      <c r="T416" s="168">
        <v>200000011486</v>
      </c>
      <c r="U416" s="22">
        <v>0.25</v>
      </c>
      <c r="V416" s="8" t="s">
        <v>715</v>
      </c>
      <c r="W416" s="8" t="s">
        <v>2075</v>
      </c>
      <c r="X416" s="8" t="s">
        <v>12</v>
      </c>
      <c r="Y416" s="8"/>
      <c r="Z416" s="8"/>
      <c r="AA416" s="14">
        <v>972</v>
      </c>
      <c r="AB416" s="14">
        <v>20305.102219710341</v>
      </c>
      <c r="AC416" s="85">
        <f t="shared" si="74"/>
        <v>19736.55935755845</v>
      </c>
      <c r="AD416" s="85"/>
      <c r="AE416" s="8"/>
    </row>
    <row r="417" spans="2:38" x14ac:dyDescent="0.25">
      <c r="AA417" s="87">
        <f>SUM(AA415:AA416)</f>
        <v>2152</v>
      </c>
      <c r="AB417" s="90">
        <f>AVERAGE(AB415:AB416)/1000</f>
        <v>38.372180221674185</v>
      </c>
      <c r="AC417" s="87">
        <f>SUM(AC415:AC416)</f>
        <v>86334.884061451332</v>
      </c>
      <c r="AD417" s="87"/>
      <c r="AE417" s="87">
        <f>SUM(AE413:AE416)</f>
        <v>0</v>
      </c>
      <c r="AF417" s="89"/>
    </row>
    <row r="419" spans="2:38" x14ac:dyDescent="0.25">
      <c r="J419" s="32"/>
      <c r="K419" s="32"/>
      <c r="L419" s="32"/>
      <c r="M419" s="32"/>
      <c r="N419" s="33"/>
      <c r="O419" s="32"/>
      <c r="P419" s="32"/>
      <c r="Q419" s="32"/>
      <c r="R419" s="32"/>
      <c r="T419" s="196"/>
      <c r="X419" s="32"/>
      <c r="AA419" s="90"/>
      <c r="AB419" s="90"/>
      <c r="AC419" s="91"/>
      <c r="AD419" s="91"/>
    </row>
    <row r="420" spans="2:38" ht="18.75" x14ac:dyDescent="0.3">
      <c r="J420" s="16" t="s">
        <v>52</v>
      </c>
      <c r="K420" s="59" t="s">
        <v>1226</v>
      </c>
      <c r="L420" s="59"/>
      <c r="M420" s="59"/>
      <c r="N420" s="60"/>
    </row>
    <row r="421" spans="2:38" x14ac:dyDescent="0.25">
      <c r="B421">
        <v>96</v>
      </c>
      <c r="C421" t="s">
        <v>1908</v>
      </c>
      <c r="D421" t="s">
        <v>1837</v>
      </c>
      <c r="E421" t="s">
        <v>1835</v>
      </c>
      <c r="F421" t="s">
        <v>1869</v>
      </c>
      <c r="G421" t="s">
        <v>10</v>
      </c>
      <c r="I421" t="s">
        <v>1817</v>
      </c>
      <c r="J421" s="94" t="s">
        <v>9</v>
      </c>
      <c r="K421" s="94" t="s">
        <v>634</v>
      </c>
      <c r="L421" s="94" t="s">
        <v>1480</v>
      </c>
      <c r="M421" s="94" t="s">
        <v>1481</v>
      </c>
      <c r="N421" s="135" t="s">
        <v>635</v>
      </c>
      <c r="O421" s="94" t="s">
        <v>303</v>
      </c>
      <c r="P421" s="94" t="s">
        <v>440</v>
      </c>
      <c r="Q421" s="94" t="s">
        <v>1672</v>
      </c>
      <c r="R421" s="94" t="s">
        <v>1802</v>
      </c>
      <c r="S421" s="123" t="s">
        <v>98</v>
      </c>
      <c r="T421" s="167">
        <v>200000002248</v>
      </c>
      <c r="U421" s="133">
        <v>0.2</v>
      </c>
      <c r="V421" s="123" t="s">
        <v>371</v>
      </c>
      <c r="W421" s="123" t="s">
        <v>2035</v>
      </c>
      <c r="X421" s="123" t="s">
        <v>12</v>
      </c>
      <c r="Y421" s="123"/>
      <c r="Z421" s="123"/>
      <c r="AA421" s="138">
        <v>15180</v>
      </c>
      <c r="AB421" s="138">
        <v>13868.236859450239</v>
      </c>
      <c r="AC421" s="134">
        <f t="shared" ref="AC421" si="75">AA421/1000*AB421</f>
        <v>210519.83552645461</v>
      </c>
      <c r="AD421" s="134"/>
      <c r="AE421" s="134">
        <f>AA421/1000*U421/U421*AB421</f>
        <v>210519.83552645461</v>
      </c>
    </row>
    <row r="422" spans="2:38" x14ac:dyDescent="0.25">
      <c r="B422">
        <v>96</v>
      </c>
      <c r="C422" t="s">
        <v>1908</v>
      </c>
      <c r="D422" t="s">
        <v>1837</v>
      </c>
      <c r="E422" t="s">
        <v>1835</v>
      </c>
      <c r="F422" t="s">
        <v>1869</v>
      </c>
      <c r="G422" t="s">
        <v>2</v>
      </c>
      <c r="I422" t="s">
        <v>1817</v>
      </c>
      <c r="J422" s="10" t="s">
        <v>9</v>
      </c>
      <c r="K422" s="10" t="s">
        <v>506</v>
      </c>
      <c r="L422" s="10" t="s">
        <v>1292</v>
      </c>
      <c r="M422" s="10" t="s">
        <v>1293</v>
      </c>
      <c r="N422" s="11" t="s">
        <v>636</v>
      </c>
      <c r="O422" s="10" t="s">
        <v>303</v>
      </c>
      <c r="P422" s="10" t="s">
        <v>10</v>
      </c>
      <c r="Q422" s="10" t="s">
        <v>1666</v>
      </c>
      <c r="R422" s="10" t="s">
        <v>1994</v>
      </c>
      <c r="S422" s="8" t="s">
        <v>98</v>
      </c>
      <c r="T422" s="166">
        <v>200000003426</v>
      </c>
      <c r="U422" s="22">
        <v>0.14000000000000001</v>
      </c>
      <c r="V422" s="8" t="s">
        <v>371</v>
      </c>
      <c r="W422" s="8" t="s">
        <v>2076</v>
      </c>
      <c r="X422" s="8" t="s">
        <v>12</v>
      </c>
      <c r="Y422" s="8"/>
      <c r="Z422" s="8" t="s">
        <v>1514</v>
      </c>
      <c r="AA422" s="14">
        <v>260</v>
      </c>
      <c r="AB422" s="14">
        <v>37876.897772213539</v>
      </c>
      <c r="AC422" s="85">
        <f>AA422/1000*AB422</f>
        <v>9847.9934207755196</v>
      </c>
      <c r="AD422" s="85"/>
      <c r="AE422" s="85">
        <f>AA422/1000*U422/U421*AB421</f>
        <v>2524.0191084199432</v>
      </c>
    </row>
    <row r="423" spans="2:38" x14ac:dyDescent="0.25">
      <c r="AA423" s="87">
        <f>SUM(AA421:AA422)</f>
        <v>15440</v>
      </c>
      <c r="AB423" s="90">
        <f>AVERAGE(AB421:AB422)/1000</f>
        <v>25.872567315831891</v>
      </c>
      <c r="AC423" s="87">
        <f>SUM(AC421:AC422)</f>
        <v>220367.82894723013</v>
      </c>
      <c r="AD423" s="87"/>
      <c r="AE423" s="87">
        <f>SUM(AE419:AE422)</f>
        <v>213043.85463487456</v>
      </c>
      <c r="AF423" s="89">
        <f>AC423-AE423</f>
        <v>7323.9743123555672</v>
      </c>
    </row>
    <row r="425" spans="2:38" ht="18.75" x14ac:dyDescent="0.3">
      <c r="J425" s="16" t="s">
        <v>52</v>
      </c>
      <c r="K425" s="27" t="s">
        <v>640</v>
      </c>
      <c r="L425" s="27"/>
      <c r="M425" s="27"/>
      <c r="N425" s="28"/>
    </row>
    <row r="426" spans="2:38" x14ac:dyDescent="0.25">
      <c r="B426">
        <v>98</v>
      </c>
      <c r="C426" t="s">
        <v>26</v>
      </c>
      <c r="D426" t="s">
        <v>1844</v>
      </c>
      <c r="E426" t="s">
        <v>1690</v>
      </c>
      <c r="F426" t="s">
        <v>1823</v>
      </c>
      <c r="J426" s="10" t="s">
        <v>9</v>
      </c>
      <c r="K426" s="10" t="s">
        <v>496</v>
      </c>
      <c r="L426" s="10" t="s">
        <v>1368</v>
      </c>
      <c r="M426" s="10" t="s">
        <v>997</v>
      </c>
      <c r="N426" s="11" t="s">
        <v>641</v>
      </c>
      <c r="O426" s="10" t="s">
        <v>303</v>
      </c>
      <c r="P426" s="12" t="s">
        <v>25</v>
      </c>
      <c r="Q426" s="12"/>
      <c r="R426" s="12"/>
      <c r="S426" s="8" t="s">
        <v>98</v>
      </c>
      <c r="T426" s="166">
        <v>200000002893</v>
      </c>
      <c r="U426" s="8"/>
      <c r="V426" s="8" t="s">
        <v>716</v>
      </c>
      <c r="W426" s="8" t="s">
        <v>2080</v>
      </c>
      <c r="X426" s="8" t="s">
        <v>23</v>
      </c>
      <c r="Y426" s="8"/>
      <c r="Z426" s="8"/>
      <c r="AA426" s="14">
        <v>246.84</v>
      </c>
      <c r="AB426" s="14">
        <v>179107.64057689178</v>
      </c>
      <c r="AC426" s="85">
        <f t="shared" ref="AC426:AC428" si="76">AA426/1000*AB426</f>
        <v>44210.929999999964</v>
      </c>
      <c r="AD426" s="85"/>
      <c r="AE426" s="85">
        <f>AA426/1000*AB428</f>
        <v>4950.9569447575523</v>
      </c>
      <c r="AL426" s="76" t="s">
        <v>1233</v>
      </c>
    </row>
    <row r="427" spans="2:38" x14ac:dyDescent="0.25">
      <c r="B427">
        <v>98</v>
      </c>
      <c r="C427" t="s">
        <v>26</v>
      </c>
      <c r="D427" t="s">
        <v>1844</v>
      </c>
      <c r="E427" t="s">
        <v>1690</v>
      </c>
      <c r="F427" t="s">
        <v>1823</v>
      </c>
      <c r="J427" s="10" t="s">
        <v>9</v>
      </c>
      <c r="K427" s="10" t="s">
        <v>514</v>
      </c>
      <c r="L427" s="10" t="s">
        <v>1434</v>
      </c>
      <c r="M427" s="10" t="s">
        <v>1435</v>
      </c>
      <c r="N427" s="11" t="s">
        <v>641</v>
      </c>
      <c r="O427" s="10" t="s">
        <v>303</v>
      </c>
      <c r="P427" s="12" t="s">
        <v>25</v>
      </c>
      <c r="Q427" s="12"/>
      <c r="R427" s="12"/>
      <c r="S427" s="8" t="s">
        <v>98</v>
      </c>
      <c r="T427" s="166">
        <v>200000002893</v>
      </c>
      <c r="U427" s="8"/>
      <c r="V427" s="8" t="s">
        <v>716</v>
      </c>
      <c r="W427" s="8" t="s">
        <v>2081</v>
      </c>
      <c r="X427" s="8" t="s">
        <v>23</v>
      </c>
      <c r="Y427" s="8"/>
      <c r="Z427" s="8"/>
      <c r="AA427" s="14"/>
      <c r="AB427" s="14"/>
      <c r="AC427" s="85"/>
      <c r="AD427" s="85"/>
      <c r="AE427" s="85"/>
      <c r="AL427" s="76"/>
    </row>
    <row r="428" spans="2:38" x14ac:dyDescent="0.25">
      <c r="B428">
        <v>98</v>
      </c>
      <c r="C428" t="s">
        <v>26</v>
      </c>
      <c r="D428" t="s">
        <v>1844</v>
      </c>
      <c r="E428" t="s">
        <v>1690</v>
      </c>
      <c r="F428" t="s">
        <v>1823</v>
      </c>
      <c r="J428" s="10" t="s">
        <v>9</v>
      </c>
      <c r="K428" s="8" t="s">
        <v>500</v>
      </c>
      <c r="L428" s="8" t="s">
        <v>1086</v>
      </c>
      <c r="M428" s="8" t="s">
        <v>1330</v>
      </c>
      <c r="N428" s="11" t="s">
        <v>393</v>
      </c>
      <c r="O428" s="42"/>
      <c r="P428" s="12" t="s">
        <v>25</v>
      </c>
      <c r="Q428" s="12"/>
      <c r="R428" s="12"/>
      <c r="S428" s="8" t="s">
        <v>423</v>
      </c>
      <c r="T428" s="166">
        <v>200000003826</v>
      </c>
      <c r="U428" s="8"/>
      <c r="V428" s="8" t="s">
        <v>717</v>
      </c>
      <c r="W428" s="8" t="s">
        <v>2077</v>
      </c>
      <c r="X428" s="8" t="s">
        <v>22</v>
      </c>
      <c r="Y428" s="8"/>
      <c r="Z428" s="8"/>
      <c r="AA428" s="14">
        <v>3150</v>
      </c>
      <c r="AB428" s="14">
        <v>20057.352717377864</v>
      </c>
      <c r="AC428" s="85">
        <f t="shared" si="76"/>
        <v>63180.661059740269</v>
      </c>
      <c r="AD428" s="85"/>
      <c r="AE428" s="8">
        <f>AA428/1000*AB428</f>
        <v>63180.661059740269</v>
      </c>
    </row>
    <row r="429" spans="2:38" x14ac:dyDescent="0.25">
      <c r="AA429" s="87">
        <f>SUM(AA426:AA428)</f>
        <v>3396.84</v>
      </c>
      <c r="AB429" s="90">
        <f>AVERAGE(AB426:AB428)/1000</f>
        <v>99.582496647134818</v>
      </c>
      <c r="AC429" s="87">
        <f>SUM(AC426:AC428)</f>
        <v>107391.59105974023</v>
      </c>
      <c r="AD429" s="87"/>
      <c r="AE429" s="87">
        <f>SUM(AE426:AE428)</f>
        <v>68131.618004497825</v>
      </c>
      <c r="AF429" s="89">
        <f>AC429-AE429</f>
        <v>39259.973055242401</v>
      </c>
    </row>
    <row r="431" spans="2:38" ht="18.75" x14ac:dyDescent="0.3">
      <c r="J431" s="16" t="s">
        <v>52</v>
      </c>
      <c r="K431" s="29" t="s">
        <v>643</v>
      </c>
      <c r="L431" s="29"/>
      <c r="M431" s="29"/>
      <c r="N431" s="30"/>
    </row>
    <row r="432" spans="2:38" x14ac:dyDescent="0.25">
      <c r="B432">
        <v>100</v>
      </c>
      <c r="C432" t="s">
        <v>26</v>
      </c>
      <c r="D432" t="s">
        <v>1844</v>
      </c>
      <c r="E432" t="s">
        <v>1824</v>
      </c>
      <c r="F432" t="s">
        <v>1825</v>
      </c>
      <c r="J432" s="10" t="s">
        <v>9</v>
      </c>
      <c r="K432" s="10" t="s">
        <v>514</v>
      </c>
      <c r="L432" s="10"/>
      <c r="M432" s="10"/>
      <c r="N432" s="11" t="s">
        <v>642</v>
      </c>
      <c r="O432" s="10" t="s">
        <v>303</v>
      </c>
      <c r="P432" s="12" t="s">
        <v>25</v>
      </c>
      <c r="Q432" s="12"/>
      <c r="R432" s="12"/>
      <c r="S432" s="8" t="s">
        <v>98</v>
      </c>
      <c r="T432" s="166">
        <v>200000003525</v>
      </c>
      <c r="U432" s="8"/>
      <c r="V432" s="8"/>
      <c r="W432" s="8"/>
      <c r="X432" s="8"/>
      <c r="Y432" s="8"/>
      <c r="Z432" s="8"/>
      <c r="AA432" s="8" t="s">
        <v>694</v>
      </c>
      <c r="AB432" s="8"/>
      <c r="AC432" s="85"/>
      <c r="AD432" s="85"/>
      <c r="AE432" s="8"/>
    </row>
    <row r="435" spans="2:38" ht="18.75" x14ac:dyDescent="0.3">
      <c r="J435" s="16" t="s">
        <v>52</v>
      </c>
      <c r="K435" s="17" t="s">
        <v>647</v>
      </c>
      <c r="L435" s="17"/>
      <c r="M435" s="17"/>
      <c r="N435" s="34"/>
      <c r="AE435" t="s">
        <v>1214</v>
      </c>
    </row>
    <row r="436" spans="2:38" x14ac:dyDescent="0.25">
      <c r="B436">
        <v>101</v>
      </c>
      <c r="C436" t="s">
        <v>26</v>
      </c>
      <c r="D436" t="s">
        <v>1844</v>
      </c>
      <c r="E436" t="s">
        <v>1826</v>
      </c>
      <c r="F436" t="s">
        <v>1827</v>
      </c>
      <c r="J436" s="10" t="s">
        <v>9</v>
      </c>
      <c r="K436" s="10" t="s">
        <v>2079</v>
      </c>
      <c r="L436" s="10"/>
      <c r="M436" s="10"/>
      <c r="N436" s="11" t="s">
        <v>644</v>
      </c>
      <c r="O436" s="10" t="s">
        <v>303</v>
      </c>
      <c r="P436" s="12" t="s">
        <v>25</v>
      </c>
      <c r="Q436" s="12" t="s">
        <v>1739</v>
      </c>
      <c r="R436" s="12"/>
      <c r="S436" s="8" t="s">
        <v>98</v>
      </c>
      <c r="T436" s="166">
        <v>200000001779</v>
      </c>
      <c r="U436" s="22">
        <v>0.01</v>
      </c>
      <c r="V436" s="8"/>
      <c r="W436" s="8"/>
      <c r="X436" s="8" t="s">
        <v>23</v>
      </c>
      <c r="Y436" s="8" t="s">
        <v>695</v>
      </c>
      <c r="Z436" s="8"/>
      <c r="AA436" s="14">
        <v>784.08</v>
      </c>
      <c r="AB436" s="14">
        <v>44999.999999999993</v>
      </c>
      <c r="AC436" s="85">
        <f t="shared" ref="AC436:AC442" si="77">AA436/1000*AB436</f>
        <v>35283.599999999991</v>
      </c>
      <c r="AD436" s="85"/>
      <c r="AE436" s="93">
        <f>AC436</f>
        <v>35283.599999999991</v>
      </c>
      <c r="AF436" s="126"/>
    </row>
    <row r="437" spans="2:38" x14ac:dyDescent="0.25">
      <c r="B437">
        <v>101</v>
      </c>
      <c r="C437" t="s">
        <v>26</v>
      </c>
      <c r="D437" t="s">
        <v>1844</v>
      </c>
      <c r="E437" t="s">
        <v>1826</v>
      </c>
      <c r="F437" t="s">
        <v>1827</v>
      </c>
      <c r="J437" s="10" t="s">
        <v>9</v>
      </c>
      <c r="K437" s="10" t="s">
        <v>500</v>
      </c>
      <c r="L437" s="8" t="s">
        <v>1086</v>
      </c>
      <c r="M437" s="8" t="s">
        <v>1330</v>
      </c>
      <c r="N437" s="11" t="s">
        <v>645</v>
      </c>
      <c r="O437" s="10" t="s">
        <v>303</v>
      </c>
      <c r="P437" s="12" t="s">
        <v>25</v>
      </c>
      <c r="Q437" s="12" t="s">
        <v>1739</v>
      </c>
      <c r="R437" s="12" t="s">
        <v>1508</v>
      </c>
      <c r="S437" s="8" t="s">
        <v>98</v>
      </c>
      <c r="T437" s="166">
        <v>200000001785</v>
      </c>
      <c r="U437" s="22">
        <v>0.01</v>
      </c>
      <c r="V437" s="8"/>
      <c r="W437" s="8" t="s">
        <v>2078</v>
      </c>
      <c r="X437" s="8" t="s">
        <v>23</v>
      </c>
      <c r="Y437" s="8" t="s">
        <v>1215</v>
      </c>
      <c r="Z437" s="8" t="s">
        <v>1514</v>
      </c>
      <c r="AA437" s="14">
        <v>232.32</v>
      </c>
      <c r="AB437" s="14">
        <v>120125.00000000001</v>
      </c>
      <c r="AC437" s="85">
        <f t="shared" si="77"/>
        <v>27907.440000000002</v>
      </c>
      <c r="AD437" s="85"/>
      <c r="AE437" s="85">
        <f>AA437/1000*AB$436</f>
        <v>10454.399999999998</v>
      </c>
      <c r="AF437" s="126">
        <f>AC437-AE437</f>
        <v>17453.040000000005</v>
      </c>
    </row>
    <row r="438" spans="2:38" x14ac:dyDescent="0.25">
      <c r="B438">
        <v>101</v>
      </c>
      <c r="C438" t="s">
        <v>26</v>
      </c>
      <c r="D438" t="s">
        <v>1844</v>
      </c>
      <c r="E438" t="s">
        <v>1826</v>
      </c>
      <c r="F438" t="s">
        <v>1827</v>
      </c>
      <c r="J438" s="10" t="s">
        <v>9</v>
      </c>
      <c r="K438" s="10" t="s">
        <v>496</v>
      </c>
      <c r="L438" s="10" t="s">
        <v>1368</v>
      </c>
      <c r="M438" s="10" t="s">
        <v>997</v>
      </c>
      <c r="N438" t="s">
        <v>1010</v>
      </c>
      <c r="O438" s="10"/>
      <c r="P438" s="12" t="s">
        <v>25</v>
      </c>
      <c r="Q438" s="12"/>
      <c r="R438" s="12"/>
      <c r="S438" s="8" t="s">
        <v>98</v>
      </c>
      <c r="T438" s="166">
        <v>200000002871</v>
      </c>
      <c r="U438" s="73">
        <v>3.0000000000000001E-3</v>
      </c>
      <c r="V438" s="8"/>
      <c r="W438" s="8" t="s">
        <v>2082</v>
      </c>
      <c r="X438" s="8" t="s">
        <v>23</v>
      </c>
      <c r="Y438" s="8" t="s">
        <v>695</v>
      </c>
      <c r="Z438" s="8"/>
      <c r="AA438" s="14">
        <v>116.16</v>
      </c>
      <c r="AB438" s="14">
        <v>181540.03099173555</v>
      </c>
      <c r="AC438" s="85">
        <f t="shared" si="77"/>
        <v>21087.690000000002</v>
      </c>
      <c r="AD438" s="85"/>
      <c r="AE438" s="85">
        <f>AC438</f>
        <v>21087.690000000002</v>
      </c>
      <c r="AL438" s="76" t="s">
        <v>1233</v>
      </c>
    </row>
    <row r="439" spans="2:38" x14ac:dyDescent="0.25">
      <c r="B439">
        <v>101</v>
      </c>
      <c r="C439" t="s">
        <v>26</v>
      </c>
      <c r="D439" t="s">
        <v>1844</v>
      </c>
      <c r="E439" t="s">
        <v>1826</v>
      </c>
      <c r="F439" t="s">
        <v>1827</v>
      </c>
      <c r="J439" s="10" t="s">
        <v>9</v>
      </c>
      <c r="K439" s="10" t="s">
        <v>514</v>
      </c>
      <c r="L439" s="10" t="s">
        <v>1434</v>
      </c>
      <c r="M439" s="10" t="s">
        <v>1435</v>
      </c>
      <c r="N439" t="s">
        <v>1010</v>
      </c>
      <c r="O439" s="10"/>
      <c r="P439" s="12" t="s">
        <v>25</v>
      </c>
      <c r="Q439" s="12"/>
      <c r="R439" s="12"/>
      <c r="S439" s="8" t="s">
        <v>98</v>
      </c>
      <c r="T439" s="166">
        <v>200000002871</v>
      </c>
      <c r="U439" s="73">
        <v>3.0000000000000001E-3</v>
      </c>
      <c r="V439" s="8"/>
      <c r="W439" s="8" t="s">
        <v>2083</v>
      </c>
      <c r="X439" s="8" t="s">
        <v>23</v>
      </c>
      <c r="Y439" s="8" t="s">
        <v>695</v>
      </c>
      <c r="Z439" s="8"/>
      <c r="AA439" s="14"/>
      <c r="AB439" s="14"/>
      <c r="AC439" s="85"/>
      <c r="AD439" s="85"/>
      <c r="AE439" s="85"/>
      <c r="AL439" s="76"/>
    </row>
    <row r="440" spans="2:38" x14ac:dyDescent="0.25">
      <c r="B440">
        <v>101</v>
      </c>
      <c r="C440" t="s">
        <v>26</v>
      </c>
      <c r="D440" t="s">
        <v>1844</v>
      </c>
      <c r="E440" t="s">
        <v>1826</v>
      </c>
      <c r="F440" t="s">
        <v>1827</v>
      </c>
      <c r="J440" s="10" t="s">
        <v>9</v>
      </c>
      <c r="K440" s="10" t="s">
        <v>514</v>
      </c>
      <c r="L440" s="10" t="s">
        <v>1434</v>
      </c>
      <c r="M440" s="10" t="s">
        <v>1435</v>
      </c>
      <c r="N440" s="11" t="s">
        <v>646</v>
      </c>
      <c r="O440" s="10" t="s">
        <v>303</v>
      </c>
      <c r="P440" s="12" t="s">
        <v>25</v>
      </c>
      <c r="Q440" s="12"/>
      <c r="R440" s="12"/>
      <c r="S440" s="8" t="s">
        <v>98</v>
      </c>
      <c r="T440" s="166">
        <v>200000004098</v>
      </c>
      <c r="U440" s="22">
        <v>0.02</v>
      </c>
      <c r="V440" s="8"/>
      <c r="W440" s="8" t="s">
        <v>2084</v>
      </c>
      <c r="X440" s="8" t="s">
        <v>23</v>
      </c>
      <c r="Y440" s="8" t="s">
        <v>695</v>
      </c>
      <c r="Z440" s="8"/>
      <c r="AA440" s="14">
        <v>123.42</v>
      </c>
      <c r="AB440" s="14">
        <v>180769.97245179064</v>
      </c>
      <c r="AC440" s="85">
        <f t="shared" si="77"/>
        <v>22310.63</v>
      </c>
      <c r="AD440" s="85"/>
      <c r="AE440" s="85">
        <f>AC440</f>
        <v>22310.63</v>
      </c>
      <c r="AK440" s="76" t="s">
        <v>38</v>
      </c>
      <c r="AL440" s="76" t="s">
        <v>1233</v>
      </c>
    </row>
    <row r="441" spans="2:38" x14ac:dyDescent="0.25">
      <c r="B441">
        <v>101</v>
      </c>
      <c r="C441" t="s">
        <v>26</v>
      </c>
      <c r="D441" t="s">
        <v>1844</v>
      </c>
      <c r="E441" t="s">
        <v>1826</v>
      </c>
      <c r="F441" t="s">
        <v>1827</v>
      </c>
      <c r="J441" s="10" t="s">
        <v>9</v>
      </c>
      <c r="K441" s="10" t="s">
        <v>1382</v>
      </c>
      <c r="L441" s="10" t="s">
        <v>1384</v>
      </c>
      <c r="M441" s="10" t="s">
        <v>1385</v>
      </c>
      <c r="N441" s="11" t="s">
        <v>646</v>
      </c>
      <c r="O441" s="10" t="s">
        <v>303</v>
      </c>
      <c r="P441" s="12" t="s">
        <v>25</v>
      </c>
      <c r="Q441" s="12"/>
      <c r="R441" s="12"/>
      <c r="S441" s="8" t="s">
        <v>98</v>
      </c>
      <c r="T441" s="166">
        <v>200000004098</v>
      </c>
      <c r="U441" s="22">
        <v>0.02</v>
      </c>
      <c r="V441" s="8"/>
      <c r="W441" s="8" t="s">
        <v>2085</v>
      </c>
      <c r="X441" s="8" t="s">
        <v>23</v>
      </c>
      <c r="Y441" s="8" t="s">
        <v>695</v>
      </c>
      <c r="Z441" s="8"/>
      <c r="AA441" s="14"/>
      <c r="AB441" s="14"/>
      <c r="AC441" s="85"/>
      <c r="AD441" s="85"/>
      <c r="AE441" s="85"/>
      <c r="AK441" s="76"/>
      <c r="AL441" s="76"/>
    </row>
    <row r="442" spans="2:38" x14ac:dyDescent="0.25">
      <c r="B442">
        <v>101</v>
      </c>
      <c r="C442" t="s">
        <v>26</v>
      </c>
      <c r="D442" t="s">
        <v>1844</v>
      </c>
      <c r="E442" t="s">
        <v>1826</v>
      </c>
      <c r="F442" t="s">
        <v>1827</v>
      </c>
      <c r="J442" s="10" t="s">
        <v>9</v>
      </c>
      <c r="K442" s="10" t="s">
        <v>517</v>
      </c>
      <c r="L442" s="10" t="s">
        <v>1331</v>
      </c>
      <c r="M442" s="98" t="s">
        <v>1332</v>
      </c>
      <c r="N442" s="11" t="s">
        <v>863</v>
      </c>
      <c r="O442" s="10" t="s">
        <v>303</v>
      </c>
      <c r="P442" s="12" t="s">
        <v>25</v>
      </c>
      <c r="Q442" s="12" t="s">
        <v>1739</v>
      </c>
      <c r="R442" s="12"/>
      <c r="S442" s="8" t="s">
        <v>98</v>
      </c>
      <c r="T442" s="166">
        <v>200000006987</v>
      </c>
      <c r="U442" s="22">
        <v>0.01</v>
      </c>
      <c r="V442" s="8"/>
      <c r="W442" s="8" t="s">
        <v>2086</v>
      </c>
      <c r="X442" s="8" t="s">
        <v>23</v>
      </c>
      <c r="Y442" s="8" t="s">
        <v>695</v>
      </c>
      <c r="Z442" s="8"/>
      <c r="AA442" s="85">
        <v>1836.8000000000002</v>
      </c>
      <c r="AB442" s="85">
        <v>60556.063122332853</v>
      </c>
      <c r="AC442" s="86">
        <f t="shared" si="77"/>
        <v>111229.37674310099</v>
      </c>
      <c r="AD442" s="86"/>
      <c r="AE442" s="85">
        <f>AA442/1000*AB$436</f>
        <v>82656</v>
      </c>
      <c r="AF442" s="126">
        <f>AC442-AE442</f>
        <v>28573.376743100991</v>
      </c>
      <c r="AJ442" t="s">
        <v>1213</v>
      </c>
      <c r="AK442" s="76" t="s">
        <v>38</v>
      </c>
      <c r="AL442" s="76" t="s">
        <v>1233</v>
      </c>
    </row>
    <row r="443" spans="2:38" x14ac:dyDescent="0.25">
      <c r="J443" s="10" t="s">
        <v>9</v>
      </c>
      <c r="K443" s="10" t="s">
        <v>496</v>
      </c>
      <c r="L443" s="10" t="s">
        <v>1368</v>
      </c>
      <c r="M443" s="10" t="s">
        <v>997</v>
      </c>
      <c r="N443" s="11" t="s">
        <v>863</v>
      </c>
      <c r="O443" s="10" t="s">
        <v>303</v>
      </c>
      <c r="P443" s="12" t="s">
        <v>25</v>
      </c>
      <c r="Q443" s="12" t="s">
        <v>1739</v>
      </c>
      <c r="R443" s="12"/>
      <c r="S443" s="8" t="s">
        <v>98</v>
      </c>
      <c r="T443" s="166">
        <v>200000006987</v>
      </c>
      <c r="U443" s="22">
        <v>0.01</v>
      </c>
      <c r="V443" s="8"/>
      <c r="W443" s="8" t="s">
        <v>2087</v>
      </c>
      <c r="X443" s="8" t="s">
        <v>23</v>
      </c>
      <c r="Y443" s="8" t="s">
        <v>695</v>
      </c>
      <c r="Z443" s="8"/>
      <c r="AA443" s="85"/>
      <c r="AB443" s="85"/>
      <c r="AC443" s="86"/>
      <c r="AD443" s="86"/>
      <c r="AE443" s="85"/>
      <c r="AF443" s="126"/>
      <c r="AK443" s="76"/>
      <c r="AL443" s="76"/>
    </row>
    <row r="444" spans="2:38" x14ac:dyDescent="0.25">
      <c r="J444" s="32"/>
      <c r="K444" s="32"/>
      <c r="L444" s="32"/>
      <c r="M444" s="104"/>
      <c r="N444" s="33"/>
      <c r="O444" s="32"/>
      <c r="P444" s="32"/>
      <c r="Q444" s="32"/>
      <c r="R444" s="32"/>
      <c r="T444" s="196"/>
      <c r="AA444" s="87">
        <f>SUM(AA436:AA442)</f>
        <v>3092.7800000000007</v>
      </c>
      <c r="AB444" s="90">
        <f>AVERAGE(AB436:AB442)/1000</f>
        <v>117.59821331317178</v>
      </c>
      <c r="AC444" s="87">
        <f>SUM(AC436:AC442)</f>
        <v>217818.73674310098</v>
      </c>
      <c r="AD444" s="87"/>
      <c r="AE444" s="87">
        <f>SUM(AE436:AE442)</f>
        <v>171792.32</v>
      </c>
      <c r="AF444" s="89">
        <f>AC444-AE444</f>
        <v>46026.41674310097</v>
      </c>
    </row>
    <row r="446" spans="2:38" ht="18.75" x14ac:dyDescent="0.3">
      <c r="J446" s="16" t="s">
        <v>52</v>
      </c>
      <c r="K446" s="37" t="s">
        <v>649</v>
      </c>
      <c r="L446" s="37"/>
      <c r="M446" s="37"/>
      <c r="N446" s="38"/>
    </row>
    <row r="447" spans="2:38" x14ac:dyDescent="0.25">
      <c r="B447">
        <v>102</v>
      </c>
      <c r="C447" t="s">
        <v>26</v>
      </c>
      <c r="D447" t="s">
        <v>1844</v>
      </c>
      <c r="E447" t="s">
        <v>1831</v>
      </c>
      <c r="F447" t="s">
        <v>1880</v>
      </c>
      <c r="J447" s="10" t="s">
        <v>9</v>
      </c>
      <c r="K447" s="10" t="s">
        <v>514</v>
      </c>
      <c r="L447" s="10" t="s">
        <v>1434</v>
      </c>
      <c r="M447" s="10" t="s">
        <v>1435</v>
      </c>
      <c r="N447" s="11" t="s">
        <v>648</v>
      </c>
      <c r="O447" s="10" t="s">
        <v>303</v>
      </c>
      <c r="P447" s="12" t="s">
        <v>25</v>
      </c>
      <c r="Q447" s="12"/>
      <c r="R447" s="12"/>
      <c r="S447" s="8" t="s">
        <v>98</v>
      </c>
      <c r="T447" s="166">
        <v>200000003096</v>
      </c>
      <c r="U447" s="8" t="s">
        <v>696</v>
      </c>
      <c r="V447" s="8" t="s">
        <v>1514</v>
      </c>
      <c r="W447" s="8" t="s">
        <v>2090</v>
      </c>
      <c r="X447" s="8" t="s">
        <v>23</v>
      </c>
      <c r="Y447" s="8"/>
      <c r="Z447" s="8"/>
      <c r="AA447" s="14">
        <v>261.36</v>
      </c>
      <c r="AB447" s="85">
        <v>172600.01530456086</v>
      </c>
      <c r="AC447" s="85">
        <f t="shared" ref="AC447" si="78">AA447/1000*AB447</f>
        <v>45110.740000000034</v>
      </c>
      <c r="AD447" s="85"/>
      <c r="AE447" s="8"/>
      <c r="AL447" s="76" t="s">
        <v>1233</v>
      </c>
    </row>
    <row r="448" spans="2:38" x14ac:dyDescent="0.25">
      <c r="AA448" s="87">
        <f>SUM(AA447)</f>
        <v>261.36</v>
      </c>
      <c r="AB448" s="90">
        <f>AVERAGE(AB447)/1000</f>
        <v>172.60001530456086</v>
      </c>
      <c r="AC448" s="87">
        <f>SUM(AC447)</f>
        <v>45110.740000000034</v>
      </c>
      <c r="AD448" s="87"/>
    </row>
    <row r="450" spans="2:31" ht="18.75" x14ac:dyDescent="0.3">
      <c r="J450" s="16" t="s">
        <v>52</v>
      </c>
      <c r="K450" s="37" t="s">
        <v>1227</v>
      </c>
      <c r="L450" s="37"/>
      <c r="M450" s="37"/>
      <c r="N450" s="38"/>
    </row>
    <row r="451" spans="2:31" x14ac:dyDescent="0.25">
      <c r="B451">
        <v>107</v>
      </c>
      <c r="C451" t="s">
        <v>26</v>
      </c>
      <c r="D451" t="s">
        <v>1837</v>
      </c>
      <c r="E451" t="s">
        <v>1831</v>
      </c>
      <c r="F451" t="s">
        <v>1880</v>
      </c>
      <c r="J451" s="10" t="s">
        <v>9</v>
      </c>
      <c r="K451" s="10" t="s">
        <v>496</v>
      </c>
      <c r="L451" s="10" t="s">
        <v>1368</v>
      </c>
      <c r="M451" s="10" t="s">
        <v>997</v>
      </c>
      <c r="N451" s="11" t="s">
        <v>652</v>
      </c>
      <c r="O451" s="10" t="s">
        <v>303</v>
      </c>
      <c r="P451" s="12" t="s">
        <v>25</v>
      </c>
      <c r="Q451" s="12"/>
      <c r="R451" s="12"/>
      <c r="S451" s="8" t="s">
        <v>98</v>
      </c>
      <c r="T451" s="166">
        <v>200000007340</v>
      </c>
      <c r="U451" s="8" t="s">
        <v>697</v>
      </c>
      <c r="V451" s="8" t="s">
        <v>1514</v>
      </c>
      <c r="W451" s="8" t="s">
        <v>2088</v>
      </c>
      <c r="X451" s="8" t="s">
        <v>22</v>
      </c>
      <c r="Y451" s="8"/>
      <c r="Z451" s="8"/>
      <c r="AA451" s="14">
        <v>3254.5253215519997</v>
      </c>
      <c r="AB451" s="85">
        <v>7240.1433917138183</v>
      </c>
      <c r="AC451" s="85">
        <f t="shared" ref="AC451" si="79">AA451/1000*AB451</f>
        <v>23563.23</v>
      </c>
      <c r="AD451" s="85"/>
      <c r="AE451" s="8"/>
    </row>
    <row r="452" spans="2:31" x14ac:dyDescent="0.25">
      <c r="AA452" s="87">
        <f>SUM(AA451)</f>
        <v>3254.5253215519997</v>
      </c>
      <c r="AB452" s="90">
        <f>AVERAGE(AB451)/1000</f>
        <v>7.2401433917138185</v>
      </c>
      <c r="AC452" s="87">
        <f>SUM(AC451)</f>
        <v>23563.23</v>
      </c>
      <c r="AD452" s="87"/>
    </row>
    <row r="454" spans="2:31" ht="18.75" x14ac:dyDescent="0.3">
      <c r="J454" s="16" t="s">
        <v>52</v>
      </c>
      <c r="K454" s="81" t="s">
        <v>650</v>
      </c>
      <c r="L454" s="81"/>
      <c r="M454" s="81"/>
      <c r="N454" s="82"/>
    </row>
    <row r="455" spans="2:31" x14ac:dyDescent="0.25">
      <c r="B455">
        <v>104</v>
      </c>
      <c r="C455" t="s">
        <v>26</v>
      </c>
      <c r="D455" t="s">
        <v>1844</v>
      </c>
      <c r="E455" t="s">
        <v>1881</v>
      </c>
      <c r="F455" t="s">
        <v>1882</v>
      </c>
      <c r="J455" s="10" t="s">
        <v>9</v>
      </c>
      <c r="K455" s="10" t="s">
        <v>514</v>
      </c>
      <c r="L455" s="10" t="s">
        <v>1306</v>
      </c>
      <c r="M455" s="10" t="s">
        <v>2050</v>
      </c>
      <c r="N455" s="11" t="s">
        <v>651</v>
      </c>
      <c r="O455" s="10" t="s">
        <v>339</v>
      </c>
      <c r="P455" s="12" t="s">
        <v>25</v>
      </c>
      <c r="Q455" s="12"/>
      <c r="R455" s="12"/>
      <c r="S455" s="8" t="s">
        <v>98</v>
      </c>
      <c r="T455" s="166">
        <v>200000001872</v>
      </c>
      <c r="U455" s="8" t="s">
        <v>20</v>
      </c>
      <c r="V455" s="8" t="s">
        <v>1514</v>
      </c>
      <c r="W455" s="8" t="s">
        <v>2089</v>
      </c>
      <c r="X455" s="8" t="s">
        <v>699</v>
      </c>
      <c r="Y455" s="8"/>
      <c r="Z455" s="8"/>
      <c r="AA455" s="14">
        <v>102762.5</v>
      </c>
      <c r="AB455" s="85">
        <v>2138.1724766421194</v>
      </c>
      <c r="AC455" s="85">
        <f t="shared" ref="AC455" si="80">AA455/1000*AB455</f>
        <v>219723.9491309358</v>
      </c>
      <c r="AD455" s="85"/>
      <c r="AE455" s="8"/>
    </row>
    <row r="456" spans="2:31" x14ac:dyDescent="0.25">
      <c r="AA456" s="87">
        <f>SUM(AA455)</f>
        <v>102762.5</v>
      </c>
      <c r="AB456" s="90">
        <f>AVERAGE(AB455)/1000</f>
        <v>2.1381724766421195</v>
      </c>
      <c r="AC456" s="87">
        <f>SUM(AC455)</f>
        <v>219723.9491309358</v>
      </c>
      <c r="AD456" s="87"/>
    </row>
    <row r="458" spans="2:31" ht="18.75" x14ac:dyDescent="0.3">
      <c r="J458" s="16" t="s">
        <v>52</v>
      </c>
      <c r="K458" s="81" t="s">
        <v>1228</v>
      </c>
      <c r="L458" s="81"/>
      <c r="M458" s="81"/>
      <c r="N458" s="82"/>
    </row>
    <row r="459" spans="2:31" x14ac:dyDescent="0.25">
      <c r="B459">
        <v>109</v>
      </c>
      <c r="C459" t="s">
        <v>26</v>
      </c>
      <c r="D459" t="s">
        <v>1837</v>
      </c>
      <c r="E459" t="s">
        <v>1881</v>
      </c>
      <c r="F459" t="s">
        <v>1882</v>
      </c>
      <c r="J459" s="10" t="s">
        <v>9</v>
      </c>
      <c r="K459" s="10" t="s">
        <v>514</v>
      </c>
      <c r="L459" s="10" t="s">
        <v>1306</v>
      </c>
      <c r="M459" s="10" t="s">
        <v>2050</v>
      </c>
      <c r="N459" s="11" t="s">
        <v>653</v>
      </c>
      <c r="O459" s="10" t="s">
        <v>339</v>
      </c>
      <c r="P459" s="12" t="s">
        <v>25</v>
      </c>
      <c r="Q459" s="12"/>
      <c r="R459" s="12"/>
      <c r="S459" s="8" t="s">
        <v>722</v>
      </c>
      <c r="T459" s="168">
        <v>200000011212</v>
      </c>
      <c r="U459" s="8" t="s">
        <v>698</v>
      </c>
      <c r="V459" s="8" t="s">
        <v>1514</v>
      </c>
      <c r="W459" s="8" t="s">
        <v>2089</v>
      </c>
      <c r="X459" s="8" t="s">
        <v>699</v>
      </c>
      <c r="Y459" s="8"/>
      <c r="Z459" s="8"/>
      <c r="AA459" s="14">
        <v>2825</v>
      </c>
      <c r="AB459" s="85">
        <v>11563.115899825561</v>
      </c>
      <c r="AC459" s="85">
        <f t="shared" ref="AC459" si="81">AA459/1000*AB459</f>
        <v>32665.802417007213</v>
      </c>
      <c r="AD459" s="127"/>
      <c r="AE459" s="36"/>
    </row>
    <row r="460" spans="2:31" x14ac:dyDescent="0.25">
      <c r="AA460" s="87">
        <f>SUM(AA459)</f>
        <v>2825</v>
      </c>
      <c r="AB460" s="90">
        <f>AVERAGE(AB459)/1000</f>
        <v>11.563115899825561</v>
      </c>
      <c r="AC460" s="87">
        <f>SUM(AC459)</f>
        <v>32665.802417007213</v>
      </c>
      <c r="AD460" s="87"/>
    </row>
    <row r="462" spans="2:31" ht="18.75" x14ac:dyDescent="0.3">
      <c r="J462" s="16" t="s">
        <v>52</v>
      </c>
      <c r="K462" s="16" t="s">
        <v>1236</v>
      </c>
      <c r="L462" s="16"/>
    </row>
    <row r="463" spans="2:31" x14ac:dyDescent="0.25">
      <c r="B463">
        <v>43</v>
      </c>
      <c r="D463" t="s">
        <v>1883</v>
      </c>
      <c r="E463" t="s">
        <v>1848</v>
      </c>
      <c r="F463" t="s">
        <v>798</v>
      </c>
      <c r="G463" t="s">
        <v>2</v>
      </c>
      <c r="J463" s="10" t="s">
        <v>9</v>
      </c>
      <c r="K463" s="8"/>
      <c r="L463" s="8"/>
      <c r="M463" s="8"/>
      <c r="N463" s="8" t="s">
        <v>1238</v>
      </c>
      <c r="O463" s="8"/>
      <c r="P463" s="8" t="s">
        <v>1251</v>
      </c>
      <c r="Q463" s="8"/>
      <c r="R463" s="8"/>
      <c r="S463" s="8"/>
      <c r="T463" s="198" t="s">
        <v>1237</v>
      </c>
      <c r="U463" s="8"/>
      <c r="V463" s="8"/>
      <c r="W463" s="8"/>
      <c r="X463" s="8"/>
      <c r="Y463" s="8"/>
      <c r="Z463" s="8"/>
      <c r="AA463" s="14">
        <v>15200</v>
      </c>
      <c r="AB463" s="14">
        <v>6660.7586754063987</v>
      </c>
      <c r="AC463" s="85">
        <f t="shared" ref="AC463:AC469" si="82">AA463/1000*AB463</f>
        <v>101243.53186617726</v>
      </c>
      <c r="AD463" s="85"/>
      <c r="AE463" s="8"/>
    </row>
    <row r="464" spans="2:31" x14ac:dyDescent="0.25">
      <c r="B464">
        <v>43</v>
      </c>
      <c r="D464" t="s">
        <v>1883</v>
      </c>
      <c r="E464" t="s">
        <v>1848</v>
      </c>
      <c r="F464" t="s">
        <v>798</v>
      </c>
      <c r="G464" t="s">
        <v>2</v>
      </c>
      <c r="J464" s="10" t="s">
        <v>9</v>
      </c>
      <c r="K464" s="8"/>
      <c r="L464" s="8"/>
      <c r="M464" s="8"/>
      <c r="N464" s="8" t="s">
        <v>1240</v>
      </c>
      <c r="O464" s="8"/>
      <c r="P464" s="8" t="s">
        <v>1251</v>
      </c>
      <c r="Q464" s="8"/>
      <c r="R464" s="8"/>
      <c r="S464" s="8"/>
      <c r="T464" s="198" t="s">
        <v>1239</v>
      </c>
      <c r="U464" s="8"/>
      <c r="V464" s="8"/>
      <c r="W464" s="8"/>
      <c r="X464" s="8"/>
      <c r="Y464" s="8"/>
      <c r="Z464" s="8"/>
      <c r="AA464" s="14">
        <v>58600</v>
      </c>
      <c r="AB464" s="14">
        <v>6545.5170648464173</v>
      </c>
      <c r="AC464" s="85">
        <f t="shared" si="82"/>
        <v>383567.30000000005</v>
      </c>
      <c r="AD464" s="85"/>
      <c r="AE464" s="8"/>
    </row>
    <row r="465" spans="2:31" x14ac:dyDescent="0.25">
      <c r="B465">
        <v>43</v>
      </c>
      <c r="D465" t="s">
        <v>1883</v>
      </c>
      <c r="E465" t="s">
        <v>1848</v>
      </c>
      <c r="F465" t="s">
        <v>798</v>
      </c>
      <c r="G465" t="s">
        <v>2</v>
      </c>
      <c r="J465" s="10" t="s">
        <v>9</v>
      </c>
      <c r="K465" s="8"/>
      <c r="L465" s="8"/>
      <c r="M465" s="8"/>
      <c r="N465" s="8" t="s">
        <v>1242</v>
      </c>
      <c r="O465" s="8"/>
      <c r="P465" s="8" t="s">
        <v>1251</v>
      </c>
      <c r="Q465" s="8"/>
      <c r="R465" s="8"/>
      <c r="S465" s="8"/>
      <c r="T465" s="198" t="s">
        <v>1241</v>
      </c>
      <c r="U465" s="8"/>
      <c r="V465" s="8"/>
      <c r="W465" s="8"/>
      <c r="X465" s="8"/>
      <c r="Y465" s="8"/>
      <c r="Z465" s="8"/>
      <c r="AA465" s="14">
        <v>5300</v>
      </c>
      <c r="AB465" s="14">
        <v>5819.9436232359858</v>
      </c>
      <c r="AC465" s="85">
        <f t="shared" si="82"/>
        <v>30845.701203150722</v>
      </c>
      <c r="AD465" s="85"/>
      <c r="AE465" s="8"/>
    </row>
    <row r="466" spans="2:31" x14ac:dyDescent="0.25">
      <c r="B466">
        <v>43</v>
      </c>
      <c r="D466" t="s">
        <v>1883</v>
      </c>
      <c r="E466" t="s">
        <v>1848</v>
      </c>
      <c r="F466" t="s">
        <v>798</v>
      </c>
      <c r="G466" t="s">
        <v>2</v>
      </c>
      <c r="J466" s="10" t="s">
        <v>9</v>
      </c>
      <c r="K466" s="8"/>
      <c r="L466" s="8"/>
      <c r="M466" s="8"/>
      <c r="N466" s="8" t="s">
        <v>1244</v>
      </c>
      <c r="O466" s="8"/>
      <c r="P466" s="8" t="s">
        <v>1251</v>
      </c>
      <c r="Q466" s="8"/>
      <c r="R466" s="8"/>
      <c r="S466" s="8"/>
      <c r="T466" s="198" t="s">
        <v>1243</v>
      </c>
      <c r="U466" s="8"/>
      <c r="V466" s="8"/>
      <c r="W466" s="8"/>
      <c r="X466" s="8"/>
      <c r="Y466" s="8"/>
      <c r="Z466" s="8"/>
      <c r="AA466" s="14">
        <v>33000</v>
      </c>
      <c r="AB466" s="14">
        <v>9685.7640274373189</v>
      </c>
      <c r="AC466" s="85">
        <f t="shared" si="82"/>
        <v>319630.21290543152</v>
      </c>
      <c r="AD466" s="85"/>
      <c r="AE466" s="8"/>
    </row>
    <row r="467" spans="2:31" x14ac:dyDescent="0.25">
      <c r="B467">
        <v>43</v>
      </c>
      <c r="D467" t="s">
        <v>1883</v>
      </c>
      <c r="E467" t="s">
        <v>1848</v>
      </c>
      <c r="F467" t="s">
        <v>798</v>
      </c>
      <c r="G467" t="s">
        <v>2</v>
      </c>
      <c r="J467" s="10" t="s">
        <v>9</v>
      </c>
      <c r="K467" s="8"/>
      <c r="L467" s="8"/>
      <c r="M467" s="8"/>
      <c r="N467" s="8" t="s">
        <v>1246</v>
      </c>
      <c r="O467" s="8"/>
      <c r="P467" s="8" t="s">
        <v>1251</v>
      </c>
      <c r="Q467" s="8"/>
      <c r="R467" s="8"/>
      <c r="S467" s="8"/>
      <c r="T467" s="198" t="s">
        <v>1245</v>
      </c>
      <c r="U467" s="8"/>
      <c r="V467" s="8"/>
      <c r="W467" s="8"/>
      <c r="X467" s="8"/>
      <c r="Y467" s="8"/>
      <c r="Z467" s="8"/>
      <c r="AA467" s="14">
        <v>2250</v>
      </c>
      <c r="AB467" s="14">
        <v>6990.7710687830677</v>
      </c>
      <c r="AC467" s="85">
        <f t="shared" si="82"/>
        <v>15729.234904761903</v>
      </c>
      <c r="AD467" s="85"/>
      <c r="AE467" s="8"/>
    </row>
    <row r="468" spans="2:31" x14ac:dyDescent="0.25">
      <c r="B468">
        <v>43</v>
      </c>
      <c r="D468" t="s">
        <v>1883</v>
      </c>
      <c r="E468" t="s">
        <v>1848</v>
      </c>
      <c r="F468" t="s">
        <v>798</v>
      </c>
      <c r="G468" t="s">
        <v>2</v>
      </c>
      <c r="J468" s="10" t="s">
        <v>9</v>
      </c>
      <c r="K468" s="8"/>
      <c r="L468" s="8"/>
      <c r="M468" s="8"/>
      <c r="N468" s="8" t="s">
        <v>1248</v>
      </c>
      <c r="O468" s="8"/>
      <c r="P468" s="8" t="s">
        <v>1251</v>
      </c>
      <c r="Q468" s="8"/>
      <c r="R468" s="8"/>
      <c r="S468" s="8"/>
      <c r="T468" s="198" t="s">
        <v>1247</v>
      </c>
      <c r="U468" s="8"/>
      <c r="V468" s="8"/>
      <c r="W468" s="8"/>
      <c r="X468" s="8"/>
      <c r="Y468" s="8"/>
      <c r="Z468" s="8"/>
      <c r="AA468" s="14">
        <v>71625</v>
      </c>
      <c r="AB468" s="14">
        <v>4372.4438335635305</v>
      </c>
      <c r="AC468" s="85">
        <f t="shared" si="82"/>
        <v>313176.28957898787</v>
      </c>
      <c r="AD468" s="85"/>
      <c r="AE468" s="8"/>
    </row>
    <row r="469" spans="2:31" x14ac:dyDescent="0.25">
      <c r="B469">
        <v>43</v>
      </c>
      <c r="D469" t="s">
        <v>1883</v>
      </c>
      <c r="E469" t="s">
        <v>1848</v>
      </c>
      <c r="F469" t="s">
        <v>798</v>
      </c>
      <c r="G469" t="s">
        <v>2</v>
      </c>
      <c r="J469" s="10" t="s">
        <v>9</v>
      </c>
      <c r="K469" s="8"/>
      <c r="L469" s="8"/>
      <c r="M469" s="8"/>
      <c r="N469" s="8" t="s">
        <v>1250</v>
      </c>
      <c r="O469" s="8"/>
      <c r="P469" s="8" t="s">
        <v>1251</v>
      </c>
      <c r="Q469" s="8"/>
      <c r="R469" s="8"/>
      <c r="S469" s="8"/>
      <c r="T469" s="198" t="s">
        <v>1249</v>
      </c>
      <c r="U469" s="8"/>
      <c r="V469" s="8"/>
      <c r="W469" s="8"/>
      <c r="X469" s="8"/>
      <c r="Y469" s="8"/>
      <c r="Z469" s="8"/>
      <c r="AA469" s="14">
        <v>2550</v>
      </c>
      <c r="AB469" s="14">
        <v>6407.0173884534051</v>
      </c>
      <c r="AC469" s="85">
        <f t="shared" si="82"/>
        <v>16337.894340556182</v>
      </c>
      <c r="AD469" s="85"/>
      <c r="AE469" s="8"/>
    </row>
    <row r="470" spans="2:31" x14ac:dyDescent="0.25">
      <c r="AA470" s="43">
        <f>SUM(AA463:AA469)</f>
        <v>188525</v>
      </c>
      <c r="AB470" s="90">
        <f>AVERAGE(AB463:AB469)/1000</f>
        <v>6.6403165259608752</v>
      </c>
      <c r="AC470" s="43">
        <f>SUM(AC463:AC469)</f>
        <v>1180530.1647990653</v>
      </c>
      <c r="AD470" s="43"/>
    </row>
    <row r="479" spans="2:31" x14ac:dyDescent="0.25">
      <c r="U479" s="83"/>
      <c r="AC479" s="76"/>
      <c r="AD479" s="76"/>
    </row>
    <row r="480" spans="2:31" x14ac:dyDescent="0.25">
      <c r="U480" s="83"/>
      <c r="AC480" s="76"/>
      <c r="AD480" s="76"/>
    </row>
    <row r="481" spans="21:30" x14ac:dyDescent="0.25">
      <c r="U481" s="83"/>
      <c r="AC481" s="76"/>
      <c r="AD481" s="76"/>
    </row>
    <row r="482" spans="21:30" x14ac:dyDescent="0.25">
      <c r="U482" s="83"/>
      <c r="AC482" s="76"/>
      <c r="AD482" s="76"/>
    </row>
    <row r="483" spans="21:30" x14ac:dyDescent="0.25">
      <c r="U483" s="83"/>
      <c r="AC483" s="76"/>
      <c r="AD483" s="76"/>
    </row>
    <row r="484" spans="21:30" x14ac:dyDescent="0.25">
      <c r="U484" s="83"/>
      <c r="AC484" s="76"/>
      <c r="AD484" s="76"/>
    </row>
    <row r="485" spans="21:30" x14ac:dyDescent="0.25">
      <c r="U485" s="83"/>
      <c r="AC485" s="76"/>
      <c r="AD485" s="76"/>
    </row>
  </sheetData>
  <autoFilter ref="A1:AW1" xr:uid="{00000000-0001-0000-0200-000000000000}"/>
  <phoneticPr fontId="10"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I158"/>
  <sheetViews>
    <sheetView zoomScale="85" zoomScaleNormal="85" workbookViewId="0">
      <pane ySplit="1" topLeftCell="A122" activePane="bottomLeft" state="frozen"/>
      <selection pane="bottomLeft" activeCell="W114" sqref="W114"/>
    </sheetView>
  </sheetViews>
  <sheetFormatPr defaultRowHeight="15" x14ac:dyDescent="0.25"/>
  <cols>
    <col min="1" max="1" width="3.85546875" customWidth="1"/>
    <col min="2" max="9" width="0" hidden="1" customWidth="1"/>
    <col min="12" max="12" width="0" hidden="1" customWidth="1"/>
    <col min="20" max="20" width="15" style="195" bestFit="1" customWidth="1"/>
    <col min="27" max="27" width="15.42578125" customWidth="1"/>
    <col min="28" max="28" width="19.5703125" customWidth="1"/>
    <col min="29" max="29" width="16.140625" customWidth="1"/>
    <col min="30" max="30" width="23.5703125" customWidth="1"/>
    <col min="31" max="31" width="12.7109375" customWidth="1"/>
    <col min="32" max="32" width="13.85546875" customWidth="1"/>
    <col min="35" max="35" width="42.28515625" bestFit="1" customWidth="1"/>
  </cols>
  <sheetData>
    <row r="1" spans="2:35" ht="45" x14ac:dyDescent="0.25">
      <c r="J1" s="1" t="s">
        <v>378</v>
      </c>
      <c r="K1" s="1" t="s">
        <v>377</v>
      </c>
      <c r="L1" s="1" t="s">
        <v>1051</v>
      </c>
      <c r="M1" s="1" t="s">
        <v>756</v>
      </c>
      <c r="N1" s="1" t="s">
        <v>18</v>
      </c>
      <c r="O1" s="1" t="s">
        <v>287</v>
      </c>
      <c r="P1" s="1" t="s">
        <v>44</v>
      </c>
      <c r="Q1" s="1" t="s">
        <v>1493</v>
      </c>
      <c r="R1" s="1" t="s">
        <v>1506</v>
      </c>
      <c r="S1" s="1" t="s">
        <v>421</v>
      </c>
      <c r="T1" s="171" t="s">
        <v>507</v>
      </c>
      <c r="U1" s="9" t="s">
        <v>36</v>
      </c>
      <c r="V1" s="1" t="s">
        <v>704</v>
      </c>
      <c r="W1" s="9" t="s">
        <v>39</v>
      </c>
      <c r="X1" s="1" t="s">
        <v>33</v>
      </c>
      <c r="Y1" s="9" t="s">
        <v>2142</v>
      </c>
      <c r="Z1" s="9" t="s">
        <v>1896</v>
      </c>
      <c r="AA1" s="9" t="s">
        <v>2143</v>
      </c>
      <c r="AB1" s="9" t="s">
        <v>1906</v>
      </c>
      <c r="AC1" s="87" t="s">
        <v>42</v>
      </c>
      <c r="AD1" s="9" t="s">
        <v>700</v>
      </c>
      <c r="AE1" s="1" t="s">
        <v>1569</v>
      </c>
      <c r="AF1" s="9" t="s">
        <v>1489</v>
      </c>
      <c r="AG1" s="9" t="s">
        <v>1233</v>
      </c>
      <c r="AH1" s="9" t="s">
        <v>798</v>
      </c>
      <c r="AI1" s="9" t="s">
        <v>21</v>
      </c>
    </row>
    <row r="2" spans="2:35" ht="18.75" x14ac:dyDescent="0.3">
      <c r="J2" s="16" t="s">
        <v>52</v>
      </c>
      <c r="K2" s="18" t="s">
        <v>767</v>
      </c>
      <c r="L2" s="18"/>
      <c r="M2" s="18"/>
      <c r="N2" s="19"/>
      <c r="O2" s="19"/>
      <c r="AC2" s="83"/>
    </row>
    <row r="3" spans="2:35" x14ac:dyDescent="0.25">
      <c r="B3">
        <v>1</v>
      </c>
      <c r="C3" t="s">
        <v>1908</v>
      </c>
      <c r="D3" t="s">
        <v>1811</v>
      </c>
      <c r="E3" t="s">
        <v>1812</v>
      </c>
      <c r="F3" t="s">
        <v>1813</v>
      </c>
      <c r="G3" t="s">
        <v>1814</v>
      </c>
      <c r="H3" t="s">
        <v>1815</v>
      </c>
      <c r="J3" s="10" t="s">
        <v>7</v>
      </c>
      <c r="K3" s="10" t="s">
        <v>758</v>
      </c>
      <c r="L3" s="10"/>
      <c r="M3" s="98" t="s">
        <v>759</v>
      </c>
      <c r="N3" s="11" t="s">
        <v>379</v>
      </c>
      <c r="O3" s="10" t="s">
        <v>303</v>
      </c>
      <c r="P3" s="12" t="s">
        <v>766</v>
      </c>
      <c r="Q3" s="12"/>
      <c r="R3" s="12"/>
      <c r="S3" s="8"/>
      <c r="T3" s="166">
        <v>200000006947</v>
      </c>
      <c r="U3" s="22">
        <v>0.87</v>
      </c>
      <c r="V3" s="8" t="s">
        <v>1491</v>
      </c>
      <c r="W3" s="8" t="s">
        <v>1515</v>
      </c>
      <c r="X3" s="8" t="s">
        <v>770</v>
      </c>
      <c r="Y3" s="8" t="s">
        <v>771</v>
      </c>
      <c r="Z3" s="8"/>
      <c r="AA3" s="14">
        <v>400</v>
      </c>
      <c r="AB3" s="85">
        <v>15853.043665697514</v>
      </c>
      <c r="AC3" s="93">
        <f>AA3/1000*AB3</f>
        <v>6341.2174662790057</v>
      </c>
      <c r="AD3" s="8"/>
      <c r="AI3" t="s">
        <v>1571</v>
      </c>
    </row>
    <row r="4" spans="2:35" x14ac:dyDescent="0.25">
      <c r="B4">
        <v>1</v>
      </c>
      <c r="C4" t="s">
        <v>1908</v>
      </c>
      <c r="D4" t="s">
        <v>1811</v>
      </c>
      <c r="E4" t="s">
        <v>1812</v>
      </c>
      <c r="F4" t="s">
        <v>1813</v>
      </c>
      <c r="G4" t="s">
        <v>1814</v>
      </c>
      <c r="H4" t="s">
        <v>1815</v>
      </c>
      <c r="J4" s="10" t="s">
        <v>7</v>
      </c>
      <c r="K4" s="10" t="s">
        <v>758</v>
      </c>
      <c r="L4" s="10"/>
      <c r="M4" s="98" t="s">
        <v>830</v>
      </c>
      <c r="N4" s="11" t="s">
        <v>379</v>
      </c>
      <c r="O4" s="10" t="s">
        <v>339</v>
      </c>
      <c r="P4" s="12" t="s">
        <v>766</v>
      </c>
      <c r="Q4" s="12"/>
      <c r="R4" s="12"/>
      <c r="S4" s="8"/>
      <c r="T4" s="166">
        <v>200000006947</v>
      </c>
      <c r="U4" s="22">
        <v>0.87</v>
      </c>
      <c r="V4" s="8" t="s">
        <v>1491</v>
      </c>
      <c r="W4" s="8" t="s">
        <v>1516</v>
      </c>
      <c r="X4" s="8" t="s">
        <v>770</v>
      </c>
      <c r="Y4" s="8" t="s">
        <v>771</v>
      </c>
      <c r="Z4" s="8"/>
      <c r="AA4" s="14" t="s">
        <v>1514</v>
      </c>
      <c r="AB4" s="85" t="s">
        <v>1514</v>
      </c>
      <c r="AC4" s="93"/>
      <c r="AD4" s="8"/>
    </row>
    <row r="5" spans="2:35" x14ac:dyDescent="0.25">
      <c r="B5">
        <v>1</v>
      </c>
      <c r="C5" t="s">
        <v>1908</v>
      </c>
      <c r="D5" t="s">
        <v>1811</v>
      </c>
      <c r="E5" t="s">
        <v>1812</v>
      </c>
      <c r="F5" t="s">
        <v>1813</v>
      </c>
      <c r="G5" t="s">
        <v>1814</v>
      </c>
      <c r="H5" t="s">
        <v>1815</v>
      </c>
      <c r="J5" s="10" t="s">
        <v>7</v>
      </c>
      <c r="K5" s="10" t="s">
        <v>758</v>
      </c>
      <c r="L5" s="10"/>
      <c r="M5" s="98" t="s">
        <v>760</v>
      </c>
      <c r="N5" s="11" t="s">
        <v>1490</v>
      </c>
      <c r="O5" s="10" t="s">
        <v>303</v>
      </c>
      <c r="P5" s="12" t="s">
        <v>766</v>
      </c>
      <c r="Q5" s="12"/>
      <c r="R5" s="12"/>
      <c r="S5" s="8"/>
      <c r="T5" s="166">
        <v>200000007124</v>
      </c>
      <c r="U5" s="22">
        <v>1</v>
      </c>
      <c r="V5" s="8" t="s">
        <v>1491</v>
      </c>
      <c r="W5" s="8" t="s">
        <v>1517</v>
      </c>
      <c r="X5" s="8" t="s">
        <v>770</v>
      </c>
      <c r="Y5" s="8" t="s">
        <v>771</v>
      </c>
      <c r="Z5" s="8"/>
      <c r="AA5" s="14">
        <v>16</v>
      </c>
      <c r="AB5" s="85">
        <v>17912.395282846326</v>
      </c>
      <c r="AC5" s="93">
        <f>AA5/1000*AB5</f>
        <v>286.59832452554122</v>
      </c>
      <c r="AD5" s="8"/>
    </row>
    <row r="6" spans="2:35" x14ac:dyDescent="0.25">
      <c r="AA6" s="87">
        <f>SUM(AA3:AA5)</f>
        <v>416</v>
      </c>
      <c r="AB6" s="90">
        <f>AVERAGE(AB3:AB5)/1000</f>
        <v>16.882719474271923</v>
      </c>
      <c r="AC6" s="89">
        <f>SUM(AC3:AC5)</f>
        <v>6627.8157908045469</v>
      </c>
    </row>
    <row r="9" spans="2:35" ht="18.75" x14ac:dyDescent="0.3">
      <c r="J9" s="16" t="s">
        <v>52</v>
      </c>
      <c r="K9" s="18" t="s">
        <v>2094</v>
      </c>
      <c r="L9" s="18"/>
      <c r="M9" s="18"/>
      <c r="N9" s="19"/>
      <c r="O9" s="19"/>
      <c r="P9" s="19"/>
      <c r="Q9" s="19"/>
    </row>
    <row r="10" spans="2:35" x14ac:dyDescent="0.25">
      <c r="B10">
        <v>3</v>
      </c>
      <c r="C10" t="s">
        <v>1908</v>
      </c>
      <c r="D10" t="s">
        <v>1811</v>
      </c>
      <c r="E10" t="s">
        <v>1812</v>
      </c>
      <c r="F10" t="s">
        <v>1813</v>
      </c>
      <c r="G10" t="s">
        <v>10</v>
      </c>
      <c r="H10" t="s">
        <v>1816</v>
      </c>
      <c r="I10" t="s">
        <v>1817</v>
      </c>
      <c r="J10" s="10" t="s">
        <v>7</v>
      </c>
      <c r="K10" s="10" t="s">
        <v>758</v>
      </c>
      <c r="L10" s="10"/>
      <c r="M10" s="98" t="s">
        <v>763</v>
      </c>
      <c r="N10" s="11" t="s">
        <v>764</v>
      </c>
      <c r="O10" s="10" t="s">
        <v>297</v>
      </c>
      <c r="P10" s="12" t="s">
        <v>5</v>
      </c>
      <c r="Q10" s="12" t="s">
        <v>1666</v>
      </c>
      <c r="R10" s="12"/>
      <c r="S10" s="8"/>
      <c r="T10" s="166">
        <v>200000001673</v>
      </c>
      <c r="U10" s="23">
        <v>7.1999999999999995E-2</v>
      </c>
      <c r="V10" s="8"/>
      <c r="W10" s="8" t="s">
        <v>1518</v>
      </c>
      <c r="X10" s="8" t="s">
        <v>769</v>
      </c>
      <c r="Y10" s="8" t="s">
        <v>1514</v>
      </c>
      <c r="Z10" s="8"/>
      <c r="AA10" s="14">
        <v>1536</v>
      </c>
      <c r="AB10" s="85">
        <v>12138.347036088629</v>
      </c>
      <c r="AC10" s="93">
        <f>AA10/1000*AB10</f>
        <v>18644.501047432135</v>
      </c>
      <c r="AD10" s="8"/>
    </row>
    <row r="11" spans="2:35" x14ac:dyDescent="0.25">
      <c r="J11" s="32"/>
      <c r="K11" s="32"/>
      <c r="L11" s="32"/>
      <c r="M11" s="104"/>
      <c r="N11" s="33"/>
      <c r="O11" s="32"/>
      <c r="P11" s="80"/>
      <c r="Q11" s="80"/>
      <c r="R11" s="80"/>
      <c r="T11" s="196"/>
      <c r="U11" s="112"/>
      <c r="AA11" s="87">
        <f>SUM(AA10)</f>
        <v>1536</v>
      </c>
      <c r="AB11" s="90">
        <f>AVERAGE(AB10)/1000</f>
        <v>12.13834703608863</v>
      </c>
      <c r="AC11" s="87">
        <f>SUM(AC10)</f>
        <v>18644.501047432135</v>
      </c>
    </row>
    <row r="12" spans="2:35" x14ac:dyDescent="0.25">
      <c r="J12" s="32"/>
      <c r="K12" s="32"/>
      <c r="L12" s="32"/>
      <c r="M12" s="104"/>
      <c r="N12" s="33"/>
      <c r="O12" s="32"/>
      <c r="P12" s="80"/>
      <c r="Q12" s="80"/>
      <c r="R12" s="80"/>
      <c r="T12" s="196"/>
      <c r="U12" s="112"/>
      <c r="AA12" s="90"/>
      <c r="AB12" s="91"/>
      <c r="AC12" s="126"/>
    </row>
    <row r="13" spans="2:35" x14ac:dyDescent="0.25">
      <c r="J13" s="32"/>
      <c r="K13" s="32"/>
      <c r="L13" s="32"/>
      <c r="M13" s="104"/>
      <c r="N13" s="33"/>
      <c r="O13" s="32"/>
      <c r="P13" s="80"/>
      <c r="Q13" s="80"/>
      <c r="R13" s="80"/>
      <c r="T13" s="196"/>
      <c r="U13" s="112"/>
      <c r="AA13" s="90"/>
      <c r="AB13" s="91"/>
      <c r="AC13" s="126"/>
    </row>
    <row r="14" spans="2:35" ht="18.75" x14ac:dyDescent="0.3">
      <c r="J14" s="16" t="s">
        <v>52</v>
      </c>
      <c r="K14" s="18" t="s">
        <v>2095</v>
      </c>
      <c r="L14" s="199"/>
      <c r="M14" s="200"/>
      <c r="N14" s="201"/>
      <c r="O14" s="199"/>
      <c r="P14" s="202"/>
      <c r="Q14" s="80"/>
      <c r="R14" s="80"/>
      <c r="T14" s="196"/>
      <c r="U14" s="112"/>
      <c r="AA14" s="90"/>
      <c r="AB14" s="91"/>
      <c r="AC14" s="126"/>
    </row>
    <row r="15" spans="2:35" x14ac:dyDescent="0.25">
      <c r="B15">
        <v>4</v>
      </c>
      <c r="C15" t="s">
        <v>1908</v>
      </c>
      <c r="D15" t="s">
        <v>1811</v>
      </c>
      <c r="E15" t="s">
        <v>1812</v>
      </c>
      <c r="F15" t="s">
        <v>1813</v>
      </c>
      <c r="G15" t="s">
        <v>10</v>
      </c>
      <c r="H15" t="s">
        <v>1816</v>
      </c>
      <c r="I15" t="s">
        <v>11</v>
      </c>
      <c r="J15" s="10" t="s">
        <v>7</v>
      </c>
      <c r="K15" s="10" t="s">
        <v>758</v>
      </c>
      <c r="L15" s="10"/>
      <c r="M15" s="10" t="s">
        <v>830</v>
      </c>
      <c r="N15" s="11" t="s">
        <v>765</v>
      </c>
      <c r="O15" s="10" t="s">
        <v>290</v>
      </c>
      <c r="P15" s="12" t="s">
        <v>861</v>
      </c>
      <c r="Q15" s="12" t="s">
        <v>1820</v>
      </c>
      <c r="R15" s="12"/>
      <c r="S15" s="8"/>
      <c r="T15" s="166">
        <v>200000003573</v>
      </c>
      <c r="U15" s="22">
        <v>0.2</v>
      </c>
      <c r="V15" s="8" t="s">
        <v>1491</v>
      </c>
      <c r="W15" s="8" t="s">
        <v>1519</v>
      </c>
      <c r="X15" s="8" t="s">
        <v>770</v>
      </c>
      <c r="Y15" s="8" t="s">
        <v>1514</v>
      </c>
      <c r="Z15" s="8"/>
      <c r="AA15" s="14">
        <v>22.68</v>
      </c>
      <c r="AB15" s="85">
        <v>28945.524350649339</v>
      </c>
      <c r="AC15" s="93">
        <f>AA15/1000*AB15</f>
        <v>656.48449227272692</v>
      </c>
      <c r="AD15" s="8"/>
    </row>
    <row r="16" spans="2:35" x14ac:dyDescent="0.25">
      <c r="AA16" s="87">
        <f>SUM(AA15)</f>
        <v>22.68</v>
      </c>
      <c r="AB16" s="90">
        <f>AVERAGE(AB15)/1000</f>
        <v>28.94552435064934</v>
      </c>
      <c r="AC16" s="87">
        <f>SUM(AC15)</f>
        <v>656.48449227272692</v>
      </c>
    </row>
    <row r="19" spans="2:35" ht="18.75" x14ac:dyDescent="0.3">
      <c r="J19" s="16" t="s">
        <v>52</v>
      </c>
      <c r="K19" s="18" t="s">
        <v>768</v>
      </c>
      <c r="L19" s="18"/>
      <c r="M19" s="18"/>
      <c r="N19" s="19"/>
      <c r="O19" s="19"/>
    </row>
    <row r="20" spans="2:35" x14ac:dyDescent="0.25">
      <c r="B20">
        <v>2</v>
      </c>
      <c r="C20" t="s">
        <v>1908</v>
      </c>
      <c r="D20" t="s">
        <v>1811</v>
      </c>
      <c r="E20" t="s">
        <v>1812</v>
      </c>
      <c r="F20" t="s">
        <v>1813</v>
      </c>
      <c r="G20" t="s">
        <v>1814</v>
      </c>
      <c r="H20" t="s">
        <v>1818</v>
      </c>
      <c r="J20" s="10" t="s">
        <v>7</v>
      </c>
      <c r="K20" s="10" t="s">
        <v>761</v>
      </c>
      <c r="L20" s="10"/>
      <c r="M20" s="98" t="s">
        <v>762</v>
      </c>
      <c r="N20" s="11" t="s">
        <v>380</v>
      </c>
      <c r="O20" s="10" t="s">
        <v>303</v>
      </c>
      <c r="P20" s="12" t="s">
        <v>4</v>
      </c>
      <c r="Q20" s="12" t="s">
        <v>1514</v>
      </c>
      <c r="R20" s="12"/>
      <c r="S20" s="8"/>
      <c r="T20" s="166">
        <v>200000007130</v>
      </c>
      <c r="U20" s="22">
        <v>0.16</v>
      </c>
      <c r="V20" s="8" t="s">
        <v>1491</v>
      </c>
      <c r="W20" s="8" t="s">
        <v>1520</v>
      </c>
      <c r="X20" s="8" t="s">
        <v>770</v>
      </c>
      <c r="Y20" s="8" t="s">
        <v>771</v>
      </c>
      <c r="Z20" s="8"/>
      <c r="AA20" s="14">
        <v>1119.9963880559546</v>
      </c>
      <c r="AB20" s="85">
        <v>10928.391377718419</v>
      </c>
      <c r="AC20" s="93">
        <f>AA20/1000*AB20</f>
        <v>12239.758870306468</v>
      </c>
      <c r="AD20" s="8"/>
      <c r="AI20" t="s">
        <v>1574</v>
      </c>
    </row>
    <row r="21" spans="2:35" x14ac:dyDescent="0.25">
      <c r="AA21" s="87">
        <f>SUM(AA20)</f>
        <v>1119.9963880559546</v>
      </c>
      <c r="AB21" s="90">
        <f>AVERAGE(AB20)/1000</f>
        <v>10.92839137771842</v>
      </c>
      <c r="AC21" s="89">
        <f>SUM(AC20)</f>
        <v>12239.758870306468</v>
      </c>
    </row>
    <row r="23" spans="2:35" ht="18.75" x14ac:dyDescent="0.3">
      <c r="J23" s="16" t="s">
        <v>52</v>
      </c>
      <c r="K23" s="18" t="s">
        <v>778</v>
      </c>
      <c r="L23" s="18"/>
      <c r="M23" s="19"/>
      <c r="N23" s="19"/>
      <c r="O23" s="19"/>
    </row>
    <row r="24" spans="2:35" x14ac:dyDescent="0.25">
      <c r="B24">
        <v>5</v>
      </c>
      <c r="C24" t="s">
        <v>1908</v>
      </c>
      <c r="D24" t="s">
        <v>1811</v>
      </c>
      <c r="E24" t="s">
        <v>1812</v>
      </c>
      <c r="F24" t="s">
        <v>1819</v>
      </c>
      <c r="G24" t="s">
        <v>1814</v>
      </c>
      <c r="H24" t="s">
        <v>45</v>
      </c>
      <c r="J24" s="10" t="s">
        <v>7</v>
      </c>
      <c r="K24" s="10" t="s">
        <v>758</v>
      </c>
      <c r="L24" s="10"/>
      <c r="M24" s="98" t="s">
        <v>759</v>
      </c>
      <c r="N24" s="11" t="s">
        <v>780</v>
      </c>
      <c r="O24" s="10" t="s">
        <v>303</v>
      </c>
      <c r="P24" s="10" t="s">
        <v>766</v>
      </c>
      <c r="Q24" s="10" t="s">
        <v>1514</v>
      </c>
      <c r="R24" s="10"/>
      <c r="S24" s="8"/>
      <c r="T24" s="166">
        <v>200000006946</v>
      </c>
      <c r="U24" s="22">
        <v>1</v>
      </c>
      <c r="V24" s="8" t="s">
        <v>1494</v>
      </c>
      <c r="W24" s="8" t="s">
        <v>1521</v>
      </c>
      <c r="X24" s="8" t="s">
        <v>1514</v>
      </c>
      <c r="Y24" s="8" t="s">
        <v>770</v>
      </c>
      <c r="Z24" s="8"/>
      <c r="AA24" s="14">
        <v>1060</v>
      </c>
      <c r="AB24" s="85">
        <v>16132.994491059599</v>
      </c>
      <c r="AC24" s="93">
        <f>AA24/1000*AB24</f>
        <v>17100.974160523176</v>
      </c>
      <c r="AD24" s="8"/>
      <c r="AI24" t="s">
        <v>1570</v>
      </c>
    </row>
    <row r="25" spans="2:35" x14ac:dyDescent="0.25">
      <c r="X25" t="s">
        <v>1514</v>
      </c>
      <c r="AA25" s="87">
        <f>SUM(AA24)</f>
        <v>1060</v>
      </c>
      <c r="AB25" s="90">
        <f>AVERAGE(AB24)/1000</f>
        <v>16.132994491059598</v>
      </c>
      <c r="AC25" s="89">
        <f>SUM(AC24:AC24)</f>
        <v>17100.974160523176</v>
      </c>
    </row>
    <row r="27" spans="2:35" ht="18.75" x14ac:dyDescent="0.3">
      <c r="J27" s="16" t="s">
        <v>52</v>
      </c>
      <c r="K27" s="18" t="s">
        <v>782</v>
      </c>
      <c r="L27" s="18"/>
      <c r="M27" s="19"/>
      <c r="N27" s="19"/>
      <c r="O27" s="19"/>
    </row>
    <row r="28" spans="2:35" x14ac:dyDescent="0.25">
      <c r="B28">
        <v>8.5</v>
      </c>
      <c r="C28" t="s">
        <v>1908</v>
      </c>
      <c r="D28" t="s">
        <v>1811</v>
      </c>
      <c r="E28" t="s">
        <v>1812</v>
      </c>
      <c r="F28" t="s">
        <v>1819</v>
      </c>
      <c r="G28" t="s">
        <v>10</v>
      </c>
      <c r="H28" t="s">
        <v>45</v>
      </c>
      <c r="J28" s="10" t="s">
        <v>7</v>
      </c>
      <c r="K28" s="10" t="s">
        <v>758</v>
      </c>
      <c r="L28" s="10"/>
      <c r="M28" s="98" t="s">
        <v>763</v>
      </c>
      <c r="N28" s="11" t="s">
        <v>779</v>
      </c>
      <c r="O28" s="10" t="s">
        <v>297</v>
      </c>
      <c r="P28" s="10" t="s">
        <v>784</v>
      </c>
      <c r="Q28" s="10" t="s">
        <v>1672</v>
      </c>
      <c r="R28" s="10"/>
      <c r="S28" s="8"/>
      <c r="T28" s="166">
        <v>200000001677</v>
      </c>
      <c r="U28" s="23">
        <v>2.7E-2</v>
      </c>
      <c r="V28" s="8" t="s">
        <v>1494</v>
      </c>
      <c r="W28" s="8" t="s">
        <v>1522</v>
      </c>
      <c r="X28" s="8" t="s">
        <v>769</v>
      </c>
      <c r="Y28" s="8"/>
      <c r="Z28" s="8"/>
      <c r="AA28" s="14">
        <v>772</v>
      </c>
      <c r="AB28" s="85">
        <v>19329.149544501477</v>
      </c>
      <c r="AC28" s="93">
        <f>AA28/1000*AB28</f>
        <v>14922.103448355141</v>
      </c>
      <c r="AD28" s="8"/>
    </row>
    <row r="29" spans="2:35" x14ac:dyDescent="0.25">
      <c r="AA29" s="87">
        <f>SUM(AA28)</f>
        <v>772</v>
      </c>
      <c r="AB29" s="90">
        <f>AVERAGE(AB28)/1000</f>
        <v>19.329149544501476</v>
      </c>
      <c r="AC29" s="89">
        <f>SUM(AC28)</f>
        <v>14922.103448355141</v>
      </c>
    </row>
    <row r="31" spans="2:35" ht="18.75" x14ac:dyDescent="0.3">
      <c r="J31" s="16" t="s">
        <v>52</v>
      </c>
      <c r="K31" s="18" t="s">
        <v>882</v>
      </c>
      <c r="L31" s="18"/>
      <c r="M31" s="19"/>
      <c r="N31" s="19"/>
      <c r="O31" s="19"/>
    </row>
    <row r="32" spans="2:35" x14ac:dyDescent="0.25">
      <c r="B32">
        <v>6</v>
      </c>
      <c r="C32" t="s">
        <v>1908</v>
      </c>
      <c r="D32" t="s">
        <v>1811</v>
      </c>
      <c r="E32" t="s">
        <v>1812</v>
      </c>
      <c r="F32" t="s">
        <v>1819</v>
      </c>
      <c r="G32" t="s">
        <v>2</v>
      </c>
      <c r="H32" t="s">
        <v>1818</v>
      </c>
      <c r="J32" s="10" t="s">
        <v>7</v>
      </c>
      <c r="K32" s="10" t="s">
        <v>761</v>
      </c>
      <c r="L32" s="10"/>
      <c r="M32" s="98" t="s">
        <v>762</v>
      </c>
      <c r="N32" s="11" t="s">
        <v>515</v>
      </c>
      <c r="O32" s="10" t="s">
        <v>303</v>
      </c>
      <c r="P32" s="10" t="s">
        <v>783</v>
      </c>
      <c r="Q32" s="10" t="s">
        <v>1514</v>
      </c>
      <c r="R32" s="10"/>
      <c r="S32" s="8"/>
      <c r="T32" s="166">
        <v>200000007178</v>
      </c>
      <c r="U32" s="8"/>
      <c r="V32" s="8" t="s">
        <v>1494</v>
      </c>
      <c r="W32" s="8" t="s">
        <v>1523</v>
      </c>
      <c r="X32" s="8" t="s">
        <v>771</v>
      </c>
      <c r="Y32" s="8" t="s">
        <v>770</v>
      </c>
      <c r="Z32" s="8" t="s">
        <v>785</v>
      </c>
      <c r="AA32" s="85">
        <v>1879.9940526491964</v>
      </c>
      <c r="AB32" s="85">
        <v>8058.462131095901</v>
      </c>
      <c r="AC32" s="93">
        <f>AA32/1000*AB32</f>
        <v>15149.860879959064</v>
      </c>
      <c r="AD32" s="8"/>
      <c r="AI32" t="s">
        <v>1575</v>
      </c>
    </row>
    <row r="33" spans="2:35" x14ac:dyDescent="0.25">
      <c r="AA33" s="87">
        <f>SUM(AA32:AA32)</f>
        <v>1879.9940526491964</v>
      </c>
      <c r="AB33" s="90">
        <f>AVERAGE(AB32:AB32)/1000</f>
        <v>8.0584621310959008</v>
      </c>
      <c r="AC33" s="89">
        <f>SUM(AC32:AC32)</f>
        <v>15149.860879959064</v>
      </c>
    </row>
    <row r="35" spans="2:35" ht="18.75" x14ac:dyDescent="0.3">
      <c r="J35" s="16" t="s">
        <v>52</v>
      </c>
      <c r="K35" s="25" t="s">
        <v>1727</v>
      </c>
      <c r="L35" s="25"/>
      <c r="M35" s="26"/>
      <c r="N35" s="26"/>
    </row>
    <row r="36" spans="2:35" x14ac:dyDescent="0.25">
      <c r="B36">
        <v>12</v>
      </c>
      <c r="C36" t="s">
        <v>1908</v>
      </c>
      <c r="D36" t="s">
        <v>1811</v>
      </c>
      <c r="E36" t="s">
        <v>19</v>
      </c>
      <c r="F36" t="s">
        <v>1821</v>
      </c>
      <c r="G36" t="s">
        <v>10</v>
      </c>
      <c r="H36" t="s">
        <v>1818</v>
      </c>
      <c r="I36" t="s">
        <v>11</v>
      </c>
      <c r="J36" s="10" t="s">
        <v>7</v>
      </c>
      <c r="K36" s="8" t="s">
        <v>758</v>
      </c>
      <c r="L36" s="8"/>
      <c r="M36" s="10" t="s">
        <v>830</v>
      </c>
      <c r="N36" s="11" t="s">
        <v>787</v>
      </c>
      <c r="O36" s="10" t="s">
        <v>339</v>
      </c>
      <c r="P36" s="10" t="s">
        <v>788</v>
      </c>
      <c r="Q36" s="10" t="s">
        <v>1822</v>
      </c>
      <c r="R36" s="10" t="s">
        <v>1514</v>
      </c>
      <c r="S36" s="8"/>
      <c r="T36" s="166">
        <v>200000003628</v>
      </c>
      <c r="U36" s="8" t="s">
        <v>789</v>
      </c>
      <c r="V36" s="8" t="s">
        <v>1495</v>
      </c>
      <c r="W36" s="8" t="s">
        <v>1524</v>
      </c>
      <c r="X36" s="8" t="s">
        <v>770</v>
      </c>
      <c r="Y36" s="8" t="s">
        <v>1514</v>
      </c>
      <c r="Z36" s="8"/>
      <c r="AA36" s="14">
        <v>11256.334999999999</v>
      </c>
      <c r="AB36" s="85">
        <v>25279.239447672633</v>
      </c>
      <c r="AC36" s="93">
        <f>AA36/1000*AB36</f>
        <v>284551.58776821813</v>
      </c>
      <c r="AD36" s="8"/>
    </row>
    <row r="37" spans="2:35" x14ac:dyDescent="0.25">
      <c r="AA37" s="87">
        <f>SUM(AA36)</f>
        <v>11256.334999999999</v>
      </c>
      <c r="AB37" s="90">
        <f>AVERAGE(AB36)/1000</f>
        <v>25.279239447672634</v>
      </c>
      <c r="AC37" s="89">
        <f>SUM(AC36)</f>
        <v>284551.58776821813</v>
      </c>
    </row>
    <row r="39" spans="2:35" ht="18.75" x14ac:dyDescent="0.3">
      <c r="J39" s="16" t="s">
        <v>52</v>
      </c>
      <c r="K39" s="27" t="s">
        <v>790</v>
      </c>
      <c r="L39" s="27"/>
      <c r="M39" s="28"/>
      <c r="N39" s="28"/>
      <c r="O39" s="28"/>
    </row>
    <row r="40" spans="2:35" x14ac:dyDescent="0.25">
      <c r="B40">
        <v>13</v>
      </c>
      <c r="C40" t="s">
        <v>1908</v>
      </c>
      <c r="D40" t="s">
        <v>1811</v>
      </c>
      <c r="E40" t="s">
        <v>1690</v>
      </c>
      <c r="F40" t="s">
        <v>1823</v>
      </c>
      <c r="G40" t="s">
        <v>1814</v>
      </c>
      <c r="H40" t="s">
        <v>1815</v>
      </c>
      <c r="J40" s="10" t="s">
        <v>7</v>
      </c>
      <c r="K40" s="10" t="s">
        <v>758</v>
      </c>
      <c r="L40" s="10"/>
      <c r="M40" s="98" t="s">
        <v>759</v>
      </c>
      <c r="N40" s="11" t="s">
        <v>791</v>
      </c>
      <c r="O40" s="10" t="s">
        <v>303</v>
      </c>
      <c r="P40" s="10" t="s">
        <v>766</v>
      </c>
      <c r="Q40" s="10" t="s">
        <v>1514</v>
      </c>
      <c r="R40" s="10"/>
      <c r="S40" s="8"/>
      <c r="T40" s="166">
        <v>200000006945</v>
      </c>
      <c r="U40" s="22">
        <v>1</v>
      </c>
      <c r="V40" s="8" t="s">
        <v>1498</v>
      </c>
      <c r="W40" s="8" t="s">
        <v>1525</v>
      </c>
      <c r="X40" s="8" t="s">
        <v>770</v>
      </c>
      <c r="Y40" s="8" t="s">
        <v>771</v>
      </c>
      <c r="Z40" s="8"/>
      <c r="AA40" s="8">
        <v>2620</v>
      </c>
      <c r="AB40" s="85">
        <v>28781.133223347828</v>
      </c>
      <c r="AC40" s="93">
        <f>AA40/1000*AB40</f>
        <v>75406.569045171316</v>
      </c>
      <c r="AD40" s="8"/>
      <c r="AI40" t="s">
        <v>793</v>
      </c>
    </row>
    <row r="41" spans="2:35" x14ac:dyDescent="0.25">
      <c r="B41">
        <v>13</v>
      </c>
      <c r="C41" t="s">
        <v>1908</v>
      </c>
      <c r="D41" t="s">
        <v>1811</v>
      </c>
      <c r="E41" t="s">
        <v>1690</v>
      </c>
      <c r="F41" t="s">
        <v>1823</v>
      </c>
      <c r="G41" t="s">
        <v>1814</v>
      </c>
      <c r="H41" t="s">
        <v>1815</v>
      </c>
      <c r="J41" s="99" t="s">
        <v>7</v>
      </c>
      <c r="K41" s="99" t="s">
        <v>758</v>
      </c>
      <c r="L41" s="99"/>
      <c r="M41" s="100" t="s">
        <v>760</v>
      </c>
      <c r="N41" s="11" t="s">
        <v>792</v>
      </c>
      <c r="O41" s="99" t="s">
        <v>303</v>
      </c>
      <c r="P41" s="10" t="s">
        <v>766</v>
      </c>
      <c r="Q41" s="10" t="s">
        <v>1514</v>
      </c>
      <c r="R41" s="10"/>
      <c r="S41" s="8"/>
      <c r="T41" s="173">
        <v>200000007133</v>
      </c>
      <c r="U41" s="22">
        <v>1</v>
      </c>
      <c r="V41" s="8" t="s">
        <v>1498</v>
      </c>
      <c r="W41" s="8" t="s">
        <v>164</v>
      </c>
      <c r="X41" s="8" t="s">
        <v>794</v>
      </c>
      <c r="Y41" s="8" t="s">
        <v>785</v>
      </c>
      <c r="Z41" s="8"/>
      <c r="AA41" s="8">
        <v>1000</v>
      </c>
      <c r="AB41" s="85">
        <v>31492.271072425989</v>
      </c>
      <c r="AC41" s="93">
        <f>AA41/1000*AB41</f>
        <v>31492.271072425989</v>
      </c>
      <c r="AD41" s="8"/>
      <c r="AI41" t="s">
        <v>1573</v>
      </c>
    </row>
    <row r="42" spans="2:35" x14ac:dyDescent="0.25">
      <c r="AA42" s="87">
        <f>SUM(AA40:AA41)</f>
        <v>3620</v>
      </c>
      <c r="AB42" s="90">
        <f>AVERAGE(AB40:AB41)/1000</f>
        <v>30.136702147886908</v>
      </c>
      <c r="AC42" s="89">
        <f>SUM(AC40:AC41)</f>
        <v>106898.84011759731</v>
      </c>
    </row>
    <row r="43" spans="2:35" ht="18.75" x14ac:dyDescent="0.3">
      <c r="J43" s="16" t="s">
        <v>52</v>
      </c>
      <c r="K43" s="27" t="s">
        <v>795</v>
      </c>
      <c r="L43" s="27"/>
      <c r="M43" s="28"/>
      <c r="N43" s="28"/>
      <c r="O43" s="28"/>
    </row>
    <row r="44" spans="2:35" x14ac:dyDescent="0.25">
      <c r="B44">
        <v>14</v>
      </c>
      <c r="C44" t="s">
        <v>1908</v>
      </c>
      <c r="D44" t="s">
        <v>1811</v>
      </c>
      <c r="E44" t="s">
        <v>1690</v>
      </c>
      <c r="F44" t="s">
        <v>1823</v>
      </c>
      <c r="G44" t="s">
        <v>1814</v>
      </c>
      <c r="H44" t="s">
        <v>1818</v>
      </c>
      <c r="J44" s="10" t="s">
        <v>7</v>
      </c>
      <c r="K44" s="10" t="s">
        <v>761</v>
      </c>
      <c r="L44" s="10"/>
      <c r="M44" s="98" t="s">
        <v>762</v>
      </c>
      <c r="N44" s="11" t="s">
        <v>796</v>
      </c>
      <c r="O44" s="10" t="s">
        <v>303</v>
      </c>
      <c r="P44" s="12" t="s">
        <v>783</v>
      </c>
      <c r="Q44" s="12" t="s">
        <v>1514</v>
      </c>
      <c r="R44" s="12"/>
      <c r="S44" s="8"/>
      <c r="T44" s="166">
        <v>200000006763</v>
      </c>
      <c r="U44" s="22">
        <v>0.9</v>
      </c>
      <c r="V44" s="8" t="s">
        <v>1497</v>
      </c>
      <c r="W44" s="8" t="s">
        <v>1526</v>
      </c>
      <c r="X44" s="8" t="s">
        <v>799</v>
      </c>
      <c r="Y44" s="8" t="s">
        <v>1514</v>
      </c>
      <c r="Z44" s="8"/>
      <c r="AA44" s="14">
        <v>99.998999999999995</v>
      </c>
      <c r="AB44" s="85">
        <v>18029.980299802999</v>
      </c>
      <c r="AC44" s="93">
        <f>AA44/1000*AB44</f>
        <v>1802.98</v>
      </c>
      <c r="AD44" s="8"/>
      <c r="AH44" t="s">
        <v>798</v>
      </c>
    </row>
    <row r="45" spans="2:35" x14ac:dyDescent="0.25">
      <c r="B45">
        <v>14</v>
      </c>
      <c r="C45" t="s">
        <v>1908</v>
      </c>
      <c r="D45" t="s">
        <v>1811</v>
      </c>
      <c r="E45" t="s">
        <v>1690</v>
      </c>
      <c r="F45" t="s">
        <v>1823</v>
      </c>
      <c r="G45" t="s">
        <v>1814</v>
      </c>
      <c r="H45" t="s">
        <v>1818</v>
      </c>
      <c r="J45" s="10" t="s">
        <v>7</v>
      </c>
      <c r="K45" s="10" t="s">
        <v>761</v>
      </c>
      <c r="L45" s="10"/>
      <c r="M45" s="98" t="s">
        <v>762</v>
      </c>
      <c r="N45" s="11" t="s">
        <v>797</v>
      </c>
      <c r="O45" s="10" t="s">
        <v>303</v>
      </c>
      <c r="P45" s="12" t="s">
        <v>783</v>
      </c>
      <c r="Q45" s="12" t="s">
        <v>1514</v>
      </c>
      <c r="R45" s="12"/>
      <c r="S45" s="8"/>
      <c r="T45" s="166">
        <v>200000007129</v>
      </c>
      <c r="U45" s="22">
        <v>0.16</v>
      </c>
      <c r="V45" s="8" t="s">
        <v>1499</v>
      </c>
      <c r="W45" s="8" t="s">
        <v>1528</v>
      </c>
      <c r="X45" s="8" t="s">
        <v>799</v>
      </c>
      <c r="Y45" s="8" t="s">
        <v>1514</v>
      </c>
      <c r="Z45" s="8"/>
      <c r="AA45" s="14">
        <v>3099.9329999999995</v>
      </c>
      <c r="AB45" s="85">
        <v>18590.585667496693</v>
      </c>
      <c r="AC45" s="93">
        <f>AA45/1000*AB45</f>
        <v>57629.570000000014</v>
      </c>
      <c r="AD45" s="8"/>
      <c r="AI45" t="s">
        <v>1573</v>
      </c>
    </row>
    <row r="46" spans="2:35" x14ac:dyDescent="0.25">
      <c r="B46">
        <v>14</v>
      </c>
      <c r="C46" t="s">
        <v>1908</v>
      </c>
      <c r="D46" t="s">
        <v>1811</v>
      </c>
      <c r="E46" t="s">
        <v>1690</v>
      </c>
      <c r="F46" t="s">
        <v>1823</v>
      </c>
      <c r="G46" t="s">
        <v>1814</v>
      </c>
      <c r="H46" t="s">
        <v>1818</v>
      </c>
      <c r="J46" s="10" t="s">
        <v>7</v>
      </c>
      <c r="K46" s="10" t="s">
        <v>758</v>
      </c>
      <c r="L46" s="10"/>
      <c r="M46" s="98" t="s">
        <v>759</v>
      </c>
      <c r="N46" s="11" t="s">
        <v>797</v>
      </c>
      <c r="O46" s="10" t="s">
        <v>303</v>
      </c>
      <c r="P46" s="12" t="s">
        <v>783</v>
      </c>
      <c r="Q46" s="12" t="s">
        <v>1514</v>
      </c>
      <c r="R46" s="12"/>
      <c r="S46" s="8"/>
      <c r="T46" s="166">
        <v>200000007129</v>
      </c>
      <c r="U46" s="22">
        <v>0.16</v>
      </c>
      <c r="V46" s="8" t="s">
        <v>1499</v>
      </c>
      <c r="W46" s="8" t="s">
        <v>1527</v>
      </c>
      <c r="X46" s="8"/>
      <c r="Y46" s="8"/>
      <c r="Z46" s="8"/>
      <c r="AA46" s="14"/>
      <c r="AB46" s="85"/>
      <c r="AC46" s="93"/>
      <c r="AD46" s="8"/>
    </row>
    <row r="47" spans="2:35" x14ac:dyDescent="0.25">
      <c r="AA47" s="87">
        <f>SUM(AA44:AA46)</f>
        <v>3199.9319999999993</v>
      </c>
      <c r="AB47" s="90">
        <f>AVERAGE(AB44:AB46)/1000</f>
        <v>18.310282983649845</v>
      </c>
      <c r="AC47" s="89">
        <f>SUM(AC44:AC45)</f>
        <v>59432.550000000017</v>
      </c>
    </row>
    <row r="49" spans="2:34" ht="18.75" x14ac:dyDescent="0.3">
      <c r="J49" s="16" t="s">
        <v>52</v>
      </c>
      <c r="K49" s="27" t="s">
        <v>1567</v>
      </c>
      <c r="L49" s="27"/>
      <c r="M49" s="28"/>
      <c r="N49" s="28"/>
      <c r="O49" s="28"/>
      <c r="P49" s="28"/>
    </row>
    <row r="50" spans="2:34" x14ac:dyDescent="0.25">
      <c r="B50">
        <v>15</v>
      </c>
      <c r="C50" t="s">
        <v>1908</v>
      </c>
      <c r="D50" t="s">
        <v>1811</v>
      </c>
      <c r="E50" t="s">
        <v>1690</v>
      </c>
      <c r="F50" t="s">
        <v>1823</v>
      </c>
      <c r="G50" t="s">
        <v>10</v>
      </c>
      <c r="H50" t="s">
        <v>1818</v>
      </c>
      <c r="I50" t="s">
        <v>1817</v>
      </c>
      <c r="J50" s="10" t="s">
        <v>7</v>
      </c>
      <c r="K50" s="10" t="s">
        <v>758</v>
      </c>
      <c r="L50" s="10"/>
      <c r="M50" s="98" t="s">
        <v>763</v>
      </c>
      <c r="N50" s="11" t="s">
        <v>803</v>
      </c>
      <c r="O50" s="10" t="s">
        <v>297</v>
      </c>
      <c r="P50" s="10" t="s">
        <v>802</v>
      </c>
      <c r="Q50" s="10" t="s">
        <v>1514</v>
      </c>
      <c r="R50" s="10"/>
      <c r="S50" s="8"/>
      <c r="T50" s="166">
        <v>200000001675</v>
      </c>
      <c r="U50" s="23">
        <v>8.0000000000000002E-3</v>
      </c>
      <c r="V50" s="8" t="s">
        <v>1496</v>
      </c>
      <c r="W50" s="8" t="s">
        <v>1529</v>
      </c>
      <c r="X50" s="8" t="s">
        <v>771</v>
      </c>
      <c r="Y50" s="8" t="s">
        <v>1514</v>
      </c>
      <c r="Z50" s="8"/>
      <c r="AA50" s="14">
        <v>680</v>
      </c>
      <c r="AB50" s="85">
        <v>12675.207729274429</v>
      </c>
      <c r="AC50" s="93">
        <f>AA50/1000*AB50</f>
        <v>8619.1412559066121</v>
      </c>
      <c r="AD50" s="8"/>
      <c r="AH50" t="s">
        <v>798</v>
      </c>
    </row>
    <row r="51" spans="2:34" x14ac:dyDescent="0.25">
      <c r="B51">
        <v>15</v>
      </c>
      <c r="C51" t="s">
        <v>1908</v>
      </c>
      <c r="D51" t="s">
        <v>1811</v>
      </c>
      <c r="E51" t="s">
        <v>1690</v>
      </c>
      <c r="F51" t="s">
        <v>1823</v>
      </c>
      <c r="G51" t="s">
        <v>10</v>
      </c>
      <c r="H51" t="s">
        <v>1818</v>
      </c>
      <c r="I51" t="s">
        <v>1817</v>
      </c>
      <c r="J51" s="10" t="s">
        <v>7</v>
      </c>
      <c r="K51" s="10" t="s">
        <v>761</v>
      </c>
      <c r="L51" s="10"/>
      <c r="M51" s="98" t="s">
        <v>762</v>
      </c>
      <c r="N51" s="11" t="s">
        <v>801</v>
      </c>
      <c r="O51" s="10" t="s">
        <v>303</v>
      </c>
      <c r="P51" s="10" t="s">
        <v>802</v>
      </c>
      <c r="Q51" s="10" t="s">
        <v>1514</v>
      </c>
      <c r="R51" s="10"/>
      <c r="S51" s="8"/>
      <c r="T51" s="166">
        <v>200000007239</v>
      </c>
      <c r="U51" s="23">
        <v>0.17399999999999999</v>
      </c>
      <c r="V51" s="8" t="s">
        <v>1497</v>
      </c>
      <c r="W51" s="8" t="s">
        <v>1531</v>
      </c>
      <c r="X51" s="8" t="s">
        <v>804</v>
      </c>
      <c r="Y51" s="8" t="s">
        <v>770</v>
      </c>
      <c r="Z51" s="8"/>
      <c r="AA51" s="14">
        <v>1594.0696402700107</v>
      </c>
      <c r="AB51" s="14">
        <v>18923.934838185822</v>
      </c>
      <c r="AC51" s="93">
        <f>AA51/1000*AB51</f>
        <v>30166.069999999996</v>
      </c>
      <c r="AD51" s="8"/>
      <c r="AH51" t="s">
        <v>798</v>
      </c>
    </row>
    <row r="52" spans="2:34" x14ac:dyDescent="0.25">
      <c r="AA52" s="87">
        <f>SUM(AA50:AA51)</f>
        <v>2274.0696402700105</v>
      </c>
      <c r="AB52" s="90">
        <f>AVERAGE(AB50:AB51)/1000</f>
        <v>15.799571283730126</v>
      </c>
      <c r="AC52" s="89">
        <f>SUM(AC50:AC51)</f>
        <v>38785.211255906608</v>
      </c>
    </row>
    <row r="53" spans="2:34" x14ac:dyDescent="0.25">
      <c r="AC53" s="89"/>
    </row>
    <row r="54" spans="2:34" ht="18.75" x14ac:dyDescent="0.3">
      <c r="J54" s="16" t="s">
        <v>52</v>
      </c>
      <c r="K54" s="27" t="s">
        <v>1568</v>
      </c>
      <c r="L54" s="27"/>
      <c r="M54" s="28"/>
      <c r="N54" s="28"/>
      <c r="O54" s="28"/>
      <c r="P54" s="28"/>
    </row>
    <row r="55" spans="2:34" x14ac:dyDescent="0.25">
      <c r="B55">
        <v>16</v>
      </c>
      <c r="C55" t="s">
        <v>1908</v>
      </c>
      <c r="D55" t="s">
        <v>1811</v>
      </c>
      <c r="E55" t="s">
        <v>1690</v>
      </c>
      <c r="F55" t="s">
        <v>1823</v>
      </c>
      <c r="G55" t="s">
        <v>10</v>
      </c>
      <c r="H55" t="s">
        <v>1818</v>
      </c>
      <c r="I55" t="s">
        <v>11</v>
      </c>
      <c r="J55" s="10" t="s">
        <v>7</v>
      </c>
      <c r="K55" s="10" t="s">
        <v>758</v>
      </c>
      <c r="L55" s="10"/>
      <c r="M55" s="98" t="s">
        <v>830</v>
      </c>
      <c r="N55" s="11" t="s">
        <v>800</v>
      </c>
      <c r="O55" s="10" t="s">
        <v>339</v>
      </c>
      <c r="P55" s="10" t="s">
        <v>788</v>
      </c>
      <c r="Q55" s="10" t="s">
        <v>1514</v>
      </c>
      <c r="R55" s="10"/>
      <c r="S55" s="8"/>
      <c r="T55" s="166">
        <v>200000003489</v>
      </c>
      <c r="U55" s="22">
        <v>0.4</v>
      </c>
      <c r="V55" s="8" t="s">
        <v>1497</v>
      </c>
      <c r="W55" s="8" t="s">
        <v>1530</v>
      </c>
      <c r="X55" s="8" t="s">
        <v>770</v>
      </c>
      <c r="Y55" s="8" t="s">
        <v>1514</v>
      </c>
      <c r="Z55" s="8"/>
      <c r="AA55" s="14">
        <v>16283.061948368924</v>
      </c>
      <c r="AB55" s="14">
        <v>32453.392619193572</v>
      </c>
      <c r="AC55" s="93">
        <f>AA55/1000*AB55</f>
        <v>528440.60245306778</v>
      </c>
      <c r="AD55" s="8"/>
    </row>
    <row r="56" spans="2:34" x14ac:dyDescent="0.25">
      <c r="AA56" s="87">
        <f>SUM(AA55)</f>
        <v>16283.061948368924</v>
      </c>
      <c r="AB56" s="90">
        <f>AVERAGE(AB55)/1000</f>
        <v>32.453392619193572</v>
      </c>
      <c r="AC56" s="89">
        <f>SUM(AC55)</f>
        <v>528440.60245306778</v>
      </c>
    </row>
    <row r="57" spans="2:34" ht="18.75" x14ac:dyDescent="0.3">
      <c r="J57" s="16" t="s">
        <v>52</v>
      </c>
      <c r="K57" s="29" t="s">
        <v>805</v>
      </c>
      <c r="L57" s="29"/>
      <c r="M57" s="30"/>
      <c r="N57" s="30"/>
      <c r="Q57" t="s">
        <v>1514</v>
      </c>
    </row>
    <row r="58" spans="2:34" x14ac:dyDescent="0.25">
      <c r="B58">
        <v>26</v>
      </c>
      <c r="C58" t="s">
        <v>1908</v>
      </c>
      <c r="D58" t="s">
        <v>1811</v>
      </c>
      <c r="E58" t="s">
        <v>1824</v>
      </c>
      <c r="F58" t="s">
        <v>1825</v>
      </c>
      <c r="G58" t="s">
        <v>2</v>
      </c>
      <c r="H58" t="s">
        <v>45</v>
      </c>
      <c r="J58" s="10" t="s">
        <v>7</v>
      </c>
      <c r="K58" s="10" t="s">
        <v>758</v>
      </c>
      <c r="L58" s="10"/>
      <c r="M58" s="98" t="s">
        <v>759</v>
      </c>
      <c r="N58" s="11" t="s">
        <v>806</v>
      </c>
      <c r="O58" s="10" t="s">
        <v>303</v>
      </c>
      <c r="P58" s="10" t="s">
        <v>3</v>
      </c>
      <c r="Q58" s="10" t="s">
        <v>1514</v>
      </c>
      <c r="R58" s="10"/>
      <c r="S58" s="8"/>
      <c r="T58" s="166">
        <v>200000006951</v>
      </c>
      <c r="U58" s="8" t="s">
        <v>811</v>
      </c>
      <c r="V58" s="8" t="s">
        <v>1496</v>
      </c>
      <c r="W58" s="8" t="s">
        <v>1532</v>
      </c>
      <c r="X58" s="8" t="s">
        <v>769</v>
      </c>
      <c r="Y58" s="8" t="s">
        <v>1514</v>
      </c>
      <c r="Z58" s="8"/>
      <c r="AA58" s="14">
        <v>30</v>
      </c>
      <c r="AB58" s="85">
        <v>45968.510704112559</v>
      </c>
      <c r="AC58" s="93">
        <f>AA58/1000*AB58</f>
        <v>1379.0553211233766</v>
      </c>
      <c r="AD58" s="8"/>
    </row>
    <row r="59" spans="2:34" x14ac:dyDescent="0.25">
      <c r="AA59" s="87">
        <f>SUM(AA58)</f>
        <v>30</v>
      </c>
      <c r="AB59" s="90">
        <f>AVERAGE(AB58)/1000</f>
        <v>45.96851070411256</v>
      </c>
      <c r="AC59" s="89">
        <f>SUM(AC58)</f>
        <v>1379.0553211233766</v>
      </c>
    </row>
    <row r="61" spans="2:34" ht="18.75" x14ac:dyDescent="0.3">
      <c r="J61" s="16" t="s">
        <v>52</v>
      </c>
      <c r="K61" s="29" t="s">
        <v>807</v>
      </c>
      <c r="L61" s="29"/>
      <c r="M61" s="30"/>
      <c r="N61" s="30"/>
    </row>
    <row r="62" spans="2:34" x14ac:dyDescent="0.25">
      <c r="B62">
        <v>27</v>
      </c>
      <c r="C62" t="s">
        <v>1908</v>
      </c>
      <c r="D62" t="s">
        <v>1811</v>
      </c>
      <c r="E62" t="s">
        <v>1824</v>
      </c>
      <c r="F62" t="s">
        <v>1825</v>
      </c>
      <c r="G62" t="s">
        <v>2</v>
      </c>
      <c r="H62" t="s">
        <v>1818</v>
      </c>
      <c r="J62" s="10" t="s">
        <v>7</v>
      </c>
      <c r="K62" s="10" t="s">
        <v>761</v>
      </c>
      <c r="L62" s="10"/>
      <c r="M62" s="98" t="s">
        <v>762</v>
      </c>
      <c r="N62" s="11" t="s">
        <v>808</v>
      </c>
      <c r="O62" s="10" t="s">
        <v>303</v>
      </c>
      <c r="P62" s="12" t="s">
        <v>783</v>
      </c>
      <c r="Q62" s="12" t="s">
        <v>1514</v>
      </c>
      <c r="R62" s="12"/>
      <c r="S62" s="8"/>
      <c r="T62" s="166">
        <v>200000007214</v>
      </c>
      <c r="U62" s="8" t="s">
        <v>1538</v>
      </c>
      <c r="V62" s="8" t="s">
        <v>1514</v>
      </c>
      <c r="W62" s="8" t="s">
        <v>1533</v>
      </c>
      <c r="X62" s="8" t="s">
        <v>771</v>
      </c>
      <c r="Y62" s="8" t="s">
        <v>770</v>
      </c>
      <c r="Z62" s="8"/>
      <c r="AA62" s="14">
        <v>459.99490478514923</v>
      </c>
      <c r="AB62" s="85">
        <v>40737.843365350236</v>
      </c>
      <c r="AC62" s="93">
        <f>AA62/1000*AB62</f>
        <v>18739.200379996604</v>
      </c>
      <c r="AD62" s="8"/>
    </row>
    <row r="63" spans="2:34" x14ac:dyDescent="0.25">
      <c r="AA63" s="87">
        <f>SUM(AA62)</f>
        <v>459.99490478514923</v>
      </c>
      <c r="AB63" s="90">
        <f>AVERAGE(AB62)/1000</f>
        <v>40.737843365350237</v>
      </c>
      <c r="AC63" s="89">
        <f>SUM(AC62)</f>
        <v>18739.200379996604</v>
      </c>
    </row>
    <row r="65" spans="2:35" ht="18.75" x14ac:dyDescent="0.3">
      <c r="J65" s="16" t="s">
        <v>52</v>
      </c>
      <c r="K65" s="29" t="s">
        <v>2096</v>
      </c>
      <c r="L65" s="29"/>
      <c r="M65" s="30"/>
      <c r="N65" s="30"/>
      <c r="O65" s="30"/>
      <c r="P65" s="30"/>
    </row>
    <row r="66" spans="2:35" x14ac:dyDescent="0.25">
      <c r="B66">
        <v>29</v>
      </c>
      <c r="C66" t="s">
        <v>1908</v>
      </c>
      <c r="D66" t="s">
        <v>1811</v>
      </c>
      <c r="E66" t="s">
        <v>1824</v>
      </c>
      <c r="F66" t="s">
        <v>1825</v>
      </c>
      <c r="G66" t="s">
        <v>10</v>
      </c>
      <c r="H66" t="s">
        <v>1818</v>
      </c>
      <c r="I66" t="s">
        <v>11</v>
      </c>
      <c r="J66" s="10" t="s">
        <v>7</v>
      </c>
      <c r="K66" s="10" t="s">
        <v>758</v>
      </c>
      <c r="L66" s="10"/>
      <c r="M66" s="98" t="s">
        <v>809</v>
      </c>
      <c r="N66" s="11" t="s">
        <v>810</v>
      </c>
      <c r="O66" s="10" t="s">
        <v>339</v>
      </c>
      <c r="P66" s="10" t="s">
        <v>788</v>
      </c>
      <c r="Q66" s="10" t="s">
        <v>1514</v>
      </c>
      <c r="R66" s="10"/>
      <c r="S66" s="8"/>
      <c r="T66" s="166">
        <v>200000002964</v>
      </c>
      <c r="U66" s="8" t="s">
        <v>812</v>
      </c>
      <c r="V66" s="8" t="s">
        <v>1497</v>
      </c>
      <c r="W66" s="8" t="s">
        <v>1534</v>
      </c>
      <c r="X66" s="8" t="s">
        <v>770</v>
      </c>
      <c r="Y66" s="8" t="s">
        <v>1514</v>
      </c>
      <c r="Z66" s="8"/>
      <c r="AA66" s="14">
        <v>136.0772000111574</v>
      </c>
      <c r="AB66" s="85">
        <v>50459.678523799877</v>
      </c>
      <c r="AC66" s="93">
        <f>AA66/1000*AB66</f>
        <v>6866.4117669818188</v>
      </c>
      <c r="AD66" s="8"/>
    </row>
    <row r="67" spans="2:35" x14ac:dyDescent="0.25">
      <c r="AA67" s="87">
        <f>SUM(AA66)</f>
        <v>136.0772000111574</v>
      </c>
      <c r="AB67" s="90">
        <f>AVERAGE(AB66)/1000</f>
        <v>50.45967852379988</v>
      </c>
      <c r="AC67" s="89">
        <f>SUM(AC66)</f>
        <v>6866.4117669818188</v>
      </c>
    </row>
    <row r="69" spans="2:35" ht="18.75" x14ac:dyDescent="0.3">
      <c r="J69" s="16" t="s">
        <v>52</v>
      </c>
      <c r="K69" s="17" t="s">
        <v>1728</v>
      </c>
      <c r="L69" s="17"/>
      <c r="M69" s="34"/>
      <c r="N69" s="34"/>
      <c r="O69" s="34"/>
    </row>
    <row r="70" spans="2:35" x14ac:dyDescent="0.25">
      <c r="B70">
        <v>30</v>
      </c>
      <c r="C70" t="s">
        <v>1908</v>
      </c>
      <c r="D70" t="s">
        <v>1811</v>
      </c>
      <c r="E70" t="s">
        <v>1826</v>
      </c>
      <c r="F70" t="s">
        <v>1827</v>
      </c>
      <c r="G70" t="s">
        <v>2</v>
      </c>
      <c r="H70" t="s">
        <v>45</v>
      </c>
      <c r="J70" s="10" t="s">
        <v>7</v>
      </c>
      <c r="K70" s="10" t="s">
        <v>758</v>
      </c>
      <c r="L70" s="10"/>
      <c r="M70" s="98" t="s">
        <v>759</v>
      </c>
      <c r="N70" s="11" t="s">
        <v>29</v>
      </c>
      <c r="O70" s="10" t="s">
        <v>303</v>
      </c>
      <c r="P70" s="10" t="s">
        <v>766</v>
      </c>
      <c r="Q70" s="10"/>
      <c r="R70" s="10"/>
      <c r="S70" s="8"/>
      <c r="T70" s="166">
        <v>200000007128</v>
      </c>
      <c r="U70" s="22">
        <v>1</v>
      </c>
      <c r="V70" s="8" t="s">
        <v>1500</v>
      </c>
      <c r="W70" s="8" t="s">
        <v>1535</v>
      </c>
      <c r="X70" s="8" t="s">
        <v>770</v>
      </c>
      <c r="Y70" s="8" t="s">
        <v>1514</v>
      </c>
      <c r="Z70" s="8"/>
      <c r="AA70" s="14">
        <v>14</v>
      </c>
      <c r="AB70" s="85">
        <v>69963.822915421057</v>
      </c>
      <c r="AC70" s="93">
        <f>AA70/1000*AB70</f>
        <v>979.49352081589484</v>
      </c>
      <c r="AD70" s="8"/>
      <c r="AI70" t="s">
        <v>1572</v>
      </c>
    </row>
    <row r="71" spans="2:35" x14ac:dyDescent="0.25">
      <c r="B71">
        <v>30</v>
      </c>
      <c r="C71" t="s">
        <v>1908</v>
      </c>
      <c r="D71" t="s">
        <v>1811</v>
      </c>
      <c r="E71" t="s">
        <v>1826</v>
      </c>
      <c r="F71" t="s">
        <v>1827</v>
      </c>
      <c r="G71" t="s">
        <v>2</v>
      </c>
      <c r="H71" t="s">
        <v>45</v>
      </c>
      <c r="J71" s="10" t="s">
        <v>7</v>
      </c>
      <c r="K71" s="10" t="s">
        <v>758</v>
      </c>
      <c r="L71" s="10"/>
      <c r="M71" s="98" t="s">
        <v>760</v>
      </c>
      <c r="N71" s="11" t="s">
        <v>29</v>
      </c>
      <c r="O71" s="10" t="s">
        <v>303</v>
      </c>
      <c r="P71" s="10" t="s">
        <v>766</v>
      </c>
      <c r="Q71" s="10" t="s">
        <v>1514</v>
      </c>
      <c r="R71" s="10"/>
      <c r="S71" s="8"/>
      <c r="T71" s="166">
        <v>200000007128</v>
      </c>
      <c r="U71" s="22">
        <v>1</v>
      </c>
      <c r="V71" s="8" t="s">
        <v>1500</v>
      </c>
      <c r="W71" s="8" t="s">
        <v>1539</v>
      </c>
      <c r="X71" s="8" t="s">
        <v>770</v>
      </c>
      <c r="Y71" s="8" t="s">
        <v>1514</v>
      </c>
      <c r="Z71" s="8"/>
      <c r="AA71" s="8"/>
      <c r="AB71" s="8"/>
      <c r="AC71" s="8"/>
      <c r="AD71" s="8"/>
    </row>
    <row r="72" spans="2:35" x14ac:dyDescent="0.25">
      <c r="AA72" s="87">
        <f>SUM(AA70:AA71)</f>
        <v>14</v>
      </c>
      <c r="AB72" s="90">
        <f>AVERAGE(AB70:AB71)/1000</f>
        <v>69.963822915421062</v>
      </c>
      <c r="AC72" s="89">
        <f>SUM(AC70:AC71)</f>
        <v>979.49352081589484</v>
      </c>
    </row>
    <row r="74" spans="2:35" ht="18.75" x14ac:dyDescent="0.3">
      <c r="J74" s="16" t="s">
        <v>52</v>
      </c>
      <c r="K74" s="17" t="s">
        <v>1729</v>
      </c>
      <c r="L74" s="17"/>
      <c r="M74" s="34"/>
      <c r="N74" s="34"/>
      <c r="O74" s="34"/>
      <c r="P74" s="34"/>
      <c r="Q74" s="34"/>
    </row>
    <row r="75" spans="2:35" x14ac:dyDescent="0.25">
      <c r="B75">
        <v>32</v>
      </c>
      <c r="C75" t="s">
        <v>1908</v>
      </c>
      <c r="D75" t="s">
        <v>1811</v>
      </c>
      <c r="E75" t="s">
        <v>1826</v>
      </c>
      <c r="F75" t="s">
        <v>1827</v>
      </c>
      <c r="G75" t="s">
        <v>10</v>
      </c>
      <c r="H75" t="s">
        <v>1818</v>
      </c>
      <c r="I75" t="s">
        <v>1817</v>
      </c>
      <c r="J75" s="10" t="s">
        <v>7</v>
      </c>
      <c r="K75" s="10" t="s">
        <v>758</v>
      </c>
      <c r="L75" s="10"/>
      <c r="M75" s="98" t="s">
        <v>759</v>
      </c>
      <c r="N75" s="11" t="s">
        <v>820</v>
      </c>
      <c r="O75" s="10" t="s">
        <v>303</v>
      </c>
      <c r="P75" s="10" t="s">
        <v>815</v>
      </c>
      <c r="Q75" s="10" t="s">
        <v>1514</v>
      </c>
      <c r="R75" s="10"/>
      <c r="S75" s="8"/>
      <c r="T75" s="166">
        <v>200000006949</v>
      </c>
      <c r="U75" s="23">
        <v>0.11700000000000001</v>
      </c>
      <c r="V75" s="8" t="s">
        <v>1500</v>
      </c>
      <c r="W75" s="8" t="s">
        <v>1540</v>
      </c>
      <c r="X75" s="8" t="s">
        <v>769</v>
      </c>
      <c r="Y75" s="8" t="s">
        <v>1514</v>
      </c>
      <c r="Z75" s="8"/>
      <c r="AA75" s="8" t="s">
        <v>1492</v>
      </c>
      <c r="AB75" s="8"/>
      <c r="AC75" s="8"/>
      <c r="AD75" s="8"/>
      <c r="AI75" t="s">
        <v>1571</v>
      </c>
    </row>
    <row r="76" spans="2:35" x14ac:dyDescent="0.25">
      <c r="AC76" s="89">
        <f>SUM(AC75)</f>
        <v>0</v>
      </c>
    </row>
    <row r="78" spans="2:35" ht="18.75" x14ac:dyDescent="0.3">
      <c r="J78" s="16" t="s">
        <v>52</v>
      </c>
      <c r="K78" s="17" t="s">
        <v>1730</v>
      </c>
      <c r="L78" s="17"/>
      <c r="M78" s="34"/>
      <c r="N78" s="34"/>
      <c r="O78" s="34"/>
    </row>
    <row r="79" spans="2:35" x14ac:dyDescent="0.25">
      <c r="B79">
        <v>31</v>
      </c>
      <c r="C79" t="s">
        <v>1908</v>
      </c>
      <c r="D79" t="s">
        <v>1811</v>
      </c>
      <c r="E79" t="s">
        <v>1826</v>
      </c>
      <c r="F79" t="s">
        <v>1827</v>
      </c>
      <c r="G79" t="s">
        <v>2</v>
      </c>
      <c r="H79" t="s">
        <v>1818</v>
      </c>
      <c r="J79" s="10" t="s">
        <v>7</v>
      </c>
      <c r="K79" s="10" t="s">
        <v>761</v>
      </c>
      <c r="L79" s="10"/>
      <c r="M79" s="98" t="s">
        <v>762</v>
      </c>
      <c r="N79" s="11" t="s">
        <v>817</v>
      </c>
      <c r="O79" s="10" t="s">
        <v>303</v>
      </c>
      <c r="P79" s="10" t="s">
        <v>783</v>
      </c>
      <c r="Q79" s="10" t="s">
        <v>1514</v>
      </c>
      <c r="R79" s="10"/>
      <c r="S79" s="8"/>
      <c r="T79" s="166">
        <v>200000007205</v>
      </c>
      <c r="U79" s="23">
        <v>0.89500000000000002</v>
      </c>
      <c r="V79" s="8" t="s">
        <v>1501</v>
      </c>
      <c r="W79" s="8" t="s">
        <v>1541</v>
      </c>
      <c r="X79" s="8" t="s">
        <v>770</v>
      </c>
      <c r="Y79" s="8" t="s">
        <v>771</v>
      </c>
      <c r="Z79" s="8" t="s">
        <v>1514</v>
      </c>
      <c r="AA79" s="8">
        <v>40</v>
      </c>
      <c r="AB79" s="85">
        <v>53803.250000000007</v>
      </c>
      <c r="AC79" s="93">
        <f>AA79/1000*AB79</f>
        <v>2152.13</v>
      </c>
      <c r="AD79" s="8"/>
    </row>
    <row r="80" spans="2:35" x14ac:dyDescent="0.25">
      <c r="AA80" s="87">
        <f>SUM(AA79)</f>
        <v>40</v>
      </c>
      <c r="AB80" s="90">
        <f>AVERAGE(AB79)/1000</f>
        <v>53.803250000000006</v>
      </c>
      <c r="AC80" s="89">
        <f>SUM(AC79:AC79)</f>
        <v>2152.13</v>
      </c>
    </row>
    <row r="82" spans="2:35" ht="18.75" x14ac:dyDescent="0.3">
      <c r="J82" s="16" t="s">
        <v>52</v>
      </c>
      <c r="K82" s="66" t="s">
        <v>814</v>
      </c>
      <c r="L82" s="66"/>
      <c r="M82" s="67"/>
      <c r="N82" s="67"/>
      <c r="O82" s="67"/>
    </row>
    <row r="83" spans="2:35" x14ac:dyDescent="0.25">
      <c r="B83">
        <v>33</v>
      </c>
      <c r="C83" t="s">
        <v>1908</v>
      </c>
      <c r="D83" t="s">
        <v>1811</v>
      </c>
      <c r="E83" t="s">
        <v>1826</v>
      </c>
      <c r="F83" t="s">
        <v>1828</v>
      </c>
      <c r="G83" t="s">
        <v>2</v>
      </c>
      <c r="H83" t="s">
        <v>45</v>
      </c>
      <c r="J83" s="10" t="s">
        <v>7</v>
      </c>
      <c r="K83" s="10" t="s">
        <v>758</v>
      </c>
      <c r="L83" s="10"/>
      <c r="M83" s="98" t="s">
        <v>760</v>
      </c>
      <c r="N83" s="11" t="s">
        <v>29</v>
      </c>
      <c r="O83" s="10" t="s">
        <v>303</v>
      </c>
      <c r="P83" s="10" t="s">
        <v>766</v>
      </c>
      <c r="Q83" s="10" t="s">
        <v>1514</v>
      </c>
      <c r="R83" s="10"/>
      <c r="S83" s="8"/>
      <c r="T83" s="166">
        <v>200000007141</v>
      </c>
      <c r="U83" s="8"/>
      <c r="V83" s="8" t="s">
        <v>1502</v>
      </c>
      <c r="W83" s="8" t="s">
        <v>2098</v>
      </c>
      <c r="X83" s="8" t="s">
        <v>770</v>
      </c>
      <c r="Y83" s="8" t="s">
        <v>1514</v>
      </c>
      <c r="Z83" s="8"/>
      <c r="AA83" s="14">
        <v>16</v>
      </c>
      <c r="AB83" s="85">
        <v>92302.234257789823</v>
      </c>
      <c r="AC83" s="93">
        <f>AA83/1000*AB83</f>
        <v>1476.8357481246371</v>
      </c>
      <c r="AD83" s="8"/>
      <c r="AI83" t="s">
        <v>1573</v>
      </c>
    </row>
    <row r="84" spans="2:35" x14ac:dyDescent="0.25">
      <c r="AA84" s="87">
        <f>SUM(AA83)</f>
        <v>16</v>
      </c>
      <c r="AB84" s="90">
        <f>AVERAGE(AB83)/1000</f>
        <v>92.30223425778982</v>
      </c>
      <c r="AC84" s="89">
        <f>SUM(AC83)</f>
        <v>1476.8357481246371</v>
      </c>
    </row>
    <row r="86" spans="2:35" ht="18.75" x14ac:dyDescent="0.3">
      <c r="J86" s="16" t="s">
        <v>52</v>
      </c>
      <c r="K86" s="66" t="s">
        <v>818</v>
      </c>
      <c r="L86" s="66"/>
      <c r="M86" s="67"/>
      <c r="N86" s="67"/>
      <c r="O86" s="67"/>
    </row>
    <row r="87" spans="2:35" x14ac:dyDescent="0.25">
      <c r="B87">
        <v>34</v>
      </c>
      <c r="C87" t="s">
        <v>1908</v>
      </c>
      <c r="D87" t="s">
        <v>1811</v>
      </c>
      <c r="E87" t="s">
        <v>1826</v>
      </c>
      <c r="F87" t="s">
        <v>1828</v>
      </c>
      <c r="G87" t="s">
        <v>2</v>
      </c>
      <c r="H87" t="s">
        <v>1818</v>
      </c>
      <c r="J87" s="10" t="s">
        <v>7</v>
      </c>
      <c r="K87" s="10" t="s">
        <v>761</v>
      </c>
      <c r="L87" s="10"/>
      <c r="M87" s="98" t="s">
        <v>762</v>
      </c>
      <c r="N87" s="11" t="s">
        <v>819</v>
      </c>
      <c r="O87" s="10" t="s">
        <v>303</v>
      </c>
      <c r="P87" s="10" t="s">
        <v>783</v>
      </c>
      <c r="Q87" s="10" t="s">
        <v>1514</v>
      </c>
      <c r="R87" s="10"/>
      <c r="S87" s="8"/>
      <c r="T87" s="166">
        <v>200000007177</v>
      </c>
      <c r="U87" s="22">
        <v>0.14000000000000001</v>
      </c>
      <c r="V87" s="8" t="s">
        <v>1503</v>
      </c>
      <c r="W87" s="8" t="s">
        <v>1542</v>
      </c>
      <c r="X87" s="8" t="s">
        <v>770</v>
      </c>
      <c r="Y87" s="8" t="s">
        <v>771</v>
      </c>
      <c r="Z87" s="8" t="s">
        <v>1514</v>
      </c>
      <c r="AA87" s="14">
        <v>140</v>
      </c>
      <c r="AB87" s="85">
        <v>19328.740571428571</v>
      </c>
      <c r="AC87" s="93">
        <f>AA87/1000*AB87</f>
        <v>2706.0236800000002</v>
      </c>
      <c r="AD87" s="8"/>
      <c r="AI87" t="s">
        <v>1573</v>
      </c>
    </row>
    <row r="88" spans="2:35" x14ac:dyDescent="0.25">
      <c r="B88">
        <v>34</v>
      </c>
      <c r="C88" t="s">
        <v>1908</v>
      </c>
      <c r="D88" t="s">
        <v>1811</v>
      </c>
      <c r="E88" t="s">
        <v>1826</v>
      </c>
      <c r="F88" t="s">
        <v>1828</v>
      </c>
      <c r="G88" t="s">
        <v>2</v>
      </c>
      <c r="H88" t="s">
        <v>1818</v>
      </c>
      <c r="J88" s="10" t="s">
        <v>7</v>
      </c>
      <c r="K88" s="10" t="s">
        <v>761</v>
      </c>
      <c r="L88" s="10"/>
      <c r="M88" s="98" t="s">
        <v>762</v>
      </c>
      <c r="N88" s="11" t="s">
        <v>819</v>
      </c>
      <c r="O88" s="10" t="s">
        <v>303</v>
      </c>
      <c r="P88" s="10" t="s">
        <v>783</v>
      </c>
      <c r="Q88" s="10" t="s">
        <v>1514</v>
      </c>
      <c r="R88" s="10"/>
      <c r="S88" s="8"/>
      <c r="T88" s="166">
        <v>200000007177</v>
      </c>
      <c r="U88" s="22">
        <v>0.14000000000000001</v>
      </c>
      <c r="V88" s="8" t="s">
        <v>1503</v>
      </c>
      <c r="W88" s="8" t="s">
        <v>1527</v>
      </c>
      <c r="X88" s="8" t="s">
        <v>770</v>
      </c>
      <c r="Y88" s="8" t="s">
        <v>771</v>
      </c>
      <c r="Z88" s="8" t="s">
        <v>1514</v>
      </c>
      <c r="AA88" s="14">
        <v>140</v>
      </c>
      <c r="AB88" s="85">
        <v>19328.740571428571</v>
      </c>
      <c r="AC88" s="93">
        <f>AA88/1000*AB88</f>
        <v>2706.0236800000002</v>
      </c>
      <c r="AD88" s="8"/>
    </row>
    <row r="89" spans="2:35" x14ac:dyDescent="0.25">
      <c r="AA89" s="87">
        <f>SUM(AA87:AA88)</f>
        <v>280</v>
      </c>
      <c r="AB89" s="90">
        <f>AVERAGE(AB87:AB88)/1000</f>
        <v>19.328740571428572</v>
      </c>
      <c r="AC89" s="89">
        <f>SUM(AC87)</f>
        <v>2706.0236800000002</v>
      </c>
    </row>
    <row r="91" spans="2:35" ht="18.75" x14ac:dyDescent="0.3">
      <c r="J91" s="16" t="s">
        <v>52</v>
      </c>
      <c r="K91" s="66" t="s">
        <v>2097</v>
      </c>
      <c r="L91" s="66"/>
      <c r="M91" s="67"/>
      <c r="N91" s="67"/>
      <c r="O91" s="67"/>
      <c r="P91" s="67"/>
    </row>
    <row r="92" spans="2:35" x14ac:dyDescent="0.25">
      <c r="B92">
        <v>35</v>
      </c>
      <c r="C92" t="s">
        <v>1908</v>
      </c>
      <c r="D92" t="s">
        <v>1811</v>
      </c>
      <c r="E92" t="s">
        <v>1826</v>
      </c>
      <c r="F92" t="s">
        <v>1828</v>
      </c>
      <c r="G92" t="s">
        <v>10</v>
      </c>
      <c r="H92" t="s">
        <v>1818</v>
      </c>
      <c r="I92" t="s">
        <v>11</v>
      </c>
      <c r="J92" s="10" t="s">
        <v>7</v>
      </c>
      <c r="K92" s="10" t="s">
        <v>758</v>
      </c>
      <c r="L92" s="10"/>
      <c r="M92" s="10" t="s">
        <v>830</v>
      </c>
      <c r="N92" s="11" t="s">
        <v>821</v>
      </c>
      <c r="O92" s="10"/>
      <c r="P92" s="8" t="s">
        <v>788</v>
      </c>
      <c r="Q92" s="8" t="s">
        <v>1509</v>
      </c>
      <c r="R92" s="8" t="s">
        <v>1829</v>
      </c>
      <c r="S92" s="8" t="s">
        <v>1830</v>
      </c>
      <c r="T92" s="166">
        <v>200000005041</v>
      </c>
      <c r="U92" s="22">
        <v>0.3</v>
      </c>
      <c r="V92" s="8" t="s">
        <v>1497</v>
      </c>
      <c r="W92" s="8" t="s">
        <v>1543</v>
      </c>
      <c r="X92" s="8" t="s">
        <v>822</v>
      </c>
      <c r="Y92" s="8" t="s">
        <v>1514</v>
      </c>
      <c r="Z92" s="8" t="s">
        <v>1514</v>
      </c>
      <c r="AA92" s="8">
        <v>72.574720017851902</v>
      </c>
      <c r="AB92" s="85">
        <v>17830.037782876738</v>
      </c>
      <c r="AC92" s="93">
        <f>AA92/1000*AB92</f>
        <v>1294.01</v>
      </c>
      <c r="AD92" s="8"/>
    </row>
    <row r="93" spans="2:35" x14ac:dyDescent="0.25">
      <c r="AA93" s="87">
        <f>SUM(AA92)</f>
        <v>72.574720017851902</v>
      </c>
      <c r="AB93" s="90">
        <f>AVERAGE(AB92)/1000</f>
        <v>17.830037782876737</v>
      </c>
      <c r="AC93" s="89">
        <f>SUM(AC92)</f>
        <v>1294.01</v>
      </c>
    </row>
    <row r="95" spans="2:35" ht="18.75" x14ac:dyDescent="0.3">
      <c r="J95" s="16" t="s">
        <v>52</v>
      </c>
      <c r="K95" s="37" t="s">
        <v>823</v>
      </c>
      <c r="L95" s="37"/>
      <c r="M95" s="38"/>
      <c r="N95" s="38"/>
    </row>
    <row r="96" spans="2:35" x14ac:dyDescent="0.25">
      <c r="B96">
        <v>36</v>
      </c>
      <c r="C96" t="s">
        <v>1908</v>
      </c>
      <c r="D96" t="s">
        <v>1811</v>
      </c>
      <c r="E96" t="s">
        <v>1831</v>
      </c>
      <c r="F96" t="s">
        <v>1832</v>
      </c>
      <c r="G96" t="s">
        <v>2</v>
      </c>
      <c r="H96" t="s">
        <v>45</v>
      </c>
      <c r="J96" s="10" t="s">
        <v>7</v>
      </c>
      <c r="K96" s="10" t="s">
        <v>758</v>
      </c>
      <c r="L96" s="10"/>
      <c r="M96" s="98" t="s">
        <v>759</v>
      </c>
      <c r="N96" s="11" t="s">
        <v>461</v>
      </c>
      <c r="O96" s="10" t="s">
        <v>303</v>
      </c>
      <c r="P96" s="10" t="s">
        <v>766</v>
      </c>
      <c r="Q96" s="10"/>
      <c r="R96" s="10"/>
      <c r="S96" s="8"/>
      <c r="T96" s="166">
        <v>200000006948</v>
      </c>
      <c r="U96" s="8" t="s">
        <v>824</v>
      </c>
      <c r="V96" s="8" t="s">
        <v>1497</v>
      </c>
      <c r="W96" s="8" t="s">
        <v>1544</v>
      </c>
      <c r="X96" s="8" t="s">
        <v>769</v>
      </c>
      <c r="Y96" s="8" t="s">
        <v>1514</v>
      </c>
      <c r="Z96" s="8" t="s">
        <v>1514</v>
      </c>
      <c r="AA96" s="8">
        <v>140</v>
      </c>
      <c r="AB96" s="85">
        <v>42830.42598392869</v>
      </c>
      <c r="AC96" s="93">
        <f>AA96/1000*AB96</f>
        <v>5996.2596377500167</v>
      </c>
      <c r="AD96" s="8"/>
      <c r="AI96" t="s">
        <v>1571</v>
      </c>
    </row>
    <row r="97" spans="2:35" x14ac:dyDescent="0.25">
      <c r="AA97" s="87">
        <f>SUM(AA96)</f>
        <v>140</v>
      </c>
      <c r="AB97" s="90">
        <f>AVERAGE(AB96)/1000</f>
        <v>42.830425983928691</v>
      </c>
      <c r="AC97" s="89">
        <f>SUM(AC96)</f>
        <v>5996.2596377500167</v>
      </c>
    </row>
    <row r="99" spans="2:35" ht="18.75" x14ac:dyDescent="0.3">
      <c r="J99" s="16" t="s">
        <v>52</v>
      </c>
      <c r="K99" s="37" t="s">
        <v>825</v>
      </c>
      <c r="L99" s="37"/>
      <c r="M99" s="38"/>
      <c r="N99" s="38"/>
    </row>
    <row r="100" spans="2:35" x14ac:dyDescent="0.25">
      <c r="B100">
        <v>37</v>
      </c>
      <c r="C100" t="s">
        <v>1908</v>
      </c>
      <c r="D100" t="s">
        <v>1811</v>
      </c>
      <c r="E100" t="s">
        <v>1831</v>
      </c>
      <c r="F100" t="s">
        <v>1832</v>
      </c>
      <c r="G100" t="s">
        <v>2</v>
      </c>
      <c r="H100" t="s">
        <v>1818</v>
      </c>
      <c r="J100" s="10" t="s">
        <v>7</v>
      </c>
      <c r="K100" s="10" t="s">
        <v>761</v>
      </c>
      <c r="L100" s="10"/>
      <c r="M100" s="98" t="s">
        <v>762</v>
      </c>
      <c r="N100" s="11" t="s">
        <v>826</v>
      </c>
      <c r="O100" s="10" t="s">
        <v>303</v>
      </c>
      <c r="P100" s="10" t="s">
        <v>4</v>
      </c>
      <c r="Q100" s="10" t="s">
        <v>1514</v>
      </c>
      <c r="R100" s="10"/>
      <c r="S100" s="8"/>
      <c r="T100" s="166">
        <v>200000006727</v>
      </c>
      <c r="U100" s="8" t="s">
        <v>828</v>
      </c>
      <c r="V100" s="8" t="s">
        <v>1497</v>
      </c>
      <c r="W100" s="8" t="s">
        <v>1545</v>
      </c>
      <c r="X100" s="8" t="s">
        <v>770</v>
      </c>
      <c r="Y100" s="8" t="s">
        <v>771</v>
      </c>
      <c r="Z100" s="8" t="s">
        <v>1514</v>
      </c>
      <c r="AA100" s="14">
        <v>40</v>
      </c>
      <c r="AB100" s="14">
        <v>14520</v>
      </c>
      <c r="AC100" s="93">
        <f>AA100/1000*AB100</f>
        <v>580.80000000000007</v>
      </c>
      <c r="AD100" s="8"/>
      <c r="AI100" t="s">
        <v>905</v>
      </c>
    </row>
    <row r="101" spans="2:35" x14ac:dyDescent="0.25">
      <c r="B101">
        <v>37</v>
      </c>
      <c r="C101" t="s">
        <v>1908</v>
      </c>
      <c r="D101" t="s">
        <v>1811</v>
      </c>
      <c r="E101" t="s">
        <v>1831</v>
      </c>
      <c r="F101" t="s">
        <v>1832</v>
      </c>
      <c r="G101" t="s">
        <v>2</v>
      </c>
      <c r="H101" t="s">
        <v>1818</v>
      </c>
      <c r="J101" s="10" t="s">
        <v>7</v>
      </c>
      <c r="K101" s="10" t="s">
        <v>761</v>
      </c>
      <c r="L101" s="10"/>
      <c r="M101" s="98" t="s">
        <v>762</v>
      </c>
      <c r="N101" s="11" t="s">
        <v>827</v>
      </c>
      <c r="O101" s="10" t="s">
        <v>303</v>
      </c>
      <c r="P101" s="10" t="s">
        <v>4</v>
      </c>
      <c r="Q101" s="10" t="s">
        <v>1514</v>
      </c>
      <c r="R101" s="10"/>
      <c r="S101" s="8"/>
      <c r="T101" s="166">
        <v>200000007164</v>
      </c>
      <c r="U101" s="8" t="s">
        <v>829</v>
      </c>
      <c r="V101" s="8" t="s">
        <v>1497</v>
      </c>
      <c r="W101" s="8" t="s">
        <v>1546</v>
      </c>
      <c r="X101" s="8" t="s">
        <v>770</v>
      </c>
      <c r="Y101" s="8" t="s">
        <v>771</v>
      </c>
      <c r="Z101" s="8" t="s">
        <v>1514</v>
      </c>
      <c r="AA101" s="14">
        <v>4019.9290000000001</v>
      </c>
      <c r="AB101" s="14">
        <v>24984.919169638088</v>
      </c>
      <c r="AC101" s="93">
        <f>AA101/1000*AB101</f>
        <v>100437.60113268408</v>
      </c>
      <c r="AD101" s="8"/>
    </row>
    <row r="102" spans="2:35" x14ac:dyDescent="0.25">
      <c r="AA102" s="87">
        <f>SUM(AA100:AA101)</f>
        <v>4059.9290000000001</v>
      </c>
      <c r="AB102" s="90">
        <f>AVERAGE(AB100:AB101)/1000</f>
        <v>19.752459584819043</v>
      </c>
      <c r="AC102" s="89">
        <f>SUM(AC100:AC101)</f>
        <v>101018.40113268408</v>
      </c>
    </row>
    <row r="104" spans="2:35" ht="18.75" x14ac:dyDescent="0.3">
      <c r="J104" s="16" t="s">
        <v>52</v>
      </c>
      <c r="K104" s="37" t="s">
        <v>833</v>
      </c>
      <c r="L104" s="37"/>
      <c r="M104" s="38"/>
      <c r="N104" s="38"/>
      <c r="O104" s="38"/>
      <c r="P104" s="38"/>
    </row>
    <row r="105" spans="2:35" x14ac:dyDescent="0.25">
      <c r="B105">
        <v>39</v>
      </c>
      <c r="C105" t="s">
        <v>1908</v>
      </c>
      <c r="D105" t="s">
        <v>1811</v>
      </c>
      <c r="E105" t="s">
        <v>1831</v>
      </c>
      <c r="F105" t="s">
        <v>1832</v>
      </c>
      <c r="G105" t="s">
        <v>10</v>
      </c>
      <c r="H105" t="s">
        <v>1818</v>
      </c>
      <c r="I105" t="s">
        <v>11</v>
      </c>
      <c r="J105" s="10" t="s">
        <v>7</v>
      </c>
      <c r="K105" s="10" t="s">
        <v>758</v>
      </c>
      <c r="L105" s="10"/>
      <c r="M105" s="98" t="s">
        <v>830</v>
      </c>
      <c r="N105" s="11" t="s">
        <v>832</v>
      </c>
      <c r="O105" s="10" t="s">
        <v>339</v>
      </c>
      <c r="P105" s="10" t="s">
        <v>834</v>
      </c>
      <c r="Q105" s="10" t="s">
        <v>1514</v>
      </c>
      <c r="R105" s="10"/>
      <c r="S105" s="8"/>
      <c r="T105" s="166">
        <v>200000003757</v>
      </c>
      <c r="U105" s="10" t="s">
        <v>835</v>
      </c>
      <c r="V105" s="8" t="s">
        <v>1497</v>
      </c>
      <c r="W105" s="8" t="s">
        <v>1547</v>
      </c>
      <c r="X105" s="8" t="s">
        <v>770</v>
      </c>
      <c r="Y105" s="8" t="s">
        <v>1514</v>
      </c>
      <c r="Z105" s="8"/>
      <c r="AA105" s="8">
        <v>9139.5012001506275</v>
      </c>
      <c r="AB105" s="85">
        <v>43321.621133479588</v>
      </c>
      <c r="AC105" s="93">
        <f>AA105/1000*AB105</f>
        <v>395938.00834190747</v>
      </c>
      <c r="AD105" s="8"/>
    </row>
    <row r="106" spans="2:35" x14ac:dyDescent="0.25">
      <c r="B106">
        <v>39</v>
      </c>
      <c r="C106" t="s">
        <v>1908</v>
      </c>
      <c r="D106" t="s">
        <v>1811</v>
      </c>
      <c r="E106" t="s">
        <v>1831</v>
      </c>
      <c r="F106" t="s">
        <v>1832</v>
      </c>
      <c r="G106" t="s">
        <v>10</v>
      </c>
      <c r="H106" t="s">
        <v>1818</v>
      </c>
      <c r="I106" t="s">
        <v>11</v>
      </c>
      <c r="J106" s="10" t="s">
        <v>7</v>
      </c>
      <c r="K106" s="10" t="s">
        <v>758</v>
      </c>
      <c r="L106" s="10"/>
      <c r="M106" s="98" t="s">
        <v>809</v>
      </c>
      <c r="N106" s="11" t="s">
        <v>832</v>
      </c>
      <c r="O106" s="10" t="s">
        <v>339</v>
      </c>
      <c r="P106" s="10" t="s">
        <v>834</v>
      </c>
      <c r="Q106" s="10" t="s">
        <v>1514</v>
      </c>
      <c r="R106" s="10"/>
      <c r="S106" s="8"/>
      <c r="T106" s="166">
        <v>200000003757</v>
      </c>
      <c r="U106" s="10" t="s">
        <v>835</v>
      </c>
      <c r="V106" s="8" t="s">
        <v>1497</v>
      </c>
      <c r="W106" s="8" t="s">
        <v>1548</v>
      </c>
      <c r="X106" s="8" t="s">
        <v>770</v>
      </c>
      <c r="Y106" s="8" t="s">
        <v>1514</v>
      </c>
      <c r="Z106" s="8"/>
      <c r="AA106" s="8"/>
      <c r="AB106" s="8"/>
      <c r="AC106" s="8"/>
      <c r="AD106" s="8"/>
    </row>
    <row r="107" spans="2:35" x14ac:dyDescent="0.25">
      <c r="AA107" s="87">
        <f>SUM(AA105:AA106)</f>
        <v>9139.5012001506275</v>
      </c>
      <c r="AB107" s="90">
        <f>AVERAGE(AB105:AB106)/1000</f>
        <v>43.321621133479589</v>
      </c>
      <c r="AC107" s="89">
        <f>SUM(AC105:AC106)</f>
        <v>395938.00834190747</v>
      </c>
    </row>
    <row r="108" spans="2:35" x14ac:dyDescent="0.25">
      <c r="AC108" s="89"/>
    </row>
    <row r="109" spans="2:35" ht="18.75" x14ac:dyDescent="0.3">
      <c r="J109" s="16" t="s">
        <v>52</v>
      </c>
      <c r="K109" s="37" t="s">
        <v>1485</v>
      </c>
      <c r="L109" s="37"/>
      <c r="M109" s="38"/>
      <c r="N109" s="38"/>
      <c r="AC109" s="89"/>
    </row>
    <row r="110" spans="2:35" x14ac:dyDescent="0.25">
      <c r="B110">
        <v>38</v>
      </c>
      <c r="C110" t="s">
        <v>1908</v>
      </c>
      <c r="D110" t="s">
        <v>1811</v>
      </c>
      <c r="E110" t="s">
        <v>1831</v>
      </c>
      <c r="F110" t="s">
        <v>1832</v>
      </c>
      <c r="G110" t="s">
        <v>10</v>
      </c>
      <c r="H110" t="s">
        <v>1818</v>
      </c>
      <c r="I110" t="s">
        <v>1817</v>
      </c>
      <c r="J110" s="10" t="s">
        <v>7</v>
      </c>
      <c r="K110" s="10" t="s">
        <v>758</v>
      </c>
      <c r="L110" s="10"/>
      <c r="M110" s="8" t="s">
        <v>763</v>
      </c>
      <c r="N110" s="8" t="s">
        <v>1486</v>
      </c>
      <c r="O110" s="8" t="s">
        <v>297</v>
      </c>
      <c r="P110" s="8" t="s">
        <v>1549</v>
      </c>
      <c r="Q110" s="8" t="s">
        <v>1514</v>
      </c>
      <c r="R110" s="8"/>
      <c r="S110" s="8"/>
      <c r="T110" s="166">
        <v>200000001676</v>
      </c>
      <c r="U110" s="8"/>
      <c r="V110" s="8"/>
      <c r="W110" s="8" t="s">
        <v>1518</v>
      </c>
      <c r="X110" s="8" t="s">
        <v>1514</v>
      </c>
      <c r="Y110" s="8"/>
      <c r="Z110" s="8"/>
      <c r="AA110" s="85">
        <v>2768</v>
      </c>
      <c r="AB110" s="85">
        <v>11082.45939279296</v>
      </c>
      <c r="AC110" s="93">
        <f>AA110/1000*AB110</f>
        <v>30676.24759925091</v>
      </c>
      <c r="AD110" s="8"/>
      <c r="AH110" t="s">
        <v>798</v>
      </c>
    </row>
    <row r="111" spans="2:35" x14ac:dyDescent="0.25">
      <c r="AA111" s="87">
        <f>SUM(AA110)</f>
        <v>2768</v>
      </c>
      <c r="AB111" s="90">
        <f>AVERAGE(AB110)/1000</f>
        <v>11.082459392792959</v>
      </c>
      <c r="AC111" s="89">
        <f>SUM(AC110)</f>
        <v>30676.24759925091</v>
      </c>
    </row>
    <row r="113" spans="2:30" ht="18.75" x14ac:dyDescent="0.3">
      <c r="J113" s="16" t="s">
        <v>52</v>
      </c>
      <c r="K113" s="102" t="s">
        <v>839</v>
      </c>
      <c r="L113" s="102"/>
      <c r="M113" s="103"/>
      <c r="N113" s="103"/>
    </row>
    <row r="114" spans="2:30" x14ac:dyDescent="0.25">
      <c r="B114">
        <v>40</v>
      </c>
      <c r="C114" t="s">
        <v>1908</v>
      </c>
      <c r="D114" t="s">
        <v>1811</v>
      </c>
      <c r="E114" t="s">
        <v>1833</v>
      </c>
      <c r="F114" t="s">
        <v>1834</v>
      </c>
      <c r="G114" t="s">
        <v>2</v>
      </c>
      <c r="H114" t="s">
        <v>45</v>
      </c>
      <c r="J114" s="10" t="s">
        <v>7</v>
      </c>
      <c r="K114" s="10" t="s">
        <v>758</v>
      </c>
      <c r="L114" s="10"/>
      <c r="M114" s="98" t="s">
        <v>830</v>
      </c>
      <c r="N114" s="11" t="s">
        <v>836</v>
      </c>
      <c r="O114" s="10" t="s">
        <v>339</v>
      </c>
      <c r="P114" s="10" t="s">
        <v>766</v>
      </c>
      <c r="Q114" s="10"/>
      <c r="R114" s="10"/>
      <c r="S114" s="8"/>
      <c r="T114" s="166">
        <v>200000000429</v>
      </c>
      <c r="U114" s="10" t="s">
        <v>837</v>
      </c>
      <c r="V114" s="8" t="s">
        <v>1497</v>
      </c>
      <c r="W114" s="8" t="s">
        <v>1550</v>
      </c>
      <c r="X114" s="8" t="s">
        <v>769</v>
      </c>
      <c r="Y114" s="8" t="s">
        <v>1514</v>
      </c>
      <c r="Z114" s="8"/>
      <c r="AA114" s="14">
        <v>20</v>
      </c>
      <c r="AB114" s="85">
        <v>46710.210549999996</v>
      </c>
      <c r="AC114" s="93">
        <f>AA114/1000*AB114</f>
        <v>934.20421099999999</v>
      </c>
      <c r="AD114" s="8"/>
    </row>
    <row r="115" spans="2:30" x14ac:dyDescent="0.25">
      <c r="AA115" s="87">
        <f>SUM(AA114)</f>
        <v>20</v>
      </c>
      <c r="AB115" s="90">
        <f>AVERAGE(AB114)/1000</f>
        <v>46.710210549999999</v>
      </c>
      <c r="AC115" s="89">
        <f>SUM(AC114)</f>
        <v>934.20421099999999</v>
      </c>
    </row>
    <row r="117" spans="2:30" ht="18.75" x14ac:dyDescent="0.3">
      <c r="J117" s="16" t="s">
        <v>52</v>
      </c>
      <c r="K117" s="59" t="s">
        <v>838</v>
      </c>
      <c r="L117" s="59"/>
      <c r="M117" s="60"/>
      <c r="N117" s="60"/>
    </row>
    <row r="118" spans="2:30" x14ac:dyDescent="0.25">
      <c r="B118">
        <v>42</v>
      </c>
      <c r="C118" t="s">
        <v>1908</v>
      </c>
      <c r="D118" t="s">
        <v>1811</v>
      </c>
      <c r="E118" t="s">
        <v>1835</v>
      </c>
      <c r="F118" t="s">
        <v>1836</v>
      </c>
      <c r="G118" t="s">
        <v>2</v>
      </c>
      <c r="H118" t="s">
        <v>45</v>
      </c>
      <c r="J118" s="10" t="s">
        <v>7</v>
      </c>
      <c r="K118" s="10" t="s">
        <v>761</v>
      </c>
      <c r="L118" s="10"/>
      <c r="M118" s="98" t="s">
        <v>759</v>
      </c>
      <c r="N118" s="11" t="s">
        <v>840</v>
      </c>
      <c r="O118" s="10" t="s">
        <v>303</v>
      </c>
      <c r="P118" s="10" t="s">
        <v>766</v>
      </c>
      <c r="Q118" s="10" t="s">
        <v>1514</v>
      </c>
      <c r="R118" s="10"/>
      <c r="S118" s="8"/>
      <c r="T118" s="166">
        <v>200000006952</v>
      </c>
      <c r="U118" s="10" t="s">
        <v>841</v>
      </c>
      <c r="V118" s="8" t="s">
        <v>1497</v>
      </c>
      <c r="W118" s="8" t="s">
        <v>1551</v>
      </c>
      <c r="X118" s="8" t="s">
        <v>1514</v>
      </c>
      <c r="Y118" s="8"/>
      <c r="Z118" s="8"/>
      <c r="AA118" s="8">
        <v>0</v>
      </c>
      <c r="AB118" s="8" t="s">
        <v>17</v>
      </c>
      <c r="AC118" s="93"/>
      <c r="AD118" s="8"/>
    </row>
    <row r="119" spans="2:30" x14ac:dyDescent="0.25">
      <c r="AC119" s="126">
        <f>SUM(AC118)</f>
        <v>0</v>
      </c>
    </row>
    <row r="121" spans="2:30" ht="18.75" x14ac:dyDescent="0.3">
      <c r="J121" s="16" t="s">
        <v>52</v>
      </c>
      <c r="K121" s="18" t="s">
        <v>848</v>
      </c>
      <c r="L121" s="18"/>
      <c r="M121" s="19"/>
      <c r="N121" s="19"/>
      <c r="U121" t="s">
        <v>847</v>
      </c>
    </row>
    <row r="122" spans="2:30" x14ac:dyDescent="0.25">
      <c r="B122">
        <v>48</v>
      </c>
      <c r="C122" t="s">
        <v>1908</v>
      </c>
      <c r="D122" t="s">
        <v>1837</v>
      </c>
      <c r="E122" t="s">
        <v>1838</v>
      </c>
      <c r="F122" t="s">
        <v>1839</v>
      </c>
      <c r="G122" t="s">
        <v>10</v>
      </c>
      <c r="I122" t="s">
        <v>1817</v>
      </c>
      <c r="J122" s="10" t="s">
        <v>7</v>
      </c>
      <c r="K122" s="10" t="s">
        <v>758</v>
      </c>
      <c r="L122" s="10"/>
      <c r="M122" s="98" t="s">
        <v>830</v>
      </c>
      <c r="N122" s="11" t="s">
        <v>844</v>
      </c>
      <c r="O122" s="10" t="s">
        <v>339</v>
      </c>
      <c r="P122" s="10" t="s">
        <v>10</v>
      </c>
      <c r="Q122" s="10"/>
      <c r="R122" s="10" t="s">
        <v>1802</v>
      </c>
      <c r="S122" s="8" t="s">
        <v>98</v>
      </c>
      <c r="T122" s="166">
        <v>200000000411</v>
      </c>
      <c r="U122" s="73">
        <v>8.5000000000000006E-2</v>
      </c>
      <c r="V122" s="8" t="s">
        <v>1504</v>
      </c>
      <c r="W122" s="8" t="s">
        <v>1552</v>
      </c>
      <c r="X122" s="8" t="s">
        <v>849</v>
      </c>
      <c r="Y122" s="8" t="s">
        <v>15</v>
      </c>
      <c r="Z122" s="8"/>
      <c r="AA122" s="14">
        <v>135.7873011534009</v>
      </c>
      <c r="AB122" s="85">
        <v>27680.189648853029</v>
      </c>
      <c r="AC122" s="93">
        <f>AA122/1000*AB122</f>
        <v>3758.6182478320566</v>
      </c>
      <c r="AD122" s="8"/>
    </row>
    <row r="123" spans="2:30" x14ac:dyDescent="0.25">
      <c r="AA123" s="87">
        <f>SUM(AA122)</f>
        <v>135.7873011534009</v>
      </c>
      <c r="AB123" s="90">
        <f>AVERAGE(AB122)/1000</f>
        <v>27.68018964885303</v>
      </c>
      <c r="AC123" s="89">
        <f>SUM(AC122:AC122)</f>
        <v>3758.6182478320566</v>
      </c>
    </row>
    <row r="125" spans="2:30" ht="18.75" x14ac:dyDescent="0.3">
      <c r="J125" s="16" t="s">
        <v>52</v>
      </c>
      <c r="K125" s="25" t="s">
        <v>1513</v>
      </c>
      <c r="L125" s="25"/>
      <c r="M125" s="26"/>
      <c r="N125" s="26"/>
      <c r="O125" s="26"/>
    </row>
    <row r="126" spans="2:30" x14ac:dyDescent="0.25">
      <c r="B126">
        <v>58</v>
      </c>
      <c r="C126" t="s">
        <v>1908</v>
      </c>
      <c r="D126" t="s">
        <v>1837</v>
      </c>
      <c r="E126" t="s">
        <v>19</v>
      </c>
      <c r="F126" t="s">
        <v>1840</v>
      </c>
      <c r="G126" t="s">
        <v>10</v>
      </c>
      <c r="I126" t="s">
        <v>1841</v>
      </c>
      <c r="J126" s="10" t="s">
        <v>7</v>
      </c>
      <c r="K126" s="10" t="s">
        <v>758</v>
      </c>
      <c r="L126" s="10"/>
      <c r="M126" s="98" t="s">
        <v>830</v>
      </c>
      <c r="N126" s="11" t="s">
        <v>845</v>
      </c>
      <c r="O126" s="10" t="s">
        <v>339</v>
      </c>
      <c r="P126" s="10" t="s">
        <v>850</v>
      </c>
      <c r="Q126" s="10" t="s">
        <v>1507</v>
      </c>
      <c r="R126" s="10" t="s">
        <v>1508</v>
      </c>
      <c r="S126" s="8" t="s">
        <v>98</v>
      </c>
      <c r="T126" s="166">
        <v>200000000427</v>
      </c>
      <c r="U126" s="23">
        <v>7.4999999999999997E-2</v>
      </c>
      <c r="V126" s="8" t="s">
        <v>1505</v>
      </c>
      <c r="W126" s="8" t="s">
        <v>1553</v>
      </c>
      <c r="X126" s="8" t="s">
        <v>12</v>
      </c>
      <c r="Y126" s="8"/>
      <c r="Z126" s="8"/>
      <c r="AA126" s="14">
        <v>1123.3470000000004</v>
      </c>
      <c r="AB126" s="85">
        <v>23399.985080178772</v>
      </c>
      <c r="AC126" s="93">
        <f>AA126/1000*AB126</f>
        <v>26286.303039863596</v>
      </c>
      <c r="AD126" s="8"/>
    </row>
    <row r="127" spans="2:30" x14ac:dyDescent="0.25">
      <c r="AA127" s="87">
        <f>SUM(AA126)</f>
        <v>1123.3470000000004</v>
      </c>
      <c r="AB127" s="90">
        <f>AVERAGE(AB126)/1000</f>
        <v>23.399985080178773</v>
      </c>
      <c r="AC127" s="89">
        <f>SUM(AC126)</f>
        <v>26286.303039863596</v>
      </c>
    </row>
    <row r="129" spans="2:35" ht="18.75" x14ac:dyDescent="0.3">
      <c r="J129" s="16" t="s">
        <v>52</v>
      </c>
      <c r="K129" s="25" t="s">
        <v>852</v>
      </c>
      <c r="L129" s="25"/>
      <c r="M129" s="26"/>
      <c r="N129" s="26"/>
      <c r="O129" s="26"/>
      <c r="P129" s="26"/>
    </row>
    <row r="130" spans="2:35" x14ac:dyDescent="0.25">
      <c r="B130">
        <v>59</v>
      </c>
      <c r="C130" t="s">
        <v>1908</v>
      </c>
      <c r="D130" t="s">
        <v>1837</v>
      </c>
      <c r="E130" t="s">
        <v>19</v>
      </c>
      <c r="F130" t="s">
        <v>1840</v>
      </c>
      <c r="G130" t="s">
        <v>10</v>
      </c>
      <c r="I130" t="s">
        <v>11</v>
      </c>
      <c r="J130" s="10" t="s">
        <v>7</v>
      </c>
      <c r="K130" s="10" t="s">
        <v>758</v>
      </c>
      <c r="L130" s="10"/>
      <c r="M130" s="98" t="s">
        <v>830</v>
      </c>
      <c r="N130" s="11" t="s">
        <v>851</v>
      </c>
      <c r="O130" s="10" t="s">
        <v>339</v>
      </c>
      <c r="P130" s="10" t="s">
        <v>853</v>
      </c>
      <c r="Q130" s="10" t="s">
        <v>1509</v>
      </c>
      <c r="R130" s="10" t="s">
        <v>98</v>
      </c>
      <c r="S130" s="8" t="s">
        <v>1510</v>
      </c>
      <c r="T130" s="166">
        <v>200000005821</v>
      </c>
      <c r="U130" s="23">
        <v>1.4999999999999999E-2</v>
      </c>
      <c r="V130" s="8" t="s">
        <v>1505</v>
      </c>
      <c r="W130" s="8" t="s">
        <v>1554</v>
      </c>
      <c r="X130" s="8" t="s">
        <v>770</v>
      </c>
      <c r="Y130" s="8" t="s">
        <v>771</v>
      </c>
      <c r="Z130" s="8" t="s">
        <v>1514</v>
      </c>
      <c r="AA130" s="8">
        <v>1741.7990000000004</v>
      </c>
      <c r="AB130" s="85">
        <v>13462.624126627687</v>
      </c>
      <c r="AC130" s="93">
        <f>AA130/1000*AB130</f>
        <v>23449.185241135987</v>
      </c>
      <c r="AD130" s="8"/>
    </row>
    <row r="131" spans="2:35" x14ac:dyDescent="0.25">
      <c r="B131">
        <v>59</v>
      </c>
      <c r="C131" t="s">
        <v>1908</v>
      </c>
      <c r="D131" t="s">
        <v>1837</v>
      </c>
      <c r="E131" t="s">
        <v>19</v>
      </c>
      <c r="F131" t="s">
        <v>1840</v>
      </c>
      <c r="G131" t="s">
        <v>10</v>
      </c>
      <c r="I131" t="s">
        <v>11</v>
      </c>
      <c r="J131" s="10" t="s">
        <v>7</v>
      </c>
      <c r="K131" s="10" t="s">
        <v>761</v>
      </c>
      <c r="L131" s="10"/>
      <c r="M131" s="98" t="s">
        <v>831</v>
      </c>
      <c r="N131" s="11" t="s">
        <v>851</v>
      </c>
      <c r="O131" s="10" t="s">
        <v>339</v>
      </c>
      <c r="P131" s="10" t="s">
        <v>853</v>
      </c>
      <c r="Q131" s="10" t="s">
        <v>1509</v>
      </c>
      <c r="R131" s="10" t="s">
        <v>98</v>
      </c>
      <c r="S131" s="8" t="s">
        <v>1510</v>
      </c>
      <c r="T131" s="166">
        <v>200000005821</v>
      </c>
      <c r="U131" s="23">
        <v>1.4999999999999999E-2</v>
      </c>
      <c r="V131" s="8" t="s">
        <v>1505</v>
      </c>
      <c r="W131" s="8" t="s">
        <v>1555</v>
      </c>
      <c r="X131" s="8" t="s">
        <v>770</v>
      </c>
      <c r="Y131" s="8" t="s">
        <v>771</v>
      </c>
      <c r="Z131" s="8" t="s">
        <v>1514</v>
      </c>
      <c r="AA131" s="8" t="s">
        <v>1492</v>
      </c>
      <c r="AB131" s="8"/>
      <c r="AC131" s="8"/>
      <c r="AD131" s="8"/>
    </row>
    <row r="132" spans="2:35" x14ac:dyDescent="0.25">
      <c r="AA132" s="87">
        <f>SUM(AA130:AA131)</f>
        <v>1741.7990000000004</v>
      </c>
      <c r="AB132" s="90">
        <f>AVERAGE(AB130:AB131)/1000</f>
        <v>13.462624126627686</v>
      </c>
      <c r="AC132" s="89">
        <f>SUM(AC130:AC131)</f>
        <v>23449.185241135987</v>
      </c>
    </row>
    <row r="134" spans="2:35" ht="18.75" x14ac:dyDescent="0.3">
      <c r="J134" s="16" t="s">
        <v>52</v>
      </c>
      <c r="K134" s="18" t="s">
        <v>855</v>
      </c>
      <c r="L134" s="18"/>
      <c r="M134" s="19"/>
      <c r="N134" s="19"/>
    </row>
    <row r="135" spans="2:35" x14ac:dyDescent="0.25">
      <c r="B135">
        <v>45</v>
      </c>
      <c r="C135" t="s">
        <v>1908</v>
      </c>
      <c r="D135" t="s">
        <v>1837</v>
      </c>
      <c r="E135" t="s">
        <v>1838</v>
      </c>
      <c r="F135" t="s">
        <v>1842</v>
      </c>
      <c r="G135" t="s">
        <v>10</v>
      </c>
      <c r="I135" t="s">
        <v>1817</v>
      </c>
      <c r="J135" s="10" t="s">
        <v>7</v>
      </c>
      <c r="K135" s="10" t="s">
        <v>758</v>
      </c>
      <c r="L135" s="10"/>
      <c r="M135" s="98" t="s">
        <v>760</v>
      </c>
      <c r="N135" s="11" t="s">
        <v>854</v>
      </c>
      <c r="O135" s="10" t="s">
        <v>303</v>
      </c>
      <c r="P135" s="10" t="s">
        <v>856</v>
      </c>
      <c r="Q135" s="10" t="s">
        <v>1514</v>
      </c>
      <c r="R135" s="10"/>
      <c r="S135" s="8"/>
      <c r="T135" s="166">
        <v>200000006717</v>
      </c>
      <c r="U135" s="22">
        <v>0.02</v>
      </c>
      <c r="V135" s="8"/>
      <c r="W135" s="8" t="s">
        <v>1556</v>
      </c>
      <c r="X135" s="8" t="s">
        <v>770</v>
      </c>
      <c r="Y135" s="8" t="s">
        <v>1514</v>
      </c>
      <c r="Z135" s="8"/>
      <c r="AA135" s="14">
        <v>1408.2810000000002</v>
      </c>
      <c r="AB135" s="85">
        <v>59610.332110873554</v>
      </c>
      <c r="AC135" s="93">
        <f>AA135/1000*AB135</f>
        <v>83948.098115433124</v>
      </c>
      <c r="AD135" s="8"/>
    </row>
    <row r="136" spans="2:35" x14ac:dyDescent="0.25">
      <c r="AA136" s="87">
        <f>SUM(AA135)</f>
        <v>1408.2810000000002</v>
      </c>
      <c r="AB136" s="90">
        <f>AVERAGE(AB135)/1000</f>
        <v>59.610332110873557</v>
      </c>
      <c r="AC136" s="89">
        <f>SUM(AC135)</f>
        <v>83948.098115433124</v>
      </c>
    </row>
    <row r="138" spans="2:35" ht="18.75" x14ac:dyDescent="0.3">
      <c r="J138" s="16" t="s">
        <v>52</v>
      </c>
      <c r="K138" s="102" t="s">
        <v>858</v>
      </c>
      <c r="L138" s="102"/>
      <c r="M138" s="103"/>
      <c r="N138" s="103"/>
    </row>
    <row r="139" spans="2:35" x14ac:dyDescent="0.25">
      <c r="B139">
        <v>93</v>
      </c>
      <c r="C139" t="s">
        <v>1908</v>
      </c>
      <c r="D139" t="s">
        <v>1837</v>
      </c>
      <c r="E139" t="s">
        <v>1833</v>
      </c>
      <c r="F139" t="s">
        <v>1843</v>
      </c>
      <c r="G139" t="s">
        <v>10</v>
      </c>
      <c r="I139" t="s">
        <v>1817</v>
      </c>
      <c r="J139" s="10" t="s">
        <v>7</v>
      </c>
      <c r="K139" s="10" t="s">
        <v>758</v>
      </c>
      <c r="L139" s="10"/>
      <c r="M139" s="98" t="s">
        <v>830</v>
      </c>
      <c r="N139" s="11" t="s">
        <v>857</v>
      </c>
      <c r="O139" s="10" t="s">
        <v>339</v>
      </c>
      <c r="P139" s="8" t="s">
        <v>846</v>
      </c>
      <c r="Q139" s="8" t="s">
        <v>1514</v>
      </c>
      <c r="R139" s="8"/>
      <c r="S139" s="8"/>
      <c r="T139" s="166">
        <v>200000006504</v>
      </c>
      <c r="U139" s="8">
        <v>0.23</v>
      </c>
      <c r="V139" s="8" t="s">
        <v>1511</v>
      </c>
      <c r="W139" s="8" t="s">
        <v>1557</v>
      </c>
      <c r="X139" s="8" t="s">
        <v>860</v>
      </c>
      <c r="Y139" s="8" t="s">
        <v>1514</v>
      </c>
      <c r="Z139" s="8"/>
      <c r="AA139" s="14">
        <v>7536.5330000000004</v>
      </c>
      <c r="AB139" s="14">
        <v>3329.0002180047491</v>
      </c>
      <c r="AC139" s="93">
        <f>AA139/1000*AB139</f>
        <v>25089.119999999988</v>
      </c>
      <c r="AD139" s="8"/>
      <c r="AE139" s="83">
        <f>AA139*AB140/1000*U139/U140</f>
        <v>19337.723686369576</v>
      </c>
      <c r="AF139" s="126">
        <f>AC139-AE139</f>
        <v>5751.3963136304119</v>
      </c>
    </row>
    <row r="140" spans="2:35" x14ac:dyDescent="0.25">
      <c r="B140">
        <v>93</v>
      </c>
      <c r="C140" t="s">
        <v>1908</v>
      </c>
      <c r="D140" t="s">
        <v>1837</v>
      </c>
      <c r="E140" t="s">
        <v>1833</v>
      </c>
      <c r="F140" t="s">
        <v>1843</v>
      </c>
      <c r="G140" t="s">
        <v>10</v>
      </c>
      <c r="I140" t="s">
        <v>1817</v>
      </c>
      <c r="J140" s="10" t="s">
        <v>7</v>
      </c>
      <c r="K140" s="10" t="s">
        <v>758</v>
      </c>
      <c r="L140" s="10"/>
      <c r="M140" s="98" t="s">
        <v>830</v>
      </c>
      <c r="N140" s="11" t="s">
        <v>859</v>
      </c>
      <c r="O140" s="10" t="s">
        <v>339</v>
      </c>
      <c r="P140" s="8" t="s">
        <v>846</v>
      </c>
      <c r="Q140" s="8" t="s">
        <v>1514</v>
      </c>
      <c r="R140" s="8"/>
      <c r="S140" s="8"/>
      <c r="T140" s="166">
        <v>200000008272</v>
      </c>
      <c r="U140" s="8">
        <v>0.14499999999999999</v>
      </c>
      <c r="V140" s="8" t="s">
        <v>1511</v>
      </c>
      <c r="W140" s="8" t="s">
        <v>1559</v>
      </c>
      <c r="X140" s="8" t="s">
        <v>860</v>
      </c>
      <c r="Y140" s="8" t="s">
        <v>1200</v>
      </c>
      <c r="Z140" s="8" t="s">
        <v>1514</v>
      </c>
      <c r="AA140" s="14">
        <v>55288.353000000017</v>
      </c>
      <c r="AB140" s="14">
        <v>1617.6103293601216</v>
      </c>
      <c r="AC140" s="93">
        <f>AA140/1000*AB140</f>
        <v>89435.010906108684</v>
      </c>
      <c r="AD140" s="8"/>
      <c r="AI140" t="s">
        <v>1200</v>
      </c>
    </row>
    <row r="141" spans="2:35" x14ac:dyDescent="0.25">
      <c r="B141">
        <v>93</v>
      </c>
      <c r="C141" t="s">
        <v>1908</v>
      </c>
      <c r="D141" t="s">
        <v>1837</v>
      </c>
      <c r="E141" t="s">
        <v>1833</v>
      </c>
      <c r="F141" t="s">
        <v>1843</v>
      </c>
      <c r="G141" t="s">
        <v>10</v>
      </c>
      <c r="I141" t="s">
        <v>1817</v>
      </c>
      <c r="J141" s="10" t="s">
        <v>7</v>
      </c>
      <c r="K141" s="10" t="s">
        <v>758</v>
      </c>
      <c r="L141" s="10"/>
      <c r="M141" s="98" t="s">
        <v>809</v>
      </c>
      <c r="N141" s="11" t="s">
        <v>859</v>
      </c>
      <c r="O141" s="10" t="s">
        <v>339</v>
      </c>
      <c r="P141" s="8" t="s">
        <v>846</v>
      </c>
      <c r="Q141" s="8" t="s">
        <v>1514</v>
      </c>
      <c r="R141" s="8"/>
      <c r="S141" s="8"/>
      <c r="T141" s="166">
        <v>200000008272</v>
      </c>
      <c r="U141" s="8">
        <v>0.14499999999999999</v>
      </c>
      <c r="V141" s="8" t="s">
        <v>1511</v>
      </c>
      <c r="W141" s="8" t="s">
        <v>1562</v>
      </c>
      <c r="X141" s="8" t="s">
        <v>860</v>
      </c>
      <c r="Y141" s="8" t="s">
        <v>1200</v>
      </c>
      <c r="Z141" s="8" t="s">
        <v>1514</v>
      </c>
      <c r="AA141" s="8" t="s">
        <v>1492</v>
      </c>
      <c r="AB141" s="8"/>
      <c r="AC141" s="8"/>
      <c r="AD141" s="8"/>
      <c r="AI141" t="s">
        <v>1200</v>
      </c>
    </row>
    <row r="142" spans="2:35" x14ac:dyDescent="0.25">
      <c r="B142">
        <v>93</v>
      </c>
      <c r="C142" t="s">
        <v>1908</v>
      </c>
      <c r="D142" t="s">
        <v>1837</v>
      </c>
      <c r="E142" t="s">
        <v>1833</v>
      </c>
      <c r="F142" t="s">
        <v>1843</v>
      </c>
      <c r="G142" t="s">
        <v>10</v>
      </c>
      <c r="I142" t="s">
        <v>1817</v>
      </c>
      <c r="J142" s="10" t="s">
        <v>7</v>
      </c>
      <c r="K142" s="10" t="s">
        <v>761</v>
      </c>
      <c r="L142" s="10"/>
      <c r="M142" s="98" t="s">
        <v>842</v>
      </c>
      <c r="N142" s="11" t="s">
        <v>859</v>
      </c>
      <c r="O142" s="10" t="s">
        <v>339</v>
      </c>
      <c r="P142" s="8" t="s">
        <v>846</v>
      </c>
      <c r="Q142" s="8" t="s">
        <v>1514</v>
      </c>
      <c r="R142" s="8"/>
      <c r="S142" s="8"/>
      <c r="T142" s="166">
        <v>200000008272</v>
      </c>
      <c r="U142" s="8">
        <v>0.14499999999999999</v>
      </c>
      <c r="V142" s="8" t="s">
        <v>1511</v>
      </c>
      <c r="W142" s="8" t="s">
        <v>1558</v>
      </c>
      <c r="X142" s="8" t="s">
        <v>860</v>
      </c>
      <c r="Y142" s="8" t="s">
        <v>1200</v>
      </c>
      <c r="Z142" s="8" t="s">
        <v>1514</v>
      </c>
      <c r="AA142" s="8" t="s">
        <v>1492</v>
      </c>
      <c r="AB142" s="8"/>
      <c r="AC142" s="8"/>
      <c r="AD142" s="8"/>
      <c r="AI142" t="s">
        <v>1200</v>
      </c>
    </row>
    <row r="143" spans="2:35" x14ac:dyDescent="0.25">
      <c r="B143">
        <v>93</v>
      </c>
      <c r="C143" t="s">
        <v>1908</v>
      </c>
      <c r="D143" t="s">
        <v>1837</v>
      </c>
      <c r="E143" t="s">
        <v>1833</v>
      </c>
      <c r="F143" t="s">
        <v>1843</v>
      </c>
      <c r="G143" t="s">
        <v>10</v>
      </c>
      <c r="I143" t="s">
        <v>1817</v>
      </c>
      <c r="J143" s="10" t="s">
        <v>7</v>
      </c>
      <c r="K143" s="10" t="s">
        <v>761</v>
      </c>
      <c r="L143" s="10"/>
      <c r="M143" s="98" t="s">
        <v>843</v>
      </c>
      <c r="N143" s="11" t="s">
        <v>859</v>
      </c>
      <c r="O143" s="10" t="s">
        <v>339</v>
      </c>
      <c r="P143" s="8" t="s">
        <v>846</v>
      </c>
      <c r="Q143" s="8" t="s">
        <v>1514</v>
      </c>
      <c r="R143" s="8"/>
      <c r="S143" s="8"/>
      <c r="T143" s="166">
        <v>200000008272</v>
      </c>
      <c r="U143" s="8">
        <v>0.14499999999999999</v>
      </c>
      <c r="V143" s="8" t="s">
        <v>1511</v>
      </c>
      <c r="W143" s="8" t="s">
        <v>1560</v>
      </c>
      <c r="X143" s="8" t="s">
        <v>860</v>
      </c>
      <c r="Y143" s="8" t="s">
        <v>1200</v>
      </c>
      <c r="Z143" s="8" t="s">
        <v>1514</v>
      </c>
      <c r="AA143" s="8" t="s">
        <v>1492</v>
      </c>
      <c r="AB143" s="8"/>
      <c r="AC143" s="8"/>
      <c r="AD143" s="8"/>
      <c r="AI143" t="s">
        <v>1200</v>
      </c>
    </row>
    <row r="144" spans="2:35" x14ac:dyDescent="0.25">
      <c r="B144">
        <v>93</v>
      </c>
      <c r="C144" t="s">
        <v>1908</v>
      </c>
      <c r="D144" t="s">
        <v>1837</v>
      </c>
      <c r="E144" t="s">
        <v>1833</v>
      </c>
      <c r="F144" t="s">
        <v>1843</v>
      </c>
      <c r="G144" t="s">
        <v>10</v>
      </c>
      <c r="I144" t="s">
        <v>1817</v>
      </c>
      <c r="J144" s="10" t="s">
        <v>7</v>
      </c>
      <c r="K144" s="10" t="s">
        <v>761</v>
      </c>
      <c r="L144" s="10"/>
      <c r="M144" s="98" t="s">
        <v>831</v>
      </c>
      <c r="N144" s="11" t="s">
        <v>859</v>
      </c>
      <c r="O144" s="10" t="s">
        <v>339</v>
      </c>
      <c r="P144" s="8" t="s">
        <v>846</v>
      </c>
      <c r="Q144" s="8" t="s">
        <v>1514</v>
      </c>
      <c r="R144" s="8"/>
      <c r="S144" s="8"/>
      <c r="T144" s="166">
        <v>200000008272</v>
      </c>
      <c r="U144" s="8">
        <v>0.14499999999999999</v>
      </c>
      <c r="V144" s="8" t="s">
        <v>1511</v>
      </c>
      <c r="W144" s="8" t="s">
        <v>1561</v>
      </c>
      <c r="X144" s="8" t="s">
        <v>860</v>
      </c>
      <c r="Y144" s="8" t="s">
        <v>1200</v>
      </c>
      <c r="Z144" s="8" t="s">
        <v>1514</v>
      </c>
      <c r="AA144" s="8" t="s">
        <v>1492</v>
      </c>
      <c r="AB144" s="8"/>
      <c r="AC144" s="8"/>
      <c r="AD144" s="8"/>
      <c r="AI144" t="s">
        <v>1200</v>
      </c>
    </row>
    <row r="145" spans="2:35" x14ac:dyDescent="0.25">
      <c r="AA145" s="87">
        <f>SUM(AA139:AA144)</f>
        <v>62824.88600000002</v>
      </c>
      <c r="AB145" s="90">
        <f>AVERAGE(AB139:AB144)/1000</f>
        <v>2.4733052736824352</v>
      </c>
      <c r="AC145" s="89">
        <f>SUM(AC139:AC144)</f>
        <v>114524.13090610868</v>
      </c>
    </row>
    <row r="147" spans="2:35" ht="18.75" x14ac:dyDescent="0.3">
      <c r="J147" s="16" t="s">
        <v>52</v>
      </c>
      <c r="K147" s="17" t="s">
        <v>862</v>
      </c>
      <c r="L147" s="17"/>
      <c r="M147" s="34"/>
      <c r="N147" s="34"/>
    </row>
    <row r="148" spans="2:35" x14ac:dyDescent="0.25">
      <c r="B148">
        <v>101</v>
      </c>
      <c r="C148" t="s">
        <v>26</v>
      </c>
      <c r="D148" t="s">
        <v>1844</v>
      </c>
      <c r="E148" t="s">
        <v>1826</v>
      </c>
      <c r="F148" t="s">
        <v>1845</v>
      </c>
      <c r="J148" s="10" t="s">
        <v>7</v>
      </c>
      <c r="K148" s="10" t="s">
        <v>758</v>
      </c>
      <c r="L148" s="10"/>
      <c r="M148" s="98" t="s">
        <v>760</v>
      </c>
      <c r="N148" s="11" t="s">
        <v>863</v>
      </c>
      <c r="O148" s="10" t="s">
        <v>303</v>
      </c>
      <c r="P148" s="10" t="s">
        <v>25</v>
      </c>
      <c r="Q148" s="10"/>
      <c r="R148" s="10"/>
      <c r="S148" s="8"/>
      <c r="T148" s="166">
        <v>200000006987</v>
      </c>
      <c r="U148" s="8"/>
      <c r="V148" s="8" t="s">
        <v>1512</v>
      </c>
      <c r="W148" s="8" t="s">
        <v>1563</v>
      </c>
      <c r="X148" s="8" t="s">
        <v>23</v>
      </c>
      <c r="Y148" s="8"/>
      <c r="Z148" s="8"/>
      <c r="AA148" s="14">
        <v>1045.807</v>
      </c>
      <c r="AB148" s="85">
        <v>45718.808537330515</v>
      </c>
      <c r="AC148" s="93">
        <f>AA148/1000*AB148</f>
        <v>47813.05000000001</v>
      </c>
      <c r="AD148" s="8"/>
      <c r="AI148" t="s">
        <v>864</v>
      </c>
    </row>
    <row r="149" spans="2:35" x14ac:dyDescent="0.25">
      <c r="AA149" s="87">
        <f>SUM(AA148)</f>
        <v>1045.807</v>
      </c>
      <c r="AB149" s="90">
        <f>AVERAGE(AB148)/1000</f>
        <v>45.718808537330517</v>
      </c>
      <c r="AC149" s="89">
        <f>SUM(AC148)</f>
        <v>47813.05000000001</v>
      </c>
    </row>
    <row r="151" spans="2:35" ht="18.75" x14ac:dyDescent="0.3">
      <c r="J151" s="16" t="s">
        <v>52</v>
      </c>
      <c r="K151" s="81" t="s">
        <v>866</v>
      </c>
      <c r="L151" s="81"/>
      <c r="M151" s="82"/>
      <c r="N151" s="82"/>
    </row>
    <row r="152" spans="2:35" x14ac:dyDescent="0.25">
      <c r="B152">
        <v>104</v>
      </c>
      <c r="C152" t="s">
        <v>26</v>
      </c>
      <c r="D152" t="s">
        <v>1844</v>
      </c>
      <c r="E152" t="s">
        <v>2105</v>
      </c>
      <c r="F152" t="s">
        <v>2106</v>
      </c>
      <c r="J152" s="10" t="s">
        <v>7</v>
      </c>
      <c r="K152" s="10" t="s">
        <v>758</v>
      </c>
      <c r="L152" s="10"/>
      <c r="M152" s="98" t="s">
        <v>830</v>
      </c>
      <c r="N152" s="11" t="s">
        <v>865</v>
      </c>
      <c r="O152" s="10" t="s">
        <v>339</v>
      </c>
      <c r="P152" s="10" t="s">
        <v>25</v>
      </c>
      <c r="Q152" s="10"/>
      <c r="R152" s="10"/>
      <c r="S152" s="8"/>
      <c r="T152" s="166">
        <v>200000002941</v>
      </c>
      <c r="U152" s="8" t="s">
        <v>867</v>
      </c>
      <c r="V152" s="8" t="s">
        <v>293</v>
      </c>
      <c r="W152" s="8" t="s">
        <v>1564</v>
      </c>
      <c r="X152" s="8" t="s">
        <v>23</v>
      </c>
      <c r="Y152" s="8"/>
      <c r="Z152" s="8"/>
      <c r="AA152" s="14">
        <v>9608.8937202410052</v>
      </c>
      <c r="AB152" s="85">
        <v>45332.510139258717</v>
      </c>
      <c r="AC152" s="93">
        <f>AA152/1000*AB152</f>
        <v>435595.27199988475</v>
      </c>
      <c r="AD152" s="8"/>
    </row>
    <row r="153" spans="2:35" x14ac:dyDescent="0.25">
      <c r="AA153" s="87">
        <f>SUM(AA152)</f>
        <v>9608.8937202410052</v>
      </c>
      <c r="AB153" s="90">
        <f>AVERAGE(AB152)/1000</f>
        <v>45.332510139258716</v>
      </c>
      <c r="AC153" s="89">
        <f>SUM(AC152)</f>
        <v>435595.27199988475</v>
      </c>
    </row>
    <row r="155" spans="2:35" ht="18.75" x14ac:dyDescent="0.3">
      <c r="J155" s="16" t="s">
        <v>52</v>
      </c>
      <c r="K155" s="16" t="s">
        <v>1487</v>
      </c>
      <c r="L155" s="16"/>
    </row>
    <row r="156" spans="2:35" x14ac:dyDescent="0.25">
      <c r="B156">
        <v>43</v>
      </c>
      <c r="C156" t="s">
        <v>1908</v>
      </c>
      <c r="D156" t="s">
        <v>1847</v>
      </c>
      <c r="E156" t="s">
        <v>1848</v>
      </c>
      <c r="F156" t="s">
        <v>798</v>
      </c>
      <c r="G156" t="s">
        <v>10</v>
      </c>
      <c r="I156" t="s">
        <v>1817</v>
      </c>
      <c r="J156" s="10" t="s">
        <v>7</v>
      </c>
      <c r="K156" s="10" t="s">
        <v>758</v>
      </c>
      <c r="L156" s="10"/>
      <c r="M156" s="98" t="s">
        <v>763</v>
      </c>
      <c r="N156" s="8" t="s">
        <v>1488</v>
      </c>
      <c r="O156" s="8" t="s">
        <v>297</v>
      </c>
      <c r="P156" s="8" t="s">
        <v>1565</v>
      </c>
      <c r="Q156" s="8" t="s">
        <v>1514</v>
      </c>
      <c r="R156" s="8"/>
      <c r="S156" s="8"/>
      <c r="T156" s="169">
        <v>200000001672</v>
      </c>
      <c r="U156" s="8"/>
      <c r="V156" s="8"/>
      <c r="W156" s="8" t="s">
        <v>1518</v>
      </c>
      <c r="X156" s="8" t="s">
        <v>13</v>
      </c>
      <c r="Y156" s="8"/>
      <c r="Z156" s="8"/>
      <c r="AA156" s="85">
        <v>7440.808</v>
      </c>
      <c r="AB156" s="8">
        <v>8763.7181656605408</v>
      </c>
      <c r="AC156" s="93">
        <f>AA156/1000*AB156</f>
        <v>65209.144236792272</v>
      </c>
      <c r="AD156" s="8"/>
    </row>
    <row r="157" spans="2:35" x14ac:dyDescent="0.25">
      <c r="B157">
        <v>43</v>
      </c>
      <c r="C157" t="s">
        <v>1908</v>
      </c>
      <c r="D157" t="s">
        <v>1847</v>
      </c>
      <c r="E157" t="s">
        <v>1848</v>
      </c>
      <c r="F157" t="s">
        <v>798</v>
      </c>
      <c r="G157" t="s">
        <v>2</v>
      </c>
      <c r="J157" s="10" t="s">
        <v>7</v>
      </c>
      <c r="K157" s="10" t="s">
        <v>758</v>
      </c>
      <c r="L157" s="10"/>
      <c r="M157" s="98" t="s">
        <v>760</v>
      </c>
      <c r="N157" s="8" t="s">
        <v>1250</v>
      </c>
      <c r="O157" s="8" t="s">
        <v>303</v>
      </c>
      <c r="P157" s="8"/>
      <c r="Q157" s="8"/>
      <c r="R157" s="8"/>
      <c r="S157" s="8"/>
      <c r="T157" s="169">
        <v>200000007161</v>
      </c>
      <c r="U157" s="8"/>
      <c r="V157" s="8"/>
      <c r="W157" s="8" t="s">
        <v>1566</v>
      </c>
      <c r="X157" s="8" t="s">
        <v>74</v>
      </c>
      <c r="Y157" s="8" t="s">
        <v>2093</v>
      </c>
      <c r="Z157" s="8"/>
      <c r="AA157" s="85">
        <v>8299.9959999999992</v>
      </c>
      <c r="AB157" s="8">
        <v>4818.1987234691424</v>
      </c>
      <c r="AC157" s="93">
        <f>AA157/1000*AB157</f>
        <v>39991.030131998981</v>
      </c>
      <c r="AD157" s="8"/>
      <c r="AI157" t="s">
        <v>1572</v>
      </c>
    </row>
    <row r="158" spans="2:35" x14ac:dyDescent="0.25">
      <c r="AA158" s="87">
        <f>SUM(AA156:AA157)</f>
        <v>15740.804</v>
      </c>
      <c r="AB158" s="90">
        <f>AVERAGE(AB156:AB157)/1000</f>
        <v>6.7909584445648417</v>
      </c>
      <c r="AC158" s="89">
        <f>SUM(AC156:AC157)</f>
        <v>105200.17436879125</v>
      </c>
    </row>
  </sheetData>
  <autoFilter ref="B1:AI1" xr:uid="{00000000-0001-0000-0500-000000000000}"/>
  <phoneticPr fontId="1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J247"/>
  <sheetViews>
    <sheetView zoomScale="70" zoomScaleNormal="70" workbookViewId="0">
      <pane ySplit="1" topLeftCell="A167" activePane="bottomLeft" state="frozen"/>
      <selection activeCell="I1" sqref="I1"/>
      <selection pane="bottomLeft" activeCell="W188" sqref="W188"/>
    </sheetView>
  </sheetViews>
  <sheetFormatPr defaultRowHeight="15" x14ac:dyDescent="0.25"/>
  <cols>
    <col min="1" max="1" width="5.5703125" customWidth="1"/>
    <col min="2" max="9" width="0" hidden="1" customWidth="1"/>
    <col min="12" max="12" width="0" hidden="1" customWidth="1"/>
    <col min="17" max="17" width="11.42578125" customWidth="1"/>
    <col min="20" max="20" width="18.28515625" customWidth="1"/>
    <col min="23" max="23" width="13" customWidth="1"/>
    <col min="25" max="25" width="12.7109375" customWidth="1"/>
    <col min="26" max="26" width="13.28515625" customWidth="1"/>
    <col min="27" max="27" width="14.5703125" customWidth="1"/>
    <col min="28" max="28" width="13.7109375" customWidth="1"/>
    <col min="29" max="29" width="13.5703125" customWidth="1"/>
    <col min="30" max="30" width="16.28515625" customWidth="1"/>
    <col min="31" max="31" width="13.85546875" customWidth="1"/>
    <col min="32" max="32" width="15.42578125" customWidth="1"/>
    <col min="33" max="33" width="23.85546875" customWidth="1"/>
    <col min="34" max="34" width="64.5703125" bestFit="1" customWidth="1"/>
  </cols>
  <sheetData>
    <row r="1" spans="2:35" ht="60" x14ac:dyDescent="0.25">
      <c r="J1" s="1" t="s">
        <v>378</v>
      </c>
      <c r="K1" s="1" t="s">
        <v>377</v>
      </c>
      <c r="L1" s="1" t="s">
        <v>1051</v>
      </c>
      <c r="M1" s="1" t="s">
        <v>756</v>
      </c>
      <c r="N1" s="1" t="s">
        <v>18</v>
      </c>
      <c r="O1" s="1" t="s">
        <v>287</v>
      </c>
      <c r="P1" s="1" t="s">
        <v>44</v>
      </c>
      <c r="Q1" s="9" t="s">
        <v>1897</v>
      </c>
      <c r="R1" s="1" t="s">
        <v>1898</v>
      </c>
      <c r="S1" s="1" t="s">
        <v>421</v>
      </c>
      <c r="T1" s="1" t="s">
        <v>507</v>
      </c>
      <c r="U1" s="9" t="s">
        <v>36</v>
      </c>
      <c r="V1" s="1" t="s">
        <v>704</v>
      </c>
      <c r="W1" s="9" t="s">
        <v>39</v>
      </c>
      <c r="X1" s="1" t="s">
        <v>33</v>
      </c>
      <c r="Y1" s="9" t="s">
        <v>2001</v>
      </c>
      <c r="Z1" s="9" t="s">
        <v>1896</v>
      </c>
      <c r="AA1" s="9" t="s">
        <v>2099</v>
      </c>
      <c r="AB1" s="9" t="s">
        <v>2100</v>
      </c>
      <c r="AC1" s="87" t="s">
        <v>42</v>
      </c>
      <c r="AD1" s="87" t="s">
        <v>1920</v>
      </c>
      <c r="AE1" s="9" t="s">
        <v>700</v>
      </c>
      <c r="AF1" s="1" t="s">
        <v>43</v>
      </c>
      <c r="AG1" s="9" t="s">
        <v>21</v>
      </c>
      <c r="AH1" s="9" t="s">
        <v>21</v>
      </c>
      <c r="AI1" t="s">
        <v>1613</v>
      </c>
    </row>
    <row r="2" spans="2:35" ht="18.75" x14ac:dyDescent="0.3">
      <c r="J2" s="16" t="s">
        <v>52</v>
      </c>
      <c r="K2" s="18" t="s">
        <v>767</v>
      </c>
      <c r="L2" s="18"/>
      <c r="M2" s="18"/>
      <c r="N2" s="19"/>
      <c r="O2" s="19"/>
      <c r="AC2" s="83"/>
      <c r="AD2" s="83"/>
      <c r="AE2" t="s">
        <v>1599</v>
      </c>
    </row>
    <row r="3" spans="2:35" x14ac:dyDescent="0.25">
      <c r="B3">
        <v>1</v>
      </c>
      <c r="C3" t="s">
        <v>1908</v>
      </c>
      <c r="D3" t="s">
        <v>1811</v>
      </c>
      <c r="E3" t="s">
        <v>1812</v>
      </c>
      <c r="F3" t="s">
        <v>1813</v>
      </c>
      <c r="G3" t="s">
        <v>1814</v>
      </c>
      <c r="H3" t="s">
        <v>1815</v>
      </c>
      <c r="J3" s="10" t="s">
        <v>6</v>
      </c>
      <c r="K3" s="10" t="s">
        <v>869</v>
      </c>
      <c r="L3" s="10"/>
      <c r="M3" s="10" t="s">
        <v>871</v>
      </c>
      <c r="N3" s="11" t="s">
        <v>868</v>
      </c>
      <c r="O3" s="10" t="s">
        <v>303</v>
      </c>
      <c r="P3" s="8" t="s">
        <v>766</v>
      </c>
      <c r="Q3" s="69" t="s">
        <v>1514</v>
      </c>
      <c r="R3" s="8"/>
      <c r="S3" s="8" t="s">
        <v>98</v>
      </c>
      <c r="T3" s="12">
        <v>200000000125</v>
      </c>
      <c r="U3" s="69">
        <v>0.93500000000000005</v>
      </c>
      <c r="V3" s="8" t="s">
        <v>1589</v>
      </c>
      <c r="W3" s="8" t="s">
        <v>164</v>
      </c>
      <c r="X3" s="8" t="s">
        <v>771</v>
      </c>
      <c r="Y3" s="8" t="s">
        <v>1514</v>
      </c>
      <c r="Z3" s="8"/>
      <c r="AA3" s="14">
        <v>20</v>
      </c>
      <c r="AB3" s="14">
        <v>8343.2156892857001</v>
      </c>
      <c r="AC3" s="85">
        <f>AA3/1000*AB3</f>
        <v>166.86431378571402</v>
      </c>
      <c r="AD3" s="203">
        <v>200000007124</v>
      </c>
      <c r="AE3" s="8">
        <f>AA3*AB11/1000</f>
        <v>149.27999999999997</v>
      </c>
    </row>
    <row r="4" spans="2:35" x14ac:dyDescent="0.25">
      <c r="B4">
        <v>1</v>
      </c>
      <c r="C4" t="s">
        <v>1908</v>
      </c>
      <c r="D4" t="s">
        <v>1811</v>
      </c>
      <c r="E4" t="s">
        <v>1812</v>
      </c>
      <c r="F4" t="s">
        <v>1813</v>
      </c>
      <c r="G4" t="s">
        <v>1814</v>
      </c>
      <c r="H4" t="s">
        <v>1815</v>
      </c>
      <c r="J4" s="10" t="s">
        <v>6</v>
      </c>
      <c r="K4" s="10" t="s">
        <v>869</v>
      </c>
      <c r="L4" s="10"/>
      <c r="M4" s="10" t="s">
        <v>871</v>
      </c>
      <c r="N4" s="11" t="s">
        <v>876</v>
      </c>
      <c r="O4" s="10" t="s">
        <v>302</v>
      </c>
      <c r="P4" s="8" t="s">
        <v>766</v>
      </c>
      <c r="Q4" s="69" t="s">
        <v>1514</v>
      </c>
      <c r="R4" s="8"/>
      <c r="S4" s="8" t="s">
        <v>98</v>
      </c>
      <c r="T4" s="12">
        <v>200000003259</v>
      </c>
      <c r="U4" s="69">
        <v>1</v>
      </c>
      <c r="V4" s="8" t="s">
        <v>1589</v>
      </c>
      <c r="W4" s="8" t="s">
        <v>1592</v>
      </c>
      <c r="X4" s="8" t="s">
        <v>771</v>
      </c>
      <c r="Y4" s="8" t="s">
        <v>785</v>
      </c>
      <c r="Z4" s="8" t="s">
        <v>878</v>
      </c>
      <c r="AA4" s="14">
        <v>25476.627</v>
      </c>
      <c r="AB4" s="14">
        <v>8327.7972771169643</v>
      </c>
      <c r="AC4" s="85">
        <f>AA4/1000*AB4</f>
        <v>212164.18496072455</v>
      </c>
      <c r="AD4" s="85"/>
      <c r="AE4" s="93">
        <f>AC4</f>
        <v>212164.18496072455</v>
      </c>
    </row>
    <row r="5" spans="2:35" x14ac:dyDescent="0.25">
      <c r="B5">
        <v>1</v>
      </c>
      <c r="C5" t="s">
        <v>1908</v>
      </c>
      <c r="D5" t="s">
        <v>1811</v>
      </c>
      <c r="E5" t="s">
        <v>1812</v>
      </c>
      <c r="F5" t="s">
        <v>1813</v>
      </c>
      <c r="G5" t="s">
        <v>1814</v>
      </c>
      <c r="H5" t="s">
        <v>1815</v>
      </c>
      <c r="J5" s="10" t="s">
        <v>6</v>
      </c>
      <c r="K5" s="10" t="s">
        <v>869</v>
      </c>
      <c r="L5" s="10"/>
      <c r="M5" s="10" t="s">
        <v>871</v>
      </c>
      <c r="N5" s="11" t="s">
        <v>876</v>
      </c>
      <c r="O5" s="10" t="s">
        <v>502</v>
      </c>
      <c r="P5" s="8" t="s">
        <v>766</v>
      </c>
      <c r="Q5" s="69" t="s">
        <v>1514</v>
      </c>
      <c r="R5" s="8"/>
      <c r="S5" s="8" t="s">
        <v>98</v>
      </c>
      <c r="T5" s="12">
        <v>200000003259</v>
      </c>
      <c r="U5" s="69">
        <v>1</v>
      </c>
      <c r="V5" s="8" t="s">
        <v>1589</v>
      </c>
      <c r="W5" s="8" t="s">
        <v>1591</v>
      </c>
      <c r="X5" s="8" t="s">
        <v>771</v>
      </c>
      <c r="Y5" s="8" t="s">
        <v>785</v>
      </c>
      <c r="Z5" s="8" t="s">
        <v>878</v>
      </c>
      <c r="AA5" s="8" t="s">
        <v>1514</v>
      </c>
      <c r="AB5" s="8"/>
      <c r="AC5" s="8"/>
      <c r="AD5" s="8"/>
      <c r="AE5" s="8"/>
    </row>
    <row r="6" spans="2:35" x14ac:dyDescent="0.25">
      <c r="B6">
        <v>1</v>
      </c>
      <c r="C6" t="s">
        <v>1908</v>
      </c>
      <c r="D6" t="s">
        <v>1811</v>
      </c>
      <c r="E6" t="s">
        <v>1812</v>
      </c>
      <c r="F6" t="s">
        <v>1813</v>
      </c>
      <c r="G6" t="s">
        <v>1814</v>
      </c>
      <c r="H6" t="s">
        <v>1815</v>
      </c>
      <c r="J6" s="10" t="s">
        <v>6</v>
      </c>
      <c r="K6" s="10" t="s">
        <v>786</v>
      </c>
      <c r="L6" s="10"/>
      <c r="M6" s="10" t="s">
        <v>872</v>
      </c>
      <c r="N6" s="11" t="s">
        <v>876</v>
      </c>
      <c r="O6" s="10" t="s">
        <v>302</v>
      </c>
      <c r="P6" s="8" t="s">
        <v>766</v>
      </c>
      <c r="Q6" s="69" t="s">
        <v>1514</v>
      </c>
      <c r="R6" s="8"/>
      <c r="S6" s="8" t="s">
        <v>98</v>
      </c>
      <c r="T6" s="12">
        <v>200000003259</v>
      </c>
      <c r="U6" s="69">
        <v>1</v>
      </c>
      <c r="V6" s="8" t="s">
        <v>1589</v>
      </c>
      <c r="W6" s="8" t="s">
        <v>1593</v>
      </c>
      <c r="X6" s="8" t="s">
        <v>771</v>
      </c>
      <c r="Y6" s="8" t="s">
        <v>785</v>
      </c>
      <c r="Z6" s="8" t="s">
        <v>878</v>
      </c>
      <c r="AA6" s="8" t="s">
        <v>1514</v>
      </c>
      <c r="AB6" s="8"/>
      <c r="AC6" s="8"/>
      <c r="AD6" s="8"/>
      <c r="AE6" s="8"/>
    </row>
    <row r="7" spans="2:35" x14ac:dyDescent="0.25">
      <c r="B7">
        <v>1</v>
      </c>
      <c r="C7" t="s">
        <v>1908</v>
      </c>
      <c r="D7" t="s">
        <v>1811</v>
      </c>
      <c r="E7" t="s">
        <v>1812</v>
      </c>
      <c r="F7" t="s">
        <v>1813</v>
      </c>
      <c r="G7" t="s">
        <v>1814</v>
      </c>
      <c r="H7" t="s">
        <v>1815</v>
      </c>
      <c r="J7" s="10" t="s">
        <v>6</v>
      </c>
      <c r="K7" s="10" t="s">
        <v>786</v>
      </c>
      <c r="L7" s="10"/>
      <c r="M7" s="10" t="s">
        <v>873</v>
      </c>
      <c r="N7" s="11" t="s">
        <v>876</v>
      </c>
      <c r="O7" s="10" t="s">
        <v>502</v>
      </c>
      <c r="P7" s="8" t="s">
        <v>766</v>
      </c>
      <c r="Q7" s="69" t="s">
        <v>1514</v>
      </c>
      <c r="R7" s="8"/>
      <c r="S7" s="8" t="s">
        <v>98</v>
      </c>
      <c r="T7" s="12">
        <v>200000003259</v>
      </c>
      <c r="U7" s="69">
        <v>1</v>
      </c>
      <c r="V7" s="8" t="s">
        <v>1589</v>
      </c>
      <c r="W7" s="8" t="s">
        <v>1590</v>
      </c>
      <c r="X7" s="8" t="s">
        <v>771</v>
      </c>
      <c r="Y7" s="8" t="s">
        <v>785</v>
      </c>
      <c r="Z7" s="8" t="s">
        <v>878</v>
      </c>
      <c r="AA7" s="8" t="s">
        <v>1514</v>
      </c>
      <c r="AB7" s="8"/>
      <c r="AC7" s="8"/>
      <c r="AD7" s="8"/>
      <c r="AE7" s="8"/>
    </row>
    <row r="8" spans="2:35" x14ac:dyDescent="0.25">
      <c r="B8">
        <v>1</v>
      </c>
      <c r="C8" t="s">
        <v>1908</v>
      </c>
      <c r="D8" t="s">
        <v>1811</v>
      </c>
      <c r="E8" t="s">
        <v>1812</v>
      </c>
      <c r="F8" t="s">
        <v>1813</v>
      </c>
      <c r="G8" t="s">
        <v>1814</v>
      </c>
      <c r="H8" t="s">
        <v>1815</v>
      </c>
      <c r="J8" s="10" t="s">
        <v>6</v>
      </c>
      <c r="K8" s="10" t="s">
        <v>870</v>
      </c>
      <c r="L8" s="10"/>
      <c r="M8" s="10" t="s">
        <v>875</v>
      </c>
      <c r="N8" s="11" t="s">
        <v>876</v>
      </c>
      <c r="O8" s="10" t="s">
        <v>302</v>
      </c>
      <c r="P8" s="8" t="s">
        <v>766</v>
      </c>
      <c r="Q8" s="69" t="s">
        <v>1514</v>
      </c>
      <c r="R8" s="8"/>
      <c r="S8" s="8" t="s">
        <v>98</v>
      </c>
      <c r="T8" s="12">
        <v>200000003259</v>
      </c>
      <c r="U8" s="69">
        <v>1</v>
      </c>
      <c r="V8" s="8" t="s">
        <v>1589</v>
      </c>
      <c r="W8" s="8" t="s">
        <v>1594</v>
      </c>
      <c r="X8" s="8" t="s">
        <v>771</v>
      </c>
      <c r="Y8" s="8" t="s">
        <v>785</v>
      </c>
      <c r="Z8" s="8" t="s">
        <v>878</v>
      </c>
      <c r="AA8" s="8" t="s">
        <v>1514</v>
      </c>
      <c r="AB8" s="8"/>
      <c r="AC8" s="8"/>
      <c r="AD8" s="8"/>
      <c r="AE8" s="8"/>
    </row>
    <row r="9" spans="2:35" x14ac:dyDescent="0.25">
      <c r="B9">
        <v>1</v>
      </c>
      <c r="C9" t="s">
        <v>1908</v>
      </c>
      <c r="D9" t="s">
        <v>1811</v>
      </c>
      <c r="E9" t="s">
        <v>1812</v>
      </c>
      <c r="F9" t="s">
        <v>1813</v>
      </c>
      <c r="G9" t="s">
        <v>1814</v>
      </c>
      <c r="H9" t="s">
        <v>1815</v>
      </c>
      <c r="J9" s="10" t="s">
        <v>6</v>
      </c>
      <c r="K9" s="10" t="s">
        <v>870</v>
      </c>
      <c r="L9" s="10"/>
      <c r="M9" s="10" t="s">
        <v>875</v>
      </c>
      <c r="N9" s="11" t="s">
        <v>876</v>
      </c>
      <c r="O9" s="10" t="s">
        <v>502</v>
      </c>
      <c r="P9" s="8" t="s">
        <v>766</v>
      </c>
      <c r="Q9" s="69" t="s">
        <v>1514</v>
      </c>
      <c r="R9" s="8"/>
      <c r="S9" s="8" t="s">
        <v>98</v>
      </c>
      <c r="T9" s="12">
        <v>200000003259</v>
      </c>
      <c r="U9" s="69">
        <v>1</v>
      </c>
      <c r="V9" s="8" t="s">
        <v>1589</v>
      </c>
      <c r="W9" s="8" t="s">
        <v>1595</v>
      </c>
      <c r="X9" s="8" t="s">
        <v>771</v>
      </c>
      <c r="Y9" s="8" t="s">
        <v>785</v>
      </c>
      <c r="Z9" s="8" t="s">
        <v>878</v>
      </c>
      <c r="AA9" s="8" t="s">
        <v>1514</v>
      </c>
      <c r="AB9" s="8"/>
      <c r="AC9" s="8"/>
      <c r="AD9" s="8"/>
      <c r="AE9" s="8"/>
    </row>
    <row r="10" spans="2:35" x14ac:dyDescent="0.25">
      <c r="B10">
        <v>1</v>
      </c>
      <c r="C10" t="s">
        <v>1908</v>
      </c>
      <c r="D10" t="s">
        <v>1811</v>
      </c>
      <c r="E10" t="s">
        <v>1812</v>
      </c>
      <c r="F10" t="s">
        <v>1813</v>
      </c>
      <c r="G10" t="s">
        <v>1814</v>
      </c>
      <c r="H10" t="s">
        <v>1815</v>
      </c>
      <c r="J10" s="10" t="s">
        <v>6</v>
      </c>
      <c r="K10" s="10" t="s">
        <v>1596</v>
      </c>
      <c r="L10" s="10"/>
      <c r="M10" s="10" t="s">
        <v>1597</v>
      </c>
      <c r="N10" s="11" t="s">
        <v>876</v>
      </c>
      <c r="O10" s="10" t="s">
        <v>502</v>
      </c>
      <c r="P10" s="8" t="s">
        <v>766</v>
      </c>
      <c r="Q10" s="69" t="s">
        <v>1514</v>
      </c>
      <c r="R10" s="8"/>
      <c r="S10" s="8" t="s">
        <v>98</v>
      </c>
      <c r="T10" s="12">
        <v>200000003259</v>
      </c>
      <c r="U10" s="69">
        <v>1</v>
      </c>
      <c r="V10" s="8" t="s">
        <v>1589</v>
      </c>
      <c r="W10" s="8" t="s">
        <v>1598</v>
      </c>
      <c r="X10" s="8" t="s">
        <v>771</v>
      </c>
      <c r="Y10" s="8" t="s">
        <v>785</v>
      </c>
      <c r="Z10" s="8" t="s">
        <v>878</v>
      </c>
      <c r="AA10" s="8" t="s">
        <v>1514</v>
      </c>
      <c r="AB10" s="8"/>
      <c r="AC10" s="8"/>
      <c r="AD10" s="8"/>
      <c r="AE10" s="8"/>
    </row>
    <row r="11" spans="2:35" x14ac:dyDescent="0.25">
      <c r="B11">
        <v>1</v>
      </c>
      <c r="C11" t="s">
        <v>1908</v>
      </c>
      <c r="D11" t="s">
        <v>1811</v>
      </c>
      <c r="E11" t="s">
        <v>1812</v>
      </c>
      <c r="F11" t="s">
        <v>1813</v>
      </c>
      <c r="G11" t="s">
        <v>1814</v>
      </c>
      <c r="H11" t="s">
        <v>1815</v>
      </c>
      <c r="J11" s="10" t="s">
        <v>6</v>
      </c>
      <c r="K11" s="10" t="s">
        <v>786</v>
      </c>
      <c r="L11" s="10"/>
      <c r="M11" s="10" t="s">
        <v>873</v>
      </c>
      <c r="N11" s="11" t="s">
        <v>877</v>
      </c>
      <c r="O11" s="10" t="s">
        <v>303</v>
      </c>
      <c r="P11" s="8" t="s">
        <v>766</v>
      </c>
      <c r="Q11" s="69" t="s">
        <v>1514</v>
      </c>
      <c r="R11" s="8"/>
      <c r="S11" s="8" t="s">
        <v>98</v>
      </c>
      <c r="T11" s="12">
        <v>200000007124</v>
      </c>
      <c r="U11" s="69">
        <v>1</v>
      </c>
      <c r="V11" s="8" t="s">
        <v>1589</v>
      </c>
      <c r="W11" s="8" t="s">
        <v>1588</v>
      </c>
      <c r="X11" s="8" t="s">
        <v>770</v>
      </c>
      <c r="Y11" s="8" t="s">
        <v>771</v>
      </c>
      <c r="Z11" s="8" t="s">
        <v>1514</v>
      </c>
      <c r="AA11" s="14">
        <v>700</v>
      </c>
      <c r="AB11" s="14">
        <v>7463.9999999999982</v>
      </c>
      <c r="AC11" s="85">
        <f>AA11/1000*AB11</f>
        <v>5224.7999999999984</v>
      </c>
      <c r="AD11" s="85"/>
      <c r="AE11" s="93">
        <f>AC11</f>
        <v>5224.7999999999984</v>
      </c>
    </row>
    <row r="12" spans="2:35" x14ac:dyDescent="0.25">
      <c r="AA12" s="43">
        <f>SUM(AA3:AA11)</f>
        <v>26196.627</v>
      </c>
      <c r="AB12" s="90">
        <f>AVERAGE(AB3:AB11)/1000</f>
        <v>8.0450043221342202</v>
      </c>
      <c r="AC12" s="43">
        <f>SUM(AC3:AC11)</f>
        <v>217555.84927451026</v>
      </c>
      <c r="AD12" s="43"/>
      <c r="AE12" s="43">
        <f>SUM(AE3:AE11)</f>
        <v>217538.26496072454</v>
      </c>
      <c r="AF12" s="90">
        <f>AC12-AE12</f>
        <v>17.584313785715494</v>
      </c>
    </row>
    <row r="14" spans="2:35" ht="18.75" x14ac:dyDescent="0.3">
      <c r="J14" s="16" t="s">
        <v>52</v>
      </c>
      <c r="K14" s="18" t="s">
        <v>768</v>
      </c>
      <c r="L14" s="18"/>
      <c r="M14" s="18"/>
      <c r="N14" s="19"/>
      <c r="O14" s="19"/>
    </row>
    <row r="15" spans="2:35" x14ac:dyDescent="0.25">
      <c r="B15">
        <v>2</v>
      </c>
      <c r="C15" t="s">
        <v>1908</v>
      </c>
      <c r="D15" t="s">
        <v>1811</v>
      </c>
      <c r="E15" t="s">
        <v>1812</v>
      </c>
      <c r="F15" t="s">
        <v>1813</v>
      </c>
      <c r="G15" t="s">
        <v>1814</v>
      </c>
      <c r="H15" t="s">
        <v>1818</v>
      </c>
      <c r="J15" s="10" t="s">
        <v>6</v>
      </c>
      <c r="K15" s="10" t="s">
        <v>870</v>
      </c>
      <c r="L15" s="10"/>
      <c r="M15" s="10" t="s">
        <v>874</v>
      </c>
      <c r="N15" s="11" t="s">
        <v>879</v>
      </c>
      <c r="O15" s="10" t="s">
        <v>303</v>
      </c>
      <c r="P15" s="10" t="s">
        <v>783</v>
      </c>
      <c r="Q15" s="8" t="s">
        <v>1514</v>
      </c>
      <c r="R15" s="10"/>
      <c r="S15" s="8" t="s">
        <v>98</v>
      </c>
      <c r="T15" s="12">
        <v>200000001884</v>
      </c>
      <c r="U15" s="8" t="s">
        <v>881</v>
      </c>
      <c r="V15" s="8"/>
      <c r="W15" s="8" t="s">
        <v>1732</v>
      </c>
      <c r="X15" s="8" t="s">
        <v>771</v>
      </c>
      <c r="Y15" s="8" t="s">
        <v>1514</v>
      </c>
      <c r="Z15" s="8"/>
      <c r="AA15" s="14">
        <v>20</v>
      </c>
      <c r="AB15" s="85">
        <v>18750</v>
      </c>
      <c r="AC15" s="85">
        <f>AA15/1000*AB15</f>
        <v>375</v>
      </c>
      <c r="AD15" s="203">
        <v>200000007130</v>
      </c>
      <c r="AE15" s="93">
        <f>AA15*AB16/1000</f>
        <v>357.31903740767228</v>
      </c>
    </row>
    <row r="16" spans="2:35" x14ac:dyDescent="0.25">
      <c r="B16">
        <v>2</v>
      </c>
      <c r="C16" t="s">
        <v>1908</v>
      </c>
      <c r="D16" t="s">
        <v>1811</v>
      </c>
      <c r="E16" t="s">
        <v>1812</v>
      </c>
      <c r="F16" t="s">
        <v>1813</v>
      </c>
      <c r="G16" t="s">
        <v>1814</v>
      </c>
      <c r="H16" t="s">
        <v>1818</v>
      </c>
      <c r="J16" s="10" t="s">
        <v>6</v>
      </c>
      <c r="K16" s="10" t="s">
        <v>786</v>
      </c>
      <c r="L16" s="10"/>
      <c r="M16" s="10" t="s">
        <v>873</v>
      </c>
      <c r="N16" s="11" t="s">
        <v>380</v>
      </c>
      <c r="O16" s="10" t="s">
        <v>303</v>
      </c>
      <c r="P16" s="10" t="s">
        <v>783</v>
      </c>
      <c r="Q16" s="22" t="s">
        <v>1514</v>
      </c>
      <c r="R16" s="10"/>
      <c r="S16" s="8" t="s">
        <v>98</v>
      </c>
      <c r="T16" s="12">
        <v>200000007130</v>
      </c>
      <c r="U16" s="22">
        <v>0.16</v>
      </c>
      <c r="V16" s="8"/>
      <c r="W16" s="8" t="s">
        <v>1731</v>
      </c>
      <c r="X16" s="8" t="s">
        <v>771</v>
      </c>
      <c r="Y16" s="8" t="s">
        <v>770</v>
      </c>
      <c r="Z16" s="8" t="s">
        <v>1514</v>
      </c>
      <c r="AA16" s="14">
        <v>1259.0999999999999</v>
      </c>
      <c r="AB16" s="85">
        <v>17865.951870383615</v>
      </c>
      <c r="AC16" s="85">
        <f>AA16/1000*AB16</f>
        <v>22495.020000000008</v>
      </c>
      <c r="AD16" s="85"/>
      <c r="AE16" s="93">
        <f>AC16</f>
        <v>22495.020000000008</v>
      </c>
    </row>
    <row r="17" spans="2:34" x14ac:dyDescent="0.25">
      <c r="AA17" s="43">
        <f>SUM(AA15:AA16)</f>
        <v>1279.0999999999999</v>
      </c>
      <c r="AB17" s="90">
        <f>AVERAGE(AB15:AB16)/1000</f>
        <v>18.307975935191806</v>
      </c>
      <c r="AC17" s="43">
        <f>SUM(AC15:AC16)</f>
        <v>22870.020000000008</v>
      </c>
      <c r="AD17" s="43"/>
      <c r="AE17" s="43">
        <f>SUM(AE15:AE16)</f>
        <v>22852.339037407681</v>
      </c>
      <c r="AF17" s="90">
        <f>AC17-AE17</f>
        <v>17.680962592326978</v>
      </c>
    </row>
    <row r="19" spans="2:34" ht="18.75" x14ac:dyDescent="0.3">
      <c r="J19" s="16" t="s">
        <v>52</v>
      </c>
      <c r="K19" s="18" t="s">
        <v>778</v>
      </c>
      <c r="L19" s="18"/>
      <c r="M19" s="18"/>
      <c r="N19" s="19"/>
      <c r="O19" s="19"/>
    </row>
    <row r="20" spans="2:34" x14ac:dyDescent="0.25">
      <c r="B20">
        <v>5</v>
      </c>
      <c r="C20" t="s">
        <v>1908</v>
      </c>
      <c r="D20" t="s">
        <v>1811</v>
      </c>
      <c r="E20" t="s">
        <v>1812</v>
      </c>
      <c r="F20" t="s">
        <v>1819</v>
      </c>
      <c r="G20" t="s">
        <v>1814</v>
      </c>
      <c r="H20" t="s">
        <v>45</v>
      </c>
      <c r="J20" s="10" t="s">
        <v>6</v>
      </c>
      <c r="K20" s="10" t="s">
        <v>869</v>
      </c>
      <c r="L20" s="10"/>
      <c r="M20" s="10" t="s">
        <v>871</v>
      </c>
      <c r="N20" s="11" t="s">
        <v>880</v>
      </c>
      <c r="O20" s="10" t="s">
        <v>502</v>
      </c>
      <c r="P20" s="10" t="s">
        <v>766</v>
      </c>
      <c r="Q20" s="22" t="s">
        <v>1514</v>
      </c>
      <c r="R20" s="10"/>
      <c r="S20" s="8" t="s">
        <v>98</v>
      </c>
      <c r="T20" s="12">
        <v>200000003277</v>
      </c>
      <c r="U20" s="22">
        <v>1</v>
      </c>
      <c r="V20" s="8"/>
      <c r="W20" s="8" t="s">
        <v>1591</v>
      </c>
      <c r="X20" s="8" t="s">
        <v>771</v>
      </c>
      <c r="Y20" s="8" t="s">
        <v>785</v>
      </c>
      <c r="Z20" s="8" t="s">
        <v>878</v>
      </c>
      <c r="AA20" s="14">
        <v>24873.39</v>
      </c>
      <c r="AB20" s="14">
        <v>8981.8235891895038</v>
      </c>
      <c r="AC20" s="85">
        <f>AA20/1000*AB20</f>
        <v>223408.40104511031</v>
      </c>
      <c r="AD20" s="91"/>
      <c r="AE20" s="126"/>
    </row>
    <row r="21" spans="2:34" x14ac:dyDescent="0.25">
      <c r="B21">
        <v>5</v>
      </c>
      <c r="C21" t="s">
        <v>1908</v>
      </c>
      <c r="D21" t="s">
        <v>1811</v>
      </c>
      <c r="E21" t="s">
        <v>1812</v>
      </c>
      <c r="F21" t="s">
        <v>1819</v>
      </c>
      <c r="G21" t="s">
        <v>1814</v>
      </c>
      <c r="H21" t="s">
        <v>45</v>
      </c>
      <c r="J21" s="10" t="s">
        <v>6</v>
      </c>
      <c r="K21" s="10" t="s">
        <v>869</v>
      </c>
      <c r="L21" s="10"/>
      <c r="M21" s="10" t="s">
        <v>871</v>
      </c>
      <c r="N21" s="11" t="s">
        <v>880</v>
      </c>
      <c r="O21" s="10" t="s">
        <v>302</v>
      </c>
      <c r="P21" s="10" t="s">
        <v>766</v>
      </c>
      <c r="Q21" s="22" t="s">
        <v>1514</v>
      </c>
      <c r="R21" s="10"/>
      <c r="S21" s="8" t="s">
        <v>98</v>
      </c>
      <c r="T21" s="12">
        <v>200000003277</v>
      </c>
      <c r="U21" s="22">
        <v>1</v>
      </c>
      <c r="V21" s="8"/>
      <c r="W21" s="8" t="s">
        <v>1734</v>
      </c>
      <c r="X21" s="8" t="s">
        <v>771</v>
      </c>
      <c r="Y21" s="8" t="s">
        <v>785</v>
      </c>
      <c r="Z21" s="8" t="s">
        <v>878</v>
      </c>
      <c r="AA21" s="14" t="s">
        <v>1514</v>
      </c>
      <c r="AB21" s="14"/>
      <c r="AC21" s="85"/>
      <c r="AD21" s="91"/>
      <c r="AE21" s="126"/>
    </row>
    <row r="22" spans="2:34" x14ac:dyDescent="0.25">
      <c r="B22">
        <v>5</v>
      </c>
      <c r="C22" t="s">
        <v>1908</v>
      </c>
      <c r="D22" t="s">
        <v>1811</v>
      </c>
      <c r="E22" t="s">
        <v>1812</v>
      </c>
      <c r="F22" t="s">
        <v>1819</v>
      </c>
      <c r="G22" t="s">
        <v>1814</v>
      </c>
      <c r="H22" t="s">
        <v>45</v>
      </c>
      <c r="J22" s="10" t="s">
        <v>6</v>
      </c>
      <c r="K22" s="10" t="s">
        <v>786</v>
      </c>
      <c r="L22" s="10"/>
      <c r="M22" s="10" t="s">
        <v>872</v>
      </c>
      <c r="N22" s="11" t="s">
        <v>880</v>
      </c>
      <c r="O22" s="10" t="s">
        <v>302</v>
      </c>
      <c r="P22" s="10" t="s">
        <v>766</v>
      </c>
      <c r="Q22" s="8" t="s">
        <v>1514</v>
      </c>
      <c r="R22" s="10"/>
      <c r="S22" s="8" t="s">
        <v>98</v>
      </c>
      <c r="T22" s="12">
        <v>200000003277</v>
      </c>
      <c r="U22" s="22">
        <v>1</v>
      </c>
      <c r="V22" s="8"/>
      <c r="W22" s="8" t="s">
        <v>1735</v>
      </c>
      <c r="X22" s="8" t="s">
        <v>771</v>
      </c>
      <c r="Y22" s="8" t="s">
        <v>785</v>
      </c>
      <c r="Z22" s="8" t="s">
        <v>878</v>
      </c>
      <c r="AA22" s="8" t="s">
        <v>1514</v>
      </c>
      <c r="AB22" s="8"/>
      <c r="AC22" s="8"/>
    </row>
    <row r="23" spans="2:34" x14ac:dyDescent="0.25">
      <c r="B23">
        <v>5</v>
      </c>
      <c r="C23" t="s">
        <v>1908</v>
      </c>
      <c r="D23" t="s">
        <v>1811</v>
      </c>
      <c r="E23" t="s">
        <v>1812</v>
      </c>
      <c r="F23" t="s">
        <v>1819</v>
      </c>
      <c r="G23" t="s">
        <v>1814</v>
      </c>
      <c r="H23" t="s">
        <v>45</v>
      </c>
      <c r="J23" s="10" t="s">
        <v>6</v>
      </c>
      <c r="K23" s="10" t="s">
        <v>786</v>
      </c>
      <c r="L23" s="10"/>
      <c r="M23" s="10" t="s">
        <v>873</v>
      </c>
      <c r="N23" s="11" t="s">
        <v>880</v>
      </c>
      <c r="O23" s="10" t="s">
        <v>502</v>
      </c>
      <c r="P23" s="10" t="s">
        <v>766</v>
      </c>
      <c r="Q23" s="8" t="s">
        <v>1514</v>
      </c>
      <c r="R23" s="10"/>
      <c r="S23" s="8" t="s">
        <v>98</v>
      </c>
      <c r="T23" s="12">
        <v>200000003277</v>
      </c>
      <c r="U23" s="22">
        <v>1</v>
      </c>
      <c r="V23" s="8"/>
      <c r="W23" s="8" t="s">
        <v>1591</v>
      </c>
      <c r="X23" s="8" t="s">
        <v>771</v>
      </c>
      <c r="Y23" s="8" t="s">
        <v>785</v>
      </c>
      <c r="Z23" s="8" t="s">
        <v>878</v>
      </c>
      <c r="AA23" s="8" t="s">
        <v>1514</v>
      </c>
      <c r="AB23" s="8"/>
      <c r="AC23" s="8"/>
    </row>
    <row r="24" spans="2:34" x14ac:dyDescent="0.25">
      <c r="B24">
        <v>5</v>
      </c>
      <c r="C24" t="s">
        <v>1908</v>
      </c>
      <c r="D24" t="s">
        <v>1811</v>
      </c>
      <c r="E24" t="s">
        <v>1812</v>
      </c>
      <c r="F24" t="s">
        <v>1819</v>
      </c>
      <c r="G24" t="s">
        <v>1814</v>
      </c>
      <c r="H24" t="s">
        <v>45</v>
      </c>
      <c r="J24" s="10" t="s">
        <v>6</v>
      </c>
      <c r="K24" s="10" t="s">
        <v>870</v>
      </c>
      <c r="L24" s="10"/>
      <c r="M24" s="10" t="s">
        <v>875</v>
      </c>
      <c r="N24" s="11" t="s">
        <v>880</v>
      </c>
      <c r="O24" s="10" t="s">
        <v>502</v>
      </c>
      <c r="P24" s="10" t="s">
        <v>766</v>
      </c>
      <c r="Q24" s="8" t="s">
        <v>1514</v>
      </c>
      <c r="R24" s="10"/>
      <c r="S24" s="8" t="s">
        <v>98</v>
      </c>
      <c r="T24" s="12">
        <v>200000003277</v>
      </c>
      <c r="U24" s="22">
        <v>1</v>
      </c>
      <c r="V24" s="8"/>
      <c r="W24" s="8" t="s">
        <v>1591</v>
      </c>
      <c r="X24" s="8" t="s">
        <v>771</v>
      </c>
      <c r="Y24" s="8" t="s">
        <v>785</v>
      </c>
      <c r="Z24" s="8" t="s">
        <v>878</v>
      </c>
      <c r="AA24" s="8" t="s">
        <v>1514</v>
      </c>
      <c r="AB24" s="8"/>
      <c r="AC24" s="8"/>
    </row>
    <row r="25" spans="2:34" x14ac:dyDescent="0.25">
      <c r="B25">
        <v>5</v>
      </c>
      <c r="C25" t="s">
        <v>1908</v>
      </c>
      <c r="D25" t="s">
        <v>1811</v>
      </c>
      <c r="E25" t="s">
        <v>1812</v>
      </c>
      <c r="F25" t="s">
        <v>1819</v>
      </c>
      <c r="G25" t="s">
        <v>1814</v>
      </c>
      <c r="H25" t="s">
        <v>45</v>
      </c>
      <c r="J25" s="10" t="s">
        <v>6</v>
      </c>
      <c r="K25" s="10" t="s">
        <v>870</v>
      </c>
      <c r="L25" s="10"/>
      <c r="M25" s="10" t="s">
        <v>875</v>
      </c>
      <c r="N25" s="11" t="s">
        <v>880</v>
      </c>
      <c r="O25" s="10" t="s">
        <v>302</v>
      </c>
      <c r="P25" s="10" t="s">
        <v>766</v>
      </c>
      <c r="Q25" s="8" t="s">
        <v>1514</v>
      </c>
      <c r="R25" s="10"/>
      <c r="S25" s="8" t="s">
        <v>98</v>
      </c>
      <c r="T25" s="12">
        <v>200000003277</v>
      </c>
      <c r="U25" s="22">
        <v>1</v>
      </c>
      <c r="V25" s="8"/>
      <c r="W25" s="8" t="s">
        <v>1736</v>
      </c>
      <c r="X25" s="8" t="s">
        <v>771</v>
      </c>
      <c r="Y25" s="8" t="s">
        <v>785</v>
      </c>
      <c r="Z25" s="8" t="s">
        <v>878</v>
      </c>
      <c r="AA25" s="8" t="s">
        <v>1514</v>
      </c>
      <c r="AB25" s="8"/>
      <c r="AC25" s="8"/>
    </row>
    <row r="26" spans="2:34" x14ac:dyDescent="0.25">
      <c r="B26">
        <v>5</v>
      </c>
      <c r="C26" t="s">
        <v>1908</v>
      </c>
      <c r="D26" t="s">
        <v>1811</v>
      </c>
      <c r="E26" t="s">
        <v>1812</v>
      </c>
      <c r="F26" t="s">
        <v>1819</v>
      </c>
      <c r="G26" t="s">
        <v>1814</v>
      </c>
      <c r="H26" t="s">
        <v>45</v>
      </c>
      <c r="J26" s="10" t="s">
        <v>6</v>
      </c>
      <c r="K26" s="10" t="s">
        <v>1596</v>
      </c>
      <c r="L26" s="10"/>
      <c r="M26" s="10" t="s">
        <v>1737</v>
      </c>
      <c r="N26" s="11" t="s">
        <v>880</v>
      </c>
      <c r="O26" s="10" t="s">
        <v>302</v>
      </c>
      <c r="P26" s="10" t="s">
        <v>766</v>
      </c>
      <c r="Q26" s="8" t="s">
        <v>1514</v>
      </c>
      <c r="R26" s="10"/>
      <c r="S26" s="8" t="s">
        <v>98</v>
      </c>
      <c r="T26" s="12">
        <v>200000003277</v>
      </c>
      <c r="U26" s="22">
        <v>1</v>
      </c>
      <c r="V26" s="8"/>
      <c r="W26" s="8" t="s">
        <v>1598</v>
      </c>
      <c r="X26" s="8" t="s">
        <v>771</v>
      </c>
      <c r="Y26" s="8" t="s">
        <v>785</v>
      </c>
      <c r="Z26" s="8" t="s">
        <v>878</v>
      </c>
      <c r="AA26" s="8" t="s">
        <v>1514</v>
      </c>
      <c r="AB26" s="8"/>
      <c r="AC26" s="8"/>
    </row>
    <row r="27" spans="2:34" x14ac:dyDescent="0.25">
      <c r="B27">
        <v>5</v>
      </c>
      <c r="C27" t="s">
        <v>1908</v>
      </c>
      <c r="D27" t="s">
        <v>1811</v>
      </c>
      <c r="E27" t="s">
        <v>1812</v>
      </c>
      <c r="F27" t="s">
        <v>1819</v>
      </c>
      <c r="G27" t="s">
        <v>1814</v>
      </c>
      <c r="H27" t="s">
        <v>45</v>
      </c>
      <c r="J27" s="10" t="s">
        <v>6</v>
      </c>
      <c r="K27" s="10" t="s">
        <v>786</v>
      </c>
      <c r="L27" s="10"/>
      <c r="M27" s="10" t="s">
        <v>873</v>
      </c>
      <c r="N27" s="11" t="s">
        <v>781</v>
      </c>
      <c r="O27" s="10" t="s">
        <v>303</v>
      </c>
      <c r="P27" s="10" t="s">
        <v>766</v>
      </c>
      <c r="Q27" s="22" t="s">
        <v>1514</v>
      </c>
      <c r="R27" s="10"/>
      <c r="S27" s="8" t="s">
        <v>98</v>
      </c>
      <c r="T27" s="12">
        <v>200000007160</v>
      </c>
      <c r="U27" s="22">
        <v>1</v>
      </c>
      <c r="V27" s="8"/>
      <c r="W27" s="8" t="s">
        <v>1733</v>
      </c>
      <c r="X27" s="8" t="s">
        <v>771</v>
      </c>
      <c r="Y27" s="8" t="s">
        <v>770</v>
      </c>
      <c r="Z27" s="8" t="s">
        <v>1514</v>
      </c>
      <c r="AA27" s="14">
        <v>40</v>
      </c>
      <c r="AB27" s="14">
        <v>8044.9999999999982</v>
      </c>
      <c r="AC27" s="85">
        <f>AA27/1000*AB27</f>
        <v>321.79999999999995</v>
      </c>
      <c r="AD27" s="91"/>
    </row>
    <row r="28" spans="2:34" x14ac:dyDescent="0.25">
      <c r="AA28" s="43">
        <f>SUM(AA20:AA27)</f>
        <v>24913.39</v>
      </c>
      <c r="AB28" s="90">
        <f>AVERAGE(AB20:AB27)/1000</f>
        <v>8.5134117945947505</v>
      </c>
      <c r="AC28" s="43">
        <f>SUM(AC20:AC27)</f>
        <v>223730.2010451103</v>
      </c>
      <c r="AD28" s="43"/>
    </row>
    <row r="30" spans="2:34" ht="18.75" x14ac:dyDescent="0.3">
      <c r="J30" s="16" t="s">
        <v>52</v>
      </c>
      <c r="K30" s="18" t="s">
        <v>882</v>
      </c>
      <c r="L30" s="18"/>
      <c r="M30" s="18"/>
      <c r="N30" s="19"/>
      <c r="O30" s="19"/>
      <c r="U30" t="s">
        <v>883</v>
      </c>
    </row>
    <row r="31" spans="2:34" x14ac:dyDescent="0.25">
      <c r="B31">
        <v>6</v>
      </c>
      <c r="C31" t="s">
        <v>1908</v>
      </c>
      <c r="D31" t="s">
        <v>1811</v>
      </c>
      <c r="E31" t="s">
        <v>1812</v>
      </c>
      <c r="F31" t="s">
        <v>1819</v>
      </c>
      <c r="G31" t="s">
        <v>2</v>
      </c>
      <c r="H31" t="s">
        <v>1818</v>
      </c>
      <c r="J31" s="10" t="s">
        <v>6</v>
      </c>
      <c r="K31" s="10" t="s">
        <v>786</v>
      </c>
      <c r="L31" s="10"/>
      <c r="M31" s="10" t="s">
        <v>873</v>
      </c>
      <c r="N31" s="11" t="s">
        <v>515</v>
      </c>
      <c r="O31" s="10" t="s">
        <v>303</v>
      </c>
      <c r="P31" s="10" t="s">
        <v>783</v>
      </c>
      <c r="Q31" s="22" t="s">
        <v>1514</v>
      </c>
      <c r="R31" s="10"/>
      <c r="S31" s="8" t="s">
        <v>98</v>
      </c>
      <c r="T31" s="12">
        <v>200000007178</v>
      </c>
      <c r="U31" s="22">
        <v>0.17</v>
      </c>
      <c r="V31" s="8"/>
      <c r="W31" s="8"/>
      <c r="X31" s="8" t="s">
        <v>770</v>
      </c>
      <c r="Y31" s="8" t="s">
        <v>785</v>
      </c>
      <c r="Z31" s="8" t="s">
        <v>771</v>
      </c>
      <c r="AA31" s="14">
        <v>60</v>
      </c>
      <c r="AB31" s="85">
        <v>16500</v>
      </c>
      <c r="AC31" s="85">
        <f>AA31/1000*AB31</f>
        <v>990</v>
      </c>
      <c r="AD31" s="91"/>
      <c r="AH31" t="s">
        <v>884</v>
      </c>
    </row>
    <row r="32" spans="2:34" x14ac:dyDescent="0.25">
      <c r="AA32" s="43">
        <f>SUM(AA31:AA31)</f>
        <v>60</v>
      </c>
      <c r="AB32" s="90">
        <f>AVERAGE(AB31:AB31)/1000</f>
        <v>16.5</v>
      </c>
      <c r="AC32" s="43">
        <f>SUM(AC31:AC31)</f>
        <v>990</v>
      </c>
      <c r="AD32" s="43"/>
    </row>
    <row r="34" spans="2:34" ht="18.75" x14ac:dyDescent="0.3">
      <c r="J34" s="16" t="s">
        <v>52</v>
      </c>
      <c r="K34" s="27" t="s">
        <v>885</v>
      </c>
      <c r="L34" s="27"/>
      <c r="M34" s="27"/>
      <c r="N34" s="28"/>
      <c r="O34" s="28"/>
    </row>
    <row r="35" spans="2:34" x14ac:dyDescent="0.25">
      <c r="B35">
        <v>13</v>
      </c>
      <c r="C35" t="s">
        <v>1908</v>
      </c>
      <c r="D35" t="s">
        <v>1811</v>
      </c>
      <c r="E35" t="s">
        <v>1690</v>
      </c>
      <c r="F35" t="s">
        <v>1823</v>
      </c>
      <c r="G35" t="s">
        <v>1814</v>
      </c>
      <c r="H35" t="s">
        <v>1815</v>
      </c>
      <c r="J35" s="10" t="s">
        <v>6</v>
      </c>
      <c r="K35" s="10" t="s">
        <v>869</v>
      </c>
      <c r="L35" s="10"/>
      <c r="M35" s="10" t="s">
        <v>871</v>
      </c>
      <c r="N35" s="11" t="s">
        <v>887</v>
      </c>
      <c r="O35" s="10" t="s">
        <v>502</v>
      </c>
      <c r="P35" s="10" t="s">
        <v>766</v>
      </c>
      <c r="Q35" s="69" t="s">
        <v>1514</v>
      </c>
      <c r="R35" s="10"/>
      <c r="S35" s="8" t="s">
        <v>98</v>
      </c>
      <c r="T35" s="12">
        <v>200000003278</v>
      </c>
      <c r="U35" s="69">
        <v>1</v>
      </c>
      <c r="V35" s="8" t="s">
        <v>1608</v>
      </c>
      <c r="W35" s="8" t="s">
        <v>1591</v>
      </c>
      <c r="X35" s="8" t="s">
        <v>771</v>
      </c>
      <c r="Y35" s="8" t="s">
        <v>878</v>
      </c>
      <c r="Z35" s="8" t="s">
        <v>785</v>
      </c>
      <c r="AA35" s="14">
        <v>45076.894</v>
      </c>
      <c r="AB35" s="85">
        <v>17262.961198751305</v>
      </c>
      <c r="AC35" s="85">
        <f>AA35/1000*AB35</f>
        <v>778160.67208222556</v>
      </c>
      <c r="AD35" s="85"/>
      <c r="AE35" s="93">
        <f>AC35</f>
        <v>778160.67208222556</v>
      </c>
    </row>
    <row r="36" spans="2:34" x14ac:dyDescent="0.25">
      <c r="B36">
        <v>13</v>
      </c>
      <c r="C36" t="s">
        <v>1908</v>
      </c>
      <c r="D36" t="s">
        <v>1811</v>
      </c>
      <c r="E36" t="s">
        <v>1690</v>
      </c>
      <c r="F36" t="s">
        <v>1823</v>
      </c>
      <c r="G36" t="s">
        <v>1814</v>
      </c>
      <c r="H36" t="s">
        <v>1815</v>
      </c>
      <c r="J36" s="10" t="s">
        <v>6</v>
      </c>
      <c r="K36" s="10" t="s">
        <v>869</v>
      </c>
      <c r="L36" s="10"/>
      <c r="M36" s="10" t="s">
        <v>871</v>
      </c>
      <c r="N36" s="11" t="s">
        <v>887</v>
      </c>
      <c r="O36" s="10" t="s">
        <v>302</v>
      </c>
      <c r="P36" s="10" t="s">
        <v>766</v>
      </c>
      <c r="Q36" s="8" t="s">
        <v>1514</v>
      </c>
      <c r="R36" s="10"/>
      <c r="S36" s="8" t="s">
        <v>98</v>
      </c>
      <c r="T36" s="12">
        <v>200000003278</v>
      </c>
      <c r="U36" s="69">
        <v>1</v>
      </c>
      <c r="V36" s="8" t="s">
        <v>1608</v>
      </c>
      <c r="W36" s="8" t="s">
        <v>1604</v>
      </c>
      <c r="X36" s="8" t="s">
        <v>771</v>
      </c>
      <c r="Y36" s="8" t="s">
        <v>878</v>
      </c>
      <c r="Z36" s="8" t="s">
        <v>785</v>
      </c>
      <c r="AA36" s="8" t="s">
        <v>1514</v>
      </c>
      <c r="AB36" s="8"/>
      <c r="AC36" s="8"/>
      <c r="AD36" s="8"/>
      <c r="AE36" s="8"/>
    </row>
    <row r="37" spans="2:34" x14ac:dyDescent="0.25">
      <c r="B37">
        <v>13</v>
      </c>
      <c r="C37" t="s">
        <v>1908</v>
      </c>
      <c r="D37" t="s">
        <v>1811</v>
      </c>
      <c r="E37" t="s">
        <v>1690</v>
      </c>
      <c r="F37" t="s">
        <v>1823</v>
      </c>
      <c r="G37" t="s">
        <v>1814</v>
      </c>
      <c r="H37" t="s">
        <v>1815</v>
      </c>
      <c r="J37" s="10" t="s">
        <v>6</v>
      </c>
      <c r="K37" s="10" t="s">
        <v>786</v>
      </c>
      <c r="L37" s="10"/>
      <c r="M37" s="10" t="s">
        <v>872</v>
      </c>
      <c r="N37" s="11" t="s">
        <v>887</v>
      </c>
      <c r="O37" s="10" t="s">
        <v>302</v>
      </c>
      <c r="P37" s="10" t="s">
        <v>766</v>
      </c>
      <c r="Q37" s="8" t="s">
        <v>1514</v>
      </c>
      <c r="R37" s="10"/>
      <c r="S37" s="8" t="s">
        <v>98</v>
      </c>
      <c r="T37" s="12">
        <v>200000003278</v>
      </c>
      <c r="U37" s="69">
        <v>1</v>
      </c>
      <c r="V37" s="8" t="s">
        <v>1608</v>
      </c>
      <c r="W37" s="8" t="s">
        <v>1605</v>
      </c>
      <c r="X37" s="8" t="s">
        <v>771</v>
      </c>
      <c r="Y37" s="8" t="s">
        <v>878</v>
      </c>
      <c r="Z37" s="8" t="s">
        <v>785</v>
      </c>
      <c r="AA37" s="8" t="s">
        <v>1514</v>
      </c>
      <c r="AB37" s="8"/>
      <c r="AC37" s="8"/>
      <c r="AD37" s="8"/>
      <c r="AE37" s="8"/>
    </row>
    <row r="38" spans="2:34" x14ac:dyDescent="0.25">
      <c r="B38">
        <v>13</v>
      </c>
      <c r="C38" t="s">
        <v>1908</v>
      </c>
      <c r="D38" t="s">
        <v>1811</v>
      </c>
      <c r="E38" t="s">
        <v>1690</v>
      </c>
      <c r="F38" t="s">
        <v>1823</v>
      </c>
      <c r="G38" t="s">
        <v>1814</v>
      </c>
      <c r="H38" t="s">
        <v>1815</v>
      </c>
      <c r="J38" s="10" t="s">
        <v>6</v>
      </c>
      <c r="K38" s="10" t="s">
        <v>786</v>
      </c>
      <c r="L38" s="10"/>
      <c r="M38" s="10" t="s">
        <v>873</v>
      </c>
      <c r="N38" s="11" t="s">
        <v>887</v>
      </c>
      <c r="O38" s="10" t="s">
        <v>502</v>
      </c>
      <c r="P38" s="10" t="s">
        <v>766</v>
      </c>
      <c r="Q38" s="8" t="s">
        <v>1514</v>
      </c>
      <c r="R38" s="10"/>
      <c r="S38" s="8" t="s">
        <v>98</v>
      </c>
      <c r="T38" s="12">
        <v>200000003278</v>
      </c>
      <c r="U38" s="69">
        <v>1</v>
      </c>
      <c r="V38" s="8" t="s">
        <v>1608</v>
      </c>
      <c r="W38" s="8" t="s">
        <v>1590</v>
      </c>
      <c r="X38" s="8" t="s">
        <v>771</v>
      </c>
      <c r="Y38" s="8" t="s">
        <v>878</v>
      </c>
      <c r="Z38" s="8" t="s">
        <v>785</v>
      </c>
      <c r="AA38" s="8" t="s">
        <v>1514</v>
      </c>
      <c r="AB38" s="8"/>
      <c r="AC38" s="8"/>
      <c r="AD38" s="8"/>
      <c r="AE38" s="8"/>
    </row>
    <row r="39" spans="2:34" x14ac:dyDescent="0.25">
      <c r="B39">
        <v>13</v>
      </c>
      <c r="C39" t="s">
        <v>1908</v>
      </c>
      <c r="D39" t="s">
        <v>1811</v>
      </c>
      <c r="E39" t="s">
        <v>1690</v>
      </c>
      <c r="F39" t="s">
        <v>1823</v>
      </c>
      <c r="G39" t="s">
        <v>1814</v>
      </c>
      <c r="H39" t="s">
        <v>1815</v>
      </c>
      <c r="J39" s="10" t="s">
        <v>6</v>
      </c>
      <c r="K39" s="10" t="s">
        <v>786</v>
      </c>
      <c r="L39" s="10"/>
      <c r="M39" s="10" t="s">
        <v>873</v>
      </c>
      <c r="N39" s="11" t="s">
        <v>887</v>
      </c>
      <c r="O39" s="10" t="s">
        <v>302</v>
      </c>
      <c r="P39" s="10" t="s">
        <v>766</v>
      </c>
      <c r="Q39" s="8" t="s">
        <v>1514</v>
      </c>
      <c r="R39" s="10"/>
      <c r="S39" s="8" t="s">
        <v>98</v>
      </c>
      <c r="T39" s="12">
        <v>200000003278</v>
      </c>
      <c r="U39" s="69">
        <v>1</v>
      </c>
      <c r="V39" s="8" t="s">
        <v>1608</v>
      </c>
      <c r="W39" s="8" t="s">
        <v>1606</v>
      </c>
      <c r="X39" s="8" t="s">
        <v>771</v>
      </c>
      <c r="Y39" s="8" t="s">
        <v>878</v>
      </c>
      <c r="Z39" s="8" t="s">
        <v>785</v>
      </c>
      <c r="AA39" s="8" t="s">
        <v>1514</v>
      </c>
      <c r="AB39" s="8"/>
      <c r="AC39" s="8"/>
      <c r="AD39" s="8"/>
      <c r="AE39" s="8"/>
    </row>
    <row r="40" spans="2:34" x14ac:dyDescent="0.25">
      <c r="B40">
        <v>13</v>
      </c>
      <c r="C40" t="s">
        <v>1908</v>
      </c>
      <c r="D40" t="s">
        <v>1811</v>
      </c>
      <c r="E40" t="s">
        <v>1690</v>
      </c>
      <c r="F40" t="s">
        <v>1823</v>
      </c>
      <c r="G40" t="s">
        <v>1814</v>
      </c>
      <c r="H40" t="s">
        <v>1815</v>
      </c>
      <c r="J40" s="10" t="s">
        <v>6</v>
      </c>
      <c r="K40" s="10" t="s">
        <v>1596</v>
      </c>
      <c r="L40" s="10"/>
      <c r="M40" s="10" t="s">
        <v>1602</v>
      </c>
      <c r="N40" s="11" t="s">
        <v>887</v>
      </c>
      <c r="O40" s="10" t="s">
        <v>339</v>
      </c>
      <c r="P40" s="10" t="s">
        <v>766</v>
      </c>
      <c r="Q40" s="8" t="s">
        <v>1514</v>
      </c>
      <c r="R40" s="10"/>
      <c r="S40" s="8" t="s">
        <v>98</v>
      </c>
      <c r="T40" s="12">
        <v>200000003278</v>
      </c>
      <c r="U40" s="69">
        <v>1</v>
      </c>
      <c r="V40" s="8" t="s">
        <v>1608</v>
      </c>
      <c r="W40" s="8" t="s">
        <v>1603</v>
      </c>
      <c r="X40" s="8" t="s">
        <v>771</v>
      </c>
      <c r="Y40" s="8" t="s">
        <v>878</v>
      </c>
      <c r="Z40" s="8" t="s">
        <v>785</v>
      </c>
      <c r="AA40" s="8" t="s">
        <v>1514</v>
      </c>
      <c r="AB40" s="8"/>
      <c r="AC40" s="8"/>
      <c r="AD40" s="8"/>
      <c r="AE40" s="8"/>
    </row>
    <row r="41" spans="2:34" x14ac:dyDescent="0.25">
      <c r="B41">
        <v>13</v>
      </c>
      <c r="C41" t="s">
        <v>1908</v>
      </c>
      <c r="D41" t="s">
        <v>1811</v>
      </c>
      <c r="E41" t="s">
        <v>1690</v>
      </c>
      <c r="F41" t="s">
        <v>1823</v>
      </c>
      <c r="G41" t="s">
        <v>1814</v>
      </c>
      <c r="H41" t="s">
        <v>1815</v>
      </c>
      <c r="J41" s="10" t="s">
        <v>6</v>
      </c>
      <c r="K41" s="10" t="s">
        <v>1596</v>
      </c>
      <c r="L41" s="10"/>
      <c r="M41" s="10" t="s">
        <v>1597</v>
      </c>
      <c r="N41" s="11" t="s">
        <v>887</v>
      </c>
      <c r="O41" s="10" t="s">
        <v>502</v>
      </c>
      <c r="P41" s="10" t="s">
        <v>766</v>
      </c>
      <c r="Q41" s="8" t="s">
        <v>1514</v>
      </c>
      <c r="R41" s="10"/>
      <c r="S41" s="8" t="s">
        <v>98</v>
      </c>
      <c r="T41" s="12">
        <v>200000003278</v>
      </c>
      <c r="U41" s="69">
        <v>1</v>
      </c>
      <c r="V41" s="8" t="s">
        <v>1608</v>
      </c>
      <c r="W41" s="8" t="s">
        <v>1590</v>
      </c>
      <c r="X41" s="8" t="s">
        <v>771</v>
      </c>
      <c r="Y41" s="8" t="s">
        <v>878</v>
      </c>
      <c r="Z41" s="8" t="s">
        <v>785</v>
      </c>
      <c r="AA41" s="8" t="s">
        <v>1514</v>
      </c>
      <c r="AB41" s="8"/>
      <c r="AC41" s="8"/>
      <c r="AD41" s="8"/>
      <c r="AE41" s="8"/>
    </row>
    <row r="42" spans="2:34" x14ac:dyDescent="0.25">
      <c r="B42">
        <v>13</v>
      </c>
      <c r="C42" t="s">
        <v>1908</v>
      </c>
      <c r="D42" t="s">
        <v>1811</v>
      </c>
      <c r="E42" t="s">
        <v>1690</v>
      </c>
      <c r="F42" t="s">
        <v>1823</v>
      </c>
      <c r="G42" t="s">
        <v>1814</v>
      </c>
      <c r="H42" t="s">
        <v>1815</v>
      </c>
      <c r="J42" s="10" t="s">
        <v>6</v>
      </c>
      <c r="K42" s="10" t="s">
        <v>870</v>
      </c>
      <c r="L42" s="10"/>
      <c r="M42" s="10" t="s">
        <v>875</v>
      </c>
      <c r="N42" s="11" t="s">
        <v>887</v>
      </c>
      <c r="O42" s="10" t="s">
        <v>502</v>
      </c>
      <c r="P42" s="10" t="s">
        <v>766</v>
      </c>
      <c r="Q42" s="8" t="s">
        <v>1514</v>
      </c>
      <c r="R42" s="10"/>
      <c r="S42" s="8" t="s">
        <v>98</v>
      </c>
      <c r="T42" s="12">
        <v>200000003278</v>
      </c>
      <c r="U42" s="69">
        <v>1</v>
      </c>
      <c r="V42" s="8" t="s">
        <v>1608</v>
      </c>
      <c r="W42" s="8" t="s">
        <v>1590</v>
      </c>
      <c r="X42" s="8" t="s">
        <v>771</v>
      </c>
      <c r="Y42" s="8" t="s">
        <v>878</v>
      </c>
      <c r="Z42" s="8" t="s">
        <v>785</v>
      </c>
      <c r="AA42" s="8" t="s">
        <v>1514</v>
      </c>
      <c r="AB42" s="8"/>
      <c r="AC42" s="8"/>
      <c r="AD42" s="8"/>
      <c r="AE42" s="8"/>
      <c r="AH42" t="s">
        <v>1607</v>
      </c>
    </row>
    <row r="43" spans="2:34" x14ac:dyDescent="0.25">
      <c r="B43">
        <v>13</v>
      </c>
      <c r="C43" t="s">
        <v>1908</v>
      </c>
      <c r="D43" t="s">
        <v>1811</v>
      </c>
      <c r="E43" t="s">
        <v>1690</v>
      </c>
      <c r="F43" t="s">
        <v>1823</v>
      </c>
      <c r="G43" t="s">
        <v>1814</v>
      </c>
      <c r="H43" t="s">
        <v>1815</v>
      </c>
      <c r="J43" s="10" t="s">
        <v>6</v>
      </c>
      <c r="K43" s="10" t="s">
        <v>870</v>
      </c>
      <c r="L43" s="10"/>
      <c r="M43" s="10" t="s">
        <v>874</v>
      </c>
      <c r="N43" s="11" t="s">
        <v>888</v>
      </c>
      <c r="O43" s="10" t="s">
        <v>303</v>
      </c>
      <c r="P43" s="10" t="s">
        <v>766</v>
      </c>
      <c r="Q43" s="69" t="s">
        <v>1514</v>
      </c>
      <c r="R43" s="10"/>
      <c r="S43" s="8" t="s">
        <v>98</v>
      </c>
      <c r="T43" s="12">
        <v>200000006453</v>
      </c>
      <c r="U43" s="69">
        <v>1</v>
      </c>
      <c r="V43" s="8" t="s">
        <v>1608</v>
      </c>
      <c r="W43" s="8" t="s">
        <v>1601</v>
      </c>
      <c r="X43" s="8" t="s">
        <v>771</v>
      </c>
      <c r="Y43" s="8" t="s">
        <v>1514</v>
      </c>
      <c r="Z43" s="8"/>
      <c r="AA43" s="14">
        <v>1220</v>
      </c>
      <c r="AB43" s="85">
        <v>24074.918032786882</v>
      </c>
      <c r="AC43" s="85">
        <f>AA43/1000*AB43</f>
        <v>29371.399999999994</v>
      </c>
      <c r="AD43" s="203">
        <v>200000003278</v>
      </c>
      <c r="AE43" s="93">
        <f>AA43*AB35/1000</f>
        <v>21060.81266247659</v>
      </c>
    </row>
    <row r="44" spans="2:34" x14ac:dyDescent="0.25">
      <c r="B44">
        <v>13</v>
      </c>
      <c r="C44" t="s">
        <v>1908</v>
      </c>
      <c r="D44" t="s">
        <v>1811</v>
      </c>
      <c r="E44" t="s">
        <v>1690</v>
      </c>
      <c r="F44" t="s">
        <v>1823</v>
      </c>
      <c r="G44" t="s">
        <v>1814</v>
      </c>
      <c r="H44" t="s">
        <v>1815</v>
      </c>
      <c r="J44" s="10" t="s">
        <v>6</v>
      </c>
      <c r="K44" s="10" t="s">
        <v>870</v>
      </c>
      <c r="L44" s="10"/>
      <c r="M44" s="10" t="s">
        <v>875</v>
      </c>
      <c r="N44" s="11" t="s">
        <v>888</v>
      </c>
      <c r="O44" s="10" t="s">
        <v>502</v>
      </c>
      <c r="P44" s="10" t="s">
        <v>766</v>
      </c>
      <c r="Q44" s="69" t="s">
        <v>1492</v>
      </c>
      <c r="R44" s="10"/>
      <c r="S44" s="8" t="s">
        <v>98</v>
      </c>
      <c r="T44" s="12">
        <v>200000006453</v>
      </c>
      <c r="U44" s="69">
        <v>1</v>
      </c>
      <c r="V44" s="8" t="s">
        <v>1608</v>
      </c>
      <c r="W44" s="8" t="s">
        <v>1590</v>
      </c>
      <c r="X44" s="8" t="s">
        <v>771</v>
      </c>
      <c r="Y44" s="8" t="s">
        <v>1514</v>
      </c>
      <c r="Z44" s="8"/>
      <c r="AA44" s="14"/>
      <c r="AB44" s="85"/>
      <c r="AC44" s="85"/>
      <c r="AD44" s="85"/>
      <c r="AE44" s="8"/>
    </row>
    <row r="45" spans="2:34" x14ac:dyDescent="0.25">
      <c r="B45">
        <v>13</v>
      </c>
      <c r="C45" t="s">
        <v>1908</v>
      </c>
      <c r="D45" t="s">
        <v>1811</v>
      </c>
      <c r="E45" t="s">
        <v>1690</v>
      </c>
      <c r="F45" t="s">
        <v>1823</v>
      </c>
      <c r="G45" t="s">
        <v>1814</v>
      </c>
      <c r="H45" t="s">
        <v>1815</v>
      </c>
      <c r="J45" s="99" t="s">
        <v>6</v>
      </c>
      <c r="K45" s="99" t="s">
        <v>786</v>
      </c>
      <c r="L45" s="99"/>
      <c r="M45" s="99" t="s">
        <v>873</v>
      </c>
      <c r="N45" s="11" t="s">
        <v>889</v>
      </c>
      <c r="O45" s="99" t="s">
        <v>303</v>
      </c>
      <c r="P45" s="10" t="s">
        <v>766</v>
      </c>
      <c r="Q45" s="69" t="s">
        <v>1514</v>
      </c>
      <c r="R45" s="10"/>
      <c r="S45" s="8" t="s">
        <v>98</v>
      </c>
      <c r="T45" s="101">
        <v>200000007133</v>
      </c>
      <c r="U45" s="69">
        <v>1</v>
      </c>
      <c r="V45" s="8" t="s">
        <v>1608</v>
      </c>
      <c r="W45" s="8" t="s">
        <v>1600</v>
      </c>
      <c r="X45" s="8" t="s">
        <v>771</v>
      </c>
      <c r="Y45" s="8" t="s">
        <v>770</v>
      </c>
      <c r="Z45" s="8" t="s">
        <v>785</v>
      </c>
      <c r="AA45" s="14">
        <v>1400</v>
      </c>
      <c r="AB45" s="85">
        <v>17514.192501825029</v>
      </c>
      <c r="AC45" s="85">
        <f>AA45/1000*AB45</f>
        <v>24519.869502555041</v>
      </c>
      <c r="AD45" s="85"/>
      <c r="AE45" s="93">
        <f>AC45</f>
        <v>24519.869502555041</v>
      </c>
      <c r="AH45" t="s">
        <v>884</v>
      </c>
    </row>
    <row r="46" spans="2:34" x14ac:dyDescent="0.25">
      <c r="AA46" s="43">
        <f>SUM(AA35:AA45)</f>
        <v>47696.894</v>
      </c>
      <c r="AB46" s="90">
        <f>AVERAGE(AB35:AB45)/1000</f>
        <v>19.617357244454407</v>
      </c>
      <c r="AC46" s="43">
        <f>SUM(AC35:AC45)</f>
        <v>832051.94158478058</v>
      </c>
      <c r="AD46" s="43"/>
      <c r="AE46" s="43">
        <f>SUM(AE35:AE45)</f>
        <v>823741.35424725711</v>
      </c>
      <c r="AF46" s="43">
        <f>AC46-AE46</f>
        <v>8310.587337523466</v>
      </c>
    </row>
    <row r="48" spans="2:34" ht="18.75" x14ac:dyDescent="0.3">
      <c r="J48" s="16" t="s">
        <v>52</v>
      </c>
      <c r="K48" s="27" t="s">
        <v>893</v>
      </c>
      <c r="L48" s="27"/>
      <c r="M48" s="27"/>
      <c r="N48" s="28"/>
      <c r="O48" s="28"/>
      <c r="U48" t="s">
        <v>1583</v>
      </c>
    </row>
    <row r="49" spans="2:35" x14ac:dyDescent="0.25">
      <c r="B49">
        <v>14</v>
      </c>
      <c r="C49" t="s">
        <v>1908</v>
      </c>
      <c r="D49" t="s">
        <v>1811</v>
      </c>
      <c r="E49" t="s">
        <v>1690</v>
      </c>
      <c r="F49" t="s">
        <v>1823</v>
      </c>
      <c r="G49" t="s">
        <v>1814</v>
      </c>
      <c r="H49" t="s">
        <v>1818</v>
      </c>
      <c r="J49" s="10" t="s">
        <v>6</v>
      </c>
      <c r="K49" s="10" t="s">
        <v>870</v>
      </c>
      <c r="L49" s="10"/>
      <c r="M49" s="10" t="s">
        <v>874</v>
      </c>
      <c r="N49" s="11" t="s">
        <v>890</v>
      </c>
      <c r="O49" s="10" t="s">
        <v>303</v>
      </c>
      <c r="P49" s="10" t="s">
        <v>783</v>
      </c>
      <c r="Q49" s="22" t="s">
        <v>1514</v>
      </c>
      <c r="R49" s="10"/>
      <c r="S49" s="8" t="s">
        <v>98</v>
      </c>
      <c r="T49" s="12">
        <v>200000001885</v>
      </c>
      <c r="U49" s="22">
        <v>0.35</v>
      </c>
      <c r="V49" s="8"/>
      <c r="W49" s="8" t="s">
        <v>1609</v>
      </c>
      <c r="X49" s="8" t="s">
        <v>771</v>
      </c>
      <c r="Y49" s="8" t="s">
        <v>1514</v>
      </c>
      <c r="Z49" s="8"/>
      <c r="AA49" s="14">
        <v>20</v>
      </c>
      <c r="AB49" s="85">
        <v>37210</v>
      </c>
      <c r="AC49" s="85">
        <f>AA49/1000*AB49</f>
        <v>744.2</v>
      </c>
      <c r="AD49" s="85"/>
      <c r="AE49" s="93">
        <f>AC49</f>
        <v>744.2</v>
      </c>
    </row>
    <row r="50" spans="2:35" x14ac:dyDescent="0.25">
      <c r="B50">
        <v>14</v>
      </c>
      <c r="C50" t="s">
        <v>1908</v>
      </c>
      <c r="D50" t="s">
        <v>1811</v>
      </c>
      <c r="E50" t="s">
        <v>1690</v>
      </c>
      <c r="F50" t="s">
        <v>1823</v>
      </c>
      <c r="G50" t="s">
        <v>1814</v>
      </c>
      <c r="H50" t="s">
        <v>1818</v>
      </c>
      <c r="J50" s="10" t="s">
        <v>6</v>
      </c>
      <c r="K50" s="10" t="s">
        <v>869</v>
      </c>
      <c r="L50" s="10"/>
      <c r="M50" s="10" t="s">
        <v>871</v>
      </c>
      <c r="N50" s="10" t="s">
        <v>892</v>
      </c>
      <c r="O50" s="10" t="s">
        <v>303</v>
      </c>
      <c r="P50" s="10" t="s">
        <v>783</v>
      </c>
      <c r="Q50" s="160" t="s">
        <v>1514</v>
      </c>
      <c r="R50" s="10"/>
      <c r="S50" s="8" t="s">
        <v>98</v>
      </c>
      <c r="T50" s="12">
        <v>200000002582</v>
      </c>
      <c r="U50" s="160">
        <v>0.16500000000000001</v>
      </c>
      <c r="V50" s="8"/>
      <c r="W50" s="8" t="s">
        <v>1610</v>
      </c>
      <c r="X50" s="8" t="s">
        <v>916</v>
      </c>
      <c r="Y50" s="8" t="s">
        <v>1514</v>
      </c>
      <c r="Z50" s="8"/>
      <c r="AA50" s="14">
        <v>3287.9</v>
      </c>
      <c r="AB50" s="85">
        <v>24638.884690726551</v>
      </c>
      <c r="AC50" s="85">
        <f>AA50/1000*AB50</f>
        <v>81010.188974639823</v>
      </c>
      <c r="AD50" s="203">
        <v>200000007129</v>
      </c>
      <c r="AE50" s="93">
        <f>AA50*AB51/1000</f>
        <v>64930.182863636343</v>
      </c>
      <c r="AH50" t="s">
        <v>1612</v>
      </c>
    </row>
    <row r="51" spans="2:35" x14ac:dyDescent="0.25">
      <c r="B51">
        <v>14</v>
      </c>
      <c r="C51" t="s">
        <v>1908</v>
      </c>
      <c r="D51" t="s">
        <v>1811</v>
      </c>
      <c r="E51" t="s">
        <v>1690</v>
      </c>
      <c r="F51" t="s">
        <v>1823</v>
      </c>
      <c r="G51" t="s">
        <v>1814</v>
      </c>
      <c r="H51" t="s">
        <v>1818</v>
      </c>
      <c r="J51" s="10" t="s">
        <v>6</v>
      </c>
      <c r="K51" s="10" t="s">
        <v>786</v>
      </c>
      <c r="L51" s="10"/>
      <c r="M51" s="10" t="s">
        <v>873</v>
      </c>
      <c r="N51" s="11" t="s">
        <v>797</v>
      </c>
      <c r="O51" s="10" t="s">
        <v>303</v>
      </c>
      <c r="P51" s="10" t="s">
        <v>783</v>
      </c>
      <c r="Q51" s="22" t="s">
        <v>1514</v>
      </c>
      <c r="R51" s="10"/>
      <c r="S51" s="8" t="s">
        <v>98</v>
      </c>
      <c r="T51" s="12">
        <v>200000007129</v>
      </c>
      <c r="U51" s="22">
        <v>0.16</v>
      </c>
      <c r="V51" s="8"/>
      <c r="W51" s="8" t="s">
        <v>1611</v>
      </c>
      <c r="X51" s="8" t="s">
        <v>822</v>
      </c>
      <c r="Y51" s="8" t="s">
        <v>770</v>
      </c>
      <c r="Z51" s="8" t="s">
        <v>771</v>
      </c>
      <c r="AA51" s="14">
        <v>4840</v>
      </c>
      <c r="AB51" s="85">
        <v>19748.223140495862</v>
      </c>
      <c r="AC51" s="85">
        <f>AA51/1000*AB51</f>
        <v>95581.399999999965</v>
      </c>
      <c r="AD51" s="85"/>
      <c r="AE51" s="93">
        <f>AC51</f>
        <v>95581.399999999965</v>
      </c>
      <c r="AH51" t="s">
        <v>884</v>
      </c>
      <c r="AI51" t="s">
        <v>1614</v>
      </c>
    </row>
    <row r="52" spans="2:35" x14ac:dyDescent="0.25">
      <c r="AA52" s="43">
        <f>SUM(AA49:AA51)</f>
        <v>8147.9</v>
      </c>
      <c r="AB52" s="90">
        <f>AVERAGE(AB49:AB51)/1000</f>
        <v>27.199035943740803</v>
      </c>
      <c r="AC52" s="43">
        <f>SUM(AC49:AC51)</f>
        <v>177335.78897463979</v>
      </c>
      <c r="AD52" s="43"/>
      <c r="AE52" s="43">
        <f>SUM(AE49:AE51)</f>
        <v>161255.78286363633</v>
      </c>
      <c r="AF52" s="43">
        <f>AC52-AE52</f>
        <v>16080.006111003458</v>
      </c>
    </row>
    <row r="54" spans="2:35" ht="18.75" x14ac:dyDescent="0.3">
      <c r="J54" s="16" t="s">
        <v>52</v>
      </c>
      <c r="K54" s="27" t="s">
        <v>895</v>
      </c>
      <c r="L54" s="27"/>
      <c r="M54" s="27"/>
      <c r="N54" s="28"/>
      <c r="O54" s="28"/>
    </row>
    <row r="55" spans="2:35" x14ac:dyDescent="0.25">
      <c r="B55">
        <v>17</v>
      </c>
      <c r="C55" t="s">
        <v>1908</v>
      </c>
      <c r="D55" t="s">
        <v>1811</v>
      </c>
      <c r="E55" t="s">
        <v>1690</v>
      </c>
      <c r="F55" t="s">
        <v>1873</v>
      </c>
      <c r="G55" t="s">
        <v>2</v>
      </c>
      <c r="H55" t="s">
        <v>45</v>
      </c>
      <c r="J55" s="10" t="s">
        <v>6</v>
      </c>
      <c r="K55" s="10" t="s">
        <v>869</v>
      </c>
      <c r="L55" s="10"/>
      <c r="M55" s="10" t="s">
        <v>871</v>
      </c>
      <c r="N55" s="11" t="s">
        <v>896</v>
      </c>
      <c r="O55" s="10" t="s">
        <v>502</v>
      </c>
      <c r="P55" s="10" t="s">
        <v>766</v>
      </c>
      <c r="Q55" s="22" t="s">
        <v>1514</v>
      </c>
      <c r="R55" s="10"/>
      <c r="S55" s="8" t="s">
        <v>98</v>
      </c>
      <c r="T55" s="12">
        <v>200000003328</v>
      </c>
      <c r="U55" s="22">
        <v>1</v>
      </c>
      <c r="V55" s="8"/>
      <c r="W55" s="8" t="s">
        <v>1615</v>
      </c>
      <c r="X55" s="8" t="s">
        <v>771</v>
      </c>
      <c r="Y55" s="8" t="s">
        <v>878</v>
      </c>
      <c r="Z55" s="8" t="s">
        <v>1514</v>
      </c>
      <c r="AA55" s="14">
        <v>2120</v>
      </c>
      <c r="AB55" s="85">
        <v>16755.356459686602</v>
      </c>
      <c r="AC55" s="85">
        <f>AA55/1000*AB55</f>
        <v>35521.355694535596</v>
      </c>
      <c r="AD55" s="91"/>
    </row>
    <row r="56" spans="2:35" x14ac:dyDescent="0.25">
      <c r="B56">
        <v>17</v>
      </c>
      <c r="C56" t="s">
        <v>1908</v>
      </c>
      <c r="D56" t="s">
        <v>1811</v>
      </c>
      <c r="E56" t="s">
        <v>1690</v>
      </c>
      <c r="F56" t="s">
        <v>1873</v>
      </c>
      <c r="G56" t="s">
        <v>2</v>
      </c>
      <c r="H56" t="s">
        <v>45</v>
      </c>
      <c r="J56" s="10" t="s">
        <v>6</v>
      </c>
      <c r="K56" s="10" t="s">
        <v>869</v>
      </c>
      <c r="L56" s="10"/>
      <c r="M56" s="10" t="s">
        <v>871</v>
      </c>
      <c r="N56" s="11" t="s">
        <v>896</v>
      </c>
      <c r="O56" s="10" t="s">
        <v>302</v>
      </c>
      <c r="P56" s="10" t="s">
        <v>766</v>
      </c>
      <c r="Q56" s="22" t="s">
        <v>1514</v>
      </c>
      <c r="R56" s="10"/>
      <c r="S56" s="8" t="s">
        <v>98</v>
      </c>
      <c r="T56" s="12">
        <v>200000003328</v>
      </c>
      <c r="U56" s="22">
        <v>1</v>
      </c>
      <c r="V56" s="8"/>
      <c r="W56" s="8" t="s">
        <v>1616</v>
      </c>
      <c r="X56" s="8" t="s">
        <v>771</v>
      </c>
      <c r="Y56" s="8" t="s">
        <v>878</v>
      </c>
      <c r="Z56" s="8" t="s">
        <v>1514</v>
      </c>
      <c r="AA56" s="8"/>
      <c r="AB56" s="8"/>
      <c r="AC56" s="8"/>
    </row>
    <row r="57" spans="2:35" x14ac:dyDescent="0.25">
      <c r="AA57" s="43">
        <f>SUM(AA55:AA56)</f>
        <v>2120</v>
      </c>
      <c r="AB57" s="90">
        <f>AVERAGE(AB55:AB56)/1000</f>
        <v>16.755356459686602</v>
      </c>
      <c r="AC57" s="43">
        <f>SUM(AC55:AC56)</f>
        <v>35521.355694535596</v>
      </c>
      <c r="AD57" s="43"/>
    </row>
    <row r="59" spans="2:35" ht="18.75" x14ac:dyDescent="0.3">
      <c r="J59" s="16" t="s">
        <v>52</v>
      </c>
      <c r="K59" s="27" t="s">
        <v>1582</v>
      </c>
      <c r="L59" s="27"/>
      <c r="M59" s="27"/>
      <c r="N59" s="28"/>
      <c r="O59" s="28"/>
    </row>
    <row r="60" spans="2:35" x14ac:dyDescent="0.25">
      <c r="B60">
        <v>20</v>
      </c>
      <c r="C60" t="s">
        <v>1908</v>
      </c>
      <c r="D60" t="s">
        <v>1811</v>
      </c>
      <c r="E60" t="s">
        <v>1690</v>
      </c>
      <c r="F60" t="s">
        <v>1874</v>
      </c>
      <c r="G60" t="s">
        <v>2</v>
      </c>
      <c r="H60" t="s">
        <v>45</v>
      </c>
      <c r="J60" s="10" t="s">
        <v>6</v>
      </c>
      <c r="K60" s="10" t="s">
        <v>786</v>
      </c>
      <c r="L60" s="10"/>
      <c r="M60" s="10" t="s">
        <v>872</v>
      </c>
      <c r="N60" s="11" t="s">
        <v>897</v>
      </c>
      <c r="O60" s="10" t="s">
        <v>302</v>
      </c>
      <c r="P60" s="10" t="s">
        <v>766</v>
      </c>
      <c r="Q60" s="22" t="s">
        <v>1514</v>
      </c>
      <c r="R60" s="10"/>
      <c r="S60" s="8" t="s">
        <v>98</v>
      </c>
      <c r="T60" s="12">
        <v>200000003329</v>
      </c>
      <c r="U60" s="22">
        <v>1</v>
      </c>
      <c r="V60" s="8"/>
      <c r="W60" s="8" t="s">
        <v>1617</v>
      </c>
      <c r="X60" s="8" t="s">
        <v>771</v>
      </c>
      <c r="Y60" s="8" t="s">
        <v>878</v>
      </c>
      <c r="Z60" s="8" t="s">
        <v>1514</v>
      </c>
      <c r="AA60" s="14">
        <v>60</v>
      </c>
      <c r="AB60" s="14">
        <v>17926.666666666664</v>
      </c>
      <c r="AC60" s="85">
        <f>AA60/1000*AB60</f>
        <v>1075.5999999999999</v>
      </c>
      <c r="AD60" s="91"/>
    </row>
    <row r="61" spans="2:35" x14ac:dyDescent="0.25">
      <c r="Q61" t="s">
        <v>1514</v>
      </c>
      <c r="AA61" s="43">
        <f>SUM(AA60)</f>
        <v>60</v>
      </c>
      <c r="AB61" s="90">
        <f>AVERAGE(AB60)/1000</f>
        <v>17.926666666666666</v>
      </c>
      <c r="AC61" s="43">
        <f>SUM(AC60)</f>
        <v>1075.5999999999999</v>
      </c>
      <c r="AD61" s="43"/>
    </row>
    <row r="63" spans="2:35" ht="18.75" x14ac:dyDescent="0.3">
      <c r="J63" s="16" t="s">
        <v>52</v>
      </c>
      <c r="K63" s="27" t="s">
        <v>900</v>
      </c>
      <c r="L63" s="27"/>
      <c r="M63" s="27"/>
      <c r="N63" s="28"/>
      <c r="O63" s="28"/>
    </row>
    <row r="64" spans="2:35" x14ac:dyDescent="0.25">
      <c r="B64">
        <v>22</v>
      </c>
      <c r="C64" t="s">
        <v>1908</v>
      </c>
      <c r="D64" t="s">
        <v>1811</v>
      </c>
      <c r="E64" t="s">
        <v>1690</v>
      </c>
      <c r="F64" t="s">
        <v>1884</v>
      </c>
      <c r="G64" t="s">
        <v>2</v>
      </c>
      <c r="H64" t="s">
        <v>45</v>
      </c>
      <c r="J64" s="10" t="s">
        <v>6</v>
      </c>
      <c r="K64" s="10" t="s">
        <v>870</v>
      </c>
      <c r="L64" s="10"/>
      <c r="M64" s="10" t="s">
        <v>875</v>
      </c>
      <c r="N64" s="11" t="s">
        <v>898</v>
      </c>
      <c r="O64" s="10" t="s">
        <v>502</v>
      </c>
      <c r="P64" s="10" t="s">
        <v>766</v>
      </c>
      <c r="Q64" s="22" t="s">
        <v>1514</v>
      </c>
      <c r="R64" s="10"/>
      <c r="S64" s="8" t="s">
        <v>98</v>
      </c>
      <c r="T64" s="12">
        <v>200000006479</v>
      </c>
      <c r="U64" s="22">
        <v>0.9</v>
      </c>
      <c r="V64" s="8"/>
      <c r="W64" s="8" t="s">
        <v>1604</v>
      </c>
      <c r="X64" s="8" t="s">
        <v>771</v>
      </c>
      <c r="Y64" s="8" t="s">
        <v>1514</v>
      </c>
      <c r="Z64" s="8" t="s">
        <v>1514</v>
      </c>
      <c r="AA64" s="8">
        <v>180</v>
      </c>
      <c r="AB64" s="85">
        <v>25584.444444444445</v>
      </c>
      <c r="AC64" s="85">
        <f>AA64/1000*AB64</f>
        <v>4605.2</v>
      </c>
      <c r="AD64" s="91"/>
    </row>
    <row r="65" spans="2:34" x14ac:dyDescent="0.25">
      <c r="AA65" s="43">
        <f>SUM(AA64:AA64)</f>
        <v>180</v>
      </c>
      <c r="AB65" s="90">
        <f>AVERAGE(AB64:AB64)/1000</f>
        <v>25.584444444444447</v>
      </c>
      <c r="AC65" s="43">
        <f>SUM(AC64:AC64)</f>
        <v>4605.2</v>
      </c>
      <c r="AD65" s="43"/>
    </row>
    <row r="67" spans="2:34" ht="18.75" x14ac:dyDescent="0.3">
      <c r="J67" s="16" t="s">
        <v>52</v>
      </c>
      <c r="K67" s="27" t="s">
        <v>901</v>
      </c>
      <c r="L67" s="27"/>
      <c r="M67" s="27"/>
      <c r="AG67" t="s">
        <v>2108</v>
      </c>
    </row>
    <row r="68" spans="2:34" x14ac:dyDescent="0.25">
      <c r="B68">
        <v>25</v>
      </c>
      <c r="C68" t="s">
        <v>1908</v>
      </c>
      <c r="D68" t="s">
        <v>1811</v>
      </c>
      <c r="E68" t="s">
        <v>1690</v>
      </c>
      <c r="F68" t="s">
        <v>1885</v>
      </c>
      <c r="G68" t="s">
        <v>2</v>
      </c>
      <c r="H68" t="s">
        <v>1818</v>
      </c>
      <c r="J68" s="10" t="s">
        <v>6</v>
      </c>
      <c r="K68" s="10" t="s">
        <v>1596</v>
      </c>
      <c r="L68" s="10"/>
      <c r="M68" s="10" t="s">
        <v>1602</v>
      </c>
      <c r="N68" s="11" t="s">
        <v>891</v>
      </c>
      <c r="O68" s="10" t="s">
        <v>290</v>
      </c>
      <c r="P68" s="10" t="s">
        <v>783</v>
      </c>
      <c r="Q68" s="10" t="s">
        <v>1514</v>
      </c>
      <c r="R68" s="10"/>
      <c r="S68" s="8" t="s">
        <v>98</v>
      </c>
      <c r="T68" s="12">
        <v>200000002329</v>
      </c>
      <c r="U68" s="10" t="s">
        <v>894</v>
      </c>
      <c r="V68" s="8" t="s">
        <v>1514</v>
      </c>
      <c r="W68" s="8" t="s">
        <v>1618</v>
      </c>
      <c r="X68" s="8"/>
      <c r="Y68" s="8"/>
      <c r="Z68" s="8"/>
      <c r="AA68" s="14">
        <v>240</v>
      </c>
      <c r="AB68" s="85">
        <v>34239.637095174199</v>
      </c>
      <c r="AC68" s="85">
        <f>AA68/1000*AB68</f>
        <v>8217.5129028418069</v>
      </c>
      <c r="AD68" s="91"/>
    </row>
    <row r="69" spans="2:34" x14ac:dyDescent="0.25">
      <c r="B69">
        <v>23</v>
      </c>
      <c r="C69" t="s">
        <v>1908</v>
      </c>
      <c r="D69" t="s">
        <v>1811</v>
      </c>
      <c r="E69" t="s">
        <v>1690</v>
      </c>
      <c r="F69" t="s">
        <v>1885</v>
      </c>
      <c r="G69" t="s">
        <v>10</v>
      </c>
      <c r="H69" t="s">
        <v>1818</v>
      </c>
      <c r="I69" t="s">
        <v>1817</v>
      </c>
      <c r="J69" s="10" t="s">
        <v>6</v>
      </c>
      <c r="K69" s="10" t="s">
        <v>786</v>
      </c>
      <c r="L69" s="10"/>
      <c r="M69" s="10" t="s">
        <v>873</v>
      </c>
      <c r="N69" s="11" t="s">
        <v>902</v>
      </c>
      <c r="O69" s="10" t="s">
        <v>303</v>
      </c>
      <c r="P69" s="10" t="s">
        <v>802</v>
      </c>
      <c r="Q69" s="10" t="s">
        <v>1514</v>
      </c>
      <c r="R69" s="10"/>
      <c r="S69" s="8" t="s">
        <v>98</v>
      </c>
      <c r="T69" s="12">
        <v>200000007246</v>
      </c>
      <c r="U69" s="10" t="s">
        <v>903</v>
      </c>
      <c r="V69" s="8" t="s">
        <v>1514</v>
      </c>
      <c r="W69" s="8" t="s">
        <v>1619</v>
      </c>
      <c r="X69" s="8"/>
      <c r="Y69" s="8"/>
      <c r="Z69" s="8"/>
      <c r="AA69" s="14">
        <v>1275</v>
      </c>
      <c r="AB69" s="14">
        <v>26921.960784313724</v>
      </c>
      <c r="AC69" s="85">
        <f>AA69/1000*AB69</f>
        <v>34325.499999999993</v>
      </c>
      <c r="AD69" s="91"/>
    </row>
    <row r="70" spans="2:34" x14ac:dyDescent="0.25">
      <c r="AA70" s="43">
        <f>SUM(AA68:AA69)</f>
        <v>1515</v>
      </c>
      <c r="AB70" s="90">
        <f>AVERAGE(AB68:AB69)/1000</f>
        <v>30.580798939743961</v>
      </c>
      <c r="AC70" s="43">
        <f>SUM(AC68:AC69)</f>
        <v>42543.012902841801</v>
      </c>
      <c r="AD70" s="43"/>
    </row>
    <row r="72" spans="2:34" ht="18.75" x14ac:dyDescent="0.3">
      <c r="J72" s="16" t="s">
        <v>52</v>
      </c>
      <c r="K72" s="17" t="s">
        <v>813</v>
      </c>
      <c r="L72" s="17"/>
      <c r="M72" s="34"/>
      <c r="N72" s="34"/>
      <c r="O72" s="34"/>
    </row>
    <row r="73" spans="2:34" x14ac:dyDescent="0.25">
      <c r="B73">
        <v>30</v>
      </c>
      <c r="C73" t="s">
        <v>1908</v>
      </c>
      <c r="D73" t="s">
        <v>1811</v>
      </c>
      <c r="E73" t="s">
        <v>1826</v>
      </c>
      <c r="F73" t="s">
        <v>1827</v>
      </c>
      <c r="G73" t="s">
        <v>2</v>
      </c>
      <c r="H73" t="s">
        <v>45</v>
      </c>
      <c r="J73" s="10" t="s">
        <v>6</v>
      </c>
      <c r="K73" s="10" t="s">
        <v>869</v>
      </c>
      <c r="L73" s="10"/>
      <c r="M73" s="10" t="s">
        <v>871</v>
      </c>
      <c r="N73" s="11" t="s">
        <v>27</v>
      </c>
      <c r="O73" s="10" t="s">
        <v>303</v>
      </c>
      <c r="P73" s="8" t="s">
        <v>766</v>
      </c>
      <c r="Q73" s="22" t="s">
        <v>1514</v>
      </c>
      <c r="R73" s="8"/>
      <c r="S73" s="8" t="s">
        <v>98</v>
      </c>
      <c r="T73" s="12">
        <v>200000002576</v>
      </c>
      <c r="U73" s="22">
        <v>1</v>
      </c>
      <c r="V73" s="8"/>
      <c r="W73" s="8" t="s">
        <v>1620</v>
      </c>
      <c r="X73" s="8" t="s">
        <v>916</v>
      </c>
      <c r="Y73" s="8" t="s">
        <v>770</v>
      </c>
      <c r="Z73" s="8" t="s">
        <v>1514</v>
      </c>
      <c r="AA73" s="14">
        <v>20</v>
      </c>
      <c r="AB73" s="14">
        <v>24019.537277741951</v>
      </c>
      <c r="AC73" s="85">
        <f>AA73/1000*AB73</f>
        <v>480.39074555483904</v>
      </c>
      <c r="AD73" s="91"/>
    </row>
    <row r="74" spans="2:34" x14ac:dyDescent="0.25">
      <c r="B74">
        <v>30</v>
      </c>
      <c r="C74" t="s">
        <v>1908</v>
      </c>
      <c r="D74" t="s">
        <v>1811</v>
      </c>
      <c r="E74" t="s">
        <v>1826</v>
      </c>
      <c r="F74" t="s">
        <v>1827</v>
      </c>
      <c r="G74" t="s">
        <v>2</v>
      </c>
      <c r="H74" t="s">
        <v>45</v>
      </c>
      <c r="J74" s="10" t="s">
        <v>6</v>
      </c>
      <c r="K74" s="10" t="s">
        <v>869</v>
      </c>
      <c r="L74" s="10"/>
      <c r="M74" s="10" t="s">
        <v>871</v>
      </c>
      <c r="N74" s="11" t="s">
        <v>904</v>
      </c>
      <c r="O74" s="10" t="s">
        <v>502</v>
      </c>
      <c r="P74" s="8" t="s">
        <v>766</v>
      </c>
      <c r="Q74" s="22" t="s">
        <v>1514</v>
      </c>
      <c r="R74" s="8"/>
      <c r="S74" s="8" t="s">
        <v>98</v>
      </c>
      <c r="T74" s="12">
        <v>200000003279</v>
      </c>
      <c r="U74" s="22">
        <v>1</v>
      </c>
      <c r="V74" s="8"/>
      <c r="W74" s="8" t="s">
        <v>1621</v>
      </c>
      <c r="X74" s="8" t="s">
        <v>771</v>
      </c>
      <c r="Y74" s="8" t="s">
        <v>74</v>
      </c>
      <c r="Z74" s="8" t="s">
        <v>785</v>
      </c>
      <c r="AA74" s="14">
        <v>1469.87</v>
      </c>
      <c r="AB74" s="14">
        <v>28110.742878119199</v>
      </c>
      <c r="AC74" s="85">
        <f>AA74/1000*AB74</f>
        <v>41319.13763426106</v>
      </c>
      <c r="AD74" s="91"/>
    </row>
    <row r="75" spans="2:34" x14ac:dyDescent="0.25">
      <c r="B75">
        <v>30</v>
      </c>
      <c r="C75" t="s">
        <v>1908</v>
      </c>
      <c r="D75" t="s">
        <v>1811</v>
      </c>
      <c r="E75" t="s">
        <v>1826</v>
      </c>
      <c r="F75" t="s">
        <v>1827</v>
      </c>
      <c r="G75" t="s">
        <v>2</v>
      </c>
      <c r="H75" t="s">
        <v>45</v>
      </c>
      <c r="J75" s="10" t="s">
        <v>6</v>
      </c>
      <c r="K75" s="10" t="s">
        <v>869</v>
      </c>
      <c r="L75" s="10"/>
      <c r="M75" s="10" t="s">
        <v>871</v>
      </c>
      <c r="N75" s="11" t="s">
        <v>904</v>
      </c>
      <c r="O75" s="10" t="s">
        <v>302</v>
      </c>
      <c r="P75" s="8" t="s">
        <v>766</v>
      </c>
      <c r="Q75" s="22" t="s">
        <v>1514</v>
      </c>
      <c r="R75" s="8"/>
      <c r="S75" s="8" t="s">
        <v>98</v>
      </c>
      <c r="T75" s="12">
        <v>200000003279</v>
      </c>
      <c r="U75" s="22">
        <v>1</v>
      </c>
      <c r="V75" s="8"/>
      <c r="W75" s="8" t="s">
        <v>1627</v>
      </c>
      <c r="X75" s="8" t="s">
        <v>771</v>
      </c>
      <c r="Y75" s="8" t="s">
        <v>74</v>
      </c>
      <c r="Z75" s="8" t="s">
        <v>785</v>
      </c>
      <c r="AA75" s="8" t="s">
        <v>1514</v>
      </c>
      <c r="AB75" s="8"/>
      <c r="AC75" s="8"/>
    </row>
    <row r="76" spans="2:34" x14ac:dyDescent="0.25">
      <c r="B76">
        <v>30</v>
      </c>
      <c r="C76" t="s">
        <v>1908</v>
      </c>
      <c r="D76" t="s">
        <v>1811</v>
      </c>
      <c r="E76" t="s">
        <v>1826</v>
      </c>
      <c r="F76" t="s">
        <v>1827</v>
      </c>
      <c r="G76" t="s">
        <v>2</v>
      </c>
      <c r="H76" t="s">
        <v>45</v>
      </c>
      <c r="J76" s="10" t="s">
        <v>6</v>
      </c>
      <c r="K76" s="10" t="s">
        <v>786</v>
      </c>
      <c r="L76" s="10"/>
      <c r="M76" s="10" t="s">
        <v>872</v>
      </c>
      <c r="N76" s="11" t="s">
        <v>904</v>
      </c>
      <c r="O76" s="10" t="s">
        <v>302</v>
      </c>
      <c r="P76" s="8" t="s">
        <v>766</v>
      </c>
      <c r="Q76" s="22" t="s">
        <v>1514</v>
      </c>
      <c r="R76" s="8"/>
      <c r="S76" s="8" t="s">
        <v>98</v>
      </c>
      <c r="T76" s="12">
        <v>200000003279</v>
      </c>
      <c r="U76" s="22">
        <v>1</v>
      </c>
      <c r="V76" s="8"/>
      <c r="W76" s="8" t="s">
        <v>1622</v>
      </c>
      <c r="X76" s="8" t="s">
        <v>771</v>
      </c>
      <c r="Y76" s="8" t="s">
        <v>74</v>
      </c>
      <c r="Z76" s="8" t="s">
        <v>785</v>
      </c>
      <c r="AA76" s="8" t="s">
        <v>1514</v>
      </c>
      <c r="AB76" s="8"/>
      <c r="AC76" s="8"/>
    </row>
    <row r="77" spans="2:34" x14ac:dyDescent="0.25">
      <c r="B77">
        <v>30</v>
      </c>
      <c r="C77" t="s">
        <v>1908</v>
      </c>
      <c r="D77" t="s">
        <v>1811</v>
      </c>
      <c r="E77" t="s">
        <v>1826</v>
      </c>
      <c r="F77" t="s">
        <v>1827</v>
      </c>
      <c r="G77" t="s">
        <v>2</v>
      </c>
      <c r="H77" t="s">
        <v>45</v>
      </c>
      <c r="J77" s="10" t="s">
        <v>6</v>
      </c>
      <c r="K77" s="10" t="s">
        <v>786</v>
      </c>
      <c r="L77" s="10"/>
      <c r="M77" s="10" t="s">
        <v>873</v>
      </c>
      <c r="N77" s="11" t="s">
        <v>904</v>
      </c>
      <c r="O77" s="10" t="s">
        <v>502</v>
      </c>
      <c r="P77" s="8" t="s">
        <v>766</v>
      </c>
      <c r="Q77" s="22" t="s">
        <v>1514</v>
      </c>
      <c r="R77" s="8"/>
      <c r="S77" s="8" t="s">
        <v>98</v>
      </c>
      <c r="T77" s="12">
        <v>200000003279</v>
      </c>
      <c r="U77" s="22">
        <v>1</v>
      </c>
      <c r="V77" s="8"/>
      <c r="W77" s="8" t="s">
        <v>1623</v>
      </c>
      <c r="X77" s="8" t="s">
        <v>771</v>
      </c>
      <c r="Y77" s="8" t="s">
        <v>74</v>
      </c>
      <c r="Z77" s="8" t="s">
        <v>785</v>
      </c>
      <c r="AA77" s="8" t="s">
        <v>1514</v>
      </c>
      <c r="AB77" s="8"/>
      <c r="AC77" s="8"/>
    </row>
    <row r="78" spans="2:34" x14ac:dyDescent="0.25">
      <c r="B78">
        <v>30</v>
      </c>
      <c r="C78" t="s">
        <v>1908</v>
      </c>
      <c r="D78" t="s">
        <v>1811</v>
      </c>
      <c r="E78" t="s">
        <v>1826</v>
      </c>
      <c r="F78" t="s">
        <v>1827</v>
      </c>
      <c r="G78" t="s">
        <v>2</v>
      </c>
      <c r="H78" t="s">
        <v>45</v>
      </c>
      <c r="J78" s="10" t="s">
        <v>6</v>
      </c>
      <c r="K78" s="10" t="s">
        <v>870</v>
      </c>
      <c r="L78" s="10"/>
      <c r="M78" s="10" t="s">
        <v>875</v>
      </c>
      <c r="N78" s="11" t="s">
        <v>904</v>
      </c>
      <c r="O78" s="10" t="s">
        <v>502</v>
      </c>
      <c r="P78" s="8" t="s">
        <v>766</v>
      </c>
      <c r="Q78" s="22" t="s">
        <v>1514</v>
      </c>
      <c r="R78" s="8"/>
      <c r="S78" s="8" t="s">
        <v>98</v>
      </c>
      <c r="T78" s="12">
        <v>200000003279</v>
      </c>
      <c r="U78" s="22">
        <v>1</v>
      </c>
      <c r="V78" s="8"/>
      <c r="W78" s="8" t="s">
        <v>1625</v>
      </c>
      <c r="X78" s="8" t="s">
        <v>771</v>
      </c>
      <c r="Y78" s="8" t="s">
        <v>74</v>
      </c>
      <c r="Z78" s="8" t="s">
        <v>785</v>
      </c>
      <c r="AA78" s="8" t="s">
        <v>1514</v>
      </c>
      <c r="AB78" s="8"/>
      <c r="AC78" s="8"/>
    </row>
    <row r="79" spans="2:34" x14ac:dyDescent="0.25">
      <c r="B79">
        <v>30</v>
      </c>
      <c r="C79" t="s">
        <v>1908</v>
      </c>
      <c r="D79" t="s">
        <v>1811</v>
      </c>
      <c r="E79" t="s">
        <v>1826</v>
      </c>
      <c r="F79" t="s">
        <v>1827</v>
      </c>
      <c r="G79" t="s">
        <v>2</v>
      </c>
      <c r="H79" t="s">
        <v>45</v>
      </c>
      <c r="J79" s="10" t="s">
        <v>6</v>
      </c>
      <c r="K79" s="10" t="s">
        <v>1596</v>
      </c>
      <c r="L79" s="10"/>
      <c r="M79" s="10" t="s">
        <v>1597</v>
      </c>
      <c r="N79" s="11" t="s">
        <v>904</v>
      </c>
      <c r="O79" s="10" t="s">
        <v>502</v>
      </c>
      <c r="P79" s="8" t="s">
        <v>766</v>
      </c>
      <c r="Q79" s="22" t="s">
        <v>1514</v>
      </c>
      <c r="R79" s="8"/>
      <c r="S79" s="8" t="s">
        <v>98</v>
      </c>
      <c r="T79" s="12">
        <v>200000003279</v>
      </c>
      <c r="U79" s="22">
        <v>1</v>
      </c>
      <c r="V79" s="8"/>
      <c r="W79" s="8" t="s">
        <v>1624</v>
      </c>
      <c r="X79" s="8" t="s">
        <v>771</v>
      </c>
      <c r="Y79" s="8" t="s">
        <v>74</v>
      </c>
      <c r="Z79" s="8" t="s">
        <v>785</v>
      </c>
      <c r="AA79" s="8" t="s">
        <v>1514</v>
      </c>
      <c r="AB79" s="8"/>
      <c r="AC79" s="8"/>
    </row>
    <row r="80" spans="2:34" x14ac:dyDescent="0.25">
      <c r="B80">
        <v>30</v>
      </c>
      <c r="C80" t="s">
        <v>1908</v>
      </c>
      <c r="D80" t="s">
        <v>1811</v>
      </c>
      <c r="E80" t="s">
        <v>1826</v>
      </c>
      <c r="F80" t="s">
        <v>1827</v>
      </c>
      <c r="G80" t="s">
        <v>2</v>
      </c>
      <c r="H80" t="s">
        <v>45</v>
      </c>
      <c r="J80" s="10" t="s">
        <v>6</v>
      </c>
      <c r="K80" s="10" t="s">
        <v>786</v>
      </c>
      <c r="L80" s="10"/>
      <c r="M80" s="10" t="s">
        <v>873</v>
      </c>
      <c r="N80" s="11" t="s">
        <v>29</v>
      </c>
      <c r="O80" s="10" t="s">
        <v>303</v>
      </c>
      <c r="P80" s="8" t="s">
        <v>766</v>
      </c>
      <c r="Q80" s="22" t="s">
        <v>1514</v>
      </c>
      <c r="R80" s="8"/>
      <c r="S80" s="8" t="s">
        <v>98</v>
      </c>
      <c r="T80" s="12">
        <v>200000007128</v>
      </c>
      <c r="U80" s="22">
        <v>1</v>
      </c>
      <c r="V80" s="8"/>
      <c r="W80" s="8" t="s">
        <v>1626</v>
      </c>
      <c r="X80" s="8" t="s">
        <v>770</v>
      </c>
      <c r="Y80" s="8" t="s">
        <v>1514</v>
      </c>
      <c r="Z80" s="8"/>
      <c r="AA80" s="14">
        <v>360</v>
      </c>
      <c r="AB80" s="14">
        <v>26055.555555555562</v>
      </c>
      <c r="AC80" s="85">
        <f>AA80/1000*AB80</f>
        <v>9380.0000000000018</v>
      </c>
      <c r="AD80" s="91"/>
      <c r="AF80" s="126"/>
      <c r="AH80" t="s">
        <v>1628</v>
      </c>
    </row>
    <row r="81" spans="2:34" x14ac:dyDescent="0.25">
      <c r="AA81" s="43">
        <f>SUM(AA73:AA80)</f>
        <v>1849.87</v>
      </c>
      <c r="AB81" s="90">
        <f>AVERAGE(AB73:AB80)/1000</f>
        <v>26.061945237138904</v>
      </c>
      <c r="AC81" s="43">
        <f>SUM(AC73:AC80)</f>
        <v>51179.5283798159</v>
      </c>
      <c r="AD81" s="43"/>
    </row>
    <row r="83" spans="2:34" ht="18.75" x14ac:dyDescent="0.3">
      <c r="J83" s="16" t="s">
        <v>52</v>
      </c>
      <c r="K83" s="17" t="s">
        <v>816</v>
      </c>
      <c r="L83" s="17"/>
      <c r="M83" s="34"/>
      <c r="N83" s="34"/>
      <c r="O83" s="34"/>
    </row>
    <row r="84" spans="2:34" x14ac:dyDescent="0.25">
      <c r="B84">
        <v>31</v>
      </c>
      <c r="C84" t="s">
        <v>1908</v>
      </c>
      <c r="D84" t="s">
        <v>1811</v>
      </c>
      <c r="E84" t="s">
        <v>1826</v>
      </c>
      <c r="F84" t="s">
        <v>1827</v>
      </c>
      <c r="G84" t="s">
        <v>2</v>
      </c>
      <c r="H84" t="s">
        <v>1818</v>
      </c>
      <c r="J84" s="10" t="s">
        <v>6</v>
      </c>
      <c r="K84" s="10" t="s">
        <v>786</v>
      </c>
      <c r="L84" s="10"/>
      <c r="M84" s="10" t="s">
        <v>873</v>
      </c>
      <c r="N84" s="11" t="s">
        <v>29</v>
      </c>
      <c r="O84" s="10" t="s">
        <v>303</v>
      </c>
      <c r="P84" s="8" t="s">
        <v>783</v>
      </c>
      <c r="Q84" s="22" t="s">
        <v>1514</v>
      </c>
      <c r="R84" s="8"/>
      <c r="S84" s="8" t="s">
        <v>98</v>
      </c>
      <c r="T84" s="12">
        <v>200000007127</v>
      </c>
      <c r="U84" s="22">
        <v>1</v>
      </c>
      <c r="V84" s="8"/>
      <c r="W84" s="8" t="s">
        <v>1629</v>
      </c>
      <c r="X84" s="8" t="s">
        <v>770</v>
      </c>
      <c r="Y84" s="8" t="s">
        <v>1514</v>
      </c>
      <c r="Z84" s="8"/>
      <c r="AA84" s="14">
        <v>1260</v>
      </c>
      <c r="AB84" s="85">
        <v>23782.609519787307</v>
      </c>
      <c r="AC84" s="85">
        <f>AA84/1000*AB84</f>
        <v>29966.087994932008</v>
      </c>
      <c r="AD84" s="91"/>
      <c r="AH84" t="s">
        <v>905</v>
      </c>
    </row>
    <row r="85" spans="2:34" x14ac:dyDescent="0.25">
      <c r="AA85" s="43">
        <f>SUM(AA84)</f>
        <v>1260</v>
      </c>
      <c r="AB85" s="90">
        <f>AVERAGE(AB84)/1000</f>
        <v>23.782609519787307</v>
      </c>
      <c r="AC85" s="43">
        <f>SUM(AC84)</f>
        <v>29966.087994932008</v>
      </c>
      <c r="AD85" s="43"/>
    </row>
    <row r="87" spans="2:34" ht="18.75" x14ac:dyDescent="0.3">
      <c r="J87" s="16" t="s">
        <v>52</v>
      </c>
      <c r="K87" s="66" t="s">
        <v>814</v>
      </c>
      <c r="L87" s="66"/>
      <c r="M87" s="67"/>
      <c r="N87" s="67"/>
      <c r="O87" s="67"/>
    </row>
    <row r="88" spans="2:34" x14ac:dyDescent="0.25">
      <c r="B88">
        <v>33</v>
      </c>
      <c r="C88" t="s">
        <v>1908</v>
      </c>
      <c r="D88" t="s">
        <v>1811</v>
      </c>
      <c r="E88" t="s">
        <v>1826</v>
      </c>
      <c r="F88" t="s">
        <v>1828</v>
      </c>
      <c r="G88" t="s">
        <v>2</v>
      </c>
      <c r="H88" t="s">
        <v>45</v>
      </c>
      <c r="J88" s="10" t="s">
        <v>6</v>
      </c>
      <c r="K88" s="10" t="s">
        <v>786</v>
      </c>
      <c r="L88" s="10"/>
      <c r="M88" s="10" t="s">
        <v>873</v>
      </c>
      <c r="N88" s="11" t="s">
        <v>906</v>
      </c>
      <c r="O88" s="10" t="s">
        <v>303</v>
      </c>
      <c r="P88" s="8" t="s">
        <v>766</v>
      </c>
      <c r="Q88" s="23" t="s">
        <v>1630</v>
      </c>
      <c r="R88" s="8"/>
      <c r="S88" s="8" t="s">
        <v>98</v>
      </c>
      <c r="T88" s="12">
        <v>200000005232</v>
      </c>
      <c r="U88" s="23">
        <v>4.4600000000000001E-2</v>
      </c>
      <c r="V88" s="8"/>
      <c r="W88" s="8" t="s">
        <v>1631</v>
      </c>
      <c r="X88" s="8" t="s">
        <v>13</v>
      </c>
      <c r="Y88" s="8"/>
      <c r="Z88" s="8"/>
      <c r="AA88" s="85">
        <v>100</v>
      </c>
      <c r="AB88" s="85">
        <v>16326</v>
      </c>
      <c r="AC88" s="85">
        <f>AA88/1000*AB88</f>
        <v>1632.6000000000001</v>
      </c>
      <c r="AD88" s="91"/>
      <c r="AH88" s="112" t="s">
        <v>1632</v>
      </c>
    </row>
    <row r="89" spans="2:34" x14ac:dyDescent="0.25">
      <c r="B89">
        <v>33</v>
      </c>
      <c r="C89" t="s">
        <v>1908</v>
      </c>
      <c r="D89" t="s">
        <v>1811</v>
      </c>
      <c r="E89" t="s">
        <v>1826</v>
      </c>
      <c r="F89" t="s">
        <v>1828</v>
      </c>
      <c r="G89" t="s">
        <v>2</v>
      </c>
      <c r="H89" t="s">
        <v>45</v>
      </c>
      <c r="J89" s="10" t="s">
        <v>6</v>
      </c>
      <c r="K89" s="10" t="s">
        <v>786</v>
      </c>
      <c r="L89" s="10"/>
      <c r="M89" s="10" t="s">
        <v>873</v>
      </c>
      <c r="N89" s="11" t="s">
        <v>29</v>
      </c>
      <c r="O89" s="10" t="s">
        <v>303</v>
      </c>
      <c r="P89" s="8" t="s">
        <v>766</v>
      </c>
      <c r="Q89" s="22" t="s">
        <v>1514</v>
      </c>
      <c r="R89" s="8"/>
      <c r="S89" s="8" t="s">
        <v>98</v>
      </c>
      <c r="T89" s="12">
        <v>200000007141</v>
      </c>
      <c r="U89" s="22">
        <v>1</v>
      </c>
      <c r="V89" s="8"/>
      <c r="W89" s="8" t="s">
        <v>1620</v>
      </c>
      <c r="X89" s="8" t="s">
        <v>785</v>
      </c>
      <c r="Y89" s="8" t="s">
        <v>908</v>
      </c>
      <c r="Z89" s="8" t="s">
        <v>770</v>
      </c>
      <c r="AA89" s="14">
        <v>70</v>
      </c>
      <c r="AB89" s="85">
        <v>46542.85714285713</v>
      </c>
      <c r="AC89" s="85">
        <f>AA89/1000*AB89</f>
        <v>3257.9999999999995</v>
      </c>
      <c r="AD89" s="91"/>
      <c r="AH89" t="s">
        <v>907</v>
      </c>
    </row>
    <row r="90" spans="2:34" x14ac:dyDescent="0.25">
      <c r="AA90" s="43">
        <f>SUM(AA88:AA89)</f>
        <v>170</v>
      </c>
      <c r="AB90" s="90">
        <f>AVERAGE(AB88:AB89)/1000</f>
        <v>31.434428571428565</v>
      </c>
      <c r="AC90" s="43">
        <f>SUM(AC88:AC89)</f>
        <v>4890.5999999999995</v>
      </c>
      <c r="AD90" s="43"/>
    </row>
    <row r="92" spans="2:34" ht="18.75" x14ac:dyDescent="0.3">
      <c r="J92" s="16" t="s">
        <v>52</v>
      </c>
      <c r="K92" s="66" t="s">
        <v>818</v>
      </c>
      <c r="L92" s="66"/>
      <c r="M92" s="67"/>
      <c r="N92" s="67"/>
      <c r="O92" s="67"/>
    </row>
    <row r="93" spans="2:34" x14ac:dyDescent="0.25">
      <c r="B93">
        <v>34</v>
      </c>
      <c r="C93" t="s">
        <v>1908</v>
      </c>
      <c r="D93" t="s">
        <v>1811</v>
      </c>
      <c r="E93" t="s">
        <v>1826</v>
      </c>
      <c r="F93" t="s">
        <v>1828</v>
      </c>
      <c r="G93" t="s">
        <v>2</v>
      </c>
      <c r="H93" t="s">
        <v>1818</v>
      </c>
      <c r="J93" s="10" t="s">
        <v>6</v>
      </c>
      <c r="K93" s="10" t="s">
        <v>869</v>
      </c>
      <c r="L93" s="10"/>
      <c r="M93" s="10" t="s">
        <v>871</v>
      </c>
      <c r="N93" s="11" t="s">
        <v>909</v>
      </c>
      <c r="O93" s="10" t="s">
        <v>303</v>
      </c>
      <c r="P93" s="8" t="s">
        <v>783</v>
      </c>
      <c r="Q93" s="22" t="s">
        <v>1514</v>
      </c>
      <c r="R93" s="8"/>
      <c r="S93" s="8" t="s">
        <v>98</v>
      </c>
      <c r="T93" s="12">
        <v>200000002478</v>
      </c>
      <c r="U93" s="22">
        <v>0.14000000000000001</v>
      </c>
      <c r="V93" s="8"/>
      <c r="W93" s="8" t="s">
        <v>1611</v>
      </c>
      <c r="X93" s="8" t="s">
        <v>770</v>
      </c>
      <c r="Y93" s="8" t="s">
        <v>1514</v>
      </c>
      <c r="Z93" s="8"/>
      <c r="AA93" s="14">
        <v>440</v>
      </c>
      <c r="AB93" s="85">
        <v>32336.618692266511</v>
      </c>
      <c r="AC93" s="85">
        <f>AA93/1000*AB93</f>
        <v>14228.112224597266</v>
      </c>
      <c r="AD93" s="203">
        <v>200000007177</v>
      </c>
      <c r="AE93" s="93">
        <f>AA93*AB94/1000</f>
        <v>10264.799999999996</v>
      </c>
    </row>
    <row r="94" spans="2:34" x14ac:dyDescent="0.25">
      <c r="B94">
        <v>34</v>
      </c>
      <c r="C94" t="s">
        <v>1908</v>
      </c>
      <c r="D94" t="s">
        <v>1811</v>
      </c>
      <c r="E94" t="s">
        <v>1826</v>
      </c>
      <c r="F94" t="s">
        <v>1828</v>
      </c>
      <c r="G94" t="s">
        <v>2</v>
      </c>
      <c r="H94" t="s">
        <v>1818</v>
      </c>
      <c r="J94" s="10" t="s">
        <v>6</v>
      </c>
      <c r="K94" s="10" t="s">
        <v>786</v>
      </c>
      <c r="L94" s="10"/>
      <c r="M94" s="10" t="s">
        <v>873</v>
      </c>
      <c r="N94" s="11" t="s">
        <v>819</v>
      </c>
      <c r="O94" s="10" t="s">
        <v>303</v>
      </c>
      <c r="P94" s="8" t="s">
        <v>783</v>
      </c>
      <c r="Q94" s="22" t="s">
        <v>1514</v>
      </c>
      <c r="R94" s="8"/>
      <c r="S94" s="8" t="s">
        <v>98</v>
      </c>
      <c r="T94" s="12">
        <v>200000007177</v>
      </c>
      <c r="U94" s="22">
        <v>0.14000000000000001</v>
      </c>
      <c r="V94" s="8"/>
      <c r="W94" s="8" t="s">
        <v>1633</v>
      </c>
      <c r="X94" s="8" t="s">
        <v>770</v>
      </c>
      <c r="Y94" s="8" t="s">
        <v>771</v>
      </c>
      <c r="Z94" s="8" t="s">
        <v>1514</v>
      </c>
      <c r="AA94" s="14">
        <v>660</v>
      </c>
      <c r="AB94" s="85">
        <v>23329.090909090901</v>
      </c>
      <c r="AC94" s="85">
        <f>AA94/1000*AB94</f>
        <v>15397.199999999995</v>
      </c>
      <c r="AD94" s="85"/>
      <c r="AE94" s="93">
        <f>AC94</f>
        <v>15397.199999999995</v>
      </c>
    </row>
    <row r="95" spans="2:34" x14ac:dyDescent="0.25">
      <c r="Q95" t="s">
        <v>1514</v>
      </c>
      <c r="AA95" s="43">
        <f>SUM(AA93:AA94)</f>
        <v>1100</v>
      </c>
      <c r="AB95" s="90">
        <f>AVERAGE(AB93:AB94)/1000</f>
        <v>27.832854800678707</v>
      </c>
      <c r="AC95" s="43">
        <f>SUM(AC93:AC94)</f>
        <v>29625.312224597263</v>
      </c>
      <c r="AD95" s="43"/>
      <c r="AE95" s="43">
        <f>SUM(AE93:AE94)</f>
        <v>25661.999999999993</v>
      </c>
      <c r="AF95" s="90">
        <f>AC95-AE95</f>
        <v>3963.31222459727</v>
      </c>
    </row>
    <row r="97" spans="2:33" ht="18.75" x14ac:dyDescent="0.3">
      <c r="J97" s="16" t="s">
        <v>52</v>
      </c>
      <c r="K97" s="37" t="s">
        <v>910</v>
      </c>
      <c r="L97" s="37"/>
      <c r="M97" s="38"/>
      <c r="N97" s="38"/>
    </row>
    <row r="98" spans="2:33" x14ac:dyDescent="0.25">
      <c r="B98">
        <v>36</v>
      </c>
      <c r="C98" t="s">
        <v>1908</v>
      </c>
      <c r="D98" t="s">
        <v>1811</v>
      </c>
      <c r="E98" t="s">
        <v>1831</v>
      </c>
      <c r="F98" t="s">
        <v>1832</v>
      </c>
      <c r="G98" t="s">
        <v>2</v>
      </c>
      <c r="H98" t="s">
        <v>45</v>
      </c>
      <c r="J98" s="10" t="s">
        <v>6</v>
      </c>
      <c r="K98" s="10" t="s">
        <v>1596</v>
      </c>
      <c r="L98" s="10"/>
      <c r="M98" s="10" t="s">
        <v>1602</v>
      </c>
      <c r="N98" s="11" t="s">
        <v>911</v>
      </c>
      <c r="O98" s="10" t="s">
        <v>1634</v>
      </c>
      <c r="P98" s="8" t="s">
        <v>766</v>
      </c>
      <c r="Q98" s="10" t="s">
        <v>1514</v>
      </c>
      <c r="R98" s="8"/>
      <c r="S98" s="8" t="s">
        <v>98</v>
      </c>
      <c r="T98" s="12">
        <v>200000002328</v>
      </c>
      <c r="U98" s="10" t="s">
        <v>913</v>
      </c>
      <c r="V98" s="8" t="s">
        <v>1514</v>
      </c>
      <c r="W98" s="8" t="s">
        <v>1635</v>
      </c>
      <c r="X98" s="8" t="s">
        <v>915</v>
      </c>
      <c r="Y98" s="8" t="s">
        <v>1514</v>
      </c>
      <c r="Z98" s="8"/>
      <c r="AA98" s="14">
        <v>80</v>
      </c>
      <c r="AB98" s="14">
        <v>38407.940740083905</v>
      </c>
      <c r="AC98" s="85">
        <f>AA98/1000*AB98</f>
        <v>3072.6352592067124</v>
      </c>
      <c r="AD98" s="91"/>
    </row>
    <row r="99" spans="2:33" x14ac:dyDescent="0.25">
      <c r="B99">
        <v>36</v>
      </c>
      <c r="C99" t="s">
        <v>1908</v>
      </c>
      <c r="D99" t="s">
        <v>1811</v>
      </c>
      <c r="E99" t="s">
        <v>1831</v>
      </c>
      <c r="F99" t="s">
        <v>1832</v>
      </c>
      <c r="G99" t="s">
        <v>2</v>
      </c>
      <c r="H99" t="s">
        <v>45</v>
      </c>
      <c r="J99" s="10" t="s">
        <v>6</v>
      </c>
      <c r="K99" s="10" t="s">
        <v>786</v>
      </c>
      <c r="L99" s="10"/>
      <c r="M99" s="10" t="s">
        <v>873</v>
      </c>
      <c r="N99" s="11" t="s">
        <v>912</v>
      </c>
      <c r="O99" s="10" t="s">
        <v>303</v>
      </c>
      <c r="P99" s="8" t="s">
        <v>766</v>
      </c>
      <c r="Q99" s="10" t="s">
        <v>1514</v>
      </c>
      <c r="R99" s="8"/>
      <c r="S99" s="8" t="s">
        <v>98</v>
      </c>
      <c r="T99" s="12">
        <v>200000002404</v>
      </c>
      <c r="U99" s="10" t="s">
        <v>914</v>
      </c>
      <c r="V99" s="8" t="s">
        <v>1514</v>
      </c>
      <c r="W99" s="8" t="s">
        <v>1636</v>
      </c>
      <c r="X99" s="8" t="s">
        <v>916</v>
      </c>
      <c r="Y99" s="8" t="s">
        <v>1514</v>
      </c>
      <c r="Z99" s="8"/>
      <c r="AA99" s="14">
        <v>2025</v>
      </c>
      <c r="AB99" s="14">
        <v>38514</v>
      </c>
      <c r="AC99" s="85">
        <f>AA99/1000*AB99</f>
        <v>77990.849999999991</v>
      </c>
      <c r="AD99" s="91"/>
    </row>
    <row r="100" spans="2:33" x14ac:dyDescent="0.25">
      <c r="AA100" s="43">
        <f>SUM(AA98:AA99)</f>
        <v>2105</v>
      </c>
      <c r="AB100" s="90">
        <f>AVERAGE(AB98:AB99)/1000</f>
        <v>38.460970370041949</v>
      </c>
      <c r="AC100" s="43">
        <f>SUM(AC98:AC99)</f>
        <v>81063.485259206704</v>
      </c>
      <c r="AD100" s="43"/>
    </row>
    <row r="102" spans="2:33" ht="18.75" x14ac:dyDescent="0.3">
      <c r="J102" s="16" t="s">
        <v>52</v>
      </c>
      <c r="K102" s="37" t="s">
        <v>917</v>
      </c>
      <c r="L102" s="37"/>
      <c r="M102" s="38"/>
      <c r="N102" s="38"/>
    </row>
    <row r="103" spans="2:33" x14ac:dyDescent="0.25">
      <c r="B103">
        <v>37</v>
      </c>
      <c r="C103" t="s">
        <v>1908</v>
      </c>
      <c r="D103" t="s">
        <v>1811</v>
      </c>
      <c r="E103" t="s">
        <v>1831</v>
      </c>
      <c r="F103" t="s">
        <v>1832</v>
      </c>
      <c r="G103" t="s">
        <v>2</v>
      </c>
      <c r="H103" t="s">
        <v>1818</v>
      </c>
      <c r="J103" s="10" t="s">
        <v>6</v>
      </c>
      <c r="K103" s="10" t="s">
        <v>869</v>
      </c>
      <c r="L103" s="10"/>
      <c r="M103" s="10" t="s">
        <v>871</v>
      </c>
      <c r="N103" s="11" t="s">
        <v>918</v>
      </c>
      <c r="O103" s="10" t="s">
        <v>303</v>
      </c>
      <c r="P103" s="10" t="s">
        <v>783</v>
      </c>
      <c r="Q103" s="10" t="s">
        <v>1514</v>
      </c>
      <c r="R103" s="10"/>
      <c r="S103" s="8" t="s">
        <v>98</v>
      </c>
      <c r="T103" s="12">
        <v>200000008884</v>
      </c>
      <c r="U103" s="10" t="s">
        <v>829</v>
      </c>
      <c r="V103" s="8" t="s">
        <v>1514</v>
      </c>
      <c r="W103" s="8"/>
      <c r="X103" s="8" t="s">
        <v>916</v>
      </c>
      <c r="Y103" s="8" t="s">
        <v>1514</v>
      </c>
      <c r="Z103" s="8"/>
      <c r="AA103" s="14">
        <v>270</v>
      </c>
      <c r="AB103" s="85">
        <v>33247.080014940228</v>
      </c>
      <c r="AC103" s="85">
        <f>AA103/1000*AB103</f>
        <v>8976.7116040338624</v>
      </c>
      <c r="AD103" s="91"/>
    </row>
    <row r="104" spans="2:33" x14ac:dyDescent="0.25">
      <c r="AA104" s="43">
        <f>SUM(AA103)</f>
        <v>270</v>
      </c>
      <c r="AB104" s="90">
        <f>AVERAGE(AB103)/1000</f>
        <v>33.247080014940231</v>
      </c>
      <c r="AC104" s="43">
        <f>SUM(AC103)</f>
        <v>8976.7116040338624</v>
      </c>
      <c r="AD104" s="43"/>
    </row>
    <row r="107" spans="2:33" ht="18.75" x14ac:dyDescent="0.3">
      <c r="J107" s="16" t="s">
        <v>52</v>
      </c>
      <c r="K107" s="37" t="s">
        <v>1578</v>
      </c>
      <c r="L107" s="37"/>
      <c r="M107" s="38"/>
      <c r="N107" s="38"/>
    </row>
    <row r="108" spans="2:33" x14ac:dyDescent="0.25">
      <c r="B108">
        <v>38</v>
      </c>
      <c r="C108" t="s">
        <v>1908</v>
      </c>
      <c r="D108" t="s">
        <v>1811</v>
      </c>
      <c r="E108" t="s">
        <v>1831</v>
      </c>
      <c r="F108" t="s">
        <v>1832</v>
      </c>
      <c r="G108" t="s">
        <v>10</v>
      </c>
      <c r="H108" t="s">
        <v>1818</v>
      </c>
      <c r="I108" t="s">
        <v>1817</v>
      </c>
      <c r="J108" s="10" t="s">
        <v>6</v>
      </c>
      <c r="K108" s="10" t="s">
        <v>786</v>
      </c>
      <c r="L108" s="10">
        <v>8326</v>
      </c>
      <c r="M108" s="10" t="s">
        <v>873</v>
      </c>
      <c r="N108" s="10" t="s">
        <v>1577</v>
      </c>
      <c r="O108" s="10" t="s">
        <v>303</v>
      </c>
      <c r="P108" s="10" t="s">
        <v>1576</v>
      </c>
      <c r="Q108" s="10" t="s">
        <v>1514</v>
      </c>
      <c r="R108" s="10"/>
      <c r="S108" s="8" t="s">
        <v>98</v>
      </c>
      <c r="T108" s="12">
        <v>200000006729</v>
      </c>
      <c r="U108" s="10" t="s">
        <v>1579</v>
      </c>
      <c r="V108" s="8" t="s">
        <v>1492</v>
      </c>
      <c r="W108" s="8" t="s">
        <v>1915</v>
      </c>
      <c r="X108" s="8" t="s">
        <v>804</v>
      </c>
      <c r="Y108" s="8"/>
      <c r="Z108" s="8"/>
      <c r="AA108" s="14">
        <v>4000</v>
      </c>
      <c r="AB108" s="85">
        <v>28246.375</v>
      </c>
      <c r="AC108" s="85">
        <f>AA108/1000*AB108</f>
        <v>112985.5</v>
      </c>
      <c r="AD108" s="91"/>
      <c r="AG108" t="s">
        <v>798</v>
      </c>
    </row>
    <row r="109" spans="2:33" ht="18.75" x14ac:dyDescent="0.3">
      <c r="J109" s="16"/>
      <c r="K109" s="108"/>
      <c r="L109" s="108"/>
      <c r="AA109" s="43">
        <f>SUM(AA108)</f>
        <v>4000</v>
      </c>
      <c r="AB109" s="90">
        <f>AVERAGE(AB108)/1000</f>
        <v>28.246375</v>
      </c>
      <c r="AC109" s="43">
        <f>SUM(AC108)</f>
        <v>112985.5</v>
      </c>
      <c r="AD109" s="43"/>
    </row>
    <row r="112" spans="2:33" ht="18.75" x14ac:dyDescent="0.3">
      <c r="J112" s="16" t="s">
        <v>52</v>
      </c>
      <c r="K112" s="102" t="s">
        <v>839</v>
      </c>
      <c r="L112" s="102"/>
      <c r="M112" s="103"/>
      <c r="N112" s="103"/>
    </row>
    <row r="113" spans="2:34" x14ac:dyDescent="0.25">
      <c r="B113">
        <v>40</v>
      </c>
      <c r="C113" t="s">
        <v>1908</v>
      </c>
      <c r="D113" t="s">
        <v>1811</v>
      </c>
      <c r="E113" t="s">
        <v>1833</v>
      </c>
      <c r="F113" t="s">
        <v>1834</v>
      </c>
      <c r="G113" t="s">
        <v>2</v>
      </c>
      <c r="H113" t="s">
        <v>45</v>
      </c>
      <c r="J113" s="10" t="s">
        <v>6</v>
      </c>
      <c r="K113" s="10" t="s">
        <v>786</v>
      </c>
      <c r="L113" s="10"/>
      <c r="M113" s="10" t="s">
        <v>873</v>
      </c>
      <c r="N113" s="11" t="s">
        <v>919</v>
      </c>
      <c r="O113" s="10" t="s">
        <v>502</v>
      </c>
      <c r="P113" s="8" t="s">
        <v>766</v>
      </c>
      <c r="Q113" s="8" t="s">
        <v>1514</v>
      </c>
      <c r="R113" s="8"/>
      <c r="S113" s="8" t="s">
        <v>98</v>
      </c>
      <c r="T113" s="105">
        <v>200000000828</v>
      </c>
      <c r="U113" s="8" t="s">
        <v>922</v>
      </c>
      <c r="V113" s="8" t="s">
        <v>1514</v>
      </c>
      <c r="W113" s="8"/>
      <c r="X113" s="8" t="s">
        <v>771</v>
      </c>
      <c r="Y113" s="8" t="s">
        <v>1514</v>
      </c>
      <c r="Z113" s="8"/>
      <c r="AA113" s="8">
        <v>200</v>
      </c>
      <c r="AB113" s="85">
        <v>29276.999999999996</v>
      </c>
      <c r="AC113" s="85">
        <f>AA113/1000*AB113</f>
        <v>5855.4</v>
      </c>
      <c r="AD113" s="91"/>
    </row>
    <row r="114" spans="2:34" x14ac:dyDescent="0.25">
      <c r="B114">
        <v>40</v>
      </c>
      <c r="C114" t="s">
        <v>1908</v>
      </c>
      <c r="D114" t="s">
        <v>1811</v>
      </c>
      <c r="E114" t="s">
        <v>1833</v>
      </c>
      <c r="F114" t="s">
        <v>1834</v>
      </c>
      <c r="G114" t="s">
        <v>2</v>
      </c>
      <c r="H114" t="s">
        <v>45</v>
      </c>
      <c r="J114" s="10" t="s">
        <v>6</v>
      </c>
      <c r="K114" s="10" t="s">
        <v>1596</v>
      </c>
      <c r="L114" s="10">
        <v>8396</v>
      </c>
      <c r="M114" s="10" t="s">
        <v>1602</v>
      </c>
      <c r="N114" s="11" t="s">
        <v>920</v>
      </c>
      <c r="O114" s="10" t="s">
        <v>1917</v>
      </c>
      <c r="P114" s="8" t="s">
        <v>766</v>
      </c>
      <c r="Q114" s="8" t="s">
        <v>1514</v>
      </c>
      <c r="R114" s="8"/>
      <c r="S114" s="8" t="s">
        <v>98</v>
      </c>
      <c r="T114" s="12">
        <v>200000004873</v>
      </c>
      <c r="U114" s="8" t="s">
        <v>923</v>
      </c>
      <c r="V114" s="8" t="s">
        <v>1514</v>
      </c>
      <c r="W114" s="8" t="s">
        <v>1916</v>
      </c>
      <c r="X114" s="8" t="s">
        <v>915</v>
      </c>
      <c r="Y114" s="8" t="s">
        <v>1514</v>
      </c>
      <c r="Z114" s="8"/>
      <c r="AA114" s="8">
        <v>100</v>
      </c>
      <c r="AB114" s="85">
        <v>47.021810787096747</v>
      </c>
      <c r="AC114" s="85">
        <f>AA114/1000*AB114</f>
        <v>4.7021810787096747</v>
      </c>
      <c r="AD114" s="91"/>
    </row>
    <row r="115" spans="2:34" x14ac:dyDescent="0.25">
      <c r="B115">
        <v>40</v>
      </c>
      <c r="C115" t="s">
        <v>1908</v>
      </c>
      <c r="D115" t="s">
        <v>1811</v>
      </c>
      <c r="E115" t="s">
        <v>1833</v>
      </c>
      <c r="F115" t="s">
        <v>1834</v>
      </c>
      <c r="G115" t="s">
        <v>2</v>
      </c>
      <c r="H115" t="s">
        <v>45</v>
      </c>
      <c r="J115" s="10" t="s">
        <v>6</v>
      </c>
      <c r="K115" s="10" t="s">
        <v>1596</v>
      </c>
      <c r="L115" s="10">
        <v>8396</v>
      </c>
      <c r="M115" s="10" t="s">
        <v>1602</v>
      </c>
      <c r="N115" s="11" t="s">
        <v>921</v>
      </c>
      <c r="O115" s="10"/>
      <c r="P115" s="8" t="s">
        <v>766</v>
      </c>
      <c r="Q115" s="8" t="s">
        <v>1514</v>
      </c>
      <c r="R115" s="8"/>
      <c r="S115" s="8" t="s">
        <v>98</v>
      </c>
      <c r="T115" s="12">
        <v>200000004910</v>
      </c>
      <c r="U115" s="8" t="s">
        <v>924</v>
      </c>
      <c r="V115" s="8" t="s">
        <v>1514</v>
      </c>
      <c r="W115" s="8" t="s">
        <v>1918</v>
      </c>
      <c r="X115" s="8" t="s">
        <v>915</v>
      </c>
      <c r="Y115" s="8" t="s">
        <v>1514</v>
      </c>
      <c r="Z115" s="8"/>
      <c r="AA115" s="8">
        <v>0</v>
      </c>
      <c r="AB115" s="8"/>
      <c r="AC115" s="8"/>
    </row>
    <row r="116" spans="2:34" x14ac:dyDescent="0.25">
      <c r="Q116" t="s">
        <v>1514</v>
      </c>
      <c r="AA116" s="43">
        <f>SUM(AA113:AA115)</f>
        <v>300</v>
      </c>
      <c r="AB116" s="90">
        <f>AVERAGE(AB113:AB115)/1000</f>
        <v>14.662010905393547</v>
      </c>
      <c r="AC116" s="43">
        <f>SUM(AC113:AC115)</f>
        <v>5860.1021810787097</v>
      </c>
      <c r="AD116" s="43"/>
    </row>
    <row r="118" spans="2:34" ht="18.75" x14ac:dyDescent="0.3">
      <c r="J118" s="16" t="s">
        <v>52</v>
      </c>
      <c r="K118" s="59" t="s">
        <v>838</v>
      </c>
      <c r="L118" s="59"/>
      <c r="M118" s="60"/>
      <c r="N118" s="60"/>
    </row>
    <row r="119" spans="2:34" x14ac:dyDescent="0.25">
      <c r="B119">
        <v>42</v>
      </c>
      <c r="C119" t="s">
        <v>1908</v>
      </c>
      <c r="D119" t="s">
        <v>1811</v>
      </c>
      <c r="E119" t="s">
        <v>1835</v>
      </c>
      <c r="F119" t="s">
        <v>1836</v>
      </c>
      <c r="G119" t="s">
        <v>2</v>
      </c>
      <c r="H119" t="s">
        <v>45</v>
      </c>
      <c r="J119" s="10" t="s">
        <v>6</v>
      </c>
      <c r="K119" s="10" t="s">
        <v>869</v>
      </c>
      <c r="L119" s="10"/>
      <c r="M119" s="10" t="s">
        <v>871</v>
      </c>
      <c r="N119" s="11" t="s">
        <v>925</v>
      </c>
      <c r="O119" s="10" t="s">
        <v>502</v>
      </c>
      <c r="P119" s="8" t="s">
        <v>766</v>
      </c>
      <c r="Q119" s="10" t="s">
        <v>1639</v>
      </c>
      <c r="R119" s="8" t="s">
        <v>1514</v>
      </c>
      <c r="S119" s="8" t="s">
        <v>98</v>
      </c>
      <c r="T119" s="12">
        <v>200000005892</v>
      </c>
      <c r="U119" s="10" t="s">
        <v>841</v>
      </c>
      <c r="V119" s="8" t="s">
        <v>1514</v>
      </c>
      <c r="W119" s="8" t="s">
        <v>1637</v>
      </c>
      <c r="X119" s="8" t="s">
        <v>1638</v>
      </c>
      <c r="Y119" s="8" t="s">
        <v>1514</v>
      </c>
      <c r="Z119" s="8"/>
      <c r="AA119" s="14">
        <v>95740</v>
      </c>
      <c r="AB119" s="85">
        <v>6329.3992124718934</v>
      </c>
      <c r="AC119" s="85">
        <f>AA119/1000*AB119</f>
        <v>605976.680602059</v>
      </c>
      <c r="AD119" s="91"/>
    </row>
    <row r="120" spans="2:34" x14ac:dyDescent="0.25">
      <c r="AA120" s="43">
        <f>SUM(AA119:AA119)</f>
        <v>95740</v>
      </c>
      <c r="AB120" s="90">
        <f>AVERAGE(AB119:AB119)/1000</f>
        <v>6.329399212471893</v>
      </c>
      <c r="AC120" s="43">
        <f>SUM(AC119:AC119)</f>
        <v>605976.680602059</v>
      </c>
      <c r="AD120" s="43"/>
    </row>
    <row r="122" spans="2:34" ht="18.75" x14ac:dyDescent="0.3">
      <c r="J122" s="16" t="s">
        <v>52</v>
      </c>
      <c r="K122" s="18" t="s">
        <v>927</v>
      </c>
      <c r="L122" s="18"/>
      <c r="M122" s="19"/>
      <c r="N122" s="19"/>
      <c r="O122" s="19"/>
      <c r="P122" s="19"/>
    </row>
    <row r="123" spans="2:34" x14ac:dyDescent="0.25">
      <c r="B123">
        <v>45</v>
      </c>
      <c r="C123" t="s">
        <v>1908</v>
      </c>
      <c r="D123" t="s">
        <v>1837</v>
      </c>
      <c r="E123" t="s">
        <v>1838</v>
      </c>
      <c r="F123" t="s">
        <v>1842</v>
      </c>
      <c r="G123" t="s">
        <v>10</v>
      </c>
      <c r="I123" t="s">
        <v>1817</v>
      </c>
      <c r="J123" s="10" t="s">
        <v>6</v>
      </c>
      <c r="K123" s="10" t="s">
        <v>870</v>
      </c>
      <c r="L123" s="10"/>
      <c r="M123" s="10" t="s">
        <v>1640</v>
      </c>
      <c r="N123" s="11" t="s">
        <v>928</v>
      </c>
      <c r="O123" s="10" t="s">
        <v>303</v>
      </c>
      <c r="P123" s="8" t="s">
        <v>846</v>
      </c>
      <c r="Q123" s="22" t="s">
        <v>1749</v>
      </c>
      <c r="R123" s="8" t="s">
        <v>1514</v>
      </c>
      <c r="S123" s="8" t="s">
        <v>98</v>
      </c>
      <c r="T123" s="12">
        <v>200000009067</v>
      </c>
      <c r="U123" s="22">
        <v>0.03</v>
      </c>
      <c r="V123" s="8" t="s">
        <v>1643</v>
      </c>
      <c r="W123" s="8" t="s">
        <v>164</v>
      </c>
      <c r="X123" s="8" t="s">
        <v>14</v>
      </c>
      <c r="Y123" s="8" t="s">
        <v>1514</v>
      </c>
      <c r="Z123" s="8"/>
      <c r="AA123" s="14">
        <v>10</v>
      </c>
      <c r="AB123" s="14">
        <v>45025</v>
      </c>
      <c r="AC123" s="85">
        <f>AA123/1000*AB123</f>
        <v>450.25</v>
      </c>
      <c r="AD123" s="91"/>
      <c r="AG123" s="5">
        <v>200000006869</v>
      </c>
      <c r="AH123" t="s">
        <v>1642</v>
      </c>
    </row>
    <row r="124" spans="2:34" x14ac:dyDescent="0.25">
      <c r="AA124" s="43">
        <f>SUM(AA123)</f>
        <v>10</v>
      </c>
      <c r="AB124" s="90">
        <f>AVERAGE(AB123)/1000</f>
        <v>45.024999999999999</v>
      </c>
      <c r="AC124" s="43">
        <f>SUM(AC123)</f>
        <v>450.25</v>
      </c>
      <c r="AD124" s="43"/>
    </row>
    <row r="126" spans="2:34" ht="18.75" x14ac:dyDescent="0.3">
      <c r="J126" s="16" t="s">
        <v>52</v>
      </c>
      <c r="K126" s="18" t="s">
        <v>929</v>
      </c>
      <c r="L126" s="18"/>
      <c r="M126" s="19"/>
      <c r="N126" s="19"/>
      <c r="O126" s="19"/>
      <c r="P126" s="19"/>
    </row>
    <row r="127" spans="2:34" x14ac:dyDescent="0.25">
      <c r="B127">
        <v>46</v>
      </c>
      <c r="C127" t="s">
        <v>1908</v>
      </c>
      <c r="D127" t="s">
        <v>1837</v>
      </c>
      <c r="E127" t="s">
        <v>1838</v>
      </c>
      <c r="F127" t="s">
        <v>1842</v>
      </c>
      <c r="G127" t="s">
        <v>10</v>
      </c>
      <c r="I127" t="s">
        <v>11</v>
      </c>
      <c r="J127" s="10" t="s">
        <v>6</v>
      </c>
      <c r="K127" s="10" t="s">
        <v>786</v>
      </c>
      <c r="L127" s="10"/>
      <c r="M127" s="98" t="s">
        <v>872</v>
      </c>
      <c r="N127" s="11" t="s">
        <v>930</v>
      </c>
      <c r="O127" s="10" t="s">
        <v>339</v>
      </c>
      <c r="P127" s="8" t="s">
        <v>853</v>
      </c>
      <c r="Q127" s="22" t="s">
        <v>1650</v>
      </c>
      <c r="R127" s="8"/>
      <c r="S127" s="8" t="s">
        <v>1586</v>
      </c>
      <c r="T127" s="12">
        <v>200000000104</v>
      </c>
      <c r="U127" s="22">
        <v>0.3</v>
      </c>
      <c r="V127" s="8" t="s">
        <v>1648</v>
      </c>
      <c r="W127" s="8" t="s">
        <v>1644</v>
      </c>
      <c r="X127" s="8" t="s">
        <v>89</v>
      </c>
      <c r="Y127" s="8"/>
      <c r="Z127" s="22" t="s">
        <v>1652</v>
      </c>
      <c r="AA127" s="14">
        <v>340</v>
      </c>
      <c r="AB127" s="85">
        <v>232649.52546940677</v>
      </c>
      <c r="AC127" s="85">
        <f>AA127/1000*AB127</f>
        <v>79100.838659598303</v>
      </c>
      <c r="AD127" s="91"/>
      <c r="AE127" t="s">
        <v>0</v>
      </c>
      <c r="AG127" s="5">
        <v>200000010140</v>
      </c>
      <c r="AH127" t="s">
        <v>1649</v>
      </c>
    </row>
    <row r="128" spans="2:34" x14ac:dyDescent="0.25">
      <c r="B128">
        <v>46</v>
      </c>
      <c r="C128" t="s">
        <v>1908</v>
      </c>
      <c r="D128" t="s">
        <v>1837</v>
      </c>
      <c r="E128" t="s">
        <v>1838</v>
      </c>
      <c r="F128" t="s">
        <v>1842</v>
      </c>
      <c r="G128" t="s">
        <v>10</v>
      </c>
      <c r="I128" t="s">
        <v>11</v>
      </c>
      <c r="J128" s="10" t="s">
        <v>6</v>
      </c>
      <c r="K128" s="10" t="s">
        <v>1645</v>
      </c>
      <c r="L128" s="10"/>
      <c r="M128" s="98" t="s">
        <v>886</v>
      </c>
      <c r="N128" s="11" t="s">
        <v>930</v>
      </c>
      <c r="O128" s="10" t="s">
        <v>339</v>
      </c>
      <c r="P128" s="8" t="s">
        <v>853</v>
      </c>
      <c r="Q128" s="22" t="s">
        <v>1650</v>
      </c>
      <c r="R128" s="8"/>
      <c r="S128" s="8" t="s">
        <v>1586</v>
      </c>
      <c r="T128" s="12">
        <v>200000000104</v>
      </c>
      <c r="U128" s="22">
        <v>0.3</v>
      </c>
      <c r="V128" s="8" t="s">
        <v>1648</v>
      </c>
      <c r="W128" s="8" t="s">
        <v>1646</v>
      </c>
      <c r="X128" s="8" t="s">
        <v>89</v>
      </c>
      <c r="Y128" s="8"/>
      <c r="Z128" s="22" t="s">
        <v>1652</v>
      </c>
      <c r="AA128" s="14"/>
      <c r="AB128" s="85"/>
      <c r="AC128" s="85"/>
      <c r="AD128" s="91"/>
    </row>
    <row r="129" spans="2:34" x14ac:dyDescent="0.25">
      <c r="B129">
        <v>46</v>
      </c>
      <c r="C129" t="s">
        <v>1908</v>
      </c>
      <c r="D129" t="s">
        <v>1837</v>
      </c>
      <c r="E129" t="s">
        <v>1838</v>
      </c>
      <c r="F129" t="s">
        <v>1842</v>
      </c>
      <c r="G129" t="s">
        <v>10</v>
      </c>
      <c r="I129" t="s">
        <v>11</v>
      </c>
      <c r="J129" s="10" t="s">
        <v>6</v>
      </c>
      <c r="K129" s="10" t="s">
        <v>870</v>
      </c>
      <c r="L129" s="10"/>
      <c r="M129" s="10" t="s">
        <v>931</v>
      </c>
      <c r="N129" s="11" t="s">
        <v>930</v>
      </c>
      <c r="O129" s="10" t="s">
        <v>339</v>
      </c>
      <c r="P129" s="8" t="s">
        <v>853</v>
      </c>
      <c r="Q129" s="22" t="s">
        <v>1651</v>
      </c>
      <c r="R129" s="8" t="s">
        <v>1514</v>
      </c>
      <c r="S129" s="8" t="s">
        <v>1586</v>
      </c>
      <c r="T129" s="12">
        <v>200000006386</v>
      </c>
      <c r="U129" s="22">
        <v>0.3</v>
      </c>
      <c r="V129" s="8" t="s">
        <v>1648</v>
      </c>
      <c r="W129" s="8" t="s">
        <v>1647</v>
      </c>
      <c r="X129" s="8" t="s">
        <v>932</v>
      </c>
      <c r="Y129" s="8" t="s">
        <v>14</v>
      </c>
      <c r="Z129" s="22" t="s">
        <v>1653</v>
      </c>
      <c r="AA129" s="14">
        <v>25</v>
      </c>
      <c r="AB129" s="85">
        <v>230870</v>
      </c>
      <c r="AC129" s="85">
        <f>AA129/1000*AB129</f>
        <v>5771.75</v>
      </c>
      <c r="AD129" s="91"/>
      <c r="AE129" t="s">
        <v>1587</v>
      </c>
    </row>
    <row r="130" spans="2:34" x14ac:dyDescent="0.25">
      <c r="AA130" s="43">
        <f>SUM(AA127:AA129)</f>
        <v>365</v>
      </c>
      <c r="AB130" s="90">
        <f>AVERAGE(AB127:AB129)/1000</f>
        <v>231.75976273470337</v>
      </c>
      <c r="AC130" s="43">
        <f>SUM(AC127:AC129)</f>
        <v>84872.588659598303</v>
      </c>
      <c r="AD130" s="43"/>
    </row>
    <row r="132" spans="2:34" ht="18.75" x14ac:dyDescent="0.3">
      <c r="J132" s="16" t="s">
        <v>52</v>
      </c>
      <c r="K132" s="18" t="s">
        <v>934</v>
      </c>
      <c r="L132" s="18"/>
      <c r="M132" s="19"/>
      <c r="N132" s="19"/>
      <c r="O132" s="19"/>
      <c r="P132" s="19"/>
      <c r="Q132" s="19"/>
    </row>
    <row r="133" spans="2:34" x14ac:dyDescent="0.25">
      <c r="B133">
        <v>48</v>
      </c>
      <c r="C133" t="s">
        <v>1908</v>
      </c>
      <c r="D133" t="s">
        <v>1837</v>
      </c>
      <c r="E133" t="s">
        <v>1838</v>
      </c>
      <c r="F133" t="s">
        <v>1886</v>
      </c>
      <c r="G133" t="s">
        <v>10</v>
      </c>
      <c r="I133" t="s">
        <v>1817</v>
      </c>
      <c r="J133" s="10" t="s">
        <v>6</v>
      </c>
      <c r="K133" s="10" t="s">
        <v>870</v>
      </c>
      <c r="L133" s="10"/>
      <c r="M133" s="10" t="s">
        <v>931</v>
      </c>
      <c r="N133" s="11" t="s">
        <v>933</v>
      </c>
      <c r="O133" s="10" t="s">
        <v>339</v>
      </c>
      <c r="P133" s="8" t="s">
        <v>846</v>
      </c>
      <c r="Q133" s="22" t="s">
        <v>1656</v>
      </c>
      <c r="R133" s="8" t="s">
        <v>1514</v>
      </c>
      <c r="S133" s="8" t="s">
        <v>422</v>
      </c>
      <c r="T133" s="12">
        <v>200000006390</v>
      </c>
      <c r="U133" s="22">
        <v>0.03</v>
      </c>
      <c r="V133" s="8" t="s">
        <v>1657</v>
      </c>
      <c r="W133" s="8" t="s">
        <v>1658</v>
      </c>
      <c r="X133" s="8" t="s">
        <v>935</v>
      </c>
      <c r="Y133" s="8" t="s">
        <v>1514</v>
      </c>
      <c r="Z133" s="8"/>
      <c r="AA133" s="14">
        <v>342</v>
      </c>
      <c r="AB133" s="85">
        <v>18647.914527966419</v>
      </c>
      <c r="AC133" s="85">
        <f>AA133/1000*AB133</f>
        <v>6377.5867685645162</v>
      </c>
      <c r="AD133" s="91"/>
      <c r="AG133" s="5">
        <v>200000001268</v>
      </c>
      <c r="AH133" t="s">
        <v>1660</v>
      </c>
    </row>
    <row r="134" spans="2:34" x14ac:dyDescent="0.25">
      <c r="J134" s="32"/>
      <c r="K134" s="32"/>
      <c r="L134" s="32"/>
      <c r="M134" s="32"/>
      <c r="N134" s="33"/>
      <c r="O134" s="32"/>
      <c r="Q134" s="61"/>
      <c r="T134" s="80"/>
      <c r="U134" s="61"/>
      <c r="AA134" s="43">
        <f>SUM(AA133)</f>
        <v>342</v>
      </c>
      <c r="AB134" s="90">
        <f>AVERAGE(AB133)/1000</f>
        <v>18.647914527966417</v>
      </c>
      <c r="AC134" s="43">
        <f>SUM(AC133)</f>
        <v>6377.5867685645162</v>
      </c>
      <c r="AD134" s="43"/>
      <c r="AG134" s="5"/>
    </row>
    <row r="135" spans="2:34" x14ac:dyDescent="0.25">
      <c r="J135" s="32"/>
      <c r="K135" s="32"/>
      <c r="L135" s="32"/>
      <c r="M135" s="32"/>
      <c r="N135" s="33"/>
      <c r="O135" s="32"/>
      <c r="Q135" s="61"/>
      <c r="T135" s="80"/>
      <c r="U135" s="61"/>
      <c r="AA135" s="90"/>
      <c r="AB135" s="91"/>
      <c r="AC135" s="91"/>
      <c r="AD135" s="91"/>
      <c r="AG135" s="5"/>
    </row>
    <row r="136" spans="2:34" ht="18.75" x14ac:dyDescent="0.3">
      <c r="J136" s="16" t="s">
        <v>52</v>
      </c>
      <c r="K136" s="18" t="s">
        <v>1919</v>
      </c>
      <c r="L136" s="18"/>
      <c r="M136" s="19"/>
      <c r="N136" s="19"/>
      <c r="O136" s="19"/>
      <c r="P136" s="19"/>
      <c r="Q136" s="19"/>
      <c r="R136" s="19"/>
    </row>
    <row r="137" spans="2:34" x14ac:dyDescent="0.25">
      <c r="B137">
        <v>47</v>
      </c>
      <c r="C137" t="s">
        <v>1908</v>
      </c>
      <c r="D137" t="s">
        <v>1837</v>
      </c>
      <c r="E137" t="s">
        <v>1838</v>
      </c>
      <c r="F137" t="s">
        <v>1886</v>
      </c>
      <c r="G137" t="s">
        <v>2</v>
      </c>
      <c r="I137" t="s">
        <v>1817</v>
      </c>
      <c r="J137" s="10" t="s">
        <v>6</v>
      </c>
      <c r="K137" s="10" t="s">
        <v>786</v>
      </c>
      <c r="L137" s="10"/>
      <c r="M137" s="10" t="s">
        <v>873</v>
      </c>
      <c r="N137" s="8" t="s">
        <v>568</v>
      </c>
      <c r="O137" s="10" t="s">
        <v>502</v>
      </c>
      <c r="P137" s="8" t="s">
        <v>846</v>
      </c>
      <c r="Q137" s="22" t="s">
        <v>1654</v>
      </c>
      <c r="R137" s="8"/>
      <c r="S137" s="8" t="s">
        <v>98</v>
      </c>
      <c r="T137" s="12">
        <v>200000003671</v>
      </c>
      <c r="U137" s="22">
        <v>0.14000000000000001</v>
      </c>
      <c r="V137" s="8" t="s">
        <v>1657</v>
      </c>
      <c r="W137" s="8" t="s">
        <v>1659</v>
      </c>
      <c r="X137" s="8" t="s">
        <v>12</v>
      </c>
      <c r="Y137" s="8"/>
      <c r="Z137" s="8"/>
      <c r="AA137" s="14">
        <v>110</v>
      </c>
      <c r="AB137" s="85">
        <v>43500</v>
      </c>
      <c r="AC137" s="85">
        <f>AA137/1000*AB137</f>
        <v>4785</v>
      </c>
      <c r="AD137" s="91"/>
      <c r="AG137" t="s">
        <v>989</v>
      </c>
    </row>
    <row r="138" spans="2:34" x14ac:dyDescent="0.25">
      <c r="AA138" s="43">
        <f>SUM(AA137)</f>
        <v>110</v>
      </c>
      <c r="AB138" s="90">
        <f>AVERAGE(AB137)/1000</f>
        <v>43.5</v>
      </c>
      <c r="AC138" s="43">
        <f>SUM(AC137)</f>
        <v>4785</v>
      </c>
      <c r="AD138" s="43"/>
    </row>
    <row r="140" spans="2:34" ht="18.75" x14ac:dyDescent="0.3">
      <c r="J140" s="16" t="s">
        <v>52</v>
      </c>
      <c r="K140" s="18" t="s">
        <v>936</v>
      </c>
      <c r="L140" s="18"/>
      <c r="M140" s="19"/>
      <c r="N140" s="19"/>
      <c r="O140" s="19"/>
      <c r="P140" s="19"/>
    </row>
    <row r="141" spans="2:34" x14ac:dyDescent="0.25">
      <c r="B141">
        <v>51</v>
      </c>
      <c r="C141" t="s">
        <v>1908</v>
      </c>
      <c r="D141" t="s">
        <v>1837</v>
      </c>
      <c r="E141" t="s">
        <v>1838</v>
      </c>
      <c r="F141" t="s">
        <v>1856</v>
      </c>
      <c r="G141" t="s">
        <v>2</v>
      </c>
      <c r="I141" t="s">
        <v>1817</v>
      </c>
      <c r="J141" s="10" t="s">
        <v>6</v>
      </c>
      <c r="K141" s="10" t="s">
        <v>869</v>
      </c>
      <c r="L141" s="10"/>
      <c r="M141" s="10" t="s">
        <v>871</v>
      </c>
      <c r="N141" s="11" t="s">
        <v>482</v>
      </c>
      <c r="O141" s="10" t="s">
        <v>303</v>
      </c>
      <c r="P141" s="10" t="s">
        <v>937</v>
      </c>
      <c r="Q141" s="22"/>
      <c r="R141" s="10"/>
      <c r="S141" s="8" t="s">
        <v>98</v>
      </c>
      <c r="T141" s="12">
        <v>200000006907</v>
      </c>
      <c r="U141" s="22">
        <v>0.98</v>
      </c>
      <c r="V141" s="8"/>
      <c r="W141" s="8" t="s">
        <v>1633</v>
      </c>
      <c r="X141" s="8" t="s">
        <v>13</v>
      </c>
      <c r="Y141" s="8"/>
      <c r="Z141" s="8"/>
      <c r="AA141" s="14">
        <v>110</v>
      </c>
      <c r="AB141" s="85">
        <v>144290.6847130477</v>
      </c>
      <c r="AC141" s="85">
        <f>AA141/1000*AB141</f>
        <v>15871.975318435247</v>
      </c>
      <c r="AD141" s="91"/>
    </row>
    <row r="142" spans="2:34" x14ac:dyDescent="0.25">
      <c r="AA142" s="43">
        <f>SUM(AA141)</f>
        <v>110</v>
      </c>
      <c r="AB142" s="90">
        <f>AVERAGE(AB141)/1000</f>
        <v>144.29068471304771</v>
      </c>
      <c r="AC142" s="43">
        <f>SUM(AC141)</f>
        <v>15871.975318435247</v>
      </c>
      <c r="AD142" s="43"/>
      <c r="AG142" t="s">
        <v>938</v>
      </c>
    </row>
    <row r="144" spans="2:34" ht="18.75" x14ac:dyDescent="0.3">
      <c r="J144" s="16" t="s">
        <v>52</v>
      </c>
      <c r="K144" s="25" t="s">
        <v>939</v>
      </c>
      <c r="L144" s="25"/>
      <c r="M144" s="26"/>
      <c r="N144" s="26"/>
      <c r="O144" s="26"/>
      <c r="P144" s="26"/>
    </row>
    <row r="145" spans="2:33" x14ac:dyDescent="0.25">
      <c r="B145">
        <v>55</v>
      </c>
      <c r="C145" t="s">
        <v>1908</v>
      </c>
      <c r="D145" t="s">
        <v>1837</v>
      </c>
      <c r="E145" t="s">
        <v>19</v>
      </c>
      <c r="F145" t="s">
        <v>1855</v>
      </c>
      <c r="G145" t="s">
        <v>10</v>
      </c>
      <c r="I145" t="s">
        <v>11</v>
      </c>
      <c r="J145" s="10" t="s">
        <v>6</v>
      </c>
      <c r="K145" s="10" t="s">
        <v>786</v>
      </c>
      <c r="L145" s="10"/>
      <c r="M145" s="98" t="s">
        <v>872</v>
      </c>
      <c r="N145" s="11" t="s">
        <v>940</v>
      </c>
      <c r="O145" s="10"/>
      <c r="P145" s="8" t="s">
        <v>853</v>
      </c>
      <c r="Q145" s="22"/>
      <c r="R145" s="8"/>
      <c r="S145" s="8" t="s">
        <v>98</v>
      </c>
      <c r="T145" s="12">
        <v>200000006268</v>
      </c>
      <c r="U145" s="22">
        <v>0.2</v>
      </c>
      <c r="V145" s="8"/>
      <c r="W145" s="8" t="s">
        <v>1661</v>
      </c>
      <c r="X145" s="8" t="s">
        <v>89</v>
      </c>
      <c r="Y145" s="8"/>
      <c r="Z145" s="8"/>
      <c r="AA145" s="14">
        <v>36</v>
      </c>
      <c r="AB145" s="85">
        <v>417859.99999999994</v>
      </c>
      <c r="AC145" s="85">
        <f>AA145/1000*AB145</f>
        <v>15042.959999999997</v>
      </c>
      <c r="AD145" s="91"/>
    </row>
    <row r="146" spans="2:33" x14ac:dyDescent="0.25">
      <c r="AA146" s="43">
        <f>SUM(AA145)</f>
        <v>36</v>
      </c>
      <c r="AB146" s="90">
        <f>AVERAGE(AB145)/1000</f>
        <v>417.85999999999996</v>
      </c>
      <c r="AC146" s="43">
        <f>SUM(AC145)</f>
        <v>15042.959999999997</v>
      </c>
      <c r="AD146" s="43"/>
    </row>
    <row r="148" spans="2:33" ht="18.75" x14ac:dyDescent="0.3">
      <c r="J148" s="16" t="s">
        <v>52</v>
      </c>
      <c r="K148" s="25" t="s">
        <v>852</v>
      </c>
      <c r="L148" s="25"/>
      <c r="M148" s="26"/>
      <c r="N148" s="26"/>
      <c r="O148" s="26"/>
      <c r="U148" t="s">
        <v>942</v>
      </c>
    </row>
    <row r="149" spans="2:33" x14ac:dyDescent="0.25">
      <c r="B149">
        <v>59</v>
      </c>
      <c r="C149" t="s">
        <v>1908</v>
      </c>
      <c r="D149" t="s">
        <v>1837</v>
      </c>
      <c r="E149" t="s">
        <v>19</v>
      </c>
      <c r="F149" t="s">
        <v>1840</v>
      </c>
      <c r="G149" t="s">
        <v>10</v>
      </c>
      <c r="I149" t="s">
        <v>11</v>
      </c>
      <c r="J149" s="10" t="s">
        <v>6</v>
      </c>
      <c r="K149" s="10" t="s">
        <v>786</v>
      </c>
      <c r="L149" s="10"/>
      <c r="M149" s="10" t="s">
        <v>872</v>
      </c>
      <c r="N149" s="11" t="s">
        <v>941</v>
      </c>
      <c r="O149" s="10" t="s">
        <v>302</v>
      </c>
      <c r="P149" s="8" t="s">
        <v>853</v>
      </c>
      <c r="Q149" s="22" t="s">
        <v>1664</v>
      </c>
      <c r="R149" s="8"/>
      <c r="S149" s="8" t="s">
        <v>98</v>
      </c>
      <c r="T149" s="12">
        <v>200000006260</v>
      </c>
      <c r="U149" s="22">
        <v>0.25</v>
      </c>
      <c r="V149" s="8" t="s">
        <v>1663</v>
      </c>
      <c r="W149" s="8" t="s">
        <v>1662</v>
      </c>
      <c r="X149" s="8" t="s">
        <v>12</v>
      </c>
      <c r="Y149" s="8"/>
      <c r="Z149" s="8"/>
      <c r="AA149" s="14">
        <v>419.76</v>
      </c>
      <c r="AB149" s="85">
        <v>16186.962681058418</v>
      </c>
      <c r="AC149" s="85">
        <f>AA149/1000*AB149</f>
        <v>6794.6394550010809</v>
      </c>
      <c r="AD149" s="91"/>
      <c r="AG149" t="s">
        <v>1665</v>
      </c>
    </row>
    <row r="150" spans="2:33" x14ac:dyDescent="0.25">
      <c r="AA150" s="43">
        <f>SUM(AA149)</f>
        <v>419.76</v>
      </c>
      <c r="AB150" s="90">
        <f>AVERAGE(AB149)/1000</f>
        <v>16.186962681058418</v>
      </c>
      <c r="AC150" s="43">
        <f>SUM(AC149)</f>
        <v>6794.6394550010809</v>
      </c>
      <c r="AD150" s="43"/>
    </row>
    <row r="152" spans="2:33" ht="18.75" x14ac:dyDescent="0.3">
      <c r="J152" s="16" t="s">
        <v>52</v>
      </c>
      <c r="K152" s="25" t="s">
        <v>945</v>
      </c>
      <c r="L152" s="25"/>
      <c r="M152" s="26"/>
      <c r="N152" s="26"/>
      <c r="O152" s="26"/>
      <c r="P152" s="26"/>
      <c r="Q152" s="26"/>
    </row>
    <row r="153" spans="2:33" x14ac:dyDescent="0.25">
      <c r="B153">
        <v>60</v>
      </c>
      <c r="C153" t="s">
        <v>1908</v>
      </c>
      <c r="D153" t="s">
        <v>1837</v>
      </c>
      <c r="E153" t="s">
        <v>19</v>
      </c>
      <c r="F153" t="s">
        <v>1857</v>
      </c>
      <c r="G153" t="s">
        <v>10</v>
      </c>
      <c r="I153" t="s">
        <v>1817</v>
      </c>
      <c r="J153" s="10" t="s">
        <v>6</v>
      </c>
      <c r="K153" s="10" t="s">
        <v>869</v>
      </c>
      <c r="L153" s="10"/>
      <c r="M153" s="10" t="s">
        <v>871</v>
      </c>
      <c r="N153" s="11" t="s">
        <v>943</v>
      </c>
      <c r="O153" s="10" t="s">
        <v>303</v>
      </c>
      <c r="P153" s="8" t="s">
        <v>846</v>
      </c>
      <c r="Q153" s="22" t="s">
        <v>1667</v>
      </c>
      <c r="R153" s="8"/>
      <c r="S153" s="8" t="s">
        <v>431</v>
      </c>
      <c r="T153" s="12">
        <v>200000005182</v>
      </c>
      <c r="U153" s="22">
        <v>0.15</v>
      </c>
      <c r="V153" s="8"/>
      <c r="W153" s="8" t="s">
        <v>1668</v>
      </c>
      <c r="X153" s="8" t="s">
        <v>771</v>
      </c>
      <c r="Y153" s="8" t="s">
        <v>946</v>
      </c>
      <c r="Z153" s="8" t="s">
        <v>1514</v>
      </c>
      <c r="AA153" s="14">
        <v>5</v>
      </c>
      <c r="AB153" s="85">
        <v>32730.000000000004</v>
      </c>
      <c r="AC153" s="85">
        <f>AA153/1000*AB153</f>
        <v>163.65000000000003</v>
      </c>
      <c r="AD153" s="91"/>
    </row>
    <row r="154" spans="2:33" x14ac:dyDescent="0.25">
      <c r="AA154" s="43">
        <f>SUM(AA153)</f>
        <v>5</v>
      </c>
      <c r="AB154" s="90">
        <f>AVERAGE(AB153)/1000</f>
        <v>32.730000000000004</v>
      </c>
      <c r="AC154" s="43">
        <f>SUM(AC153)</f>
        <v>163.65000000000003</v>
      </c>
      <c r="AD154" s="43"/>
    </row>
    <row r="156" spans="2:33" ht="18.75" x14ac:dyDescent="0.3">
      <c r="J156" s="16" t="s">
        <v>52</v>
      </c>
      <c r="K156" s="25" t="s">
        <v>1887</v>
      </c>
      <c r="L156" s="25"/>
      <c r="M156" s="26"/>
      <c r="N156" s="26"/>
      <c r="O156" s="26"/>
      <c r="P156" s="26"/>
    </row>
    <row r="157" spans="2:33" x14ac:dyDescent="0.25">
      <c r="B157">
        <v>62</v>
      </c>
      <c r="C157" t="s">
        <v>1908</v>
      </c>
      <c r="D157" t="s">
        <v>1837</v>
      </c>
      <c r="E157" t="s">
        <v>19</v>
      </c>
      <c r="F157" t="s">
        <v>1857</v>
      </c>
      <c r="G157" t="s">
        <v>10</v>
      </c>
      <c r="I157" t="s">
        <v>11</v>
      </c>
      <c r="J157" s="10" t="s">
        <v>6</v>
      </c>
      <c r="K157" s="10" t="s">
        <v>786</v>
      </c>
      <c r="L157" s="10"/>
      <c r="M157" s="10" t="s">
        <v>872</v>
      </c>
      <c r="N157" s="11" t="s">
        <v>944</v>
      </c>
      <c r="O157" s="10" t="s">
        <v>302</v>
      </c>
      <c r="P157" s="8" t="s">
        <v>853</v>
      </c>
      <c r="Q157" s="23"/>
      <c r="R157" s="8"/>
      <c r="S157" s="8" t="s">
        <v>98</v>
      </c>
      <c r="T157" s="12">
        <v>200000006267</v>
      </c>
      <c r="U157" s="23">
        <v>0.19500000000000001</v>
      </c>
      <c r="V157" s="8"/>
      <c r="W157" s="8" t="s">
        <v>1661</v>
      </c>
      <c r="X157" s="8" t="s">
        <v>771</v>
      </c>
      <c r="Y157" s="8"/>
      <c r="Z157" s="8"/>
      <c r="AA157" s="14">
        <v>1280</v>
      </c>
      <c r="AB157" s="85">
        <v>16941.874999999996</v>
      </c>
      <c r="AC157" s="85">
        <f>AA157/1000*AB157</f>
        <v>21685.599999999995</v>
      </c>
      <c r="AD157" s="91"/>
    </row>
    <row r="158" spans="2:33" x14ac:dyDescent="0.25">
      <c r="AA158" s="43">
        <f>SUM(AA157)</f>
        <v>1280</v>
      </c>
      <c r="AB158" s="90">
        <f>AVERAGE(AB157)/1000</f>
        <v>16.941874999999996</v>
      </c>
      <c r="AC158" s="43">
        <f>SUM(AC157)</f>
        <v>21685.599999999995</v>
      </c>
      <c r="AD158" s="43"/>
    </row>
    <row r="160" spans="2:33" ht="18.75" x14ac:dyDescent="0.3">
      <c r="J160" s="16" t="s">
        <v>52</v>
      </c>
      <c r="K160" s="27" t="s">
        <v>947</v>
      </c>
      <c r="L160" s="27"/>
      <c r="M160" s="28"/>
      <c r="N160" s="28"/>
      <c r="O160" s="28"/>
      <c r="P160" s="28"/>
      <c r="U160" t="s">
        <v>949</v>
      </c>
    </row>
    <row r="161" spans="2:33" x14ac:dyDescent="0.25">
      <c r="B161">
        <v>65</v>
      </c>
      <c r="C161" t="s">
        <v>1908</v>
      </c>
      <c r="D161" t="s">
        <v>1837</v>
      </c>
      <c r="E161" t="s">
        <v>1690</v>
      </c>
      <c r="F161" t="s">
        <v>1858</v>
      </c>
      <c r="G161" t="s">
        <v>2</v>
      </c>
      <c r="I161" t="s">
        <v>1817</v>
      </c>
      <c r="J161" s="10" t="s">
        <v>6</v>
      </c>
      <c r="K161" s="10" t="s">
        <v>869</v>
      </c>
      <c r="L161" s="10"/>
      <c r="M161" s="10" t="s">
        <v>871</v>
      </c>
      <c r="N161" s="11" t="s">
        <v>948</v>
      </c>
      <c r="O161" s="10" t="s">
        <v>303</v>
      </c>
      <c r="P161" s="10" t="s">
        <v>937</v>
      </c>
      <c r="Q161" s="22"/>
      <c r="R161" s="10"/>
      <c r="S161" s="8" t="s">
        <v>1114</v>
      </c>
      <c r="T161" s="12">
        <v>200000002361</v>
      </c>
      <c r="U161" s="22">
        <v>0.85</v>
      </c>
      <c r="V161" s="8"/>
      <c r="W161" s="8" t="s">
        <v>1669</v>
      </c>
      <c r="X161" s="8" t="s">
        <v>13</v>
      </c>
      <c r="Y161" s="8"/>
      <c r="Z161" s="8"/>
      <c r="AA161" s="14">
        <v>75</v>
      </c>
      <c r="AB161" s="85">
        <v>200379.79450021812</v>
      </c>
      <c r="AC161" s="85">
        <f>AA161/1000*AB161</f>
        <v>15028.484587516359</v>
      </c>
      <c r="AD161" s="91"/>
      <c r="AG161" t="s">
        <v>672</v>
      </c>
    </row>
    <row r="162" spans="2:33" x14ac:dyDescent="0.25">
      <c r="AA162" s="43">
        <f>SUM(AA161:AA161)</f>
        <v>75</v>
      </c>
      <c r="AB162" s="90">
        <f>AVERAGE(AB161:AB161)/1000</f>
        <v>200.37979450021811</v>
      </c>
      <c r="AC162" s="43">
        <f>SUM(AC161:AC161)</f>
        <v>15028.484587516359</v>
      </c>
      <c r="AD162" s="43"/>
    </row>
    <row r="164" spans="2:33" ht="18.75" x14ac:dyDescent="0.3">
      <c r="J164" s="16" t="s">
        <v>52</v>
      </c>
      <c r="K164" s="27" t="s">
        <v>1580</v>
      </c>
      <c r="L164" s="27"/>
      <c r="M164" s="28"/>
      <c r="N164" s="28"/>
      <c r="O164" s="28"/>
      <c r="P164" s="28"/>
    </row>
    <row r="165" spans="2:33" x14ac:dyDescent="0.25">
      <c r="B165">
        <v>68</v>
      </c>
      <c r="C165" t="s">
        <v>1908</v>
      </c>
      <c r="D165" t="s">
        <v>1837</v>
      </c>
      <c r="E165" t="s">
        <v>1690</v>
      </c>
      <c r="F165" t="s">
        <v>1888</v>
      </c>
      <c r="G165" t="s">
        <v>10</v>
      </c>
      <c r="I165" t="s">
        <v>1817</v>
      </c>
      <c r="J165" s="10" t="s">
        <v>6</v>
      </c>
      <c r="K165" s="10" t="s">
        <v>869</v>
      </c>
      <c r="L165" s="10"/>
      <c r="M165" s="10" t="s">
        <v>886</v>
      </c>
      <c r="N165" s="33" t="s">
        <v>951</v>
      </c>
      <c r="O165" s="10" t="s">
        <v>339</v>
      </c>
      <c r="P165" s="8" t="s">
        <v>846</v>
      </c>
      <c r="Q165" s="22" t="s">
        <v>1673</v>
      </c>
      <c r="R165" s="8" t="s">
        <v>1514</v>
      </c>
      <c r="S165" s="8" t="s">
        <v>1584</v>
      </c>
      <c r="T165" s="12">
        <v>200000000120</v>
      </c>
      <c r="U165" s="22">
        <v>0.03</v>
      </c>
      <c r="V165" s="8" t="s">
        <v>949</v>
      </c>
      <c r="W165" s="8" t="s">
        <v>1670</v>
      </c>
      <c r="X165" s="8" t="s">
        <v>12</v>
      </c>
      <c r="Y165" s="8"/>
      <c r="Z165" s="8"/>
      <c r="AA165" s="14">
        <v>335</v>
      </c>
      <c r="AB165" s="14">
        <v>12292.324208428501</v>
      </c>
      <c r="AC165" s="85">
        <f>AA165/1000*AB165</f>
        <v>4117.928609823548</v>
      </c>
      <c r="AD165" s="91"/>
    </row>
    <row r="166" spans="2:33" x14ac:dyDescent="0.25">
      <c r="B166">
        <v>68</v>
      </c>
      <c r="C166" t="s">
        <v>1908</v>
      </c>
      <c r="D166" t="s">
        <v>1837</v>
      </c>
      <c r="E166" t="s">
        <v>1690</v>
      </c>
      <c r="F166" t="s">
        <v>1888</v>
      </c>
      <c r="G166" t="s">
        <v>10</v>
      </c>
      <c r="I166" t="s">
        <v>1817</v>
      </c>
      <c r="J166" s="10" t="s">
        <v>6</v>
      </c>
      <c r="K166" s="10" t="s">
        <v>869</v>
      </c>
      <c r="L166" s="10"/>
      <c r="M166" s="10" t="s">
        <v>871</v>
      </c>
      <c r="N166" s="11" t="s">
        <v>952</v>
      </c>
      <c r="O166" s="10" t="s">
        <v>303</v>
      </c>
      <c r="P166" s="8" t="s">
        <v>846</v>
      </c>
      <c r="Q166" s="22" t="s">
        <v>1672</v>
      </c>
      <c r="R166" s="8"/>
      <c r="S166" s="8" t="s">
        <v>718</v>
      </c>
      <c r="T166" s="12">
        <v>200000002319</v>
      </c>
      <c r="U166" s="22">
        <v>0.16</v>
      </c>
      <c r="V166" s="8" t="s">
        <v>949</v>
      </c>
      <c r="W166" s="8" t="s">
        <v>1671</v>
      </c>
      <c r="X166" s="8" t="s">
        <v>12</v>
      </c>
      <c r="Y166" s="8"/>
      <c r="Z166" s="8"/>
      <c r="AA166" s="14">
        <v>180</v>
      </c>
      <c r="AB166" s="14">
        <v>41715.026456360181</v>
      </c>
      <c r="AC166" s="85">
        <f>AA166/1000*AB166</f>
        <v>7508.7047621448328</v>
      </c>
      <c r="AD166" s="91"/>
      <c r="AG166" s="22" t="s">
        <v>1143</v>
      </c>
    </row>
    <row r="167" spans="2:33" x14ac:dyDescent="0.25">
      <c r="AA167" s="43">
        <f>SUM(AA165:AA166)</f>
        <v>515</v>
      </c>
      <c r="AB167" s="90">
        <f>AVERAGE(AB165:AB166)/1000</f>
        <v>27.003675332394341</v>
      </c>
      <c r="AC167" s="43">
        <f>SUM(AC165:AC166)</f>
        <v>11626.633371968381</v>
      </c>
      <c r="AD167" s="43"/>
    </row>
    <row r="169" spans="2:33" ht="18.75" x14ac:dyDescent="0.3">
      <c r="J169" s="16" t="s">
        <v>52</v>
      </c>
      <c r="K169" s="27" t="s">
        <v>950</v>
      </c>
      <c r="L169" s="27"/>
      <c r="M169" s="28"/>
      <c r="N169" s="28"/>
      <c r="O169" s="28"/>
      <c r="P169" s="28"/>
    </row>
    <row r="170" spans="2:33" x14ac:dyDescent="0.25">
      <c r="B170">
        <v>66</v>
      </c>
      <c r="C170" t="s">
        <v>1908</v>
      </c>
      <c r="D170" t="s">
        <v>1837</v>
      </c>
      <c r="E170" t="s">
        <v>1690</v>
      </c>
      <c r="F170" t="s">
        <v>1858</v>
      </c>
      <c r="G170" t="s">
        <v>10</v>
      </c>
      <c r="I170" t="s">
        <v>1817</v>
      </c>
      <c r="J170" s="10" t="s">
        <v>6</v>
      </c>
      <c r="K170" s="10" t="s">
        <v>1596</v>
      </c>
      <c r="L170" s="10"/>
      <c r="M170" s="10" t="s">
        <v>1602</v>
      </c>
      <c r="N170" s="159" t="s">
        <v>588</v>
      </c>
      <c r="O170" s="10" t="s">
        <v>339</v>
      </c>
      <c r="P170" s="8" t="s">
        <v>846</v>
      </c>
      <c r="Q170" s="22" t="s">
        <v>1681</v>
      </c>
      <c r="R170" s="8" t="s">
        <v>1680</v>
      </c>
      <c r="S170" s="8" t="s">
        <v>1114</v>
      </c>
      <c r="T170" s="12">
        <v>200000000994</v>
      </c>
      <c r="U170" s="22">
        <v>0.1</v>
      </c>
      <c r="V170" s="8"/>
      <c r="W170" s="8" t="s">
        <v>1674</v>
      </c>
      <c r="X170" s="8" t="s">
        <v>12</v>
      </c>
      <c r="Y170" s="8"/>
      <c r="Z170" s="8"/>
      <c r="AA170" s="14">
        <v>100</v>
      </c>
      <c r="AB170" s="107">
        <v>128.55142353548399</v>
      </c>
      <c r="AC170" s="85">
        <f>AA170/1000*AB170</f>
        <v>12.8551423535484</v>
      </c>
      <c r="AD170" s="91"/>
      <c r="AG170" t="s">
        <v>905</v>
      </c>
    </row>
    <row r="171" spans="2:33" x14ac:dyDescent="0.25">
      <c r="B171">
        <v>66</v>
      </c>
      <c r="C171" t="s">
        <v>1908</v>
      </c>
      <c r="D171" t="s">
        <v>1837</v>
      </c>
      <c r="E171" t="s">
        <v>1690</v>
      </c>
      <c r="F171" t="s">
        <v>1858</v>
      </c>
      <c r="G171" t="s">
        <v>10</v>
      </c>
      <c r="I171" t="s">
        <v>1817</v>
      </c>
      <c r="J171" s="10" t="s">
        <v>6</v>
      </c>
      <c r="K171" s="10" t="s">
        <v>869</v>
      </c>
      <c r="L171" s="10"/>
      <c r="M171" s="10" t="s">
        <v>871</v>
      </c>
      <c r="N171" s="159" t="s">
        <v>588</v>
      </c>
      <c r="O171" s="10" t="s">
        <v>303</v>
      </c>
      <c r="P171" s="8" t="s">
        <v>846</v>
      </c>
      <c r="Q171" s="22" t="s">
        <v>1681</v>
      </c>
      <c r="R171" s="8" t="s">
        <v>1913</v>
      </c>
      <c r="S171" s="8" t="s">
        <v>1114</v>
      </c>
      <c r="T171" s="12">
        <v>200000000994</v>
      </c>
      <c r="U171" s="22">
        <v>0.1</v>
      </c>
      <c r="V171" s="8"/>
      <c r="W171" s="8" t="s">
        <v>1675</v>
      </c>
      <c r="X171" s="8" t="s">
        <v>12</v>
      </c>
      <c r="Y171" s="8"/>
      <c r="Z171" s="8"/>
      <c r="AA171" s="14"/>
      <c r="AB171" s="14"/>
      <c r="AC171" s="85"/>
      <c r="AD171" s="91"/>
    </row>
    <row r="172" spans="2:33" x14ac:dyDescent="0.25">
      <c r="B172">
        <v>66</v>
      </c>
      <c r="C172" t="s">
        <v>1908</v>
      </c>
      <c r="D172" t="s">
        <v>1837</v>
      </c>
      <c r="E172" t="s">
        <v>1690</v>
      </c>
      <c r="F172" t="s">
        <v>1858</v>
      </c>
      <c r="G172" t="s">
        <v>10</v>
      </c>
      <c r="I172" t="s">
        <v>1817</v>
      </c>
      <c r="J172" s="10" t="s">
        <v>6</v>
      </c>
      <c r="K172" s="10" t="s">
        <v>870</v>
      </c>
      <c r="L172" s="10"/>
      <c r="M172" s="10" t="s">
        <v>931</v>
      </c>
      <c r="N172" s="11" t="s">
        <v>953</v>
      </c>
      <c r="O172" s="10" t="s">
        <v>339</v>
      </c>
      <c r="P172" s="8" t="s">
        <v>846</v>
      </c>
      <c r="Q172" s="23" t="s">
        <v>1679</v>
      </c>
      <c r="R172" s="8" t="s">
        <v>1682</v>
      </c>
      <c r="S172" s="8" t="s">
        <v>98</v>
      </c>
      <c r="T172" s="12">
        <v>200000006389</v>
      </c>
      <c r="U172" s="23">
        <v>4.2000000000000003E-2</v>
      </c>
      <c r="V172" s="8"/>
      <c r="W172" s="8" t="s">
        <v>1676</v>
      </c>
      <c r="X172" s="8" t="s">
        <v>12</v>
      </c>
      <c r="Y172" s="8" t="s">
        <v>1683</v>
      </c>
      <c r="Z172" s="8" t="s">
        <v>1514</v>
      </c>
      <c r="AA172" s="14">
        <v>1090</v>
      </c>
      <c r="AB172" s="14">
        <v>20458.623853211007</v>
      </c>
      <c r="AC172" s="85">
        <f>AA172/1000*AB172</f>
        <v>22299.9</v>
      </c>
      <c r="AD172" s="91"/>
    </row>
    <row r="173" spans="2:33" x14ac:dyDescent="0.25">
      <c r="B173">
        <v>66</v>
      </c>
      <c r="C173" t="s">
        <v>1908</v>
      </c>
      <c r="D173" t="s">
        <v>1837</v>
      </c>
      <c r="E173" t="s">
        <v>1690</v>
      </c>
      <c r="F173" t="s">
        <v>1858</v>
      </c>
      <c r="G173" t="s">
        <v>10</v>
      </c>
      <c r="I173" t="s">
        <v>1817</v>
      </c>
      <c r="J173" s="10" t="s">
        <v>6</v>
      </c>
      <c r="K173" s="10" t="s">
        <v>870</v>
      </c>
      <c r="L173" s="10"/>
      <c r="M173" s="10" t="s">
        <v>1640</v>
      </c>
      <c r="N173" s="11" t="s">
        <v>953</v>
      </c>
      <c r="O173" s="10" t="s">
        <v>339</v>
      </c>
      <c r="P173" s="8" t="s">
        <v>846</v>
      </c>
      <c r="Q173" s="23" t="s">
        <v>1679</v>
      </c>
      <c r="R173" s="8" t="s">
        <v>1914</v>
      </c>
      <c r="S173" s="8" t="s">
        <v>98</v>
      </c>
      <c r="T173" s="12">
        <v>200000006389</v>
      </c>
      <c r="U173" s="23">
        <v>4.2000000000000003E-2</v>
      </c>
      <c r="V173" s="8"/>
      <c r="W173" s="8" t="s">
        <v>1677</v>
      </c>
      <c r="X173" s="8" t="s">
        <v>12</v>
      </c>
      <c r="Y173" s="8"/>
      <c r="Z173" s="8"/>
      <c r="AA173" s="14"/>
      <c r="AB173" s="14"/>
      <c r="AC173" s="85"/>
      <c r="AD173" s="91"/>
    </row>
    <row r="174" spans="2:33" x14ac:dyDescent="0.25">
      <c r="J174" s="32"/>
      <c r="K174" s="32"/>
      <c r="L174" s="32"/>
      <c r="M174" s="32"/>
      <c r="N174" s="33"/>
      <c r="O174" s="32"/>
      <c r="Q174" s="112"/>
      <c r="T174" s="80"/>
      <c r="U174" s="112"/>
      <c r="AA174" s="43">
        <f>SUM(AA170:AA172)</f>
        <v>1190</v>
      </c>
      <c r="AB174" s="90">
        <f>AVERAGE(AB170:AB172)/1000</f>
        <v>10.293587638373246</v>
      </c>
      <c r="AC174" s="43">
        <f>SUM(AC170:AC172)</f>
        <v>22312.755142353551</v>
      </c>
      <c r="AD174" s="43"/>
    </row>
    <row r="176" spans="2:33" ht="18.75" x14ac:dyDescent="0.3">
      <c r="J176" s="16" t="s">
        <v>52</v>
      </c>
      <c r="K176" s="27" t="s">
        <v>955</v>
      </c>
      <c r="L176" s="27"/>
      <c r="M176" s="28"/>
      <c r="N176" s="28"/>
      <c r="O176" s="28"/>
      <c r="P176" s="28"/>
    </row>
    <row r="177" spans="2:34" x14ac:dyDescent="0.25">
      <c r="B177">
        <v>67</v>
      </c>
      <c r="C177" t="s">
        <v>1908</v>
      </c>
      <c r="D177" t="s">
        <v>1837</v>
      </c>
      <c r="E177" t="s">
        <v>1690</v>
      </c>
      <c r="F177" t="s">
        <v>1858</v>
      </c>
      <c r="G177" t="s">
        <v>10</v>
      </c>
      <c r="I177" t="s">
        <v>11</v>
      </c>
      <c r="J177" s="10" t="s">
        <v>6</v>
      </c>
      <c r="K177" s="10" t="s">
        <v>869</v>
      </c>
      <c r="L177" s="10"/>
      <c r="M177" s="10" t="s">
        <v>871</v>
      </c>
      <c r="N177" s="42" t="s">
        <v>954</v>
      </c>
      <c r="O177" s="10" t="s">
        <v>297</v>
      </c>
      <c r="P177" s="8" t="s">
        <v>853</v>
      </c>
      <c r="Q177" s="22" t="s">
        <v>1687</v>
      </c>
      <c r="R177" s="8" t="s">
        <v>1514</v>
      </c>
      <c r="S177" s="8" t="s">
        <v>1584</v>
      </c>
      <c r="T177" s="12">
        <v>200000003825</v>
      </c>
      <c r="U177" s="22">
        <v>0.8</v>
      </c>
      <c r="V177" s="8"/>
      <c r="W177" s="8" t="s">
        <v>1685</v>
      </c>
      <c r="X177" s="8" t="s">
        <v>12</v>
      </c>
      <c r="Y177" s="8"/>
      <c r="Z177" s="8"/>
      <c r="AA177" s="14">
        <v>3445</v>
      </c>
      <c r="AB177" s="85">
        <v>47086.723903670201</v>
      </c>
      <c r="AC177" s="85">
        <f>AA177/1000*AB177</f>
        <v>162213.76384814383</v>
      </c>
      <c r="AD177" s="91"/>
      <c r="AG177" s="5">
        <v>200000000040</v>
      </c>
      <c r="AH177" t="s">
        <v>1571</v>
      </c>
    </row>
    <row r="178" spans="2:34" x14ac:dyDescent="0.25">
      <c r="B178">
        <v>67</v>
      </c>
      <c r="C178" t="s">
        <v>1908</v>
      </c>
      <c r="D178" t="s">
        <v>1837</v>
      </c>
      <c r="E178" t="s">
        <v>1690</v>
      </c>
      <c r="F178" t="s">
        <v>1858</v>
      </c>
      <c r="G178" t="s">
        <v>10</v>
      </c>
      <c r="I178" t="s">
        <v>11</v>
      </c>
      <c r="J178" s="10" t="s">
        <v>6</v>
      </c>
      <c r="K178" s="10" t="s">
        <v>1596</v>
      </c>
      <c r="L178" s="10"/>
      <c r="M178" s="10" t="s">
        <v>1602</v>
      </c>
      <c r="N178" s="42" t="s">
        <v>954</v>
      </c>
      <c r="O178" s="10" t="s">
        <v>899</v>
      </c>
      <c r="P178" s="8" t="s">
        <v>853</v>
      </c>
      <c r="Q178" s="22" t="s">
        <v>1687</v>
      </c>
      <c r="R178" s="8" t="s">
        <v>1514</v>
      </c>
      <c r="S178" s="8" t="s">
        <v>1584</v>
      </c>
      <c r="T178" s="12">
        <v>200000003825</v>
      </c>
      <c r="U178" s="22">
        <v>0.8</v>
      </c>
      <c r="V178" s="8"/>
      <c r="W178" s="8" t="s">
        <v>1684</v>
      </c>
      <c r="X178" s="8" t="s">
        <v>12</v>
      </c>
      <c r="Y178" s="8"/>
      <c r="Z178" s="8"/>
      <c r="AA178" s="8"/>
      <c r="AB178" s="8"/>
      <c r="AC178" s="8"/>
    </row>
    <row r="179" spans="2:34" x14ac:dyDescent="0.25">
      <c r="B179">
        <v>67</v>
      </c>
      <c r="C179" t="s">
        <v>1908</v>
      </c>
      <c r="D179" t="s">
        <v>1837</v>
      </c>
      <c r="E179" t="s">
        <v>1690</v>
      </c>
      <c r="F179" t="s">
        <v>1858</v>
      </c>
      <c r="G179" t="s">
        <v>10</v>
      </c>
      <c r="I179" t="s">
        <v>11</v>
      </c>
      <c r="J179" s="10" t="s">
        <v>6</v>
      </c>
      <c r="K179" s="10" t="s">
        <v>1596</v>
      </c>
      <c r="L179" s="10"/>
      <c r="M179" s="10" t="s">
        <v>1602</v>
      </c>
      <c r="N179" s="42" t="s">
        <v>954</v>
      </c>
      <c r="O179" s="10" t="s">
        <v>899</v>
      </c>
      <c r="P179" s="8" t="s">
        <v>853</v>
      </c>
      <c r="Q179" s="22" t="s">
        <v>1687</v>
      </c>
      <c r="R179" s="8" t="s">
        <v>1514</v>
      </c>
      <c r="S179" s="8" t="s">
        <v>1584</v>
      </c>
      <c r="T179" s="12">
        <v>200000003825</v>
      </c>
      <c r="U179" s="22">
        <v>0.8</v>
      </c>
      <c r="V179" s="8"/>
      <c r="W179" s="8" t="s">
        <v>1686</v>
      </c>
      <c r="X179" s="8" t="s">
        <v>12</v>
      </c>
      <c r="Y179" s="8"/>
      <c r="Z179" s="8"/>
      <c r="AA179" s="8"/>
      <c r="AB179" s="8"/>
      <c r="AC179" s="8"/>
    </row>
    <row r="180" spans="2:34" x14ac:dyDescent="0.25">
      <c r="AA180" s="43">
        <f>SUM(AA177:AA178)</f>
        <v>3445</v>
      </c>
      <c r="AB180" s="90">
        <f>AVERAGE(AB177:AB178)/1000</f>
        <v>47.086723903670205</v>
      </c>
      <c r="AC180" s="43">
        <f>SUM(AC177:AC178)</f>
        <v>162213.76384814383</v>
      </c>
      <c r="AD180" s="43"/>
    </row>
    <row r="182" spans="2:34" ht="18.75" x14ac:dyDescent="0.3">
      <c r="J182" s="16" t="s">
        <v>52</v>
      </c>
      <c r="K182" s="29" t="s">
        <v>1689</v>
      </c>
      <c r="L182" s="29"/>
      <c r="M182" s="30"/>
      <c r="N182" s="30"/>
      <c r="O182" s="30"/>
      <c r="P182" s="30"/>
      <c r="Q182" s="30"/>
      <c r="R182" s="30"/>
    </row>
    <row r="183" spans="2:34" x14ac:dyDescent="0.25">
      <c r="B183">
        <v>79</v>
      </c>
      <c r="C183" t="s">
        <v>1908</v>
      </c>
      <c r="D183" t="s">
        <v>1837</v>
      </c>
      <c r="E183" t="s">
        <v>1889</v>
      </c>
      <c r="F183" t="s">
        <v>776</v>
      </c>
      <c r="G183" t="s">
        <v>2</v>
      </c>
      <c r="I183" t="s">
        <v>1817</v>
      </c>
      <c r="J183" s="11" t="s">
        <v>6</v>
      </c>
      <c r="K183" s="11" t="s">
        <v>786</v>
      </c>
      <c r="L183" s="11"/>
      <c r="M183" s="11" t="s">
        <v>873</v>
      </c>
      <c r="N183" s="11" t="s">
        <v>680</v>
      </c>
      <c r="O183" s="8" t="s">
        <v>502</v>
      </c>
      <c r="P183" s="8" t="s">
        <v>937</v>
      </c>
      <c r="Q183" s="22" t="s">
        <v>1678</v>
      </c>
      <c r="R183" s="8" t="s">
        <v>1514</v>
      </c>
      <c r="S183" s="8" t="s">
        <v>98</v>
      </c>
      <c r="T183" s="12">
        <v>200000003676</v>
      </c>
      <c r="U183" s="22">
        <v>0.3</v>
      </c>
      <c r="V183" s="8"/>
      <c r="W183" s="8" t="s">
        <v>1691</v>
      </c>
      <c r="X183" s="8" t="s">
        <v>12</v>
      </c>
      <c r="Y183" s="8"/>
      <c r="Z183" s="8"/>
      <c r="AA183" s="8">
        <v>30</v>
      </c>
      <c r="AB183" s="85">
        <v>28500</v>
      </c>
      <c r="AC183" s="85">
        <f>AA183/1000*AB183</f>
        <v>855</v>
      </c>
      <c r="AD183" s="91"/>
      <c r="AE183" t="s">
        <v>1690</v>
      </c>
      <c r="AG183" t="s">
        <v>1688</v>
      </c>
    </row>
    <row r="184" spans="2:34" x14ac:dyDescent="0.25">
      <c r="B184">
        <v>79</v>
      </c>
      <c r="C184" t="s">
        <v>1908</v>
      </c>
      <c r="D184" t="s">
        <v>1837</v>
      </c>
      <c r="E184" t="s">
        <v>1889</v>
      </c>
      <c r="F184" t="s">
        <v>776</v>
      </c>
      <c r="G184" t="s">
        <v>2</v>
      </c>
      <c r="I184" t="s">
        <v>1817</v>
      </c>
      <c r="J184" s="10" t="s">
        <v>6</v>
      </c>
      <c r="K184" s="10" t="s">
        <v>869</v>
      </c>
      <c r="L184" s="10"/>
      <c r="M184" s="10" t="s">
        <v>871</v>
      </c>
      <c r="N184" s="11" t="s">
        <v>956</v>
      </c>
      <c r="O184" s="10" t="s">
        <v>303</v>
      </c>
      <c r="P184" s="10" t="s">
        <v>937</v>
      </c>
      <c r="Q184" s="22" t="s">
        <v>1678</v>
      </c>
      <c r="R184" s="10" t="s">
        <v>1514</v>
      </c>
      <c r="S184" s="8" t="s">
        <v>423</v>
      </c>
      <c r="T184" s="12">
        <v>200000005189</v>
      </c>
      <c r="U184" s="22">
        <v>0.25</v>
      </c>
      <c r="V184" s="8"/>
      <c r="W184" s="8" t="s">
        <v>1692</v>
      </c>
      <c r="X184" s="8" t="s">
        <v>946</v>
      </c>
      <c r="Y184" s="8" t="s">
        <v>916</v>
      </c>
      <c r="Z184" s="8" t="s">
        <v>1514</v>
      </c>
      <c r="AA184" s="8">
        <v>20</v>
      </c>
      <c r="AB184" s="85">
        <v>201400.50748061051</v>
      </c>
      <c r="AC184" s="85">
        <f>AA184/1000*AB184</f>
        <v>4028.0101496122102</v>
      </c>
      <c r="AD184" s="91"/>
    </row>
    <row r="185" spans="2:34" x14ac:dyDescent="0.25">
      <c r="AA185" s="43">
        <f>SUM(AA183:AA184)</f>
        <v>50</v>
      </c>
      <c r="AB185" s="90">
        <f>AVERAGE(AB183:AB184)/1000</f>
        <v>114.95025374030526</v>
      </c>
      <c r="AC185" s="43">
        <f>SUM(AC183:AC184)</f>
        <v>4883.0101496122097</v>
      </c>
      <c r="AD185" s="43"/>
    </row>
    <row r="187" spans="2:34" ht="18.75" x14ac:dyDescent="0.3">
      <c r="J187" s="16" t="s">
        <v>52</v>
      </c>
      <c r="K187" s="37" t="s">
        <v>957</v>
      </c>
      <c r="L187" s="37"/>
      <c r="M187" s="38"/>
      <c r="N187" s="38"/>
      <c r="O187" s="38"/>
      <c r="P187" s="38"/>
      <c r="Q187" s="38"/>
      <c r="R187" s="38"/>
    </row>
    <row r="188" spans="2:34" x14ac:dyDescent="0.25">
      <c r="B188">
        <v>89</v>
      </c>
      <c r="C188" t="s">
        <v>1908</v>
      </c>
      <c r="D188" t="s">
        <v>1837</v>
      </c>
      <c r="E188" t="s">
        <v>1831</v>
      </c>
      <c r="F188" t="s">
        <v>1890</v>
      </c>
      <c r="G188" t="s">
        <v>2</v>
      </c>
      <c r="I188" t="s">
        <v>1817</v>
      </c>
      <c r="J188" s="10" t="s">
        <v>6</v>
      </c>
      <c r="K188" s="10" t="s">
        <v>786</v>
      </c>
      <c r="L188" s="10"/>
      <c r="M188" s="10" t="s">
        <v>873</v>
      </c>
      <c r="N188" s="8" t="s">
        <v>618</v>
      </c>
      <c r="O188" s="8" t="s">
        <v>502</v>
      </c>
      <c r="P188" s="8" t="s">
        <v>937</v>
      </c>
      <c r="Q188" s="22" t="s">
        <v>1697</v>
      </c>
      <c r="R188" s="8" t="s">
        <v>1514</v>
      </c>
      <c r="S188" s="8" t="s">
        <v>98</v>
      </c>
      <c r="T188" s="12">
        <v>200000001309</v>
      </c>
      <c r="U188" s="22">
        <v>0.99</v>
      </c>
      <c r="V188" s="8"/>
      <c r="W188" s="8" t="s">
        <v>1696</v>
      </c>
      <c r="X188" s="8" t="s">
        <v>12</v>
      </c>
      <c r="Y188" s="8"/>
      <c r="Z188" s="8"/>
      <c r="AA188" s="85">
        <v>50</v>
      </c>
      <c r="AB188" s="85">
        <v>90500</v>
      </c>
      <c r="AC188" s="85">
        <f>AA188/1000*AB188</f>
        <v>4525</v>
      </c>
      <c r="AD188" s="91"/>
    </row>
    <row r="189" spans="2:34" x14ac:dyDescent="0.25">
      <c r="B189">
        <v>89</v>
      </c>
      <c r="C189" t="s">
        <v>1908</v>
      </c>
      <c r="D189" t="s">
        <v>1837</v>
      </c>
      <c r="E189" t="s">
        <v>1831</v>
      </c>
      <c r="F189" t="s">
        <v>1890</v>
      </c>
      <c r="G189" t="s">
        <v>2</v>
      </c>
      <c r="I189" t="s">
        <v>1817</v>
      </c>
      <c r="J189" s="10" t="s">
        <v>6</v>
      </c>
      <c r="K189" s="10" t="s">
        <v>786</v>
      </c>
      <c r="L189" s="10"/>
      <c r="M189" s="10" t="s">
        <v>873</v>
      </c>
      <c r="N189" s="11" t="s">
        <v>321</v>
      </c>
      <c r="O189" s="10" t="s">
        <v>303</v>
      </c>
      <c r="P189" s="10" t="s">
        <v>937</v>
      </c>
      <c r="Q189" s="22" t="s">
        <v>98</v>
      </c>
      <c r="R189" s="10"/>
      <c r="S189" s="8" t="s">
        <v>98</v>
      </c>
      <c r="T189" s="12">
        <v>200000005247</v>
      </c>
      <c r="U189" s="22">
        <v>0.95</v>
      </c>
      <c r="V189" s="8"/>
      <c r="W189" s="8" t="s">
        <v>1695</v>
      </c>
      <c r="X189" s="8" t="s">
        <v>958</v>
      </c>
      <c r="Y189" s="8" t="s">
        <v>959</v>
      </c>
      <c r="Z189" s="8" t="s">
        <v>960</v>
      </c>
      <c r="AA189" s="85">
        <v>3396</v>
      </c>
      <c r="AB189" s="85">
        <v>233678.51884570083</v>
      </c>
      <c r="AC189" s="85">
        <f>AA189/1000*AB189</f>
        <v>793572.25</v>
      </c>
      <c r="AD189" s="91"/>
      <c r="AG189" t="s">
        <v>1725</v>
      </c>
    </row>
    <row r="190" spans="2:34" x14ac:dyDescent="0.25">
      <c r="B190">
        <v>89</v>
      </c>
      <c r="C190" t="s">
        <v>1908</v>
      </c>
      <c r="D190" t="s">
        <v>1837</v>
      </c>
      <c r="E190" t="s">
        <v>1831</v>
      </c>
      <c r="F190" t="s">
        <v>1890</v>
      </c>
      <c r="G190" t="s">
        <v>2</v>
      </c>
      <c r="I190" t="s">
        <v>1817</v>
      </c>
      <c r="J190" s="10" t="s">
        <v>6</v>
      </c>
      <c r="K190" s="10" t="s">
        <v>869</v>
      </c>
      <c r="L190" s="10"/>
      <c r="M190" s="10" t="s">
        <v>871</v>
      </c>
      <c r="N190" s="11" t="s">
        <v>321</v>
      </c>
      <c r="O190" s="10" t="s">
        <v>303</v>
      </c>
      <c r="P190" s="10" t="s">
        <v>937</v>
      </c>
      <c r="Q190" s="22" t="s">
        <v>98</v>
      </c>
      <c r="R190" s="10"/>
      <c r="S190" s="8" t="s">
        <v>98</v>
      </c>
      <c r="T190" s="12">
        <v>200000005247</v>
      </c>
      <c r="U190" s="22">
        <v>0.95</v>
      </c>
      <c r="V190" s="8"/>
      <c r="W190" s="8" t="s">
        <v>1694</v>
      </c>
      <c r="X190" s="8" t="s">
        <v>958</v>
      </c>
      <c r="Y190" s="8" t="s">
        <v>959</v>
      </c>
      <c r="Z190" s="8" t="s">
        <v>960</v>
      </c>
      <c r="AA190" s="8" t="s">
        <v>1514</v>
      </c>
      <c r="AB190" s="8"/>
      <c r="AC190" s="8"/>
    </row>
    <row r="191" spans="2:34" x14ac:dyDescent="0.25">
      <c r="AA191" s="43">
        <f>SUM(AA189:AA190)</f>
        <v>3396</v>
      </c>
      <c r="AB191" s="90">
        <f>AVERAGE(AB189:AB190)/1000</f>
        <v>233.67851884570084</v>
      </c>
      <c r="AC191" s="43">
        <f>SUM(AC189:AC190)</f>
        <v>793572.25</v>
      </c>
      <c r="AD191" s="43"/>
    </row>
    <row r="193" spans="2:36" ht="18.75" x14ac:dyDescent="0.3">
      <c r="J193" s="16" t="s">
        <v>52</v>
      </c>
      <c r="K193" s="102" t="s">
        <v>967</v>
      </c>
      <c r="L193" s="102"/>
      <c r="M193" s="103"/>
      <c r="N193" s="103"/>
      <c r="O193" s="103"/>
      <c r="P193" s="103"/>
      <c r="U193" t="s">
        <v>970</v>
      </c>
      <c r="AG193" t="s">
        <v>208</v>
      </c>
    </row>
    <row r="194" spans="2:36" x14ac:dyDescent="0.25">
      <c r="B194">
        <v>93</v>
      </c>
      <c r="C194" t="s">
        <v>1908</v>
      </c>
      <c r="D194" t="s">
        <v>1837</v>
      </c>
      <c r="E194" t="s">
        <v>1833</v>
      </c>
      <c r="F194" t="s">
        <v>1843</v>
      </c>
      <c r="G194" t="s">
        <v>10</v>
      </c>
      <c r="I194" t="s">
        <v>1817</v>
      </c>
      <c r="J194" s="10" t="s">
        <v>6</v>
      </c>
      <c r="K194" s="10" t="s">
        <v>869</v>
      </c>
      <c r="L194" s="10"/>
      <c r="M194" s="98" t="s">
        <v>886</v>
      </c>
      <c r="N194" s="11" t="s">
        <v>961</v>
      </c>
      <c r="O194" s="10" t="s">
        <v>339</v>
      </c>
      <c r="P194" s="8" t="s">
        <v>846</v>
      </c>
      <c r="Q194" s="23" t="s">
        <v>1514</v>
      </c>
      <c r="R194" s="8"/>
      <c r="S194" s="8" t="s">
        <v>975</v>
      </c>
      <c r="T194" s="12">
        <v>200000000101</v>
      </c>
      <c r="U194" s="23">
        <v>0.77</v>
      </c>
      <c r="V194" s="8" t="s">
        <v>979</v>
      </c>
      <c r="W194" s="8" t="s">
        <v>1704</v>
      </c>
      <c r="X194" s="8" t="s">
        <v>974</v>
      </c>
      <c r="Y194" s="8" t="s">
        <v>1514</v>
      </c>
      <c r="Z194" s="8"/>
      <c r="AA194" s="14">
        <v>601250</v>
      </c>
      <c r="AB194" s="14">
        <v>476.14943022172019</v>
      </c>
      <c r="AC194" s="85">
        <f t="shared" ref="AC194:AC199" si="0">AA194/1000*AB194</f>
        <v>286284.84492080926</v>
      </c>
      <c r="AD194" s="85"/>
      <c r="AE194" s="93">
        <f>AC194</f>
        <v>286284.84492080926</v>
      </c>
      <c r="AG194">
        <v>0.57999999999999996</v>
      </c>
      <c r="AH194" t="s">
        <v>976</v>
      </c>
    </row>
    <row r="195" spans="2:36" x14ac:dyDescent="0.25">
      <c r="B195">
        <v>93</v>
      </c>
      <c r="C195" t="s">
        <v>1908</v>
      </c>
      <c r="D195" t="s">
        <v>1837</v>
      </c>
      <c r="E195" t="s">
        <v>1833</v>
      </c>
      <c r="F195" t="s">
        <v>1843</v>
      </c>
      <c r="G195" t="s">
        <v>10</v>
      </c>
      <c r="I195" t="s">
        <v>1817</v>
      </c>
      <c r="J195" s="10" t="s">
        <v>6</v>
      </c>
      <c r="K195" s="10" t="s">
        <v>870</v>
      </c>
      <c r="L195" s="10"/>
      <c r="M195" s="10" t="s">
        <v>874</v>
      </c>
      <c r="N195" s="11" t="s">
        <v>962</v>
      </c>
      <c r="O195" s="10" t="s">
        <v>303</v>
      </c>
      <c r="P195" s="8" t="s">
        <v>846</v>
      </c>
      <c r="Q195" s="23" t="s">
        <v>1514</v>
      </c>
      <c r="R195" s="8"/>
      <c r="S195" s="8" t="s">
        <v>975</v>
      </c>
      <c r="T195" s="12">
        <v>200000001999</v>
      </c>
      <c r="U195" s="23">
        <v>0.56699999999999995</v>
      </c>
      <c r="V195" s="8" t="s">
        <v>979</v>
      </c>
      <c r="W195" s="8" t="s">
        <v>1698</v>
      </c>
      <c r="X195" s="8" t="s">
        <v>972</v>
      </c>
      <c r="Y195" s="8" t="s">
        <v>1514</v>
      </c>
      <c r="Z195" s="8"/>
      <c r="AA195" s="14">
        <v>1150</v>
      </c>
      <c r="AB195" s="14">
        <v>913.25605366993841</v>
      </c>
      <c r="AC195" s="85">
        <f t="shared" si="0"/>
        <v>1050.2444617204292</v>
      </c>
      <c r="AD195" s="85"/>
      <c r="AE195" s="93">
        <f>AC195</f>
        <v>1050.2444617204292</v>
      </c>
      <c r="AG195" s="83">
        <v>91.5</v>
      </c>
      <c r="AH195" t="s">
        <v>122</v>
      </c>
    </row>
    <row r="196" spans="2:36" x14ac:dyDescent="0.25">
      <c r="B196">
        <v>93</v>
      </c>
      <c r="C196" t="s">
        <v>1908</v>
      </c>
      <c r="D196" t="s">
        <v>1837</v>
      </c>
      <c r="E196" t="s">
        <v>1833</v>
      </c>
      <c r="F196" t="s">
        <v>1843</v>
      </c>
      <c r="G196" t="s">
        <v>10</v>
      </c>
      <c r="I196" t="s">
        <v>1817</v>
      </c>
      <c r="J196" s="10" t="s">
        <v>6</v>
      </c>
      <c r="K196" s="10" t="s">
        <v>869</v>
      </c>
      <c r="L196" s="10"/>
      <c r="M196" s="98" t="s">
        <v>886</v>
      </c>
      <c r="N196" s="42" t="s">
        <v>963</v>
      </c>
      <c r="O196" s="10" t="s">
        <v>339</v>
      </c>
      <c r="P196" s="8" t="s">
        <v>846</v>
      </c>
      <c r="Q196" s="23" t="s">
        <v>1514</v>
      </c>
      <c r="R196" s="8"/>
      <c r="S196" s="8" t="s">
        <v>975</v>
      </c>
      <c r="T196" s="12">
        <v>200000003796</v>
      </c>
      <c r="U196" s="23">
        <v>0.51959999999999995</v>
      </c>
      <c r="V196" s="97" t="s">
        <v>980</v>
      </c>
      <c r="W196" s="8" t="s">
        <v>1699</v>
      </c>
      <c r="X196" s="8" t="s">
        <v>916</v>
      </c>
      <c r="Y196" s="8" t="s">
        <v>1514</v>
      </c>
      <c r="Z196" s="8"/>
      <c r="AA196" s="14">
        <v>1500</v>
      </c>
      <c r="AB196" s="14">
        <v>6852.0719310456625</v>
      </c>
      <c r="AC196" s="85">
        <f t="shared" si="0"/>
        <v>10278.107896568494</v>
      </c>
      <c r="AD196" s="85"/>
      <c r="AE196" s="93">
        <f>AC196</f>
        <v>10278.107896568494</v>
      </c>
      <c r="AG196" s="83">
        <v>20000</v>
      </c>
      <c r="AH196" t="s">
        <v>978</v>
      </c>
      <c r="AJ196" t="s">
        <v>1726</v>
      </c>
    </row>
    <row r="197" spans="2:36" x14ac:dyDescent="0.25">
      <c r="B197">
        <v>93</v>
      </c>
      <c r="C197" t="s">
        <v>1908</v>
      </c>
      <c r="D197" t="s">
        <v>1837</v>
      </c>
      <c r="E197" t="s">
        <v>1833</v>
      </c>
      <c r="F197" t="s">
        <v>1843</v>
      </c>
      <c r="G197" t="s">
        <v>10</v>
      </c>
      <c r="I197" t="s">
        <v>1817</v>
      </c>
      <c r="J197" s="10" t="s">
        <v>6</v>
      </c>
      <c r="K197" s="10" t="s">
        <v>1700</v>
      </c>
      <c r="L197" s="10"/>
      <c r="M197" s="10"/>
      <c r="N197" s="11" t="s">
        <v>964</v>
      </c>
      <c r="O197" s="10"/>
      <c r="P197" s="8" t="s">
        <v>846</v>
      </c>
      <c r="Q197" s="23" t="s">
        <v>1514</v>
      </c>
      <c r="R197" s="8"/>
      <c r="S197" s="8" t="s">
        <v>975</v>
      </c>
      <c r="T197" s="20">
        <v>200000006206</v>
      </c>
      <c r="U197" s="23">
        <v>0.53600000000000003</v>
      </c>
      <c r="V197" s="8" t="s">
        <v>981</v>
      </c>
      <c r="W197" s="8" t="s">
        <v>1514</v>
      </c>
      <c r="X197" s="8" t="s">
        <v>860</v>
      </c>
      <c r="Y197" s="8" t="s">
        <v>1514</v>
      </c>
      <c r="Z197" s="8"/>
      <c r="AA197" s="14">
        <v>100</v>
      </c>
      <c r="AB197" s="14">
        <v>2040</v>
      </c>
      <c r="AC197" s="85">
        <f t="shared" si="0"/>
        <v>204</v>
      </c>
      <c r="AD197" s="85"/>
      <c r="AE197" s="93">
        <f>AC197</f>
        <v>204</v>
      </c>
      <c r="AG197">
        <v>0.245</v>
      </c>
      <c r="AH197" t="s">
        <v>977</v>
      </c>
    </row>
    <row r="198" spans="2:36" x14ac:dyDescent="0.25">
      <c r="B198">
        <v>93</v>
      </c>
      <c r="C198" t="s">
        <v>1908</v>
      </c>
      <c r="D198" t="s">
        <v>1837</v>
      </c>
      <c r="E198" t="s">
        <v>1833</v>
      </c>
      <c r="F198" t="s">
        <v>1843</v>
      </c>
      <c r="G198" t="s">
        <v>10</v>
      </c>
      <c r="I198" t="s">
        <v>1817</v>
      </c>
      <c r="J198" s="10" t="s">
        <v>6</v>
      </c>
      <c r="K198" s="10" t="s">
        <v>786</v>
      </c>
      <c r="L198" s="10"/>
      <c r="M198" s="10" t="s">
        <v>872</v>
      </c>
      <c r="N198" s="11" t="s">
        <v>965</v>
      </c>
      <c r="O198" s="10" t="s">
        <v>302</v>
      </c>
      <c r="P198" s="8" t="s">
        <v>846</v>
      </c>
      <c r="Q198" s="23" t="s">
        <v>1514</v>
      </c>
      <c r="R198" s="8"/>
      <c r="S198" s="8" t="s">
        <v>975</v>
      </c>
      <c r="T198" s="12">
        <v>200000006264</v>
      </c>
      <c r="U198" s="23">
        <v>0.62319999999999998</v>
      </c>
      <c r="V198" s="8" t="s">
        <v>982</v>
      </c>
      <c r="W198" s="8" t="s">
        <v>1701</v>
      </c>
      <c r="X198" s="8" t="s">
        <v>971</v>
      </c>
      <c r="Y198" s="8" t="s">
        <v>1514</v>
      </c>
      <c r="Z198" s="8"/>
      <c r="AA198" s="14">
        <v>1100</v>
      </c>
      <c r="AB198" s="14">
        <v>1115.909090909091</v>
      </c>
      <c r="AC198" s="85">
        <f t="shared" si="0"/>
        <v>1227.5000000000002</v>
      </c>
      <c r="AD198" s="85"/>
      <c r="AE198" s="93">
        <f>AC198</f>
        <v>1227.5000000000002</v>
      </c>
      <c r="AG198">
        <v>0.115</v>
      </c>
      <c r="AH198" t="s">
        <v>976</v>
      </c>
    </row>
    <row r="199" spans="2:36" x14ac:dyDescent="0.25">
      <c r="B199">
        <v>93</v>
      </c>
      <c r="C199" t="s">
        <v>1908</v>
      </c>
      <c r="D199" t="s">
        <v>1837</v>
      </c>
      <c r="E199" t="s">
        <v>1833</v>
      </c>
      <c r="F199" t="s">
        <v>1843</v>
      </c>
      <c r="G199" t="s">
        <v>10</v>
      </c>
      <c r="I199" t="s">
        <v>1817</v>
      </c>
      <c r="J199" s="10" t="s">
        <v>6</v>
      </c>
      <c r="K199" s="10" t="s">
        <v>870</v>
      </c>
      <c r="L199" s="10"/>
      <c r="M199" s="10" t="s">
        <v>931</v>
      </c>
      <c r="N199" s="11" t="s">
        <v>966</v>
      </c>
      <c r="O199" s="10" t="s">
        <v>339</v>
      </c>
      <c r="P199" s="8" t="s">
        <v>846</v>
      </c>
      <c r="Q199" s="23" t="s">
        <v>1514</v>
      </c>
      <c r="R199" s="8"/>
      <c r="S199" s="8" t="s">
        <v>975</v>
      </c>
      <c r="T199" s="12">
        <v>200000006387</v>
      </c>
      <c r="U199" s="23">
        <v>0.77</v>
      </c>
      <c r="V199" s="8" t="s">
        <v>983</v>
      </c>
      <c r="W199" s="8" t="s">
        <v>1702</v>
      </c>
      <c r="X199" s="8" t="s">
        <v>972</v>
      </c>
      <c r="Y199" s="8" t="s">
        <v>974</v>
      </c>
      <c r="Z199" s="6" t="s">
        <v>1514</v>
      </c>
      <c r="AA199" s="14">
        <v>57200</v>
      </c>
      <c r="AB199" s="14">
        <v>1238.1818181818182</v>
      </c>
      <c r="AC199" s="85">
        <f t="shared" si="0"/>
        <v>70824</v>
      </c>
      <c r="AD199" s="203">
        <v>200000000101</v>
      </c>
      <c r="AE199" s="86">
        <f>AA199*AB194/1000*AG199/AG194</f>
        <v>24512.172667814157</v>
      </c>
      <c r="AG199">
        <v>0.52200000000000002</v>
      </c>
      <c r="AH199" t="s">
        <v>976</v>
      </c>
    </row>
    <row r="200" spans="2:36" x14ac:dyDescent="0.25">
      <c r="B200">
        <v>93</v>
      </c>
      <c r="C200" t="s">
        <v>1908</v>
      </c>
      <c r="D200" t="s">
        <v>1837</v>
      </c>
      <c r="E200" t="s">
        <v>1833</v>
      </c>
      <c r="F200" t="s">
        <v>1843</v>
      </c>
      <c r="G200" t="s">
        <v>10</v>
      </c>
      <c r="I200" t="s">
        <v>1817</v>
      </c>
      <c r="J200" s="10" t="s">
        <v>6</v>
      </c>
      <c r="K200" s="10" t="s">
        <v>870</v>
      </c>
      <c r="L200" s="10"/>
      <c r="M200" s="10" t="s">
        <v>931</v>
      </c>
      <c r="N200" s="11" t="s">
        <v>966</v>
      </c>
      <c r="O200" s="10" t="s">
        <v>339</v>
      </c>
      <c r="P200" s="8" t="s">
        <v>846</v>
      </c>
      <c r="Q200" s="23" t="s">
        <v>1514</v>
      </c>
      <c r="R200" s="8"/>
      <c r="S200" s="8" t="s">
        <v>975</v>
      </c>
      <c r="T200" s="12">
        <v>200000006387</v>
      </c>
      <c r="U200" s="23">
        <v>0.77</v>
      </c>
      <c r="V200" s="8" t="s">
        <v>983</v>
      </c>
      <c r="W200" s="8" t="s">
        <v>1703</v>
      </c>
      <c r="X200" s="8" t="s">
        <v>972</v>
      </c>
      <c r="Y200" s="8" t="s">
        <v>974</v>
      </c>
      <c r="Z200" s="8" t="s">
        <v>1514</v>
      </c>
      <c r="AA200" s="8"/>
      <c r="AB200" s="8"/>
      <c r="AC200" s="8"/>
      <c r="AD200" s="8"/>
      <c r="AE200" s="8"/>
    </row>
    <row r="201" spans="2:36" x14ac:dyDescent="0.25">
      <c r="AA201" s="43">
        <f>SUM(AA194:AA200)</f>
        <v>662300</v>
      </c>
      <c r="AB201" s="90">
        <f>AVERAGE(AB194:AB200)/1000</f>
        <v>2.1059280540047047</v>
      </c>
      <c r="AC201" s="43">
        <f>SUM(AC194:AC200)</f>
        <v>369868.69727909815</v>
      </c>
      <c r="AD201" s="43"/>
      <c r="AE201" s="43">
        <f>SUM(AE194:AE200)</f>
        <v>323556.86994691228</v>
      </c>
      <c r="AF201" s="43">
        <f>AC201-AE201</f>
        <v>46311.827332185872</v>
      </c>
    </row>
    <row r="202" spans="2:36" ht="18.75" x14ac:dyDescent="0.3">
      <c r="J202" s="16" t="s">
        <v>52</v>
      </c>
      <c r="K202" s="102" t="s">
        <v>984</v>
      </c>
      <c r="L202" s="102"/>
      <c r="M202" s="103"/>
      <c r="N202" s="103"/>
      <c r="O202" s="103"/>
      <c r="P202" s="103"/>
      <c r="U202" t="s">
        <v>970</v>
      </c>
    </row>
    <row r="203" spans="2:36" x14ac:dyDescent="0.25">
      <c r="B203">
        <v>92</v>
      </c>
      <c r="C203" t="s">
        <v>1908</v>
      </c>
      <c r="D203" t="s">
        <v>1837</v>
      </c>
      <c r="E203" t="s">
        <v>1833</v>
      </c>
      <c r="F203" t="s">
        <v>1843</v>
      </c>
      <c r="G203" t="s">
        <v>2</v>
      </c>
      <c r="I203" t="s">
        <v>1817</v>
      </c>
      <c r="J203" s="10" t="s">
        <v>6</v>
      </c>
      <c r="K203" s="10" t="s">
        <v>869</v>
      </c>
      <c r="L203" s="10"/>
      <c r="M203" s="10" t="s">
        <v>871</v>
      </c>
      <c r="N203" s="11" t="s">
        <v>985</v>
      </c>
      <c r="O203" s="10" t="s">
        <v>502</v>
      </c>
      <c r="P203" s="10" t="s">
        <v>937</v>
      </c>
      <c r="Q203" s="23" t="s">
        <v>1514</v>
      </c>
      <c r="R203" s="8"/>
      <c r="S203" s="8" t="s">
        <v>975</v>
      </c>
      <c r="T203" s="12">
        <v>200000005870</v>
      </c>
      <c r="U203" s="23">
        <v>0.94499999999999995</v>
      </c>
      <c r="V203" s="8" t="s">
        <v>981</v>
      </c>
      <c r="W203" s="8" t="s">
        <v>1705</v>
      </c>
      <c r="X203" s="8" t="s">
        <v>973</v>
      </c>
      <c r="Y203" s="8" t="s">
        <v>1514</v>
      </c>
      <c r="Z203" s="8"/>
      <c r="AA203" s="14">
        <v>32670</v>
      </c>
      <c r="AB203" s="85">
        <v>1914.7988386507411</v>
      </c>
      <c r="AC203" s="85">
        <f>AA203/1000*AB203</f>
        <v>62556.478058719717</v>
      </c>
      <c r="AD203" s="85"/>
      <c r="AE203" s="93">
        <f>AC203</f>
        <v>62556.478058719717</v>
      </c>
      <c r="AG203">
        <v>0.55000000000000004</v>
      </c>
      <c r="AH203" t="s">
        <v>976</v>
      </c>
    </row>
    <row r="204" spans="2:36" x14ac:dyDescent="0.25">
      <c r="B204">
        <v>92</v>
      </c>
      <c r="C204" t="s">
        <v>1908</v>
      </c>
      <c r="D204" t="s">
        <v>1837</v>
      </c>
      <c r="E204" t="s">
        <v>1833</v>
      </c>
      <c r="F204" t="s">
        <v>1843</v>
      </c>
      <c r="G204" t="s">
        <v>2</v>
      </c>
      <c r="I204" t="s">
        <v>1817</v>
      </c>
      <c r="J204" s="10" t="s">
        <v>6</v>
      </c>
      <c r="K204" s="22" t="s">
        <v>1706</v>
      </c>
      <c r="L204" s="10"/>
      <c r="M204" s="10"/>
      <c r="N204" s="11" t="s">
        <v>986</v>
      </c>
      <c r="O204" s="10" t="s">
        <v>302</v>
      </c>
      <c r="P204" s="10" t="s">
        <v>937</v>
      </c>
      <c r="Q204" s="23" t="s">
        <v>1514</v>
      </c>
      <c r="R204" s="8"/>
      <c r="S204" s="8" t="s">
        <v>975</v>
      </c>
      <c r="T204" s="12">
        <v>200000006432</v>
      </c>
      <c r="U204" s="22">
        <v>0.96</v>
      </c>
      <c r="V204" s="8" t="s">
        <v>981</v>
      </c>
      <c r="W204" s="8" t="s">
        <v>1514</v>
      </c>
      <c r="X204" s="8" t="s">
        <v>987</v>
      </c>
      <c r="Y204" s="8" t="s">
        <v>1514</v>
      </c>
      <c r="Z204" s="8"/>
      <c r="AA204" s="14">
        <v>175</v>
      </c>
      <c r="AB204" s="85">
        <v>12430</v>
      </c>
      <c r="AC204" s="85">
        <f>AA204/1000*AB204</f>
        <v>2175.25</v>
      </c>
      <c r="AD204" s="85"/>
      <c r="AE204" s="93">
        <f>AC204</f>
        <v>2175.25</v>
      </c>
    </row>
    <row r="205" spans="2:36" x14ac:dyDescent="0.25">
      <c r="B205">
        <v>92</v>
      </c>
      <c r="C205" t="s">
        <v>1908</v>
      </c>
      <c r="D205" t="s">
        <v>1837</v>
      </c>
      <c r="E205" t="s">
        <v>1833</v>
      </c>
      <c r="F205" t="s">
        <v>1843</v>
      </c>
      <c r="G205" t="s">
        <v>2</v>
      </c>
      <c r="I205" t="s">
        <v>1817</v>
      </c>
      <c r="J205" s="10" t="s">
        <v>6</v>
      </c>
      <c r="K205" s="10" t="s">
        <v>870</v>
      </c>
      <c r="L205" s="10"/>
      <c r="M205" s="10" t="s">
        <v>875</v>
      </c>
      <c r="N205" s="11" t="s">
        <v>985</v>
      </c>
      <c r="O205" s="10" t="s">
        <v>502</v>
      </c>
      <c r="P205" s="10" t="s">
        <v>937</v>
      </c>
      <c r="Q205" s="23" t="s">
        <v>1514</v>
      </c>
      <c r="R205" s="8"/>
      <c r="S205" s="8" t="s">
        <v>975</v>
      </c>
      <c r="T205" s="12">
        <v>200000006473</v>
      </c>
      <c r="U205" s="22">
        <v>0.435</v>
      </c>
      <c r="V205" s="8" t="s">
        <v>988</v>
      </c>
      <c r="W205" s="8" t="s">
        <v>1707</v>
      </c>
      <c r="X205" s="8" t="s">
        <v>987</v>
      </c>
      <c r="Y205" s="8" t="s">
        <v>1514</v>
      </c>
      <c r="Z205" s="8"/>
      <c r="AA205" s="14">
        <v>23980</v>
      </c>
      <c r="AB205" s="85">
        <v>8447.0505436886106</v>
      </c>
      <c r="AC205" s="85">
        <f>AA205/1000*AB205</f>
        <v>202560.27203765287</v>
      </c>
      <c r="AD205" s="203">
        <v>200000005870</v>
      </c>
      <c r="AE205" s="93">
        <f>AA205*AB203/1000*AG205/AG203</f>
        <v>14609.915138905155</v>
      </c>
      <c r="AG205">
        <v>0.17499999999999999</v>
      </c>
      <c r="AH205" t="s">
        <v>976</v>
      </c>
    </row>
    <row r="206" spans="2:36" x14ac:dyDescent="0.25">
      <c r="B206">
        <v>92</v>
      </c>
      <c r="C206" t="s">
        <v>1908</v>
      </c>
      <c r="D206" t="s">
        <v>1837</v>
      </c>
      <c r="E206" t="s">
        <v>1833</v>
      </c>
      <c r="F206" t="s">
        <v>1843</v>
      </c>
      <c r="G206" t="s">
        <v>2</v>
      </c>
      <c r="I206" t="s">
        <v>1817</v>
      </c>
      <c r="J206" s="10" t="s">
        <v>6</v>
      </c>
      <c r="K206" s="10" t="s">
        <v>870</v>
      </c>
      <c r="L206" s="10"/>
      <c r="M206" s="10" t="s">
        <v>875</v>
      </c>
      <c r="N206" s="11" t="s">
        <v>985</v>
      </c>
      <c r="O206" s="10" t="s">
        <v>302</v>
      </c>
      <c r="P206" s="10" t="s">
        <v>937</v>
      </c>
      <c r="Q206" s="23" t="s">
        <v>1514</v>
      </c>
      <c r="R206" s="8"/>
      <c r="S206" s="8" t="s">
        <v>975</v>
      </c>
      <c r="T206" s="12">
        <v>200000006473</v>
      </c>
      <c r="U206" s="22">
        <v>0.435</v>
      </c>
      <c r="V206" s="8" t="s">
        <v>988</v>
      </c>
      <c r="W206" s="8" t="s">
        <v>1708</v>
      </c>
      <c r="X206" s="8" t="s">
        <v>987</v>
      </c>
      <c r="Y206" s="8" t="s">
        <v>1514</v>
      </c>
      <c r="Z206" s="8"/>
      <c r="AA206" s="14"/>
      <c r="AB206" s="85"/>
      <c r="AC206" s="85"/>
      <c r="AD206" s="85"/>
      <c r="AE206" s="8"/>
    </row>
    <row r="207" spans="2:36" x14ac:dyDescent="0.25">
      <c r="AA207" s="43">
        <f>SUM(AA203:AA205)</f>
        <v>56825</v>
      </c>
      <c r="AB207" s="90">
        <f>AVERAGE(AB203:AB205)/1000</f>
        <v>7.5972831274464507</v>
      </c>
      <c r="AC207" s="43">
        <f>SUM(AC203:AC205)</f>
        <v>267292.00009637256</v>
      </c>
      <c r="AD207" s="43"/>
      <c r="AE207" s="43">
        <f>SUM(AE203:AE205)</f>
        <v>79341.643197624871</v>
      </c>
      <c r="AF207" s="43">
        <f>AC207-AE207</f>
        <v>187950.35689874768</v>
      </c>
    </row>
    <row r="209" spans="2:33" ht="18.75" x14ac:dyDescent="0.3">
      <c r="J209" s="16" t="s">
        <v>52</v>
      </c>
      <c r="K209" s="109" t="s">
        <v>1581</v>
      </c>
      <c r="L209" s="109"/>
      <c r="M209" s="110"/>
      <c r="N209" s="110"/>
      <c r="O209" s="110"/>
    </row>
    <row r="210" spans="2:33" x14ac:dyDescent="0.25">
      <c r="B210">
        <v>95</v>
      </c>
      <c r="C210" t="s">
        <v>1908</v>
      </c>
      <c r="D210" t="s">
        <v>1837</v>
      </c>
      <c r="E210" t="s">
        <v>1835</v>
      </c>
      <c r="F210" t="s">
        <v>1891</v>
      </c>
      <c r="G210" t="s">
        <v>2</v>
      </c>
      <c r="J210" s="10" t="s">
        <v>6</v>
      </c>
      <c r="K210" s="10" t="s">
        <v>869</v>
      </c>
      <c r="L210" s="10"/>
      <c r="M210" s="10" t="s">
        <v>871</v>
      </c>
      <c r="N210" s="8" t="s">
        <v>364</v>
      </c>
      <c r="O210" s="10" t="s">
        <v>303</v>
      </c>
      <c r="P210" s="8" t="s">
        <v>2</v>
      </c>
      <c r="Q210" s="22"/>
      <c r="R210" s="8"/>
      <c r="S210" s="8" t="s">
        <v>98</v>
      </c>
      <c r="T210" s="12">
        <v>200000005405</v>
      </c>
      <c r="U210" s="22">
        <v>0.95</v>
      </c>
      <c r="V210" s="8" t="s">
        <v>366</v>
      </c>
      <c r="W210" s="8" t="s">
        <v>1710</v>
      </c>
      <c r="X210" s="8" t="s">
        <v>13</v>
      </c>
      <c r="Y210" s="8"/>
      <c r="Z210" s="8"/>
      <c r="AA210" s="14">
        <v>2420</v>
      </c>
      <c r="AB210" s="85">
        <v>77440.100024071115</v>
      </c>
      <c r="AC210" s="93">
        <f>AA210/1000*AB210</f>
        <v>187405.04205825209</v>
      </c>
      <c r="AD210" s="126"/>
      <c r="AG210" t="s">
        <v>1709</v>
      </c>
    </row>
    <row r="211" spans="2:33" x14ac:dyDescent="0.25">
      <c r="AA211" s="43">
        <f>SUM(AA210)</f>
        <v>2420</v>
      </c>
      <c r="AB211" s="90">
        <f>AVERAGE(AB210)/1000</f>
        <v>77.440100024071114</v>
      </c>
      <c r="AC211" s="43">
        <f>SUM(AC210)</f>
        <v>187405.04205825209</v>
      </c>
      <c r="AD211" s="43"/>
    </row>
    <row r="213" spans="2:33" ht="18.75" x14ac:dyDescent="0.3">
      <c r="J213" s="16" t="s">
        <v>52</v>
      </c>
      <c r="K213" s="25" t="s">
        <v>1054</v>
      </c>
      <c r="L213" s="25"/>
      <c r="M213" s="26"/>
      <c r="N213" s="26"/>
    </row>
    <row r="214" spans="2:33" x14ac:dyDescent="0.25">
      <c r="B214">
        <v>97</v>
      </c>
      <c r="C214" t="s">
        <v>26</v>
      </c>
      <c r="D214" t="s">
        <v>1844</v>
      </c>
      <c r="E214" t="s">
        <v>19</v>
      </c>
      <c r="F214" t="s">
        <v>1892</v>
      </c>
      <c r="J214" s="10" t="s">
        <v>6</v>
      </c>
      <c r="K214" s="10" t="s">
        <v>869</v>
      </c>
      <c r="L214" s="10"/>
      <c r="M214" s="10" t="s">
        <v>871</v>
      </c>
      <c r="N214" s="11" t="s">
        <v>1055</v>
      </c>
      <c r="O214" s="10" t="s">
        <v>303</v>
      </c>
      <c r="P214" s="8" t="s">
        <v>26</v>
      </c>
      <c r="Q214" s="22"/>
      <c r="R214" s="8"/>
      <c r="S214" s="8" t="s">
        <v>98</v>
      </c>
      <c r="T214" s="20">
        <v>200000010347</v>
      </c>
      <c r="U214" s="22">
        <v>0.01</v>
      </c>
      <c r="V214" s="8"/>
      <c r="W214" s="8" t="s">
        <v>1711</v>
      </c>
      <c r="X214" s="8" t="s">
        <v>23</v>
      </c>
      <c r="Y214" s="8"/>
      <c r="Z214" s="8"/>
      <c r="AA214" s="14">
        <v>58.08</v>
      </c>
      <c r="AB214" s="85">
        <v>140000</v>
      </c>
      <c r="AC214" s="93">
        <f>AA214/1000*AB214</f>
        <v>8131.2</v>
      </c>
      <c r="AD214" s="126"/>
    </row>
    <row r="215" spans="2:33" x14ac:dyDescent="0.25">
      <c r="B215">
        <v>97</v>
      </c>
      <c r="C215" t="s">
        <v>26</v>
      </c>
      <c r="D215" t="s">
        <v>1844</v>
      </c>
      <c r="E215" t="s">
        <v>19</v>
      </c>
      <c r="F215" t="s">
        <v>1892</v>
      </c>
      <c r="J215" s="10" t="s">
        <v>6</v>
      </c>
      <c r="K215" s="10" t="s">
        <v>786</v>
      </c>
      <c r="L215" s="10"/>
      <c r="M215" s="10" t="s">
        <v>873</v>
      </c>
      <c r="N215" s="11" t="s">
        <v>1055</v>
      </c>
      <c r="O215" s="10" t="s">
        <v>303</v>
      </c>
      <c r="P215" s="8" t="s">
        <v>26</v>
      </c>
      <c r="Q215" s="22"/>
      <c r="R215" s="8"/>
      <c r="S215" s="8" t="s">
        <v>98</v>
      </c>
      <c r="T215" s="20">
        <v>200000010347</v>
      </c>
      <c r="U215" s="22">
        <v>0.01</v>
      </c>
      <c r="V215" s="8"/>
      <c r="W215" s="8" t="s">
        <v>1712</v>
      </c>
      <c r="X215" s="8" t="s">
        <v>23</v>
      </c>
      <c r="Y215" s="8"/>
      <c r="Z215" s="8"/>
      <c r="AA215" s="14"/>
      <c r="AB215" s="85"/>
      <c r="AC215" s="93"/>
      <c r="AD215" s="126"/>
    </row>
    <row r="216" spans="2:33" x14ac:dyDescent="0.25">
      <c r="AA216" s="43">
        <f>SUM(AA214)</f>
        <v>58.08</v>
      </c>
      <c r="AB216" s="90">
        <f>AVERAGE(AB214)/1000</f>
        <v>140</v>
      </c>
      <c r="AC216" s="43">
        <f>SUM(AC214)</f>
        <v>8131.2</v>
      </c>
      <c r="AD216" s="43"/>
    </row>
    <row r="218" spans="2:33" ht="18.75" x14ac:dyDescent="0.3">
      <c r="J218" s="16" t="s">
        <v>52</v>
      </c>
      <c r="K218" s="27" t="s">
        <v>1058</v>
      </c>
      <c r="L218" s="27"/>
      <c r="M218" s="28"/>
      <c r="N218" s="28"/>
    </row>
    <row r="219" spans="2:33" x14ac:dyDescent="0.25">
      <c r="B219">
        <v>99</v>
      </c>
      <c r="C219" t="s">
        <v>26</v>
      </c>
      <c r="D219" t="s">
        <v>1844</v>
      </c>
      <c r="E219" t="s">
        <v>1690</v>
      </c>
      <c r="F219" t="s">
        <v>1885</v>
      </c>
      <c r="J219" s="10" t="s">
        <v>6</v>
      </c>
      <c r="K219" s="10" t="s">
        <v>786</v>
      </c>
      <c r="L219" s="10"/>
      <c r="M219" s="10" t="s">
        <v>873</v>
      </c>
      <c r="N219" s="11" t="s">
        <v>1056</v>
      </c>
      <c r="O219" s="10" t="s">
        <v>303</v>
      </c>
      <c r="P219" s="10" t="s">
        <v>26</v>
      </c>
      <c r="Q219" s="10" t="s">
        <v>1514</v>
      </c>
      <c r="R219" s="10"/>
      <c r="S219" s="8" t="s">
        <v>98</v>
      </c>
      <c r="T219" s="12">
        <v>200000002862</v>
      </c>
      <c r="U219" s="10" t="s">
        <v>1060</v>
      </c>
      <c r="V219" s="8"/>
      <c r="W219" s="8" t="s">
        <v>1713</v>
      </c>
      <c r="X219" s="8" t="s">
        <v>22</v>
      </c>
      <c r="Y219" s="8" t="s">
        <v>1061</v>
      </c>
      <c r="Z219" s="8"/>
      <c r="AA219" s="14">
        <v>610</v>
      </c>
      <c r="AB219" s="85">
        <v>26538.524590163935</v>
      </c>
      <c r="AC219" s="93">
        <f>AA219/1000*AB219</f>
        <v>16188.5</v>
      </c>
      <c r="AD219" s="126"/>
    </row>
    <row r="220" spans="2:33" x14ac:dyDescent="0.25">
      <c r="B220">
        <v>99</v>
      </c>
      <c r="C220" t="s">
        <v>26</v>
      </c>
      <c r="D220" t="s">
        <v>1844</v>
      </c>
      <c r="E220" t="s">
        <v>1690</v>
      </c>
      <c r="F220" t="s">
        <v>1885</v>
      </c>
      <c r="J220" s="10" t="s">
        <v>6</v>
      </c>
      <c r="K220" s="10" t="s">
        <v>786</v>
      </c>
      <c r="L220" s="10"/>
      <c r="M220" s="10" t="s">
        <v>873</v>
      </c>
      <c r="N220" s="11" t="s">
        <v>1057</v>
      </c>
      <c r="O220" s="10" t="s">
        <v>303</v>
      </c>
      <c r="P220" s="10" t="s">
        <v>26</v>
      </c>
      <c r="Q220" s="10" t="s">
        <v>1514</v>
      </c>
      <c r="R220" s="10"/>
      <c r="S220" s="10" t="s">
        <v>1585</v>
      </c>
      <c r="T220" s="12">
        <v>200000003069</v>
      </c>
      <c r="U220" s="10" t="s">
        <v>1062</v>
      </c>
      <c r="V220" s="8"/>
      <c r="W220" s="8" t="s">
        <v>1714</v>
      </c>
      <c r="X220" s="8" t="s">
        <v>22</v>
      </c>
      <c r="Y220" s="8" t="s">
        <v>1061</v>
      </c>
      <c r="Z220" s="8"/>
      <c r="AA220" s="14">
        <v>28180</v>
      </c>
      <c r="AB220" s="85">
        <v>25871.854930734415</v>
      </c>
      <c r="AC220" s="93">
        <f>AA220/1000*AB220</f>
        <v>729068.87194809585</v>
      </c>
      <c r="AD220" s="126"/>
    </row>
    <row r="221" spans="2:33" x14ac:dyDescent="0.25">
      <c r="B221">
        <v>99</v>
      </c>
      <c r="C221" t="s">
        <v>26</v>
      </c>
      <c r="D221" t="s">
        <v>1844</v>
      </c>
      <c r="E221" t="s">
        <v>1690</v>
      </c>
      <c r="F221" t="s">
        <v>1885</v>
      </c>
      <c r="J221" s="10" t="s">
        <v>6</v>
      </c>
      <c r="K221" s="10" t="s">
        <v>869</v>
      </c>
      <c r="L221" s="10"/>
      <c r="M221" s="10" t="s">
        <v>871</v>
      </c>
      <c r="N221" s="11" t="s">
        <v>1057</v>
      </c>
      <c r="O221" s="10" t="s">
        <v>303</v>
      </c>
      <c r="P221" s="10" t="s">
        <v>26</v>
      </c>
      <c r="Q221" s="10" t="s">
        <v>1514</v>
      </c>
      <c r="R221" s="10"/>
      <c r="S221" s="10" t="s">
        <v>1585</v>
      </c>
      <c r="T221" s="12">
        <v>200000003069</v>
      </c>
      <c r="U221" s="10" t="s">
        <v>1062</v>
      </c>
      <c r="V221" s="8"/>
      <c r="W221" s="8" t="s">
        <v>1715</v>
      </c>
      <c r="X221" s="8" t="s">
        <v>22</v>
      </c>
      <c r="Y221" s="8" t="s">
        <v>1061</v>
      </c>
      <c r="Z221" s="8"/>
      <c r="AA221" s="8"/>
      <c r="AB221" s="8"/>
      <c r="AC221" s="8"/>
    </row>
    <row r="222" spans="2:33" x14ac:dyDescent="0.25">
      <c r="B222">
        <v>99</v>
      </c>
      <c r="C222" t="s">
        <v>26</v>
      </c>
      <c r="D222" t="s">
        <v>1844</v>
      </c>
      <c r="E222" t="s">
        <v>1690</v>
      </c>
      <c r="F222" t="s">
        <v>1885</v>
      </c>
      <c r="J222" s="10" t="s">
        <v>6</v>
      </c>
      <c r="K222" s="10" t="s">
        <v>870</v>
      </c>
      <c r="L222" s="10"/>
      <c r="M222" s="10" t="s">
        <v>1640</v>
      </c>
      <c r="N222" s="11" t="s">
        <v>1057</v>
      </c>
      <c r="O222" s="10" t="s">
        <v>303</v>
      </c>
      <c r="P222" s="10" t="s">
        <v>26</v>
      </c>
      <c r="Q222" s="10" t="s">
        <v>1514</v>
      </c>
      <c r="R222" s="10"/>
      <c r="S222" s="10" t="s">
        <v>1585</v>
      </c>
      <c r="T222" s="12">
        <v>200000003069</v>
      </c>
      <c r="U222" s="10" t="s">
        <v>1062</v>
      </c>
      <c r="V222" s="8"/>
      <c r="W222" s="8" t="s">
        <v>1716</v>
      </c>
      <c r="X222" s="8" t="s">
        <v>22</v>
      </c>
      <c r="Y222" s="8" t="s">
        <v>1061</v>
      </c>
      <c r="Z222" s="8"/>
      <c r="AA222" s="8"/>
      <c r="AB222" s="8"/>
      <c r="AC222" s="8"/>
    </row>
    <row r="223" spans="2:33" x14ac:dyDescent="0.25">
      <c r="AA223" s="43">
        <f>SUM(AA219:AA221)</f>
        <v>28790</v>
      </c>
      <c r="AB223" s="90">
        <f>AVERAGE(AB219:AB221)/1000</f>
        <v>26.205189760449176</v>
      </c>
      <c r="AC223" s="43">
        <f>SUM(AC219:AC221)</f>
        <v>745257.37194809585</v>
      </c>
      <c r="AD223" s="43"/>
    </row>
    <row r="225" spans="2:33" ht="18.75" x14ac:dyDescent="0.3">
      <c r="J225" s="16" t="s">
        <v>52</v>
      </c>
      <c r="K225" s="27" t="s">
        <v>1059</v>
      </c>
      <c r="L225" s="27"/>
      <c r="M225" s="28"/>
      <c r="N225" s="28"/>
    </row>
    <row r="226" spans="2:33" x14ac:dyDescent="0.25">
      <c r="B226">
        <v>106</v>
      </c>
      <c r="C226" t="s">
        <v>26</v>
      </c>
      <c r="D226" t="s">
        <v>1837</v>
      </c>
      <c r="E226" t="s">
        <v>1690</v>
      </c>
      <c r="F226" t="s">
        <v>1858</v>
      </c>
      <c r="J226" s="10" t="s">
        <v>6</v>
      </c>
      <c r="K226" s="10" t="s">
        <v>786</v>
      </c>
      <c r="L226" s="10"/>
      <c r="M226" s="10" t="s">
        <v>873</v>
      </c>
      <c r="N226" s="11" t="s">
        <v>1063</v>
      </c>
      <c r="O226" s="10" t="s">
        <v>303</v>
      </c>
      <c r="P226" s="10" t="s">
        <v>26</v>
      </c>
      <c r="Q226" s="118"/>
      <c r="R226" s="10"/>
      <c r="S226" s="8" t="s">
        <v>1114</v>
      </c>
      <c r="T226" s="12">
        <v>200000002869</v>
      </c>
      <c r="U226" s="118">
        <v>4.0000000000000001E-3</v>
      </c>
      <c r="V226" s="8"/>
      <c r="W226" s="8" t="s">
        <v>1717</v>
      </c>
      <c r="X226" s="8" t="s">
        <v>22</v>
      </c>
      <c r="Y226" s="8" t="s">
        <v>1064</v>
      </c>
      <c r="Z226" s="8"/>
      <c r="AA226" s="14">
        <v>920</v>
      </c>
      <c r="AB226" s="85">
        <v>71483.478260869568</v>
      </c>
      <c r="AC226" s="93">
        <f>AA226/1000*AB226</f>
        <v>65764.800000000003</v>
      </c>
      <c r="AD226" s="126"/>
    </row>
    <row r="227" spans="2:33" x14ac:dyDescent="0.25">
      <c r="AA227" s="43">
        <f>SUM(AA226)</f>
        <v>920</v>
      </c>
      <c r="AB227" s="90">
        <f>AVERAGE(AB226)/1000</f>
        <v>71.483478260869575</v>
      </c>
      <c r="AC227" s="43">
        <f>SUM(AC226)</f>
        <v>65764.800000000003</v>
      </c>
      <c r="AD227" s="43"/>
    </row>
    <row r="229" spans="2:33" ht="18.75" x14ac:dyDescent="0.3">
      <c r="J229" s="16" t="s">
        <v>52</v>
      </c>
      <c r="K229" s="29" t="s">
        <v>1065</v>
      </c>
      <c r="L229" s="29"/>
      <c r="M229" s="30"/>
      <c r="N229" s="30"/>
    </row>
    <row r="230" spans="2:33" x14ac:dyDescent="0.25">
      <c r="B230">
        <v>100</v>
      </c>
      <c r="C230" t="s">
        <v>26</v>
      </c>
      <c r="D230" t="s">
        <v>1844</v>
      </c>
      <c r="E230" t="s">
        <v>1824</v>
      </c>
      <c r="F230" t="s">
        <v>1893</v>
      </c>
      <c r="J230" s="10" t="s">
        <v>6</v>
      </c>
      <c r="K230" s="10" t="s">
        <v>786</v>
      </c>
      <c r="L230" s="10"/>
      <c r="M230" s="10" t="s">
        <v>873</v>
      </c>
      <c r="N230" s="11" t="s">
        <v>1066</v>
      </c>
      <c r="O230" s="10" t="s">
        <v>303</v>
      </c>
      <c r="P230" s="10" t="s">
        <v>26</v>
      </c>
      <c r="Q230" s="118"/>
      <c r="R230" s="10"/>
      <c r="S230" s="8" t="s">
        <v>1114</v>
      </c>
      <c r="T230" s="12">
        <v>200000002963</v>
      </c>
      <c r="U230" s="118" t="s">
        <v>1068</v>
      </c>
      <c r="V230" s="8"/>
      <c r="W230" s="8" t="s">
        <v>1718</v>
      </c>
      <c r="X230" s="8" t="s">
        <v>22</v>
      </c>
      <c r="Y230" s="8" t="s">
        <v>1069</v>
      </c>
      <c r="Z230" s="8"/>
      <c r="AA230" s="85">
        <v>600</v>
      </c>
      <c r="AB230" s="85">
        <v>77610</v>
      </c>
      <c r="AC230" s="93">
        <f>AA230/1000*AB230</f>
        <v>46566</v>
      </c>
      <c r="AD230" s="126"/>
    </row>
    <row r="231" spans="2:33" x14ac:dyDescent="0.25">
      <c r="B231">
        <v>100</v>
      </c>
      <c r="C231" t="s">
        <v>26</v>
      </c>
      <c r="D231" t="s">
        <v>1844</v>
      </c>
      <c r="E231" t="s">
        <v>1824</v>
      </c>
      <c r="F231" t="s">
        <v>1893</v>
      </c>
      <c r="J231" s="10" t="s">
        <v>6</v>
      </c>
      <c r="K231" s="10" t="s">
        <v>786</v>
      </c>
      <c r="L231" s="10"/>
      <c r="M231" s="10" t="s">
        <v>873</v>
      </c>
      <c r="N231" s="11" t="s">
        <v>1067</v>
      </c>
      <c r="O231" s="10" t="s">
        <v>303</v>
      </c>
      <c r="P231" s="10" t="s">
        <v>26</v>
      </c>
      <c r="Q231" s="10"/>
      <c r="R231" s="10"/>
      <c r="S231" s="8" t="s">
        <v>1114</v>
      </c>
      <c r="T231" s="12">
        <v>200000003005</v>
      </c>
      <c r="U231" s="10" t="s">
        <v>1070</v>
      </c>
      <c r="V231" s="8"/>
      <c r="W231" s="8" t="s">
        <v>1719</v>
      </c>
      <c r="X231" s="8" t="s">
        <v>22</v>
      </c>
      <c r="Y231" s="8" t="s">
        <v>1069</v>
      </c>
      <c r="Z231" s="8"/>
      <c r="AA231" s="85">
        <v>880</v>
      </c>
      <c r="AB231" s="85">
        <v>26695.454545454544</v>
      </c>
      <c r="AC231" s="93">
        <f>AA231/1000*AB231</f>
        <v>23492</v>
      </c>
      <c r="AD231" s="126"/>
    </row>
    <row r="232" spans="2:33" x14ac:dyDescent="0.25">
      <c r="B232">
        <v>100</v>
      </c>
      <c r="C232" t="s">
        <v>26</v>
      </c>
      <c r="D232" t="s">
        <v>1844</v>
      </c>
      <c r="E232" t="s">
        <v>1824</v>
      </c>
      <c r="F232" t="s">
        <v>1893</v>
      </c>
      <c r="J232" s="10" t="s">
        <v>6</v>
      </c>
      <c r="K232" s="10" t="s">
        <v>869</v>
      </c>
      <c r="L232" s="10"/>
      <c r="M232" s="10" t="s">
        <v>871</v>
      </c>
      <c r="N232" s="11" t="s">
        <v>1067</v>
      </c>
      <c r="O232" s="10" t="s">
        <v>303</v>
      </c>
      <c r="P232" s="10" t="s">
        <v>26</v>
      </c>
      <c r="Q232" s="10"/>
      <c r="R232" s="10"/>
      <c r="S232" s="8" t="s">
        <v>1114</v>
      </c>
      <c r="T232" s="12">
        <v>200000003005</v>
      </c>
      <c r="U232" s="10" t="s">
        <v>1070</v>
      </c>
      <c r="V232" s="8"/>
      <c r="W232" s="8" t="s">
        <v>1719</v>
      </c>
      <c r="X232" s="8" t="s">
        <v>22</v>
      </c>
      <c r="Y232" s="8" t="s">
        <v>1069</v>
      </c>
      <c r="Z232" s="8"/>
      <c r="AA232" s="85"/>
      <c r="AB232" s="85"/>
      <c r="AC232" s="93"/>
      <c r="AD232" s="126"/>
    </row>
    <row r="233" spans="2:33" x14ac:dyDescent="0.25">
      <c r="AA233" s="43">
        <f>SUM(AA230:AA231)</f>
        <v>1480</v>
      </c>
      <c r="AB233" s="90">
        <f>AVERAGE(AB230:AB231)/1000</f>
        <v>52.152727272727269</v>
      </c>
      <c r="AC233" s="43">
        <f>SUM(AC230:AC231)</f>
        <v>70058</v>
      </c>
      <c r="AD233" s="43"/>
    </row>
    <row r="235" spans="2:33" ht="18.75" x14ac:dyDescent="0.3">
      <c r="J235" s="16" t="s">
        <v>52</v>
      </c>
      <c r="K235" s="17" t="s">
        <v>1074</v>
      </c>
      <c r="L235" s="17"/>
      <c r="M235" s="34"/>
      <c r="N235" s="34"/>
    </row>
    <row r="236" spans="2:33" x14ac:dyDescent="0.25">
      <c r="B236">
        <v>101</v>
      </c>
      <c r="C236" t="s">
        <v>26</v>
      </c>
      <c r="D236" t="s">
        <v>1844</v>
      </c>
      <c r="E236" t="s">
        <v>1826</v>
      </c>
      <c r="F236" t="s">
        <v>1845</v>
      </c>
      <c r="J236" s="10" t="s">
        <v>6</v>
      </c>
      <c r="K236" s="10" t="s">
        <v>786</v>
      </c>
      <c r="L236" s="10"/>
      <c r="M236" s="10" t="s">
        <v>873</v>
      </c>
      <c r="N236" s="11" t="s">
        <v>1071</v>
      </c>
      <c r="O236" s="10" t="s">
        <v>303</v>
      </c>
      <c r="P236" s="10" t="s">
        <v>26</v>
      </c>
      <c r="Q236" s="120"/>
      <c r="R236" s="10"/>
      <c r="S236" s="8" t="s">
        <v>98</v>
      </c>
      <c r="T236" s="12">
        <v>200000002867</v>
      </c>
      <c r="U236" s="120">
        <v>2.5000000000000001E-3</v>
      </c>
      <c r="V236" s="8"/>
      <c r="W236" s="8" t="s">
        <v>1721</v>
      </c>
      <c r="X236" s="8" t="s">
        <v>22</v>
      </c>
      <c r="Y236" s="8" t="s">
        <v>1069</v>
      </c>
      <c r="Z236" s="8"/>
      <c r="AA236" s="85">
        <v>1210</v>
      </c>
      <c r="AB236" s="85">
        <v>71700.743801652905</v>
      </c>
      <c r="AC236" s="93">
        <f>AA236/1000*AB236</f>
        <v>86757.900000000009</v>
      </c>
      <c r="AD236" s="126"/>
    </row>
    <row r="237" spans="2:33" x14ac:dyDescent="0.25">
      <c r="B237">
        <v>101</v>
      </c>
      <c r="C237" t="s">
        <v>26</v>
      </c>
      <c r="D237" t="s">
        <v>1844</v>
      </c>
      <c r="E237" t="s">
        <v>1826</v>
      </c>
      <c r="F237" t="s">
        <v>1845</v>
      </c>
      <c r="J237" s="10" t="s">
        <v>6</v>
      </c>
      <c r="K237" s="10" t="s">
        <v>869</v>
      </c>
      <c r="L237" s="10"/>
      <c r="M237" s="10" t="s">
        <v>871</v>
      </c>
      <c r="N237" s="11" t="s">
        <v>1071</v>
      </c>
      <c r="O237" s="10" t="s">
        <v>303</v>
      </c>
      <c r="P237" s="10" t="s">
        <v>26</v>
      </c>
      <c r="Q237" s="120"/>
      <c r="R237" s="10"/>
      <c r="S237" s="8" t="s">
        <v>98</v>
      </c>
      <c r="T237" s="12">
        <v>200000002867</v>
      </c>
      <c r="U237" s="120">
        <v>2.5000000000000001E-3</v>
      </c>
      <c r="V237" s="8"/>
      <c r="W237" s="8" t="s">
        <v>1720</v>
      </c>
      <c r="X237" s="8" t="s">
        <v>22</v>
      </c>
      <c r="Y237" s="8" t="s">
        <v>1069</v>
      </c>
      <c r="Z237" s="8"/>
      <c r="AA237" s="85"/>
      <c r="AB237" s="85"/>
      <c r="AC237" s="93"/>
      <c r="AD237" s="126"/>
    </row>
    <row r="238" spans="2:33" x14ac:dyDescent="0.25">
      <c r="B238">
        <v>101</v>
      </c>
      <c r="C238" t="s">
        <v>26</v>
      </c>
      <c r="D238" t="s">
        <v>1844</v>
      </c>
      <c r="E238" t="s">
        <v>1826</v>
      </c>
      <c r="F238" t="s">
        <v>1845</v>
      </c>
      <c r="J238" s="10" t="s">
        <v>6</v>
      </c>
      <c r="K238" s="10" t="s">
        <v>786</v>
      </c>
      <c r="L238" s="10"/>
      <c r="M238" s="10" t="s">
        <v>873</v>
      </c>
      <c r="N238" s="119" t="s">
        <v>1072</v>
      </c>
      <c r="O238" s="10" t="s">
        <v>303</v>
      </c>
      <c r="P238" s="10" t="s">
        <v>26</v>
      </c>
      <c r="Q238" s="120"/>
      <c r="R238" s="10"/>
      <c r="S238" s="8" t="s">
        <v>98</v>
      </c>
      <c r="T238" s="12">
        <v>200000003008</v>
      </c>
      <c r="U238" s="120">
        <v>1.5E-3</v>
      </c>
      <c r="V238" s="8"/>
      <c r="W238" s="8" t="s">
        <v>1722</v>
      </c>
      <c r="X238" s="8" t="s">
        <v>22</v>
      </c>
      <c r="Y238" s="8" t="s">
        <v>1069</v>
      </c>
      <c r="Z238" s="8"/>
      <c r="AA238" s="85">
        <v>300</v>
      </c>
      <c r="AB238" s="85">
        <v>76090</v>
      </c>
      <c r="AC238" s="93">
        <f t="shared" ref="AC238:AC240" si="1">AA238/1000*AB238</f>
        <v>22827</v>
      </c>
      <c r="AD238" s="126"/>
    </row>
    <row r="239" spans="2:33" x14ac:dyDescent="0.25">
      <c r="B239">
        <v>101</v>
      </c>
      <c r="C239" t="s">
        <v>26</v>
      </c>
      <c r="D239" t="s">
        <v>1844</v>
      </c>
      <c r="E239" t="s">
        <v>1826</v>
      </c>
      <c r="F239" t="s">
        <v>1845</v>
      </c>
      <c r="J239" s="10" t="s">
        <v>6</v>
      </c>
      <c r="K239" s="161"/>
      <c r="L239" s="161"/>
      <c r="M239" s="161"/>
      <c r="N239" s="11" t="s">
        <v>1073</v>
      </c>
      <c r="O239" s="10" t="s">
        <v>1514</v>
      </c>
      <c r="P239" s="10" t="s">
        <v>26</v>
      </c>
      <c r="Q239" s="120"/>
      <c r="R239" s="10"/>
      <c r="S239" s="8" t="s">
        <v>98</v>
      </c>
      <c r="T239" s="12">
        <v>200000003424</v>
      </c>
      <c r="U239" s="120">
        <v>3.0000000000000001E-3</v>
      </c>
      <c r="V239" s="8"/>
      <c r="W239" s="8"/>
      <c r="X239" s="8" t="s">
        <v>23</v>
      </c>
      <c r="Y239" s="8" t="s">
        <v>1069</v>
      </c>
      <c r="Z239" s="8"/>
      <c r="AA239" s="85">
        <v>130.68</v>
      </c>
      <c r="AB239" s="85">
        <v>199410.00918273645</v>
      </c>
      <c r="AC239" s="93">
        <f t="shared" si="1"/>
        <v>26058.9</v>
      </c>
      <c r="AD239" s="126"/>
    </row>
    <row r="240" spans="2:33" x14ac:dyDescent="0.25">
      <c r="B240">
        <v>101</v>
      </c>
      <c r="C240" t="s">
        <v>26</v>
      </c>
      <c r="D240" t="s">
        <v>1844</v>
      </c>
      <c r="E240" t="s">
        <v>1826</v>
      </c>
      <c r="F240" t="s">
        <v>1845</v>
      </c>
      <c r="J240" s="10" t="s">
        <v>6</v>
      </c>
      <c r="K240" s="10" t="s">
        <v>786</v>
      </c>
      <c r="L240" s="10"/>
      <c r="M240" s="10" t="s">
        <v>873</v>
      </c>
      <c r="N240" s="11" t="s">
        <v>863</v>
      </c>
      <c r="O240" s="10" t="s">
        <v>303</v>
      </c>
      <c r="P240" s="10" t="s">
        <v>26</v>
      </c>
      <c r="Q240" s="120"/>
      <c r="R240" s="10"/>
      <c r="S240" s="8" t="s">
        <v>98</v>
      </c>
      <c r="T240" s="12">
        <v>200000006987</v>
      </c>
      <c r="U240" s="120">
        <v>0.01</v>
      </c>
      <c r="V240" s="8"/>
      <c r="W240" s="8" t="s">
        <v>1723</v>
      </c>
      <c r="X240" s="8" t="s">
        <v>23</v>
      </c>
      <c r="Y240" s="8" t="s">
        <v>1069</v>
      </c>
      <c r="Z240" s="8"/>
      <c r="AA240" s="85">
        <v>2562.7799999999997</v>
      </c>
      <c r="AB240" s="85">
        <v>63016.021977085933</v>
      </c>
      <c r="AC240" s="93">
        <f t="shared" si="1"/>
        <v>161496.20080243627</v>
      </c>
      <c r="AD240" s="126"/>
      <c r="AG240" t="s">
        <v>1075</v>
      </c>
    </row>
    <row r="241" spans="2:31" x14ac:dyDescent="0.25">
      <c r="B241">
        <v>101</v>
      </c>
      <c r="C241" t="s">
        <v>26</v>
      </c>
      <c r="D241" t="s">
        <v>1844</v>
      </c>
      <c r="E241" t="s">
        <v>1826</v>
      </c>
      <c r="F241" t="s">
        <v>1845</v>
      </c>
      <c r="J241" s="10" t="s">
        <v>6</v>
      </c>
      <c r="K241" s="10" t="s">
        <v>870</v>
      </c>
      <c r="L241" s="10"/>
      <c r="M241" s="10" t="s">
        <v>1640</v>
      </c>
      <c r="N241" s="11" t="s">
        <v>863</v>
      </c>
      <c r="O241" s="10" t="s">
        <v>303</v>
      </c>
      <c r="P241" s="10" t="s">
        <v>26</v>
      </c>
      <c r="Q241" s="120"/>
      <c r="R241" s="10"/>
      <c r="S241" s="8" t="s">
        <v>98</v>
      </c>
      <c r="T241" s="12">
        <v>200000006987</v>
      </c>
      <c r="U241" s="120">
        <v>0.01</v>
      </c>
      <c r="V241" s="8"/>
      <c r="W241" s="8" t="s">
        <v>164</v>
      </c>
      <c r="X241" s="8" t="s">
        <v>23</v>
      </c>
      <c r="Y241" s="8" t="s">
        <v>1069</v>
      </c>
      <c r="Z241" s="8"/>
      <c r="AA241" s="85"/>
      <c r="AB241" s="85"/>
      <c r="AC241" s="93"/>
      <c r="AD241" s="126"/>
    </row>
    <row r="242" spans="2:31" x14ac:dyDescent="0.25">
      <c r="B242">
        <v>101</v>
      </c>
      <c r="C242" t="s">
        <v>26</v>
      </c>
      <c r="D242" t="s">
        <v>1844</v>
      </c>
      <c r="E242" t="s">
        <v>1826</v>
      </c>
      <c r="F242" t="s">
        <v>1845</v>
      </c>
      <c r="J242" s="10" t="s">
        <v>6</v>
      </c>
      <c r="K242" s="10" t="s">
        <v>869</v>
      </c>
      <c r="L242" s="10"/>
      <c r="M242" s="10" t="s">
        <v>871</v>
      </c>
      <c r="N242" s="11" t="s">
        <v>863</v>
      </c>
      <c r="O242" s="10" t="s">
        <v>303</v>
      </c>
      <c r="P242" s="10" t="s">
        <v>26</v>
      </c>
      <c r="Q242" s="120"/>
      <c r="R242" s="10"/>
      <c r="S242" s="8" t="s">
        <v>98</v>
      </c>
      <c r="T242" s="12">
        <v>200000006987</v>
      </c>
      <c r="U242" s="120">
        <v>0.01</v>
      </c>
      <c r="V242" s="8"/>
      <c r="W242" s="8" t="s">
        <v>1723</v>
      </c>
      <c r="X242" s="8" t="s">
        <v>23</v>
      </c>
      <c r="Y242" s="8" t="s">
        <v>1069</v>
      </c>
      <c r="Z242" s="8"/>
      <c r="AA242" s="85"/>
      <c r="AB242" s="85"/>
      <c r="AC242" s="93"/>
      <c r="AD242" s="126"/>
    </row>
    <row r="243" spans="2:31" x14ac:dyDescent="0.25">
      <c r="AA243" s="43">
        <f>SUM(AA236:AA240)</f>
        <v>4203.46</v>
      </c>
      <c r="AB243" s="90">
        <f>AVERAGE(AB236:AB240)/1000</f>
        <v>102.55419374036882</v>
      </c>
      <c r="AC243" s="43">
        <f>SUM(AC236:AC240)</f>
        <v>297140.00080243626</v>
      </c>
      <c r="AD243" s="43"/>
    </row>
    <row r="245" spans="2:31" ht="18.75" x14ac:dyDescent="0.3">
      <c r="J245" s="16" t="s">
        <v>52</v>
      </c>
      <c r="K245" s="37" t="s">
        <v>1076</v>
      </c>
      <c r="L245" s="37"/>
      <c r="M245" s="38"/>
      <c r="N245" s="38"/>
    </row>
    <row r="246" spans="2:31" x14ac:dyDescent="0.25">
      <c r="B246">
        <v>102</v>
      </c>
      <c r="C246" t="s">
        <v>26</v>
      </c>
      <c r="D246" t="s">
        <v>1844</v>
      </c>
      <c r="E246" t="s">
        <v>1831</v>
      </c>
      <c r="F246" t="s">
        <v>1880</v>
      </c>
      <c r="J246" s="10" t="s">
        <v>6</v>
      </c>
      <c r="K246" s="10" t="s">
        <v>786</v>
      </c>
      <c r="L246" s="10"/>
      <c r="M246" s="10" t="s">
        <v>873</v>
      </c>
      <c r="N246" s="11" t="s">
        <v>1077</v>
      </c>
      <c r="O246" s="10" t="s">
        <v>303</v>
      </c>
      <c r="P246" s="10" t="s">
        <v>26</v>
      </c>
      <c r="Q246" s="8" t="s">
        <v>1514</v>
      </c>
      <c r="R246" s="10"/>
      <c r="S246" s="8" t="s">
        <v>98</v>
      </c>
      <c r="T246" s="12">
        <v>200000002868</v>
      </c>
      <c r="U246" s="8" t="s">
        <v>1078</v>
      </c>
      <c r="V246" s="8"/>
      <c r="W246" s="8" t="s">
        <v>1724</v>
      </c>
      <c r="X246" s="8" t="s">
        <v>22</v>
      </c>
      <c r="Y246" s="8"/>
      <c r="Z246" s="8"/>
      <c r="AA246" s="14">
        <v>920</v>
      </c>
      <c r="AB246" s="85">
        <v>71483.478260869568</v>
      </c>
      <c r="AC246" s="93">
        <f t="shared" ref="AC246" si="2">AA246/1000*AB246</f>
        <v>65764.800000000003</v>
      </c>
      <c r="AD246" s="126"/>
    </row>
    <row r="247" spans="2:31" x14ac:dyDescent="0.25">
      <c r="AA247" s="43">
        <f>SUM(AA246)</f>
        <v>920</v>
      </c>
      <c r="AB247" s="90">
        <f>AVERAGE(AB246)/1000</f>
        <v>71.483478260869575</v>
      </c>
      <c r="AC247" s="43">
        <f>SUM(AC246)</f>
        <v>65764.800000000003</v>
      </c>
      <c r="AD247" s="43"/>
      <c r="AE247" t="s">
        <v>1514</v>
      </c>
    </row>
  </sheetData>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DFF06-70A9-4A2C-BA8A-965DB69AC5D3}">
  <dimension ref="B1:R372"/>
  <sheetViews>
    <sheetView tabSelected="1" topLeftCell="B1" zoomScale="70" zoomScaleNormal="70" workbookViewId="0">
      <pane ySplit="1" topLeftCell="A2" activePane="bottomLeft" state="frozen"/>
      <selection pane="bottomLeft" activeCell="M11" sqref="M11"/>
    </sheetView>
  </sheetViews>
  <sheetFormatPr defaultColWidth="8.7109375" defaultRowHeight="15" x14ac:dyDescent="0.25"/>
  <cols>
    <col min="4" max="4" width="8.85546875" customWidth="1"/>
    <col min="5" max="5" width="10.42578125" bestFit="1" customWidth="1"/>
    <col min="6" max="6" width="16.85546875" customWidth="1"/>
    <col min="8" max="9" width="8.7109375" customWidth="1"/>
    <col min="10" max="10" width="44.85546875" customWidth="1"/>
    <col min="14" max="14" width="14.5703125" customWidth="1"/>
  </cols>
  <sheetData>
    <row r="1" spans="2:18" ht="60" x14ac:dyDescent="0.25">
      <c r="B1" t="s">
        <v>1899</v>
      </c>
      <c r="C1" t="s">
        <v>1900</v>
      </c>
      <c r="D1" t="s">
        <v>1901</v>
      </c>
      <c r="E1" t="s">
        <v>1902</v>
      </c>
      <c r="F1" t="s">
        <v>1903</v>
      </c>
      <c r="G1" t="s">
        <v>1894</v>
      </c>
      <c r="H1" t="s">
        <v>1904</v>
      </c>
      <c r="I1" t="s">
        <v>1905</v>
      </c>
      <c r="J1" s="1" t="s">
        <v>18</v>
      </c>
      <c r="K1" s="1" t="s">
        <v>1738</v>
      </c>
      <c r="L1" s="1" t="s">
        <v>1741</v>
      </c>
      <c r="M1" s="1" t="s">
        <v>421</v>
      </c>
      <c r="N1" s="171" t="s">
        <v>1079</v>
      </c>
      <c r="O1" s="9" t="s">
        <v>36</v>
      </c>
      <c r="P1" s="9" t="s">
        <v>1912</v>
      </c>
      <c r="Q1" s="9" t="s">
        <v>1911</v>
      </c>
      <c r="R1" s="9" t="s">
        <v>1080</v>
      </c>
    </row>
    <row r="2" spans="2:18" x14ac:dyDescent="0.25">
      <c r="B2">
        <v>1</v>
      </c>
      <c r="C2" t="s">
        <v>1908</v>
      </c>
      <c r="D2" t="s">
        <v>1811</v>
      </c>
      <c r="E2" t="s">
        <v>1812</v>
      </c>
      <c r="F2" t="s">
        <v>1813</v>
      </c>
      <c r="G2" t="s">
        <v>1814</v>
      </c>
      <c r="H2" t="s">
        <v>1815</v>
      </c>
      <c r="J2" s="11" t="s">
        <v>868</v>
      </c>
      <c r="K2" s="69"/>
      <c r="L2" s="8"/>
      <c r="M2" s="8" t="s">
        <v>98</v>
      </c>
      <c r="N2" s="166">
        <v>200000000125</v>
      </c>
      <c r="O2" s="69">
        <v>0.93500000000000005</v>
      </c>
      <c r="P2" s="69"/>
      <c r="Q2" s="69"/>
      <c r="R2" s="8" t="s">
        <v>1589</v>
      </c>
    </row>
    <row r="3" spans="2:18" x14ac:dyDescent="0.25">
      <c r="B3">
        <v>1</v>
      </c>
      <c r="C3" t="s">
        <v>1908</v>
      </c>
      <c r="D3" t="s">
        <v>1811</v>
      </c>
      <c r="E3" t="s">
        <v>1812</v>
      </c>
      <c r="F3" t="s">
        <v>1813</v>
      </c>
      <c r="G3" t="s">
        <v>1814</v>
      </c>
      <c r="H3" t="s">
        <v>1815</v>
      </c>
      <c r="J3" s="11" t="s">
        <v>501</v>
      </c>
      <c r="K3" s="75"/>
      <c r="L3" s="75"/>
      <c r="M3" s="8" t="s">
        <v>98</v>
      </c>
      <c r="N3" s="166">
        <v>200000001894</v>
      </c>
      <c r="O3" s="69">
        <v>0.92</v>
      </c>
      <c r="P3" s="69"/>
      <c r="Q3" s="69"/>
      <c r="R3" s="8" t="s">
        <v>730</v>
      </c>
    </row>
    <row r="4" spans="2:18" x14ac:dyDescent="0.25">
      <c r="B4">
        <v>1</v>
      </c>
      <c r="C4" t="s">
        <v>1908</v>
      </c>
      <c r="D4" t="s">
        <v>1811</v>
      </c>
      <c r="E4" t="s">
        <v>1812</v>
      </c>
      <c r="F4" t="s">
        <v>1813</v>
      </c>
      <c r="G4" t="s">
        <v>1814</v>
      </c>
      <c r="H4" t="s">
        <v>1815</v>
      </c>
      <c r="J4" s="11" t="s">
        <v>876</v>
      </c>
      <c r="K4" s="69"/>
      <c r="L4" s="8"/>
      <c r="M4" s="8" t="s">
        <v>98</v>
      </c>
      <c r="N4" s="166">
        <v>200000003259</v>
      </c>
      <c r="O4" s="69">
        <v>1</v>
      </c>
      <c r="P4" s="69"/>
      <c r="Q4" s="69"/>
      <c r="R4" s="8" t="s">
        <v>1589</v>
      </c>
    </row>
    <row r="5" spans="2:18" x14ac:dyDescent="0.25">
      <c r="B5">
        <v>1</v>
      </c>
      <c r="C5" t="s">
        <v>1908</v>
      </c>
      <c r="D5" t="s">
        <v>1811</v>
      </c>
      <c r="E5" t="s">
        <v>1812</v>
      </c>
      <c r="F5" t="s">
        <v>1813</v>
      </c>
      <c r="G5" t="s">
        <v>1814</v>
      </c>
      <c r="H5" t="s">
        <v>1815</v>
      </c>
      <c r="J5" s="11" t="s">
        <v>504</v>
      </c>
      <c r="K5" s="75"/>
      <c r="L5" s="75"/>
      <c r="M5" s="8" t="s">
        <v>98</v>
      </c>
      <c r="N5" s="166">
        <v>200000005544</v>
      </c>
      <c r="O5" s="69">
        <v>0.87</v>
      </c>
      <c r="P5" s="69"/>
      <c r="Q5" s="69"/>
      <c r="R5" s="8" t="s">
        <v>701</v>
      </c>
    </row>
    <row r="6" spans="2:18" x14ac:dyDescent="0.25">
      <c r="B6">
        <v>1</v>
      </c>
      <c r="C6" t="s">
        <v>1908</v>
      </c>
      <c r="D6" t="s">
        <v>1811</v>
      </c>
      <c r="E6" t="s">
        <v>1812</v>
      </c>
      <c r="F6" t="s">
        <v>1813</v>
      </c>
      <c r="G6" t="s">
        <v>1814</v>
      </c>
      <c r="H6" t="s">
        <v>1815</v>
      </c>
      <c r="J6" s="8" t="s">
        <v>379</v>
      </c>
      <c r="K6" s="8"/>
      <c r="L6" s="8"/>
      <c r="M6" s="8" t="s">
        <v>98</v>
      </c>
      <c r="N6" s="169">
        <v>200000006947</v>
      </c>
      <c r="O6" s="22">
        <v>0.87</v>
      </c>
      <c r="P6" s="22"/>
      <c r="Q6" s="22"/>
      <c r="R6" s="8" t="s">
        <v>381</v>
      </c>
    </row>
    <row r="7" spans="2:18" x14ac:dyDescent="0.25">
      <c r="B7">
        <v>1</v>
      </c>
      <c r="C7" t="s">
        <v>1908</v>
      </c>
      <c r="D7" t="s">
        <v>1811</v>
      </c>
      <c r="E7" t="s">
        <v>1812</v>
      </c>
      <c r="F7" t="s">
        <v>1813</v>
      </c>
      <c r="G7" t="s">
        <v>1814</v>
      </c>
      <c r="H7" t="s">
        <v>1815</v>
      </c>
      <c r="J7" s="11" t="s">
        <v>379</v>
      </c>
      <c r="K7" s="12"/>
      <c r="L7" s="12"/>
      <c r="M7" s="8"/>
      <c r="N7" s="166">
        <v>200000006947</v>
      </c>
      <c r="O7" s="22">
        <v>0.87</v>
      </c>
      <c r="P7" s="22"/>
      <c r="Q7" s="22"/>
      <c r="R7" s="8" t="s">
        <v>1491</v>
      </c>
    </row>
    <row r="8" spans="2:18" x14ac:dyDescent="0.25">
      <c r="B8">
        <v>1</v>
      </c>
      <c r="C8" t="s">
        <v>1908</v>
      </c>
      <c r="D8" t="s">
        <v>1811</v>
      </c>
      <c r="E8" t="s">
        <v>1812</v>
      </c>
      <c r="F8" t="s">
        <v>1813</v>
      </c>
      <c r="G8" t="s">
        <v>1814</v>
      </c>
      <c r="H8" t="s">
        <v>1815</v>
      </c>
      <c r="J8" s="11" t="s">
        <v>495</v>
      </c>
      <c r="K8" s="75"/>
      <c r="L8" s="75"/>
      <c r="M8" s="8" t="s">
        <v>98</v>
      </c>
      <c r="N8" s="166">
        <v>200000000677</v>
      </c>
      <c r="O8" s="69">
        <v>1</v>
      </c>
      <c r="P8" s="69"/>
      <c r="Q8" s="69"/>
      <c r="R8" s="8"/>
    </row>
    <row r="9" spans="2:18" x14ac:dyDescent="0.25">
      <c r="B9">
        <v>1</v>
      </c>
      <c r="C9" t="s">
        <v>1908</v>
      </c>
      <c r="D9" t="s">
        <v>1811</v>
      </c>
      <c r="E9" t="s">
        <v>1812</v>
      </c>
      <c r="F9" t="s">
        <v>1813</v>
      </c>
      <c r="G9" t="s">
        <v>1814</v>
      </c>
      <c r="H9" t="s">
        <v>1815</v>
      </c>
      <c r="J9" s="11" t="s">
        <v>498</v>
      </c>
      <c r="K9" s="75"/>
      <c r="L9" s="75"/>
      <c r="M9" s="8" t="s">
        <v>98</v>
      </c>
      <c r="N9" s="166">
        <v>200000001605</v>
      </c>
      <c r="O9" s="69">
        <v>0.92</v>
      </c>
      <c r="P9" s="69"/>
      <c r="Q9" s="69"/>
      <c r="R9" s="8" t="s">
        <v>701</v>
      </c>
    </row>
    <row r="10" spans="2:18" x14ac:dyDescent="0.25">
      <c r="B10">
        <v>1</v>
      </c>
      <c r="C10" t="s">
        <v>1908</v>
      </c>
      <c r="D10" t="s">
        <v>1811</v>
      </c>
      <c r="E10" t="s">
        <v>1812</v>
      </c>
      <c r="F10" t="s">
        <v>1813</v>
      </c>
      <c r="G10" t="s">
        <v>1814</v>
      </c>
      <c r="H10" t="s">
        <v>1815</v>
      </c>
      <c r="J10" s="11" t="s">
        <v>1490</v>
      </c>
      <c r="K10" s="12"/>
      <c r="L10" s="12"/>
      <c r="M10" s="8"/>
      <c r="N10" s="166">
        <v>200000007124</v>
      </c>
      <c r="O10" s="22">
        <v>1</v>
      </c>
      <c r="P10" s="22"/>
      <c r="Q10" s="22"/>
      <c r="R10" s="8" t="s">
        <v>1491</v>
      </c>
    </row>
    <row r="11" spans="2:18" x14ac:dyDescent="0.25">
      <c r="B11">
        <v>1</v>
      </c>
      <c r="C11" t="s">
        <v>1908</v>
      </c>
      <c r="D11" t="s">
        <v>1811</v>
      </c>
      <c r="E11" t="s">
        <v>1812</v>
      </c>
      <c r="F11" t="s">
        <v>1813</v>
      </c>
      <c r="G11" t="s">
        <v>1814</v>
      </c>
      <c r="H11" t="s">
        <v>1815</v>
      </c>
      <c r="J11" s="11" t="s">
        <v>505</v>
      </c>
      <c r="K11" s="75"/>
      <c r="L11" s="75"/>
      <c r="M11" s="8" t="s">
        <v>98</v>
      </c>
      <c r="N11" s="166">
        <v>200000005965</v>
      </c>
      <c r="O11" s="88">
        <v>0.93</v>
      </c>
      <c r="P11" s="88"/>
      <c r="Q11" s="88"/>
      <c r="R11" s="8" t="s">
        <v>701</v>
      </c>
    </row>
    <row r="12" spans="2:18" x14ac:dyDescent="0.25">
      <c r="B12">
        <v>2</v>
      </c>
      <c r="C12" t="s">
        <v>1908</v>
      </c>
      <c r="D12" t="s">
        <v>1811</v>
      </c>
      <c r="E12" t="s">
        <v>1812</v>
      </c>
      <c r="F12" t="s">
        <v>1813</v>
      </c>
      <c r="G12" t="s">
        <v>1814</v>
      </c>
      <c r="H12" t="s">
        <v>1818</v>
      </c>
      <c r="J12" s="11" t="s">
        <v>508</v>
      </c>
      <c r="K12" s="77"/>
      <c r="L12" s="77"/>
      <c r="M12" s="8" t="s">
        <v>98</v>
      </c>
      <c r="N12" s="166">
        <v>200000000232</v>
      </c>
      <c r="O12" s="22">
        <v>0.26</v>
      </c>
      <c r="P12" s="22"/>
      <c r="Q12" s="22"/>
      <c r="R12" s="8"/>
    </row>
    <row r="13" spans="2:18" x14ac:dyDescent="0.25">
      <c r="B13">
        <v>2</v>
      </c>
      <c r="C13" t="s">
        <v>1908</v>
      </c>
      <c r="D13" t="s">
        <v>1811</v>
      </c>
      <c r="E13" t="s">
        <v>1812</v>
      </c>
      <c r="F13" t="s">
        <v>1813</v>
      </c>
      <c r="G13" t="s">
        <v>1814</v>
      </c>
      <c r="H13" t="s">
        <v>1818</v>
      </c>
      <c r="J13" s="11" t="s">
        <v>509</v>
      </c>
      <c r="K13" s="77"/>
      <c r="L13" s="77"/>
      <c r="M13" s="8" t="s">
        <v>98</v>
      </c>
      <c r="N13" s="166">
        <v>200000001615</v>
      </c>
      <c r="O13" s="22">
        <v>0.26</v>
      </c>
      <c r="P13" s="22"/>
      <c r="Q13" s="22"/>
      <c r="R13" s="8" t="s">
        <v>741</v>
      </c>
    </row>
    <row r="14" spans="2:18" x14ac:dyDescent="0.25">
      <c r="B14">
        <v>2</v>
      </c>
      <c r="C14" t="s">
        <v>1908</v>
      </c>
      <c r="D14" t="s">
        <v>1811</v>
      </c>
      <c r="E14" t="s">
        <v>1812</v>
      </c>
      <c r="F14" t="s">
        <v>1813</v>
      </c>
      <c r="G14" t="s">
        <v>1814</v>
      </c>
      <c r="H14" t="s">
        <v>1818</v>
      </c>
      <c r="J14" s="11" t="s">
        <v>879</v>
      </c>
      <c r="K14" s="8"/>
      <c r="L14" s="10"/>
      <c r="M14" s="8" t="s">
        <v>98</v>
      </c>
      <c r="N14" s="166">
        <v>200000001884</v>
      </c>
      <c r="O14" s="22">
        <v>1</v>
      </c>
      <c r="P14" s="8"/>
      <c r="Q14" s="8"/>
      <c r="R14" s="8"/>
    </row>
    <row r="15" spans="2:18" x14ac:dyDescent="0.25">
      <c r="B15">
        <v>2</v>
      </c>
      <c r="C15" t="s">
        <v>1908</v>
      </c>
      <c r="D15" t="s">
        <v>1811</v>
      </c>
      <c r="E15" t="s">
        <v>1812</v>
      </c>
      <c r="F15" t="s">
        <v>1813</v>
      </c>
      <c r="G15" t="s">
        <v>1814</v>
      </c>
      <c r="H15" t="s">
        <v>1818</v>
      </c>
      <c r="J15" s="11" t="s">
        <v>380</v>
      </c>
      <c r="K15" s="12"/>
      <c r="L15" s="12"/>
      <c r="M15" s="8"/>
      <c r="N15" s="166">
        <v>200000007130</v>
      </c>
      <c r="O15" s="22">
        <v>0.16</v>
      </c>
      <c r="P15" s="22"/>
      <c r="Q15" s="22"/>
      <c r="R15" s="8" t="s">
        <v>1491</v>
      </c>
    </row>
    <row r="16" spans="2:18" x14ac:dyDescent="0.25">
      <c r="B16">
        <v>3</v>
      </c>
      <c r="C16" t="s">
        <v>1908</v>
      </c>
      <c r="D16" t="s">
        <v>1811</v>
      </c>
      <c r="E16" t="s">
        <v>1812</v>
      </c>
      <c r="F16" t="s">
        <v>1813</v>
      </c>
      <c r="G16" t="s">
        <v>10</v>
      </c>
      <c r="H16" t="s">
        <v>1816</v>
      </c>
      <c r="I16" t="s">
        <v>1817</v>
      </c>
      <c r="J16" s="11" t="s">
        <v>764</v>
      </c>
      <c r="K16" s="12" t="s">
        <v>1666</v>
      </c>
      <c r="L16" s="12"/>
      <c r="M16" s="8"/>
      <c r="N16" s="166">
        <v>200000001673</v>
      </c>
      <c r="O16" s="23">
        <v>7.1999999999999995E-2</v>
      </c>
      <c r="P16" s="23"/>
      <c r="Q16" s="23"/>
      <c r="R16" s="8"/>
    </row>
    <row r="17" spans="2:18" x14ac:dyDescent="0.25">
      <c r="B17">
        <v>4</v>
      </c>
      <c r="C17" t="s">
        <v>1908</v>
      </c>
      <c r="D17" t="s">
        <v>1811</v>
      </c>
      <c r="E17" t="s">
        <v>1812</v>
      </c>
      <c r="F17" t="s">
        <v>1813</v>
      </c>
      <c r="G17" t="s">
        <v>10</v>
      </c>
      <c r="H17" t="s">
        <v>1816</v>
      </c>
      <c r="I17" t="s">
        <v>11</v>
      </c>
      <c r="J17" s="11" t="s">
        <v>765</v>
      </c>
      <c r="K17" s="12" t="s">
        <v>1820</v>
      </c>
      <c r="L17" s="12"/>
      <c r="M17" s="8"/>
      <c r="N17" s="166">
        <v>200000003573</v>
      </c>
      <c r="O17" s="22">
        <v>0.2</v>
      </c>
      <c r="P17" s="22"/>
      <c r="Q17" s="22"/>
      <c r="R17" s="8" t="s">
        <v>1491</v>
      </c>
    </row>
    <row r="18" spans="2:18" x14ac:dyDescent="0.25">
      <c r="B18">
        <v>5</v>
      </c>
      <c r="C18" t="s">
        <v>1908</v>
      </c>
      <c r="D18" t="s">
        <v>1811</v>
      </c>
      <c r="E18" t="s">
        <v>1812</v>
      </c>
      <c r="F18" t="s">
        <v>1819</v>
      </c>
      <c r="G18" t="s">
        <v>1814</v>
      </c>
      <c r="H18" t="s">
        <v>45</v>
      </c>
      <c r="J18" s="11" t="s">
        <v>511</v>
      </c>
      <c r="K18" s="75"/>
      <c r="L18" s="75"/>
      <c r="M18" s="8" t="s">
        <v>98</v>
      </c>
      <c r="N18" s="166">
        <v>200000001895</v>
      </c>
      <c r="O18" s="22">
        <v>0.92</v>
      </c>
      <c r="P18" s="22"/>
      <c r="Q18" s="22"/>
      <c r="R18" s="8" t="s">
        <v>742</v>
      </c>
    </row>
    <row r="19" spans="2:18" x14ac:dyDescent="0.25">
      <c r="B19">
        <v>5</v>
      </c>
      <c r="C19" t="s">
        <v>1908</v>
      </c>
      <c r="D19" t="s">
        <v>1811</v>
      </c>
      <c r="E19" t="s">
        <v>1812</v>
      </c>
      <c r="F19" t="s">
        <v>1819</v>
      </c>
      <c r="G19" t="s">
        <v>1814</v>
      </c>
      <c r="H19" t="s">
        <v>45</v>
      </c>
      <c r="J19" s="11" t="s">
        <v>880</v>
      </c>
      <c r="K19" s="22"/>
      <c r="L19" s="10"/>
      <c r="M19" s="8" t="s">
        <v>98</v>
      </c>
      <c r="N19" s="166">
        <v>200000003277</v>
      </c>
      <c r="O19" s="22">
        <v>1</v>
      </c>
      <c r="P19" s="22"/>
      <c r="Q19" s="22"/>
      <c r="R19" s="8"/>
    </row>
    <row r="20" spans="2:18" x14ac:dyDescent="0.25">
      <c r="B20">
        <v>5</v>
      </c>
      <c r="C20" t="s">
        <v>1908</v>
      </c>
      <c r="D20" t="s">
        <v>1811</v>
      </c>
      <c r="E20" t="s">
        <v>1812</v>
      </c>
      <c r="F20" t="s">
        <v>1819</v>
      </c>
      <c r="G20" t="s">
        <v>1814</v>
      </c>
      <c r="H20" t="s">
        <v>45</v>
      </c>
      <c r="J20" s="11" t="s">
        <v>510</v>
      </c>
      <c r="K20" s="75"/>
      <c r="L20" s="75"/>
      <c r="M20" s="8" t="s">
        <v>98</v>
      </c>
      <c r="N20" s="166">
        <v>200000000680</v>
      </c>
      <c r="O20" s="22">
        <v>0.92</v>
      </c>
      <c r="P20" s="22"/>
      <c r="Q20" s="22"/>
      <c r="R20" s="8" t="s">
        <v>742</v>
      </c>
    </row>
    <row r="21" spans="2:18" x14ac:dyDescent="0.25">
      <c r="B21">
        <v>5</v>
      </c>
      <c r="C21" t="s">
        <v>1908</v>
      </c>
      <c r="D21" t="s">
        <v>1811</v>
      </c>
      <c r="E21" t="s">
        <v>1812</v>
      </c>
      <c r="F21" t="s">
        <v>1819</v>
      </c>
      <c r="G21" t="s">
        <v>1814</v>
      </c>
      <c r="H21" t="s">
        <v>45</v>
      </c>
      <c r="J21" s="11" t="s">
        <v>512</v>
      </c>
      <c r="K21" s="75"/>
      <c r="L21" s="75"/>
      <c r="M21" s="8" t="s">
        <v>98</v>
      </c>
      <c r="N21" s="166">
        <v>200000005586</v>
      </c>
      <c r="O21" s="22">
        <v>0.87</v>
      </c>
      <c r="P21" s="22"/>
      <c r="Q21" s="22"/>
      <c r="R21" s="8" t="s">
        <v>742</v>
      </c>
    </row>
    <row r="22" spans="2:18" x14ac:dyDescent="0.25">
      <c r="B22">
        <v>5</v>
      </c>
      <c r="C22" t="s">
        <v>1908</v>
      </c>
      <c r="D22" t="s">
        <v>1811</v>
      </c>
      <c r="E22" t="s">
        <v>1812</v>
      </c>
      <c r="F22" t="s">
        <v>1819</v>
      </c>
      <c r="G22" t="s">
        <v>1814</v>
      </c>
      <c r="H22" t="s">
        <v>45</v>
      </c>
      <c r="J22" s="11" t="s">
        <v>383</v>
      </c>
      <c r="K22" s="8"/>
      <c r="L22" s="8"/>
      <c r="M22" s="8" t="s">
        <v>98</v>
      </c>
      <c r="N22" s="169">
        <v>200000006946</v>
      </c>
      <c r="O22" s="22">
        <v>1</v>
      </c>
      <c r="P22" s="22"/>
      <c r="Q22" s="22"/>
      <c r="R22" s="8" t="s">
        <v>381</v>
      </c>
    </row>
    <row r="23" spans="2:18" x14ac:dyDescent="0.25">
      <c r="B23">
        <v>5</v>
      </c>
      <c r="C23" t="s">
        <v>1908</v>
      </c>
      <c r="D23" t="s">
        <v>1811</v>
      </c>
      <c r="E23" t="s">
        <v>1812</v>
      </c>
      <c r="F23" t="s">
        <v>1819</v>
      </c>
      <c r="G23" t="s">
        <v>1814</v>
      </c>
      <c r="H23" t="s">
        <v>45</v>
      </c>
      <c r="J23" s="11" t="s">
        <v>383</v>
      </c>
      <c r="K23" s="10"/>
      <c r="L23" s="10"/>
      <c r="M23" s="8"/>
      <c r="N23" s="166">
        <v>200000006946</v>
      </c>
      <c r="O23" s="22">
        <v>1</v>
      </c>
      <c r="P23" s="22"/>
      <c r="Q23" s="22"/>
      <c r="R23" s="8" t="s">
        <v>1494</v>
      </c>
    </row>
    <row r="24" spans="2:18" x14ac:dyDescent="0.25">
      <c r="B24">
        <v>5</v>
      </c>
      <c r="C24" t="s">
        <v>1908</v>
      </c>
      <c r="D24" t="s">
        <v>1811</v>
      </c>
      <c r="E24" t="s">
        <v>1812</v>
      </c>
      <c r="F24" t="s">
        <v>1819</v>
      </c>
      <c r="G24" t="s">
        <v>1814</v>
      </c>
      <c r="H24" t="s">
        <v>45</v>
      </c>
      <c r="J24" s="11" t="s">
        <v>781</v>
      </c>
      <c r="K24" s="22"/>
      <c r="L24" s="10"/>
      <c r="M24" s="8" t="s">
        <v>98</v>
      </c>
      <c r="N24" s="166">
        <v>200000007160</v>
      </c>
      <c r="O24" s="22">
        <v>1</v>
      </c>
      <c r="P24" s="22"/>
      <c r="Q24" s="22"/>
      <c r="R24" s="8"/>
    </row>
    <row r="25" spans="2:18" x14ac:dyDescent="0.25">
      <c r="B25">
        <v>5</v>
      </c>
      <c r="C25" t="s">
        <v>1908</v>
      </c>
      <c r="D25" t="s">
        <v>1811</v>
      </c>
      <c r="E25" t="s">
        <v>1812</v>
      </c>
      <c r="F25" t="s">
        <v>1819</v>
      </c>
      <c r="G25" t="s">
        <v>1814</v>
      </c>
      <c r="H25" t="s">
        <v>45</v>
      </c>
      <c r="J25" s="11" t="s">
        <v>513</v>
      </c>
      <c r="K25" s="75"/>
      <c r="L25" s="75"/>
      <c r="M25" s="8" t="s">
        <v>98</v>
      </c>
      <c r="N25" s="166">
        <v>200000005966</v>
      </c>
      <c r="O25" s="22">
        <v>0.93</v>
      </c>
      <c r="P25" s="22"/>
      <c r="Q25" s="22"/>
      <c r="R25" s="8" t="s">
        <v>742</v>
      </c>
    </row>
    <row r="26" spans="2:18" x14ac:dyDescent="0.25">
      <c r="B26">
        <v>6</v>
      </c>
      <c r="C26" t="s">
        <v>1908</v>
      </c>
      <c r="D26" t="s">
        <v>1811</v>
      </c>
      <c r="E26" t="s">
        <v>1812</v>
      </c>
      <c r="F26" t="s">
        <v>1819</v>
      </c>
      <c r="G26" t="s">
        <v>2</v>
      </c>
      <c r="H26" t="s">
        <v>1818</v>
      </c>
      <c r="J26" s="11" t="s">
        <v>515</v>
      </c>
      <c r="K26" s="10"/>
      <c r="L26" s="10"/>
      <c r="M26" s="8"/>
      <c r="N26" s="166">
        <v>200000007178</v>
      </c>
      <c r="O26" s="8"/>
      <c r="P26" s="8"/>
      <c r="Q26" s="8"/>
      <c r="R26" s="8" t="s">
        <v>1494</v>
      </c>
    </row>
    <row r="27" spans="2:18" x14ac:dyDescent="0.25">
      <c r="B27">
        <v>7</v>
      </c>
      <c r="C27" t="s">
        <v>1908</v>
      </c>
      <c r="D27" t="s">
        <v>1811</v>
      </c>
      <c r="E27" t="s">
        <v>1812</v>
      </c>
      <c r="F27" t="s">
        <v>1819</v>
      </c>
      <c r="G27" t="s">
        <v>10</v>
      </c>
      <c r="H27" t="s">
        <v>1818</v>
      </c>
      <c r="I27" t="s">
        <v>1817</v>
      </c>
      <c r="J27" s="204" t="s">
        <v>1031</v>
      </c>
      <c r="K27" s="8"/>
      <c r="L27" s="8"/>
      <c r="M27" s="8" t="s">
        <v>98</v>
      </c>
      <c r="N27" s="166">
        <v>200000007059</v>
      </c>
      <c r="O27" s="8">
        <v>12.5</v>
      </c>
      <c r="P27" s="8"/>
      <c r="Q27" s="8"/>
      <c r="R27" s="8" t="s">
        <v>17</v>
      </c>
    </row>
    <row r="28" spans="2:18" x14ac:dyDescent="0.25">
      <c r="B28">
        <v>8</v>
      </c>
      <c r="C28" t="s">
        <v>1908</v>
      </c>
      <c r="D28" t="s">
        <v>1811</v>
      </c>
      <c r="E28" t="s">
        <v>1812</v>
      </c>
      <c r="F28" t="s">
        <v>1819</v>
      </c>
      <c r="G28" t="s">
        <v>10</v>
      </c>
      <c r="H28" t="s">
        <v>45</v>
      </c>
      <c r="J28" s="11" t="s">
        <v>779</v>
      </c>
      <c r="K28" s="10" t="s">
        <v>1672</v>
      </c>
      <c r="L28" s="10"/>
      <c r="M28" s="8"/>
      <c r="N28" s="166">
        <v>200000001677</v>
      </c>
      <c r="O28" s="23">
        <v>2.7E-2</v>
      </c>
      <c r="P28" s="23"/>
      <c r="Q28" s="23"/>
      <c r="R28" s="8" t="s">
        <v>1494</v>
      </c>
    </row>
    <row r="29" spans="2:18" x14ac:dyDescent="0.25">
      <c r="B29">
        <v>9</v>
      </c>
      <c r="C29" t="s">
        <v>1908</v>
      </c>
      <c r="D29" t="s">
        <v>1811</v>
      </c>
      <c r="E29" t="s">
        <v>1812</v>
      </c>
      <c r="F29" t="s">
        <v>1872</v>
      </c>
      <c r="G29" t="s">
        <v>1814</v>
      </c>
      <c r="H29" t="s">
        <v>45</v>
      </c>
      <c r="J29" s="11" t="s">
        <v>518</v>
      </c>
      <c r="K29" s="75"/>
      <c r="L29" s="75"/>
      <c r="M29" s="8" t="s">
        <v>98</v>
      </c>
      <c r="N29" s="166">
        <v>200000006702</v>
      </c>
      <c r="O29" s="8"/>
      <c r="P29" s="8"/>
      <c r="Q29" s="8"/>
      <c r="R29" s="8" t="s">
        <v>17</v>
      </c>
    </row>
    <row r="30" spans="2:18" x14ac:dyDescent="0.25">
      <c r="B30">
        <v>10</v>
      </c>
      <c r="C30" t="s">
        <v>1908</v>
      </c>
      <c r="D30" t="s">
        <v>1811</v>
      </c>
      <c r="E30" t="s">
        <v>1812</v>
      </c>
      <c r="F30" t="s">
        <v>1871</v>
      </c>
      <c r="G30" t="s">
        <v>10</v>
      </c>
      <c r="H30" t="s">
        <v>1818</v>
      </c>
      <c r="I30" t="s">
        <v>1817</v>
      </c>
      <c r="J30" s="204" t="s">
        <v>1034</v>
      </c>
      <c r="K30" s="8"/>
      <c r="L30" s="8"/>
      <c r="M30" s="8" t="s">
        <v>98</v>
      </c>
      <c r="N30" s="166">
        <v>200000007060</v>
      </c>
      <c r="O30" s="8" t="s">
        <v>1035</v>
      </c>
      <c r="P30" s="8"/>
      <c r="Q30" s="8"/>
      <c r="R30" s="8" t="s">
        <v>17</v>
      </c>
    </row>
    <row r="31" spans="2:18" x14ac:dyDescent="0.25">
      <c r="B31">
        <v>11</v>
      </c>
      <c r="C31" t="s">
        <v>1908</v>
      </c>
      <c r="D31" t="s">
        <v>1811</v>
      </c>
      <c r="E31" t="s">
        <v>19</v>
      </c>
      <c r="F31" t="s">
        <v>1821</v>
      </c>
      <c r="G31" t="s">
        <v>2</v>
      </c>
      <c r="H31" t="s">
        <v>45</v>
      </c>
      <c r="J31" s="11" t="s">
        <v>519</v>
      </c>
      <c r="K31" s="75"/>
      <c r="L31" s="75"/>
      <c r="M31" s="8" t="s">
        <v>98</v>
      </c>
      <c r="N31" s="166">
        <v>200000003460</v>
      </c>
      <c r="O31" s="8" t="s">
        <v>659</v>
      </c>
      <c r="P31" s="8"/>
      <c r="Q31" s="8"/>
      <c r="R31" s="8" t="s">
        <v>742</v>
      </c>
    </row>
    <row r="32" spans="2:18" x14ac:dyDescent="0.25">
      <c r="B32">
        <v>11</v>
      </c>
      <c r="C32" t="s">
        <v>1908</v>
      </c>
      <c r="D32" t="s">
        <v>1811</v>
      </c>
      <c r="E32" t="s">
        <v>19</v>
      </c>
      <c r="F32" t="s">
        <v>1821</v>
      </c>
      <c r="G32" t="s">
        <v>2</v>
      </c>
      <c r="H32" t="s">
        <v>45</v>
      </c>
      <c r="J32" s="11" t="s">
        <v>520</v>
      </c>
      <c r="K32" s="75"/>
      <c r="L32" s="75"/>
      <c r="M32" s="8" t="s">
        <v>98</v>
      </c>
      <c r="N32" s="166">
        <v>200000003461</v>
      </c>
      <c r="O32" s="8" t="s">
        <v>655</v>
      </c>
      <c r="P32" s="8"/>
      <c r="Q32" s="8"/>
      <c r="R32" s="8" t="s">
        <v>293</v>
      </c>
    </row>
    <row r="33" spans="2:18" x14ac:dyDescent="0.25">
      <c r="B33">
        <v>11</v>
      </c>
      <c r="C33" t="s">
        <v>1908</v>
      </c>
      <c r="D33" t="s">
        <v>1811</v>
      </c>
      <c r="E33" t="s">
        <v>19</v>
      </c>
      <c r="F33" t="s">
        <v>1821</v>
      </c>
      <c r="G33" t="s">
        <v>2</v>
      </c>
      <c r="H33" t="s">
        <v>45</v>
      </c>
      <c r="J33" s="11" t="s">
        <v>657</v>
      </c>
      <c r="K33" s="75"/>
      <c r="L33" s="75"/>
      <c r="M33" s="8" t="s">
        <v>98</v>
      </c>
      <c r="N33" s="166">
        <v>200000003498</v>
      </c>
      <c r="O33" s="8" t="s">
        <v>658</v>
      </c>
      <c r="P33" s="8"/>
      <c r="Q33" s="8"/>
      <c r="R33" s="8" t="s">
        <v>17</v>
      </c>
    </row>
    <row r="34" spans="2:18" x14ac:dyDescent="0.25">
      <c r="B34">
        <v>11</v>
      </c>
      <c r="C34" t="s">
        <v>1908</v>
      </c>
      <c r="D34" t="s">
        <v>1811</v>
      </c>
      <c r="E34" t="s">
        <v>19</v>
      </c>
      <c r="F34" t="s">
        <v>1821</v>
      </c>
      <c r="G34" t="s">
        <v>2</v>
      </c>
      <c r="H34" t="s">
        <v>45</v>
      </c>
      <c r="J34" s="11" t="s">
        <v>521</v>
      </c>
      <c r="K34" s="75"/>
      <c r="L34" s="75"/>
      <c r="M34" s="8" t="s">
        <v>98</v>
      </c>
      <c r="N34" s="166">
        <v>200000009564</v>
      </c>
      <c r="O34" s="8" t="s">
        <v>656</v>
      </c>
      <c r="P34" s="8"/>
      <c r="Q34" s="8"/>
      <c r="R34" s="8" t="s">
        <v>17</v>
      </c>
    </row>
    <row r="35" spans="2:18" x14ac:dyDescent="0.25">
      <c r="B35">
        <v>11.5</v>
      </c>
      <c r="C35" t="s">
        <v>1908</v>
      </c>
      <c r="D35" t="s">
        <v>1811</v>
      </c>
      <c r="E35" t="s">
        <v>19</v>
      </c>
      <c r="F35" t="s">
        <v>1821</v>
      </c>
      <c r="G35" t="s">
        <v>10</v>
      </c>
      <c r="H35" t="s">
        <v>1818</v>
      </c>
      <c r="I35" t="s">
        <v>11</v>
      </c>
      <c r="J35" s="11" t="s">
        <v>787</v>
      </c>
      <c r="K35" s="10" t="s">
        <v>1822</v>
      </c>
      <c r="L35" s="10"/>
      <c r="M35" s="8"/>
      <c r="N35" s="166">
        <v>200000003628</v>
      </c>
      <c r="O35" s="8" t="s">
        <v>789</v>
      </c>
      <c r="P35" s="8"/>
      <c r="Q35" s="8"/>
      <c r="R35" s="8" t="s">
        <v>1495</v>
      </c>
    </row>
    <row r="36" spans="2:18" x14ac:dyDescent="0.25">
      <c r="B36">
        <v>12</v>
      </c>
      <c r="C36" t="s">
        <v>1908</v>
      </c>
      <c r="D36" t="s">
        <v>1811</v>
      </c>
      <c r="E36" t="s">
        <v>1690</v>
      </c>
      <c r="F36" t="s">
        <v>1823</v>
      </c>
      <c r="G36" t="s">
        <v>1814</v>
      </c>
      <c r="H36" t="s">
        <v>1815</v>
      </c>
      <c r="J36" s="135" t="s">
        <v>522</v>
      </c>
      <c r="K36" s="136"/>
      <c r="L36" s="136"/>
      <c r="M36" s="123" t="s">
        <v>98</v>
      </c>
      <c r="N36" s="167">
        <v>200000000221</v>
      </c>
      <c r="O36" s="133">
        <v>1</v>
      </c>
      <c r="P36" s="133"/>
      <c r="Q36" s="133"/>
      <c r="R36" s="123" t="s">
        <v>744</v>
      </c>
    </row>
    <row r="37" spans="2:18" x14ac:dyDescent="0.25">
      <c r="B37">
        <v>12</v>
      </c>
      <c r="C37" t="s">
        <v>1908</v>
      </c>
      <c r="D37" t="s">
        <v>1811</v>
      </c>
      <c r="E37" t="s">
        <v>1690</v>
      </c>
      <c r="F37" t="s">
        <v>1823</v>
      </c>
      <c r="G37" t="s">
        <v>1814</v>
      </c>
      <c r="H37" t="s">
        <v>1815</v>
      </c>
      <c r="J37" s="11" t="s">
        <v>523</v>
      </c>
      <c r="K37" s="75"/>
      <c r="L37" s="75"/>
      <c r="M37" s="8" t="s">
        <v>98</v>
      </c>
      <c r="N37" s="166">
        <v>200000001609</v>
      </c>
      <c r="O37" s="22">
        <v>1</v>
      </c>
      <c r="P37" s="22"/>
      <c r="Q37" s="22"/>
      <c r="R37" s="8" t="s">
        <v>744</v>
      </c>
    </row>
    <row r="38" spans="2:18" x14ac:dyDescent="0.25">
      <c r="B38">
        <v>12</v>
      </c>
      <c r="C38" t="s">
        <v>1908</v>
      </c>
      <c r="D38" t="s">
        <v>1811</v>
      </c>
      <c r="E38" t="s">
        <v>1690</v>
      </c>
      <c r="F38" t="s">
        <v>1823</v>
      </c>
      <c r="G38" t="s">
        <v>1814</v>
      </c>
      <c r="H38" t="s">
        <v>1815</v>
      </c>
      <c r="J38" s="11" t="s">
        <v>887</v>
      </c>
      <c r="K38" s="69"/>
      <c r="L38" s="10"/>
      <c r="M38" s="8" t="s">
        <v>98</v>
      </c>
      <c r="N38" s="166">
        <v>200000003278</v>
      </c>
      <c r="O38" s="69">
        <v>1</v>
      </c>
      <c r="P38" s="69"/>
      <c r="Q38" s="69"/>
      <c r="R38" s="8" t="s">
        <v>1608</v>
      </c>
    </row>
    <row r="39" spans="2:18" x14ac:dyDescent="0.25">
      <c r="B39">
        <v>12</v>
      </c>
      <c r="C39" t="s">
        <v>1908</v>
      </c>
      <c r="D39" t="s">
        <v>1811</v>
      </c>
      <c r="E39" t="s">
        <v>1690</v>
      </c>
      <c r="F39" t="s">
        <v>1823</v>
      </c>
      <c r="G39" t="s">
        <v>1814</v>
      </c>
      <c r="H39" t="s">
        <v>1815</v>
      </c>
      <c r="J39" s="11" t="s">
        <v>888</v>
      </c>
      <c r="K39" s="69"/>
      <c r="L39" s="10"/>
      <c r="M39" s="8" t="s">
        <v>98</v>
      </c>
      <c r="N39" s="166">
        <v>200000006453</v>
      </c>
      <c r="O39" s="69">
        <v>1</v>
      </c>
      <c r="P39" s="69"/>
      <c r="Q39" s="69"/>
      <c r="R39" s="8" t="s">
        <v>1608</v>
      </c>
    </row>
    <row r="40" spans="2:18" x14ac:dyDescent="0.25">
      <c r="B40">
        <v>12</v>
      </c>
      <c r="C40" t="s">
        <v>1908</v>
      </c>
      <c r="D40" t="s">
        <v>1811</v>
      </c>
      <c r="E40" t="s">
        <v>1690</v>
      </c>
      <c r="F40" t="s">
        <v>1823</v>
      </c>
      <c r="G40" t="s">
        <v>1814</v>
      </c>
      <c r="H40" t="s">
        <v>1815</v>
      </c>
      <c r="J40" s="11" t="s">
        <v>464</v>
      </c>
      <c r="K40" s="8"/>
      <c r="L40" s="8"/>
      <c r="M40" s="8" t="s">
        <v>98</v>
      </c>
      <c r="N40" s="166">
        <v>200000006945</v>
      </c>
      <c r="O40" s="22">
        <v>0.92</v>
      </c>
      <c r="P40" s="22"/>
      <c r="Q40" s="22"/>
      <c r="R40" s="8" t="s">
        <v>381</v>
      </c>
    </row>
    <row r="41" spans="2:18" x14ac:dyDescent="0.25">
      <c r="B41">
        <v>12</v>
      </c>
      <c r="C41" t="s">
        <v>1908</v>
      </c>
      <c r="D41" t="s">
        <v>1811</v>
      </c>
      <c r="E41" t="s">
        <v>1690</v>
      </c>
      <c r="F41" t="s">
        <v>1823</v>
      </c>
      <c r="G41" t="s">
        <v>1814</v>
      </c>
      <c r="H41" t="s">
        <v>1815</v>
      </c>
      <c r="J41" s="11" t="s">
        <v>792</v>
      </c>
      <c r="K41" s="10"/>
      <c r="L41" s="10"/>
      <c r="M41" s="8"/>
      <c r="N41" s="173">
        <v>200000007133</v>
      </c>
      <c r="O41" s="22">
        <v>1</v>
      </c>
      <c r="P41" s="22"/>
      <c r="Q41" s="22"/>
      <c r="R41" s="8" t="s">
        <v>1498</v>
      </c>
    </row>
    <row r="42" spans="2:18" x14ac:dyDescent="0.25">
      <c r="B42">
        <v>12</v>
      </c>
      <c r="C42" t="s">
        <v>1908</v>
      </c>
      <c r="D42" t="s">
        <v>1811</v>
      </c>
      <c r="E42" t="s">
        <v>1690</v>
      </c>
      <c r="F42" t="s">
        <v>1823</v>
      </c>
      <c r="G42" t="s">
        <v>1814</v>
      </c>
      <c r="H42" t="s">
        <v>1815</v>
      </c>
      <c r="J42" s="11" t="s">
        <v>524</v>
      </c>
      <c r="K42" s="75"/>
      <c r="L42" s="75"/>
      <c r="M42" s="8" t="s">
        <v>98</v>
      </c>
      <c r="N42" s="166">
        <v>200000005967</v>
      </c>
      <c r="O42" s="23">
        <v>0.86499999999999999</v>
      </c>
      <c r="P42" s="23"/>
      <c r="Q42" s="23"/>
      <c r="R42" s="8" t="s">
        <v>744</v>
      </c>
    </row>
    <row r="43" spans="2:18" x14ac:dyDescent="0.25">
      <c r="B43">
        <v>13</v>
      </c>
      <c r="C43" t="s">
        <v>1908</v>
      </c>
      <c r="D43" t="s">
        <v>1811</v>
      </c>
      <c r="E43" t="s">
        <v>1690</v>
      </c>
      <c r="F43" t="s">
        <v>1823</v>
      </c>
      <c r="G43" t="s">
        <v>1814</v>
      </c>
      <c r="H43" t="s">
        <v>1818</v>
      </c>
      <c r="J43" s="135" t="s">
        <v>526</v>
      </c>
      <c r="K43" s="139"/>
      <c r="L43" s="139"/>
      <c r="M43" s="123" t="s">
        <v>98</v>
      </c>
      <c r="N43" s="167">
        <v>200000000222</v>
      </c>
      <c r="O43" s="140">
        <v>0.38500000000000001</v>
      </c>
      <c r="P43" s="140"/>
      <c r="Q43" s="140"/>
      <c r="R43" s="141" t="s">
        <v>746</v>
      </c>
    </row>
    <row r="44" spans="2:18" x14ac:dyDescent="0.25">
      <c r="B44">
        <v>13</v>
      </c>
      <c r="C44" t="s">
        <v>1908</v>
      </c>
      <c r="D44" t="s">
        <v>1811</v>
      </c>
      <c r="E44" t="s">
        <v>1690</v>
      </c>
      <c r="F44" t="s">
        <v>1823</v>
      </c>
      <c r="G44" t="s">
        <v>1814</v>
      </c>
      <c r="H44" t="s">
        <v>1818</v>
      </c>
      <c r="J44" s="11" t="s">
        <v>890</v>
      </c>
      <c r="K44" s="22"/>
      <c r="L44" s="10"/>
      <c r="M44" s="8" t="s">
        <v>98</v>
      </c>
      <c r="N44" s="166">
        <v>200000001885</v>
      </c>
      <c r="O44" s="22">
        <v>0.35</v>
      </c>
      <c r="P44" s="22"/>
      <c r="Q44" s="22"/>
      <c r="R44" s="8"/>
    </row>
    <row r="45" spans="2:18" x14ac:dyDescent="0.25">
      <c r="B45">
        <v>13</v>
      </c>
      <c r="C45" t="s">
        <v>1908</v>
      </c>
      <c r="D45" t="s">
        <v>1811</v>
      </c>
      <c r="E45" t="s">
        <v>1690</v>
      </c>
      <c r="F45" t="s">
        <v>1823</v>
      </c>
      <c r="G45" t="s">
        <v>1814</v>
      </c>
      <c r="H45" t="s">
        <v>1818</v>
      </c>
      <c r="J45" s="8" t="s">
        <v>991</v>
      </c>
      <c r="K45" s="8"/>
      <c r="L45" s="8"/>
      <c r="M45" s="8" t="s">
        <v>98</v>
      </c>
      <c r="N45" s="166">
        <v>200000005478</v>
      </c>
      <c r="O45" s="22">
        <v>1</v>
      </c>
      <c r="P45" s="22"/>
      <c r="Q45" s="22"/>
      <c r="R45" s="8" t="s">
        <v>381</v>
      </c>
    </row>
    <row r="46" spans="2:18" x14ac:dyDescent="0.25">
      <c r="B46">
        <v>13</v>
      </c>
      <c r="C46" t="s">
        <v>1908</v>
      </c>
      <c r="D46" t="s">
        <v>1811</v>
      </c>
      <c r="E46" t="s">
        <v>1690</v>
      </c>
      <c r="F46" t="s">
        <v>1823</v>
      </c>
      <c r="G46" t="s">
        <v>1814</v>
      </c>
      <c r="H46" t="s">
        <v>1818</v>
      </c>
      <c r="J46" s="11" t="s">
        <v>796</v>
      </c>
      <c r="K46" s="12"/>
      <c r="L46" s="12"/>
      <c r="M46" s="8"/>
      <c r="N46" s="166">
        <v>200000006763</v>
      </c>
      <c r="O46" s="22">
        <v>0.9</v>
      </c>
      <c r="P46" s="22"/>
      <c r="Q46" s="22"/>
      <c r="R46" s="8" t="s">
        <v>1497</v>
      </c>
    </row>
    <row r="47" spans="2:18" x14ac:dyDescent="0.25">
      <c r="B47">
        <v>13</v>
      </c>
      <c r="C47" t="s">
        <v>1908</v>
      </c>
      <c r="D47" t="s">
        <v>1811</v>
      </c>
      <c r="E47" t="s">
        <v>1690</v>
      </c>
      <c r="F47" t="s">
        <v>1823</v>
      </c>
      <c r="G47" t="s">
        <v>1814</v>
      </c>
      <c r="H47" t="s">
        <v>1818</v>
      </c>
      <c r="J47" s="11" t="s">
        <v>797</v>
      </c>
      <c r="K47" s="12"/>
      <c r="L47" s="12"/>
      <c r="M47" s="8"/>
      <c r="N47" s="166">
        <v>200000007129</v>
      </c>
      <c r="O47" s="22">
        <v>0.16</v>
      </c>
      <c r="P47" s="22"/>
      <c r="Q47" s="22"/>
      <c r="R47" s="8" t="s">
        <v>1499</v>
      </c>
    </row>
    <row r="48" spans="2:18" x14ac:dyDescent="0.25">
      <c r="B48">
        <v>13</v>
      </c>
      <c r="C48" t="s">
        <v>1908</v>
      </c>
      <c r="D48" t="s">
        <v>1811</v>
      </c>
      <c r="E48" t="s">
        <v>1690</v>
      </c>
      <c r="F48" t="s">
        <v>1823</v>
      </c>
      <c r="G48" t="s">
        <v>1814</v>
      </c>
      <c r="H48" t="s">
        <v>1818</v>
      </c>
      <c r="J48" s="10" t="s">
        <v>892</v>
      </c>
      <c r="K48" s="160"/>
      <c r="L48" s="10"/>
      <c r="M48" s="8" t="s">
        <v>98</v>
      </c>
      <c r="N48" s="166">
        <v>200000002582</v>
      </c>
      <c r="O48" s="160">
        <v>0.16500000000000001</v>
      </c>
      <c r="P48" s="160"/>
      <c r="Q48" s="160"/>
      <c r="R48" s="8"/>
    </row>
    <row r="49" spans="2:18" x14ac:dyDescent="0.25">
      <c r="B49">
        <v>13</v>
      </c>
      <c r="C49" t="s">
        <v>1908</v>
      </c>
      <c r="D49" t="s">
        <v>1811</v>
      </c>
      <c r="E49" t="s">
        <v>1690</v>
      </c>
      <c r="F49" t="s">
        <v>1823</v>
      </c>
      <c r="G49" t="s">
        <v>1814</v>
      </c>
      <c r="H49" t="s">
        <v>1818</v>
      </c>
      <c r="J49" s="11" t="s">
        <v>527</v>
      </c>
      <c r="K49" s="77"/>
      <c r="L49" s="77"/>
      <c r="M49" s="8" t="s">
        <v>98</v>
      </c>
      <c r="N49" s="166">
        <v>200000001634</v>
      </c>
      <c r="O49" s="23">
        <v>0.38</v>
      </c>
      <c r="P49" s="23"/>
      <c r="Q49" s="23"/>
      <c r="R49" s="8" t="s">
        <v>745</v>
      </c>
    </row>
    <row r="50" spans="2:18" x14ac:dyDescent="0.25">
      <c r="B50">
        <v>13</v>
      </c>
      <c r="C50" t="s">
        <v>1908</v>
      </c>
      <c r="D50" t="s">
        <v>1811</v>
      </c>
      <c r="E50" t="s">
        <v>1690</v>
      </c>
      <c r="F50" t="s">
        <v>1823</v>
      </c>
      <c r="G50" t="s">
        <v>1814</v>
      </c>
      <c r="H50" t="s">
        <v>1818</v>
      </c>
      <c r="J50" s="8" t="s">
        <v>1477</v>
      </c>
      <c r="K50" s="77"/>
      <c r="L50" s="77"/>
      <c r="M50" s="8" t="s">
        <v>98</v>
      </c>
      <c r="N50" s="166">
        <v>200000006778</v>
      </c>
      <c r="O50" s="23">
        <v>0.38500000000000001</v>
      </c>
      <c r="P50" s="23"/>
      <c r="Q50" s="23"/>
      <c r="R50" s="8" t="s">
        <v>745</v>
      </c>
    </row>
    <row r="51" spans="2:18" x14ac:dyDescent="0.25">
      <c r="B51">
        <v>13</v>
      </c>
      <c r="C51" t="s">
        <v>1908</v>
      </c>
      <c r="D51" t="s">
        <v>1811</v>
      </c>
      <c r="E51" t="s">
        <v>1690</v>
      </c>
      <c r="F51" t="s">
        <v>1823</v>
      </c>
      <c r="G51" t="s">
        <v>1814</v>
      </c>
      <c r="H51" t="s">
        <v>1818</v>
      </c>
      <c r="J51" s="11" t="s">
        <v>525</v>
      </c>
      <c r="K51" s="77"/>
      <c r="L51" s="77"/>
      <c r="M51" s="8" t="s">
        <v>98</v>
      </c>
      <c r="N51" s="166">
        <v>200000007187</v>
      </c>
      <c r="O51" s="23">
        <v>0.38500000000000001</v>
      </c>
      <c r="P51" s="23"/>
      <c r="Q51" s="23"/>
      <c r="R51" s="8" t="s">
        <v>745</v>
      </c>
    </row>
    <row r="52" spans="2:18" x14ac:dyDescent="0.25">
      <c r="B52">
        <v>14</v>
      </c>
      <c r="C52" t="s">
        <v>1908</v>
      </c>
      <c r="D52" t="s">
        <v>1811</v>
      </c>
      <c r="E52" t="s">
        <v>1690</v>
      </c>
      <c r="F52" t="s">
        <v>1823</v>
      </c>
      <c r="G52" t="s">
        <v>10</v>
      </c>
      <c r="H52" t="s">
        <v>1818</v>
      </c>
      <c r="I52" t="s">
        <v>1817</v>
      </c>
      <c r="J52" s="11" t="s">
        <v>803</v>
      </c>
      <c r="K52" s="10" t="s">
        <v>1514</v>
      </c>
      <c r="L52" s="10"/>
      <c r="M52" s="8"/>
      <c r="N52" s="166">
        <v>200000001675</v>
      </c>
      <c r="O52" s="23">
        <v>8.0000000000000002E-3</v>
      </c>
      <c r="P52" s="23"/>
      <c r="Q52" s="23"/>
      <c r="R52" s="8" t="s">
        <v>1496</v>
      </c>
    </row>
    <row r="53" spans="2:18" x14ac:dyDescent="0.25">
      <c r="B53">
        <v>14</v>
      </c>
      <c r="C53" t="s">
        <v>1908</v>
      </c>
      <c r="D53" t="s">
        <v>1811</v>
      </c>
      <c r="E53" t="s">
        <v>1690</v>
      </c>
      <c r="F53" t="s">
        <v>1823</v>
      </c>
      <c r="G53" t="s">
        <v>10</v>
      </c>
      <c r="H53" t="s">
        <v>1818</v>
      </c>
      <c r="I53" t="s">
        <v>1817</v>
      </c>
      <c r="J53" s="204" t="s">
        <v>1041</v>
      </c>
      <c r="K53" s="77"/>
      <c r="L53" s="77"/>
      <c r="M53" s="8" t="s">
        <v>98</v>
      </c>
      <c r="N53" s="166">
        <v>200000007065</v>
      </c>
      <c r="O53" s="22">
        <v>0.15</v>
      </c>
      <c r="P53" s="22"/>
      <c r="Q53" s="22"/>
      <c r="R53" s="8" t="s">
        <v>17</v>
      </c>
    </row>
    <row r="54" spans="2:18" x14ac:dyDescent="0.25">
      <c r="B54">
        <v>14</v>
      </c>
      <c r="C54" t="s">
        <v>1908</v>
      </c>
      <c r="D54" t="s">
        <v>1811</v>
      </c>
      <c r="E54" t="s">
        <v>1690</v>
      </c>
      <c r="F54" t="s">
        <v>1823</v>
      </c>
      <c r="G54" t="s">
        <v>10</v>
      </c>
      <c r="H54" t="s">
        <v>1818</v>
      </c>
      <c r="I54" t="s">
        <v>1817</v>
      </c>
      <c r="J54" s="11" t="s">
        <v>801</v>
      </c>
      <c r="K54" s="10" t="s">
        <v>1514</v>
      </c>
      <c r="L54" s="10"/>
      <c r="M54" s="8"/>
      <c r="N54" s="166">
        <v>200000007239</v>
      </c>
      <c r="O54" s="23">
        <v>0.17399999999999999</v>
      </c>
      <c r="P54" s="23"/>
      <c r="Q54" s="23"/>
      <c r="R54" s="8" t="s">
        <v>1497</v>
      </c>
    </row>
    <row r="55" spans="2:18" x14ac:dyDescent="0.25">
      <c r="B55">
        <v>15</v>
      </c>
      <c r="C55" t="s">
        <v>1908</v>
      </c>
      <c r="D55" t="s">
        <v>1811</v>
      </c>
      <c r="E55" t="s">
        <v>1690</v>
      </c>
      <c r="F55" t="s">
        <v>1823</v>
      </c>
      <c r="G55" t="s">
        <v>10</v>
      </c>
      <c r="H55" t="s">
        <v>1818</v>
      </c>
      <c r="I55" t="s">
        <v>11</v>
      </c>
      <c r="J55" s="11" t="s">
        <v>800</v>
      </c>
      <c r="K55" s="10" t="s">
        <v>1514</v>
      </c>
      <c r="L55" s="10"/>
      <c r="M55" s="8"/>
      <c r="N55" s="166">
        <v>200000003489</v>
      </c>
      <c r="O55" s="22">
        <v>0.4</v>
      </c>
      <c r="P55" s="22"/>
      <c r="Q55" s="22"/>
      <c r="R55" s="8" t="s">
        <v>1497</v>
      </c>
    </row>
    <row r="56" spans="2:18" x14ac:dyDescent="0.25">
      <c r="B56">
        <v>16</v>
      </c>
      <c r="C56" t="s">
        <v>1908</v>
      </c>
      <c r="D56" t="s">
        <v>1811</v>
      </c>
      <c r="E56" t="s">
        <v>1690</v>
      </c>
      <c r="F56" t="s">
        <v>1873</v>
      </c>
      <c r="G56" t="s">
        <v>2</v>
      </c>
      <c r="H56" t="s">
        <v>45</v>
      </c>
      <c r="J56" s="11" t="s">
        <v>896</v>
      </c>
      <c r="K56" s="22"/>
      <c r="L56" s="10"/>
      <c r="M56" s="8" t="s">
        <v>98</v>
      </c>
      <c r="N56" s="166">
        <v>200000003328</v>
      </c>
      <c r="O56" s="22">
        <v>1</v>
      </c>
      <c r="P56" s="22"/>
      <c r="Q56" s="22"/>
      <c r="R56" s="8"/>
    </row>
    <row r="57" spans="2:18" x14ac:dyDescent="0.25">
      <c r="B57">
        <v>17</v>
      </c>
      <c r="C57" t="s">
        <v>1908</v>
      </c>
      <c r="D57" t="s">
        <v>1811</v>
      </c>
      <c r="E57" t="s">
        <v>1690</v>
      </c>
      <c r="F57" t="s">
        <v>1873</v>
      </c>
      <c r="G57" t="s">
        <v>2</v>
      </c>
      <c r="H57" t="s">
        <v>45</v>
      </c>
      <c r="J57" s="11" t="s">
        <v>529</v>
      </c>
      <c r="K57" s="75"/>
      <c r="L57" s="75"/>
      <c r="M57" s="8" t="s">
        <v>98</v>
      </c>
      <c r="N57" s="166">
        <v>200000000220</v>
      </c>
      <c r="O57" s="22">
        <v>1</v>
      </c>
      <c r="P57" s="22"/>
      <c r="Q57" s="22"/>
      <c r="R57" s="8" t="s">
        <v>748</v>
      </c>
    </row>
    <row r="58" spans="2:18" x14ac:dyDescent="0.25">
      <c r="B58">
        <v>18</v>
      </c>
      <c r="C58" t="s">
        <v>1908</v>
      </c>
      <c r="D58" t="s">
        <v>1811</v>
      </c>
      <c r="E58" t="s">
        <v>1690</v>
      </c>
      <c r="F58" t="s">
        <v>1873</v>
      </c>
      <c r="G58" t="s">
        <v>2</v>
      </c>
      <c r="H58" t="s">
        <v>1</v>
      </c>
      <c r="J58" s="11" t="s">
        <v>530</v>
      </c>
      <c r="K58" s="77"/>
      <c r="L58" s="77"/>
      <c r="M58" s="8" t="s">
        <v>98</v>
      </c>
      <c r="N58" s="166">
        <v>200000000219</v>
      </c>
      <c r="O58" s="22">
        <v>0.23</v>
      </c>
      <c r="P58" s="22"/>
      <c r="Q58" s="22"/>
      <c r="R58" s="8" t="s">
        <v>747</v>
      </c>
    </row>
    <row r="59" spans="2:18" x14ac:dyDescent="0.25">
      <c r="B59">
        <v>19</v>
      </c>
      <c r="C59" t="s">
        <v>1908</v>
      </c>
      <c r="D59" t="s">
        <v>1811</v>
      </c>
      <c r="E59" t="s">
        <v>1690</v>
      </c>
      <c r="F59" t="s">
        <v>1874</v>
      </c>
      <c r="G59" t="s">
        <v>2</v>
      </c>
      <c r="H59" t="s">
        <v>45</v>
      </c>
      <c r="J59" s="11" t="s">
        <v>897</v>
      </c>
      <c r="K59" s="22"/>
      <c r="L59" s="10"/>
      <c r="M59" s="8" t="s">
        <v>98</v>
      </c>
      <c r="N59" s="166">
        <v>200000003329</v>
      </c>
      <c r="O59" s="22">
        <v>1</v>
      </c>
      <c r="P59" s="22"/>
      <c r="Q59" s="22"/>
      <c r="R59" s="8"/>
    </row>
    <row r="60" spans="2:18" x14ac:dyDescent="0.25">
      <c r="B60">
        <v>19</v>
      </c>
      <c r="C60" t="s">
        <v>1908</v>
      </c>
      <c r="D60" t="s">
        <v>1811</v>
      </c>
      <c r="E60" t="s">
        <v>1690</v>
      </c>
      <c r="F60" t="s">
        <v>1874</v>
      </c>
      <c r="G60" t="s">
        <v>2</v>
      </c>
      <c r="H60" t="s">
        <v>45</v>
      </c>
      <c r="J60" s="11" t="s">
        <v>531</v>
      </c>
      <c r="K60" s="75"/>
      <c r="L60" s="75"/>
      <c r="M60" s="8" t="s">
        <v>423</v>
      </c>
      <c r="N60" s="166">
        <v>200000000984</v>
      </c>
      <c r="O60" s="22">
        <v>0.85</v>
      </c>
      <c r="P60" s="22"/>
      <c r="Q60" s="22"/>
      <c r="R60" s="8" t="s">
        <v>749</v>
      </c>
    </row>
    <row r="61" spans="2:18" x14ac:dyDescent="0.25">
      <c r="B61">
        <v>19</v>
      </c>
      <c r="C61" t="s">
        <v>1908</v>
      </c>
      <c r="D61" t="s">
        <v>1811</v>
      </c>
      <c r="E61" t="s">
        <v>1690</v>
      </c>
      <c r="F61" t="s">
        <v>1874</v>
      </c>
      <c r="G61" t="s">
        <v>2</v>
      </c>
      <c r="H61" t="s">
        <v>45</v>
      </c>
      <c r="J61" s="11" t="s">
        <v>532</v>
      </c>
      <c r="K61" s="75"/>
      <c r="L61" s="75"/>
      <c r="M61" s="8" t="s">
        <v>98</v>
      </c>
      <c r="N61" s="166">
        <v>200000005543</v>
      </c>
      <c r="O61" s="22">
        <v>1</v>
      </c>
      <c r="P61" s="22"/>
      <c r="Q61" s="22"/>
      <c r="R61" s="8" t="s">
        <v>749</v>
      </c>
    </row>
    <row r="62" spans="2:18" x14ac:dyDescent="0.25">
      <c r="B62">
        <v>19</v>
      </c>
      <c r="C62" t="s">
        <v>1908</v>
      </c>
      <c r="D62" t="s">
        <v>1811</v>
      </c>
      <c r="E62" t="s">
        <v>1690</v>
      </c>
      <c r="F62" t="s">
        <v>1874</v>
      </c>
      <c r="G62" t="s">
        <v>2</v>
      </c>
      <c r="H62" t="s">
        <v>45</v>
      </c>
      <c r="J62" s="11" t="s">
        <v>533</v>
      </c>
      <c r="K62" s="75"/>
      <c r="L62" s="75"/>
      <c r="M62" s="8" t="s">
        <v>98</v>
      </c>
      <c r="N62" s="166">
        <v>200000006704</v>
      </c>
      <c r="O62" s="22">
        <v>1</v>
      </c>
      <c r="P62" s="22"/>
      <c r="Q62" s="22"/>
      <c r="R62" s="8" t="s">
        <v>17</v>
      </c>
    </row>
    <row r="63" spans="2:18" x14ac:dyDescent="0.25">
      <c r="B63">
        <v>20</v>
      </c>
      <c r="C63" t="s">
        <v>1908</v>
      </c>
      <c r="D63" t="s">
        <v>1811</v>
      </c>
      <c r="E63" t="s">
        <v>1690</v>
      </c>
      <c r="F63" t="s">
        <v>1875</v>
      </c>
      <c r="G63" t="s">
        <v>2</v>
      </c>
      <c r="H63" t="s">
        <v>45</v>
      </c>
      <c r="J63" s="11" t="s">
        <v>534</v>
      </c>
      <c r="K63" s="75"/>
      <c r="L63" s="75"/>
      <c r="M63" s="8" t="s">
        <v>98</v>
      </c>
      <c r="N63" s="166">
        <v>200000005588</v>
      </c>
      <c r="O63" s="22">
        <v>0.87</v>
      </c>
      <c r="P63" s="22"/>
      <c r="Q63" s="22"/>
      <c r="R63" s="8" t="s">
        <v>750</v>
      </c>
    </row>
    <row r="64" spans="2:18" x14ac:dyDescent="0.25">
      <c r="B64">
        <v>20</v>
      </c>
      <c r="C64" t="s">
        <v>1908</v>
      </c>
      <c r="D64" t="s">
        <v>1811</v>
      </c>
      <c r="E64" t="s">
        <v>1690</v>
      </c>
      <c r="F64" t="s">
        <v>1875</v>
      </c>
      <c r="G64" t="s">
        <v>2</v>
      </c>
      <c r="H64" t="s">
        <v>45</v>
      </c>
      <c r="J64" s="11" t="s">
        <v>535</v>
      </c>
      <c r="K64" s="75"/>
      <c r="L64" s="75"/>
      <c r="M64" s="8" t="s">
        <v>98</v>
      </c>
      <c r="N64" s="166">
        <v>200000007087</v>
      </c>
      <c r="O64" s="22">
        <v>1</v>
      </c>
      <c r="P64" s="22"/>
      <c r="Q64" s="22"/>
      <c r="R64" s="8" t="s">
        <v>750</v>
      </c>
    </row>
    <row r="65" spans="2:18" x14ac:dyDescent="0.25">
      <c r="B65">
        <v>21</v>
      </c>
      <c r="C65" t="s">
        <v>1908</v>
      </c>
      <c r="D65" t="s">
        <v>1811</v>
      </c>
      <c r="E65" t="s">
        <v>1690</v>
      </c>
      <c r="F65" t="s">
        <v>1876</v>
      </c>
      <c r="G65" t="s">
        <v>2</v>
      </c>
      <c r="H65" t="s">
        <v>45</v>
      </c>
      <c r="J65" s="11" t="s">
        <v>538</v>
      </c>
      <c r="K65" s="75"/>
      <c r="L65" s="75"/>
      <c r="M65" s="8" t="s">
        <v>98</v>
      </c>
      <c r="N65" s="166">
        <v>200000005589</v>
      </c>
      <c r="O65" s="22">
        <v>0.85</v>
      </c>
      <c r="P65" s="22"/>
      <c r="Q65" s="22"/>
      <c r="R65" s="8" t="s">
        <v>751</v>
      </c>
    </row>
    <row r="66" spans="2:18" x14ac:dyDescent="0.25">
      <c r="B66">
        <v>21</v>
      </c>
      <c r="C66" t="s">
        <v>1908</v>
      </c>
      <c r="D66" t="s">
        <v>1811</v>
      </c>
      <c r="E66" t="s">
        <v>1690</v>
      </c>
      <c r="F66" t="s">
        <v>1884</v>
      </c>
      <c r="G66" t="s">
        <v>2</v>
      </c>
      <c r="H66" t="s">
        <v>45</v>
      </c>
      <c r="J66" s="11" t="s">
        <v>898</v>
      </c>
      <c r="K66" s="22"/>
      <c r="L66" s="10"/>
      <c r="M66" s="8" t="s">
        <v>98</v>
      </c>
      <c r="N66" s="166">
        <v>200000006479</v>
      </c>
      <c r="O66" s="22">
        <v>0.9</v>
      </c>
      <c r="P66" s="22"/>
      <c r="Q66" s="22"/>
      <c r="R66" s="8"/>
    </row>
    <row r="67" spans="2:18" x14ac:dyDescent="0.25">
      <c r="B67">
        <v>21</v>
      </c>
      <c r="C67" t="s">
        <v>1908</v>
      </c>
      <c r="D67" t="s">
        <v>1811</v>
      </c>
      <c r="E67" t="s">
        <v>1690</v>
      </c>
      <c r="F67" t="s">
        <v>1884</v>
      </c>
      <c r="G67" t="s">
        <v>2</v>
      </c>
      <c r="H67" t="s">
        <v>45</v>
      </c>
      <c r="J67" s="11" t="s">
        <v>539</v>
      </c>
      <c r="K67" s="75"/>
      <c r="L67" s="75"/>
      <c r="M67" s="8" t="s">
        <v>98</v>
      </c>
      <c r="N67" s="166">
        <v>200000007063</v>
      </c>
      <c r="O67" s="22">
        <v>1</v>
      </c>
      <c r="P67" s="22"/>
      <c r="Q67" s="22"/>
      <c r="R67" s="8" t="s">
        <v>17</v>
      </c>
    </row>
    <row r="68" spans="2:18" x14ac:dyDescent="0.25">
      <c r="B68">
        <v>22</v>
      </c>
      <c r="C68" t="s">
        <v>1908</v>
      </c>
      <c r="D68" t="s">
        <v>1811</v>
      </c>
      <c r="E68" t="s">
        <v>1690</v>
      </c>
      <c r="F68" t="s">
        <v>1885</v>
      </c>
      <c r="G68" t="s">
        <v>10</v>
      </c>
      <c r="H68" t="s">
        <v>1818</v>
      </c>
      <c r="I68" t="s">
        <v>1817</v>
      </c>
      <c r="J68" s="11" t="s">
        <v>902</v>
      </c>
      <c r="K68" s="10"/>
      <c r="L68" s="10"/>
      <c r="M68" s="8" t="s">
        <v>98</v>
      </c>
      <c r="N68" s="166">
        <v>200000007246</v>
      </c>
      <c r="O68" s="10" t="s">
        <v>903</v>
      </c>
      <c r="P68" s="10"/>
      <c r="Q68" s="10"/>
      <c r="R68" s="8" t="s">
        <v>1514</v>
      </c>
    </row>
    <row r="69" spans="2:18" x14ac:dyDescent="0.25">
      <c r="B69">
        <v>23</v>
      </c>
      <c r="C69" t="s">
        <v>1908</v>
      </c>
      <c r="D69" t="s">
        <v>1811</v>
      </c>
      <c r="E69" t="s">
        <v>1690</v>
      </c>
      <c r="F69" t="s">
        <v>1864</v>
      </c>
      <c r="G69" t="s">
        <v>2</v>
      </c>
      <c r="H69" t="s">
        <v>45</v>
      </c>
      <c r="J69" s="11" t="s">
        <v>537</v>
      </c>
      <c r="K69" s="75"/>
      <c r="L69" s="75"/>
      <c r="M69" s="8" t="s">
        <v>98</v>
      </c>
      <c r="N69" s="166">
        <v>200000007091</v>
      </c>
      <c r="O69" s="8" t="s">
        <v>662</v>
      </c>
      <c r="P69" s="8"/>
      <c r="Q69" s="8"/>
      <c r="R69" s="8" t="s">
        <v>17</v>
      </c>
    </row>
    <row r="70" spans="2:18" x14ac:dyDescent="0.25">
      <c r="B70">
        <v>24</v>
      </c>
      <c r="C70" t="s">
        <v>1908</v>
      </c>
      <c r="D70" t="s">
        <v>1811</v>
      </c>
      <c r="E70" t="s">
        <v>1690</v>
      </c>
      <c r="F70" t="s">
        <v>1885</v>
      </c>
      <c r="G70" t="s">
        <v>2</v>
      </c>
      <c r="H70" t="s">
        <v>1818</v>
      </c>
      <c r="J70" s="11" t="s">
        <v>891</v>
      </c>
      <c r="K70" s="10"/>
      <c r="L70" s="10"/>
      <c r="M70" s="8" t="s">
        <v>98</v>
      </c>
      <c r="N70" s="166">
        <v>200000002329</v>
      </c>
      <c r="O70" s="10" t="s">
        <v>894</v>
      </c>
      <c r="P70" s="10"/>
      <c r="Q70" s="10"/>
      <c r="R70" s="8" t="s">
        <v>1514</v>
      </c>
    </row>
    <row r="71" spans="2:18" x14ac:dyDescent="0.25">
      <c r="B71">
        <v>25</v>
      </c>
      <c r="C71" t="s">
        <v>1908</v>
      </c>
      <c r="D71" t="s">
        <v>1811</v>
      </c>
      <c r="E71" t="s">
        <v>1824</v>
      </c>
      <c r="F71" t="s">
        <v>1825</v>
      </c>
      <c r="G71" t="s">
        <v>2</v>
      </c>
      <c r="H71" t="s">
        <v>45</v>
      </c>
      <c r="J71" s="11" t="s">
        <v>806</v>
      </c>
      <c r="K71" s="10"/>
      <c r="L71" s="10"/>
      <c r="M71" s="8"/>
      <c r="N71" s="166">
        <v>200000006951</v>
      </c>
      <c r="O71" s="8" t="s">
        <v>811</v>
      </c>
      <c r="P71" s="8"/>
      <c r="Q71" s="8"/>
      <c r="R71" s="8" t="s">
        <v>1496</v>
      </c>
    </row>
    <row r="72" spans="2:18" x14ac:dyDescent="0.25">
      <c r="B72">
        <v>26</v>
      </c>
      <c r="C72" t="s">
        <v>1908</v>
      </c>
      <c r="D72" t="s">
        <v>1811</v>
      </c>
      <c r="E72" t="s">
        <v>1824</v>
      </c>
      <c r="F72" t="s">
        <v>1825</v>
      </c>
      <c r="G72" t="s">
        <v>2</v>
      </c>
      <c r="H72" t="s">
        <v>1818</v>
      </c>
      <c r="J72" s="11" t="s">
        <v>808</v>
      </c>
      <c r="K72" s="12"/>
      <c r="L72" s="12"/>
      <c r="M72" s="8"/>
      <c r="N72" s="166">
        <v>200000007214</v>
      </c>
      <c r="O72" s="8" t="s">
        <v>1538</v>
      </c>
      <c r="P72" s="8"/>
      <c r="Q72" s="8"/>
      <c r="R72" s="8" t="s">
        <v>1514</v>
      </c>
    </row>
    <row r="73" spans="2:18" x14ac:dyDescent="0.25">
      <c r="B73">
        <v>27</v>
      </c>
      <c r="C73" t="s">
        <v>1908</v>
      </c>
      <c r="D73" t="s">
        <v>1811</v>
      </c>
      <c r="E73" t="s">
        <v>1824</v>
      </c>
      <c r="F73" t="s">
        <v>1825</v>
      </c>
      <c r="G73" t="s">
        <v>10</v>
      </c>
      <c r="H73" t="s">
        <v>1818</v>
      </c>
      <c r="I73" t="s">
        <v>1817</v>
      </c>
      <c r="J73" s="204" t="s">
        <v>1043</v>
      </c>
      <c r="K73" s="8"/>
      <c r="L73" s="8"/>
      <c r="M73" s="8" t="s">
        <v>98</v>
      </c>
      <c r="N73" s="166">
        <v>200000007066</v>
      </c>
      <c r="O73" s="8" t="s">
        <v>1044</v>
      </c>
      <c r="P73" s="8"/>
      <c r="Q73" s="8"/>
      <c r="R73" s="8" t="s">
        <v>17</v>
      </c>
    </row>
    <row r="74" spans="2:18" x14ac:dyDescent="0.25">
      <c r="B74">
        <v>28</v>
      </c>
      <c r="C74" t="s">
        <v>1908</v>
      </c>
      <c r="D74" t="s">
        <v>1811</v>
      </c>
      <c r="E74" t="s">
        <v>1824</v>
      </c>
      <c r="F74" t="s">
        <v>1825</v>
      </c>
      <c r="G74" t="s">
        <v>10</v>
      </c>
      <c r="H74" t="s">
        <v>1818</v>
      </c>
      <c r="I74" t="s">
        <v>11</v>
      </c>
      <c r="J74" s="11" t="s">
        <v>810</v>
      </c>
      <c r="K74" s="10" t="s">
        <v>1514</v>
      </c>
      <c r="L74" s="10"/>
      <c r="M74" s="8"/>
      <c r="N74" s="166">
        <v>200000002964</v>
      </c>
      <c r="O74" s="8" t="s">
        <v>812</v>
      </c>
      <c r="P74" s="8"/>
      <c r="Q74" s="8"/>
      <c r="R74" s="8" t="s">
        <v>1497</v>
      </c>
    </row>
    <row r="75" spans="2:18" x14ac:dyDescent="0.25">
      <c r="B75">
        <v>68</v>
      </c>
      <c r="C75" t="s">
        <v>1908</v>
      </c>
      <c r="D75" t="s">
        <v>1837</v>
      </c>
      <c r="E75" t="s">
        <v>1690</v>
      </c>
      <c r="F75" t="s">
        <v>1858</v>
      </c>
      <c r="G75" t="s">
        <v>10</v>
      </c>
      <c r="I75" t="s">
        <v>11</v>
      </c>
      <c r="J75" s="11" t="s">
        <v>198</v>
      </c>
      <c r="K75" s="8"/>
      <c r="L75" s="8"/>
      <c r="M75" s="8" t="s">
        <v>428</v>
      </c>
      <c r="N75" s="169">
        <v>200000000673</v>
      </c>
      <c r="O75" s="22">
        <v>0.1</v>
      </c>
      <c r="P75" s="22"/>
      <c r="Q75" s="22"/>
      <c r="R75" s="8" t="s">
        <v>184</v>
      </c>
    </row>
    <row r="76" spans="2:18" x14ac:dyDescent="0.25">
      <c r="B76">
        <v>68</v>
      </c>
      <c r="C76" t="s">
        <v>1908</v>
      </c>
      <c r="D76" t="s">
        <v>1837</v>
      </c>
      <c r="E76" t="s">
        <v>1690</v>
      </c>
      <c r="F76" t="s">
        <v>1858</v>
      </c>
      <c r="G76" t="s">
        <v>10</v>
      </c>
      <c r="I76" t="s">
        <v>11</v>
      </c>
      <c r="J76" s="11" t="s">
        <v>200</v>
      </c>
      <c r="K76" s="8"/>
      <c r="L76" s="8"/>
      <c r="M76" s="8" t="s">
        <v>428</v>
      </c>
      <c r="N76" s="169">
        <v>200000008050</v>
      </c>
      <c r="O76" s="22">
        <v>0.45</v>
      </c>
      <c r="P76" s="22"/>
      <c r="Q76" s="22"/>
      <c r="R76" s="8" t="s">
        <v>184</v>
      </c>
    </row>
    <row r="77" spans="2:18" x14ac:dyDescent="0.25">
      <c r="B77">
        <v>29</v>
      </c>
      <c r="C77" t="s">
        <v>1908</v>
      </c>
      <c r="D77" t="s">
        <v>1811</v>
      </c>
      <c r="E77" t="s">
        <v>1826</v>
      </c>
      <c r="F77" t="s">
        <v>1827</v>
      </c>
      <c r="G77" t="s">
        <v>2</v>
      </c>
      <c r="H77" t="s">
        <v>45</v>
      </c>
      <c r="J77" s="11" t="s">
        <v>27</v>
      </c>
      <c r="K77" s="22"/>
      <c r="L77" s="8"/>
      <c r="M77" s="8" t="s">
        <v>98</v>
      </c>
      <c r="N77" s="166">
        <v>200000002576</v>
      </c>
      <c r="O77" s="22">
        <v>1</v>
      </c>
      <c r="P77" s="22"/>
      <c r="Q77" s="22"/>
      <c r="R77" s="8"/>
    </row>
    <row r="78" spans="2:18" x14ac:dyDescent="0.25">
      <c r="B78">
        <v>29</v>
      </c>
      <c r="C78" t="s">
        <v>1908</v>
      </c>
      <c r="D78" t="s">
        <v>1811</v>
      </c>
      <c r="E78" t="s">
        <v>1826</v>
      </c>
      <c r="F78" t="s">
        <v>1827</v>
      </c>
      <c r="G78" t="s">
        <v>2</v>
      </c>
      <c r="H78" t="s">
        <v>45</v>
      </c>
      <c r="J78" s="11" t="s">
        <v>904</v>
      </c>
      <c r="K78" s="22"/>
      <c r="L78" s="8"/>
      <c r="M78" s="8" t="s">
        <v>98</v>
      </c>
      <c r="N78" s="166">
        <v>200000003279</v>
      </c>
      <c r="O78" s="22">
        <v>1</v>
      </c>
      <c r="P78" s="22"/>
      <c r="Q78" s="22"/>
      <c r="R78" s="8"/>
    </row>
    <row r="79" spans="2:18" x14ac:dyDescent="0.25">
      <c r="B79">
        <v>29</v>
      </c>
      <c r="C79" t="s">
        <v>1908</v>
      </c>
      <c r="D79" t="s">
        <v>1811</v>
      </c>
      <c r="E79" t="s">
        <v>1826</v>
      </c>
      <c r="F79" t="s">
        <v>1827</v>
      </c>
      <c r="G79" t="s">
        <v>2</v>
      </c>
      <c r="H79" t="s">
        <v>45</v>
      </c>
      <c r="J79" s="135" t="s">
        <v>29</v>
      </c>
      <c r="K79" s="123"/>
      <c r="L79" s="123"/>
      <c r="M79" s="123" t="s">
        <v>98</v>
      </c>
      <c r="N79" s="172">
        <v>200000007128</v>
      </c>
      <c r="O79" s="133">
        <v>1</v>
      </c>
      <c r="P79" s="133"/>
      <c r="Q79" s="133"/>
      <c r="R79" s="123" t="s">
        <v>38</v>
      </c>
    </row>
    <row r="80" spans="2:18" x14ac:dyDescent="0.25">
      <c r="B80">
        <v>29</v>
      </c>
      <c r="C80" t="s">
        <v>1908</v>
      </c>
      <c r="D80" t="s">
        <v>1811</v>
      </c>
      <c r="E80" t="s">
        <v>1826</v>
      </c>
      <c r="F80" t="s">
        <v>1827</v>
      </c>
      <c r="G80" t="s">
        <v>2</v>
      </c>
      <c r="H80" t="s">
        <v>45</v>
      </c>
      <c r="J80" s="11" t="s">
        <v>29</v>
      </c>
      <c r="K80" s="10"/>
      <c r="L80" s="10"/>
      <c r="M80" s="8"/>
      <c r="N80" s="166">
        <v>200000007128</v>
      </c>
      <c r="O80" s="22">
        <v>1</v>
      </c>
      <c r="P80" s="22"/>
      <c r="Q80" s="22"/>
      <c r="R80" s="8" t="s">
        <v>1500</v>
      </c>
    </row>
    <row r="81" spans="2:18" x14ac:dyDescent="0.25">
      <c r="B81">
        <v>29</v>
      </c>
      <c r="C81" t="s">
        <v>1908</v>
      </c>
      <c r="D81" t="s">
        <v>1811</v>
      </c>
      <c r="E81" t="s">
        <v>1826</v>
      </c>
      <c r="F81" t="s">
        <v>1827</v>
      </c>
      <c r="G81" t="s">
        <v>2</v>
      </c>
      <c r="H81" t="s">
        <v>45</v>
      </c>
      <c r="J81" s="11" t="s">
        <v>540</v>
      </c>
      <c r="K81" s="75"/>
      <c r="L81" s="75"/>
      <c r="M81" s="8" t="s">
        <v>98</v>
      </c>
      <c r="N81" s="166">
        <v>200000000217</v>
      </c>
      <c r="O81" s="22">
        <v>0.92</v>
      </c>
      <c r="P81" s="22"/>
      <c r="Q81" s="22"/>
      <c r="R81" s="97" t="s">
        <v>752</v>
      </c>
    </row>
    <row r="82" spans="2:18" x14ac:dyDescent="0.25">
      <c r="B82">
        <v>29</v>
      </c>
      <c r="C82" t="s">
        <v>1908</v>
      </c>
      <c r="D82" t="s">
        <v>1811</v>
      </c>
      <c r="E82" t="s">
        <v>1826</v>
      </c>
      <c r="F82" t="s">
        <v>1827</v>
      </c>
      <c r="G82" t="s">
        <v>2</v>
      </c>
      <c r="H82" t="s">
        <v>45</v>
      </c>
      <c r="J82" s="11" t="s">
        <v>541</v>
      </c>
      <c r="K82" s="75"/>
      <c r="L82" s="75"/>
      <c r="M82" s="8" t="s">
        <v>98</v>
      </c>
      <c r="N82" s="166">
        <v>200000000931</v>
      </c>
      <c r="O82" s="22">
        <v>0.92</v>
      </c>
      <c r="P82" s="22"/>
      <c r="Q82" s="22"/>
      <c r="R82" s="97" t="s">
        <v>752</v>
      </c>
    </row>
    <row r="83" spans="2:18" x14ac:dyDescent="0.25">
      <c r="B83">
        <v>29</v>
      </c>
      <c r="C83" t="s">
        <v>1908</v>
      </c>
      <c r="D83" t="s">
        <v>1811</v>
      </c>
      <c r="E83" t="s">
        <v>1826</v>
      </c>
      <c r="F83" t="s">
        <v>1827</v>
      </c>
      <c r="G83" t="s">
        <v>2</v>
      </c>
      <c r="H83" t="s">
        <v>45</v>
      </c>
      <c r="J83" s="11" t="s">
        <v>542</v>
      </c>
      <c r="K83" s="75"/>
      <c r="L83" s="75"/>
      <c r="M83" s="8" t="s">
        <v>98</v>
      </c>
      <c r="N83" s="166">
        <v>200000001607</v>
      </c>
      <c r="O83" s="22">
        <v>0.92</v>
      </c>
      <c r="P83" s="22"/>
      <c r="Q83" s="22"/>
      <c r="R83" s="97" t="s">
        <v>752</v>
      </c>
    </row>
    <row r="84" spans="2:18" x14ac:dyDescent="0.25">
      <c r="B84">
        <v>29</v>
      </c>
      <c r="C84" t="s">
        <v>1908</v>
      </c>
      <c r="D84" t="s">
        <v>1811</v>
      </c>
      <c r="E84" t="s">
        <v>1826</v>
      </c>
      <c r="F84" t="s">
        <v>1827</v>
      </c>
      <c r="G84" t="s">
        <v>2</v>
      </c>
      <c r="H84" t="s">
        <v>45</v>
      </c>
      <c r="J84" s="11" t="s">
        <v>544</v>
      </c>
      <c r="K84" s="75"/>
      <c r="L84" s="75"/>
      <c r="M84" s="8" t="s">
        <v>98</v>
      </c>
      <c r="N84" s="166">
        <v>200000005554</v>
      </c>
      <c r="O84" s="22">
        <v>0.85</v>
      </c>
      <c r="P84" s="22"/>
      <c r="Q84" s="22"/>
      <c r="R84" s="97" t="s">
        <v>752</v>
      </c>
    </row>
    <row r="85" spans="2:18" x14ac:dyDescent="0.25">
      <c r="B85">
        <v>49</v>
      </c>
      <c r="C85" t="s">
        <v>1908</v>
      </c>
      <c r="D85" t="s">
        <v>1837</v>
      </c>
      <c r="E85" t="s">
        <v>1838</v>
      </c>
      <c r="F85" t="s">
        <v>1886</v>
      </c>
      <c r="G85" t="s">
        <v>10</v>
      </c>
      <c r="I85" t="s">
        <v>1817</v>
      </c>
      <c r="J85" s="11" t="s">
        <v>90</v>
      </c>
      <c r="K85" s="8"/>
      <c r="L85" s="8"/>
      <c r="M85" s="8" t="s">
        <v>98</v>
      </c>
      <c r="N85" s="169">
        <v>200000000861</v>
      </c>
      <c r="O85" s="22">
        <v>0.1</v>
      </c>
      <c r="P85" s="22"/>
      <c r="Q85" s="22"/>
      <c r="R85" s="8" t="s">
        <v>18</v>
      </c>
    </row>
    <row r="86" spans="2:18" x14ac:dyDescent="0.25">
      <c r="B86">
        <v>49</v>
      </c>
      <c r="C86" t="s">
        <v>1908</v>
      </c>
      <c r="D86" t="s">
        <v>1837</v>
      </c>
      <c r="E86" t="s">
        <v>1838</v>
      </c>
      <c r="F86" t="s">
        <v>1886</v>
      </c>
      <c r="G86" t="s">
        <v>10</v>
      </c>
      <c r="I86" t="s">
        <v>1817</v>
      </c>
      <c r="J86" s="11" t="s">
        <v>92</v>
      </c>
      <c r="K86" s="8"/>
      <c r="L86" s="8"/>
      <c r="M86" s="8" t="s">
        <v>98</v>
      </c>
      <c r="N86" s="169">
        <v>200000001834</v>
      </c>
      <c r="O86" s="22">
        <v>0.08</v>
      </c>
      <c r="P86" s="22"/>
      <c r="Q86" s="22"/>
      <c r="R86" s="8" t="s">
        <v>96</v>
      </c>
    </row>
    <row r="87" spans="2:18" x14ac:dyDescent="0.25">
      <c r="B87">
        <v>49</v>
      </c>
      <c r="C87" t="s">
        <v>1908</v>
      </c>
      <c r="D87" t="s">
        <v>1837</v>
      </c>
      <c r="E87" t="s">
        <v>1838</v>
      </c>
      <c r="F87" t="s">
        <v>1886</v>
      </c>
      <c r="G87" t="s">
        <v>10</v>
      </c>
      <c r="I87" t="s">
        <v>1817</v>
      </c>
      <c r="J87" s="11" t="s">
        <v>93</v>
      </c>
      <c r="K87" s="8"/>
      <c r="L87" s="8"/>
      <c r="M87" s="8" t="s">
        <v>98</v>
      </c>
      <c r="N87" s="169">
        <v>200000006701</v>
      </c>
      <c r="O87" s="23">
        <v>9.8900000000000002E-2</v>
      </c>
      <c r="P87" s="23"/>
      <c r="Q87" s="23"/>
      <c r="R87" s="8" t="s">
        <v>107</v>
      </c>
    </row>
    <row r="88" spans="2:18" x14ac:dyDescent="0.25">
      <c r="B88">
        <v>30</v>
      </c>
      <c r="C88" t="s">
        <v>1908</v>
      </c>
      <c r="D88" t="s">
        <v>1811</v>
      </c>
      <c r="E88" t="s">
        <v>1826</v>
      </c>
      <c r="F88" t="s">
        <v>1827</v>
      </c>
      <c r="G88" t="s">
        <v>2</v>
      </c>
      <c r="H88" t="s">
        <v>1818</v>
      </c>
      <c r="J88" s="135" t="s">
        <v>545</v>
      </c>
      <c r="K88" s="139"/>
      <c r="L88" s="139"/>
      <c r="M88" s="123" t="s">
        <v>98</v>
      </c>
      <c r="N88" s="167">
        <v>200000000218</v>
      </c>
      <c r="O88" s="133">
        <v>0.12</v>
      </c>
      <c r="P88" s="133"/>
      <c r="Q88" s="133"/>
      <c r="R88" s="143" t="s">
        <v>752</v>
      </c>
    </row>
    <row r="89" spans="2:18" x14ac:dyDescent="0.25">
      <c r="B89">
        <v>30</v>
      </c>
      <c r="C89" t="s">
        <v>1908</v>
      </c>
      <c r="D89" t="s">
        <v>1811</v>
      </c>
      <c r="E89" t="s">
        <v>1826</v>
      </c>
      <c r="F89" t="s">
        <v>1827</v>
      </c>
      <c r="G89" t="s">
        <v>2</v>
      </c>
      <c r="H89" t="s">
        <v>1818</v>
      </c>
      <c r="J89" s="11" t="s">
        <v>546</v>
      </c>
      <c r="K89" s="77"/>
      <c r="L89" s="77"/>
      <c r="M89" s="10" t="s">
        <v>423</v>
      </c>
      <c r="N89" s="166">
        <v>200000001606</v>
      </c>
      <c r="O89" s="22">
        <v>0.12</v>
      </c>
      <c r="P89" s="22"/>
      <c r="Q89" s="22"/>
      <c r="R89" s="8" t="s">
        <v>753</v>
      </c>
    </row>
    <row r="90" spans="2:18" x14ac:dyDescent="0.25">
      <c r="B90">
        <v>30</v>
      </c>
      <c r="C90" t="s">
        <v>1908</v>
      </c>
      <c r="D90" t="s">
        <v>1811</v>
      </c>
      <c r="E90" t="s">
        <v>1826</v>
      </c>
      <c r="F90" t="s">
        <v>1827</v>
      </c>
      <c r="G90" t="s">
        <v>2</v>
      </c>
      <c r="H90" t="s">
        <v>1818</v>
      </c>
      <c r="J90" s="123" t="s">
        <v>49</v>
      </c>
      <c r="K90" s="123"/>
      <c r="L90" s="123"/>
      <c r="M90" s="123" t="s">
        <v>98</v>
      </c>
      <c r="N90" s="172">
        <v>200000006814</v>
      </c>
      <c r="O90" s="133">
        <v>0.12</v>
      </c>
      <c r="P90" s="133"/>
      <c r="Q90" s="133"/>
      <c r="R90" s="123" t="s">
        <v>41</v>
      </c>
    </row>
    <row r="91" spans="2:18" x14ac:dyDescent="0.25">
      <c r="B91">
        <v>30</v>
      </c>
      <c r="C91" t="s">
        <v>1908</v>
      </c>
      <c r="D91" t="s">
        <v>1811</v>
      </c>
      <c r="E91" t="s">
        <v>1826</v>
      </c>
      <c r="F91" t="s">
        <v>1827</v>
      </c>
      <c r="G91" t="s">
        <v>2</v>
      </c>
      <c r="H91" t="s">
        <v>1818</v>
      </c>
      <c r="J91" s="11" t="s">
        <v>29</v>
      </c>
      <c r="K91" s="22"/>
      <c r="L91" s="8"/>
      <c r="M91" s="8" t="s">
        <v>98</v>
      </c>
      <c r="N91" s="166">
        <v>200000007127</v>
      </c>
      <c r="O91" s="22">
        <v>1</v>
      </c>
      <c r="P91" s="22"/>
      <c r="Q91" s="22"/>
      <c r="R91" s="8"/>
    </row>
    <row r="92" spans="2:18" x14ac:dyDescent="0.25">
      <c r="B92">
        <v>30</v>
      </c>
      <c r="C92" t="s">
        <v>1908</v>
      </c>
      <c r="D92" t="s">
        <v>1811</v>
      </c>
      <c r="E92" t="s">
        <v>1826</v>
      </c>
      <c r="F92" t="s">
        <v>1827</v>
      </c>
      <c r="G92" t="s">
        <v>2</v>
      </c>
      <c r="H92" t="s">
        <v>1818</v>
      </c>
      <c r="J92" s="11" t="s">
        <v>817</v>
      </c>
      <c r="K92" s="10"/>
      <c r="L92" s="10"/>
      <c r="M92" s="8"/>
      <c r="N92" s="166">
        <v>200000007205</v>
      </c>
      <c r="O92" s="23">
        <v>0.89500000000000002</v>
      </c>
      <c r="P92" s="23"/>
      <c r="Q92" s="23"/>
      <c r="R92" s="8" t="s">
        <v>1501</v>
      </c>
    </row>
    <row r="93" spans="2:18" x14ac:dyDescent="0.25">
      <c r="B93">
        <v>31</v>
      </c>
      <c r="C93" t="s">
        <v>1908</v>
      </c>
      <c r="D93" t="s">
        <v>1811</v>
      </c>
      <c r="E93" t="s">
        <v>1826</v>
      </c>
      <c r="F93" t="s">
        <v>1827</v>
      </c>
      <c r="G93" t="s">
        <v>10</v>
      </c>
      <c r="H93" t="s">
        <v>1818</v>
      </c>
      <c r="I93" t="s">
        <v>1817</v>
      </c>
      <c r="J93" s="8" t="s">
        <v>820</v>
      </c>
      <c r="K93" s="10"/>
      <c r="L93" s="10"/>
      <c r="M93" s="8" t="s">
        <v>98</v>
      </c>
      <c r="N93" s="169">
        <v>200000006949</v>
      </c>
      <c r="O93" s="23">
        <v>0.11700000000000001</v>
      </c>
      <c r="P93" s="23"/>
      <c r="Q93" s="23"/>
      <c r="R93" s="8" t="s">
        <v>381</v>
      </c>
    </row>
    <row r="94" spans="2:18" x14ac:dyDescent="0.25">
      <c r="B94">
        <v>31</v>
      </c>
      <c r="C94" t="s">
        <v>1908</v>
      </c>
      <c r="D94" t="s">
        <v>1811</v>
      </c>
      <c r="E94" t="s">
        <v>1826</v>
      </c>
      <c r="F94" t="s">
        <v>1827</v>
      </c>
      <c r="G94" t="s">
        <v>10</v>
      </c>
      <c r="H94" t="s">
        <v>1818</v>
      </c>
      <c r="I94" t="s">
        <v>1817</v>
      </c>
      <c r="J94" s="11" t="s">
        <v>820</v>
      </c>
      <c r="K94" s="10"/>
      <c r="L94" s="10"/>
      <c r="M94" s="8"/>
      <c r="N94" s="166">
        <v>200000006949</v>
      </c>
      <c r="O94" s="23">
        <v>0.11700000000000001</v>
      </c>
      <c r="P94" s="23"/>
      <c r="Q94" s="23"/>
      <c r="R94" s="8" t="s">
        <v>1500</v>
      </c>
    </row>
    <row r="95" spans="2:18" x14ac:dyDescent="0.25">
      <c r="B95">
        <v>31</v>
      </c>
      <c r="C95" t="s">
        <v>1908</v>
      </c>
      <c r="D95" t="s">
        <v>1811</v>
      </c>
      <c r="E95" t="s">
        <v>1826</v>
      </c>
      <c r="F95" t="s">
        <v>1827</v>
      </c>
      <c r="G95" t="s">
        <v>10</v>
      </c>
      <c r="H95" t="s">
        <v>1818</v>
      </c>
      <c r="I95" t="s">
        <v>1817</v>
      </c>
      <c r="J95" s="204" t="s">
        <v>1030</v>
      </c>
      <c r="K95" s="10"/>
      <c r="L95" s="10"/>
      <c r="M95" s="8" t="s">
        <v>98</v>
      </c>
      <c r="N95" s="166">
        <v>200000007058</v>
      </c>
      <c r="O95" s="23">
        <v>0.125</v>
      </c>
      <c r="P95" s="23"/>
      <c r="Q95" s="23"/>
      <c r="R95" s="8" t="s">
        <v>17</v>
      </c>
    </row>
    <row r="96" spans="2:18" x14ac:dyDescent="0.25">
      <c r="B96">
        <v>32</v>
      </c>
      <c r="C96" t="s">
        <v>1908</v>
      </c>
      <c r="D96" t="s">
        <v>1811</v>
      </c>
      <c r="E96" t="s">
        <v>1826</v>
      </c>
      <c r="F96" t="s">
        <v>1828</v>
      </c>
      <c r="G96" t="s">
        <v>2</v>
      </c>
      <c r="H96" t="s">
        <v>45</v>
      </c>
      <c r="J96" s="11" t="s">
        <v>906</v>
      </c>
      <c r="K96" s="23" t="s">
        <v>1630</v>
      </c>
      <c r="L96" s="8"/>
      <c r="M96" s="8" t="s">
        <v>98</v>
      </c>
      <c r="N96" s="166">
        <v>200000005232</v>
      </c>
      <c r="O96" s="23">
        <v>4.4600000000000001E-2</v>
      </c>
      <c r="P96" s="23"/>
      <c r="Q96" s="23"/>
      <c r="R96" s="23" t="s">
        <v>1632</v>
      </c>
    </row>
    <row r="97" spans="2:18" x14ac:dyDescent="0.25">
      <c r="B97">
        <v>32</v>
      </c>
      <c r="C97" t="s">
        <v>1908</v>
      </c>
      <c r="D97" t="s">
        <v>1811</v>
      </c>
      <c r="E97" t="s">
        <v>1826</v>
      </c>
      <c r="F97" t="s">
        <v>1828</v>
      </c>
      <c r="G97" t="s">
        <v>2</v>
      </c>
      <c r="H97" t="s">
        <v>45</v>
      </c>
      <c r="J97" s="11" t="s">
        <v>458</v>
      </c>
      <c r="K97" s="12"/>
      <c r="L97" s="12"/>
      <c r="M97" s="10" t="s">
        <v>98</v>
      </c>
      <c r="N97" s="169">
        <v>200000005401</v>
      </c>
      <c r="O97" s="22">
        <v>0.85</v>
      </c>
      <c r="P97" s="22"/>
      <c r="Q97" s="22"/>
      <c r="R97" s="8" t="s">
        <v>459</v>
      </c>
    </row>
    <row r="98" spans="2:18" x14ac:dyDescent="0.25">
      <c r="B98">
        <v>32</v>
      </c>
      <c r="C98" t="s">
        <v>1908</v>
      </c>
      <c r="D98" t="s">
        <v>1811</v>
      </c>
      <c r="E98" t="s">
        <v>1826</v>
      </c>
      <c r="F98" t="s">
        <v>1828</v>
      </c>
      <c r="G98" t="s">
        <v>2</v>
      </c>
      <c r="H98" t="s">
        <v>45</v>
      </c>
      <c r="J98" s="11" t="s">
        <v>547</v>
      </c>
      <c r="K98" s="75"/>
      <c r="L98" s="75"/>
      <c r="M98" s="8" t="s">
        <v>98</v>
      </c>
      <c r="N98" s="166">
        <v>200000005585</v>
      </c>
      <c r="O98" s="22">
        <v>0.85</v>
      </c>
      <c r="P98" s="22"/>
      <c r="Q98" s="22"/>
      <c r="R98" s="8" t="s">
        <v>754</v>
      </c>
    </row>
    <row r="99" spans="2:18" x14ac:dyDescent="0.25">
      <c r="B99">
        <v>32</v>
      </c>
      <c r="C99" t="s">
        <v>1908</v>
      </c>
      <c r="D99" t="s">
        <v>1811</v>
      </c>
      <c r="E99" t="s">
        <v>1826</v>
      </c>
      <c r="F99" t="s">
        <v>1828</v>
      </c>
      <c r="G99" t="s">
        <v>2</v>
      </c>
      <c r="H99" t="s">
        <v>45</v>
      </c>
      <c r="J99" s="11" t="s">
        <v>549</v>
      </c>
      <c r="K99" s="75"/>
      <c r="L99" s="75"/>
      <c r="M99" s="8" t="s">
        <v>98</v>
      </c>
      <c r="N99" s="166">
        <v>200000006165</v>
      </c>
      <c r="O99" s="23">
        <v>0.90100000000000002</v>
      </c>
      <c r="P99" s="23"/>
      <c r="Q99" s="23"/>
      <c r="R99" s="8" t="s">
        <v>754</v>
      </c>
    </row>
    <row r="100" spans="2:18" x14ac:dyDescent="0.25">
      <c r="B100">
        <v>32</v>
      </c>
      <c r="C100" t="s">
        <v>1908</v>
      </c>
      <c r="D100" t="s">
        <v>1811</v>
      </c>
      <c r="E100" t="s">
        <v>1826</v>
      </c>
      <c r="F100" t="s">
        <v>1828</v>
      </c>
      <c r="G100" t="s">
        <v>2</v>
      </c>
      <c r="H100" t="s">
        <v>45</v>
      </c>
      <c r="J100" s="11" t="s">
        <v>29</v>
      </c>
      <c r="K100" s="10"/>
      <c r="L100" s="10"/>
      <c r="M100" s="8"/>
      <c r="N100" s="166">
        <v>200000007141</v>
      </c>
      <c r="O100" s="8"/>
      <c r="P100" s="8"/>
      <c r="Q100" s="8"/>
      <c r="R100" s="8" t="s">
        <v>1502</v>
      </c>
    </row>
    <row r="101" spans="2:18" x14ac:dyDescent="0.25">
      <c r="B101">
        <v>33</v>
      </c>
      <c r="C101" t="s">
        <v>1908</v>
      </c>
      <c r="D101" t="s">
        <v>1811</v>
      </c>
      <c r="E101" t="s">
        <v>1826</v>
      </c>
      <c r="F101" t="s">
        <v>1828</v>
      </c>
      <c r="G101" t="s">
        <v>2</v>
      </c>
      <c r="H101" t="s">
        <v>1818</v>
      </c>
      <c r="J101" s="11" t="s">
        <v>819</v>
      </c>
      <c r="K101" s="10"/>
      <c r="L101" s="10"/>
      <c r="M101" s="8"/>
      <c r="N101" s="166">
        <v>200000007177</v>
      </c>
      <c r="O101" s="22">
        <v>0.14000000000000001</v>
      </c>
      <c r="P101" s="22"/>
      <c r="Q101" s="22"/>
      <c r="R101" s="8" t="s">
        <v>1503</v>
      </c>
    </row>
    <row r="102" spans="2:18" ht="1.5" customHeight="1" x14ac:dyDescent="0.25">
      <c r="B102">
        <v>33</v>
      </c>
      <c r="C102" t="s">
        <v>1908</v>
      </c>
      <c r="D102" t="s">
        <v>1811</v>
      </c>
      <c r="E102" t="s">
        <v>1826</v>
      </c>
      <c r="F102" t="s">
        <v>1828</v>
      </c>
      <c r="G102" t="s">
        <v>2</v>
      </c>
      <c r="H102" t="s">
        <v>1818</v>
      </c>
      <c r="J102" s="11" t="s">
        <v>909</v>
      </c>
      <c r="K102" s="22"/>
      <c r="L102" s="8"/>
      <c r="M102" s="8" t="s">
        <v>98</v>
      </c>
      <c r="N102" s="166">
        <v>200000002478</v>
      </c>
      <c r="O102" s="22">
        <v>0.14000000000000001</v>
      </c>
      <c r="P102" s="22"/>
      <c r="Q102" s="22"/>
      <c r="R102" s="8"/>
    </row>
    <row r="103" spans="2:18" ht="15.6" customHeight="1" x14ac:dyDescent="0.25">
      <c r="B103">
        <v>34</v>
      </c>
      <c r="C103" t="s">
        <v>1908</v>
      </c>
      <c r="D103" t="s">
        <v>1811</v>
      </c>
      <c r="E103" t="s">
        <v>1826</v>
      </c>
      <c r="F103" t="s">
        <v>1828</v>
      </c>
      <c r="G103" t="s">
        <v>10</v>
      </c>
      <c r="H103" t="s">
        <v>1818</v>
      </c>
      <c r="I103" t="s">
        <v>11</v>
      </c>
      <c r="J103" s="11" t="s">
        <v>821</v>
      </c>
      <c r="K103" s="8" t="s">
        <v>1509</v>
      </c>
      <c r="L103" s="8" t="s">
        <v>1829</v>
      </c>
      <c r="M103" s="8" t="s">
        <v>1830</v>
      </c>
      <c r="N103" s="166">
        <v>200000005041</v>
      </c>
      <c r="O103" s="22">
        <v>0.3</v>
      </c>
      <c r="P103" s="22"/>
      <c r="Q103" s="22"/>
      <c r="R103" s="8" t="s">
        <v>1497</v>
      </c>
    </row>
    <row r="104" spans="2:18" x14ac:dyDescent="0.25">
      <c r="B104">
        <v>35</v>
      </c>
      <c r="C104" t="s">
        <v>1908</v>
      </c>
      <c r="D104" t="s">
        <v>1811</v>
      </c>
      <c r="E104" t="s">
        <v>1831</v>
      </c>
      <c r="F104" t="s">
        <v>1832</v>
      </c>
      <c r="G104" t="s">
        <v>2</v>
      </c>
      <c r="H104" t="s">
        <v>45</v>
      </c>
      <c r="J104" s="11" t="s">
        <v>911</v>
      </c>
      <c r="K104" s="10"/>
      <c r="L104" s="8"/>
      <c r="M104" s="8" t="s">
        <v>98</v>
      </c>
      <c r="N104" s="166">
        <v>200000002328</v>
      </c>
      <c r="O104" s="10" t="s">
        <v>913</v>
      </c>
      <c r="P104" s="10"/>
      <c r="Q104" s="10"/>
      <c r="R104" s="8" t="s">
        <v>1514</v>
      </c>
    </row>
    <row r="105" spans="2:18" x14ac:dyDescent="0.25">
      <c r="B105">
        <v>35</v>
      </c>
      <c r="C105" t="s">
        <v>1908</v>
      </c>
      <c r="D105" t="s">
        <v>1811</v>
      </c>
      <c r="E105" t="s">
        <v>1831</v>
      </c>
      <c r="F105" t="s">
        <v>1832</v>
      </c>
      <c r="G105" t="s">
        <v>2</v>
      </c>
      <c r="H105" t="s">
        <v>45</v>
      </c>
      <c r="J105" s="11" t="s">
        <v>912</v>
      </c>
      <c r="K105" s="10"/>
      <c r="L105" s="8"/>
      <c r="M105" s="8" t="s">
        <v>98</v>
      </c>
      <c r="N105" s="166">
        <v>200000002404</v>
      </c>
      <c r="O105" s="10" t="s">
        <v>914</v>
      </c>
      <c r="P105" s="10"/>
      <c r="Q105" s="10"/>
      <c r="R105" s="8" t="s">
        <v>1514</v>
      </c>
    </row>
    <row r="106" spans="2:18" x14ac:dyDescent="0.25">
      <c r="B106">
        <v>35</v>
      </c>
      <c r="C106" t="s">
        <v>1908</v>
      </c>
      <c r="D106" t="s">
        <v>1811</v>
      </c>
      <c r="E106" t="s">
        <v>1831</v>
      </c>
      <c r="F106" t="s">
        <v>1832</v>
      </c>
      <c r="G106" t="s">
        <v>2</v>
      </c>
      <c r="H106" t="s">
        <v>45</v>
      </c>
      <c r="J106" s="11" t="s">
        <v>550</v>
      </c>
      <c r="K106" s="75"/>
      <c r="L106" s="75"/>
      <c r="M106" s="8" t="s">
        <v>98</v>
      </c>
      <c r="N106" s="166">
        <v>200000005587</v>
      </c>
      <c r="O106" s="8" t="s">
        <v>664</v>
      </c>
      <c r="P106" s="8"/>
      <c r="Q106" s="8"/>
      <c r="R106" s="8" t="s">
        <v>134</v>
      </c>
    </row>
    <row r="107" spans="2:18" x14ac:dyDescent="0.25">
      <c r="B107">
        <v>35</v>
      </c>
      <c r="C107" t="s">
        <v>1908</v>
      </c>
      <c r="D107" t="s">
        <v>1811</v>
      </c>
      <c r="E107" t="s">
        <v>1831</v>
      </c>
      <c r="F107" t="s">
        <v>1832</v>
      </c>
      <c r="G107" t="s">
        <v>2</v>
      </c>
      <c r="H107" t="s">
        <v>45</v>
      </c>
      <c r="J107" s="11" t="s">
        <v>461</v>
      </c>
      <c r="K107" s="8"/>
      <c r="L107" s="8"/>
      <c r="M107" s="8" t="s">
        <v>98</v>
      </c>
      <c r="N107" s="169">
        <v>200000006948</v>
      </c>
      <c r="O107" s="22">
        <v>0.75</v>
      </c>
      <c r="P107" s="22"/>
      <c r="Q107" s="22"/>
      <c r="R107" s="8" t="s">
        <v>381</v>
      </c>
    </row>
    <row r="108" spans="2:18" x14ac:dyDescent="0.25">
      <c r="B108">
        <v>35</v>
      </c>
      <c r="C108" t="s">
        <v>1908</v>
      </c>
      <c r="D108" t="s">
        <v>1811</v>
      </c>
      <c r="E108" t="s">
        <v>1831</v>
      </c>
      <c r="F108" t="s">
        <v>1832</v>
      </c>
      <c r="G108" t="s">
        <v>2</v>
      </c>
      <c r="H108" t="s">
        <v>45</v>
      </c>
      <c r="J108" s="11" t="s">
        <v>461</v>
      </c>
      <c r="K108" s="10"/>
      <c r="L108" s="10"/>
      <c r="M108" s="8"/>
      <c r="N108" s="166">
        <v>200000006948</v>
      </c>
      <c r="O108" s="8" t="s">
        <v>824</v>
      </c>
      <c r="P108" s="8"/>
      <c r="Q108" s="8"/>
      <c r="R108" s="8" t="s">
        <v>1497</v>
      </c>
    </row>
    <row r="109" spans="2:18" x14ac:dyDescent="0.25">
      <c r="B109">
        <v>36</v>
      </c>
      <c r="C109" t="s">
        <v>1908</v>
      </c>
      <c r="D109" t="s">
        <v>1811</v>
      </c>
      <c r="E109" t="s">
        <v>1831</v>
      </c>
      <c r="F109" t="s">
        <v>1832</v>
      </c>
      <c r="G109" t="s">
        <v>2</v>
      </c>
      <c r="H109" t="s">
        <v>1818</v>
      </c>
      <c r="J109" s="11" t="s">
        <v>826</v>
      </c>
      <c r="K109" s="10"/>
      <c r="L109" s="10"/>
      <c r="M109" s="8"/>
      <c r="N109" s="166">
        <v>200000006727</v>
      </c>
      <c r="O109" s="8" t="s">
        <v>828</v>
      </c>
      <c r="P109" s="8"/>
      <c r="Q109" s="8"/>
      <c r="R109" s="8" t="s">
        <v>1497</v>
      </c>
    </row>
    <row r="110" spans="2:18" x14ac:dyDescent="0.25">
      <c r="B110">
        <v>36</v>
      </c>
      <c r="C110" t="s">
        <v>1908</v>
      </c>
      <c r="D110" t="s">
        <v>1811</v>
      </c>
      <c r="E110" t="s">
        <v>1831</v>
      </c>
      <c r="F110" t="s">
        <v>1832</v>
      </c>
      <c r="G110" t="s">
        <v>2</v>
      </c>
      <c r="H110" t="s">
        <v>1818</v>
      </c>
      <c r="J110" s="11" t="s">
        <v>827</v>
      </c>
      <c r="K110" s="10"/>
      <c r="L110" s="10"/>
      <c r="M110" s="8"/>
      <c r="N110" s="166">
        <v>200000007164</v>
      </c>
      <c r="O110" s="8" t="s">
        <v>829</v>
      </c>
      <c r="P110" s="8"/>
      <c r="Q110" s="8"/>
      <c r="R110" s="8" t="s">
        <v>1497</v>
      </c>
    </row>
    <row r="111" spans="2:18" x14ac:dyDescent="0.25">
      <c r="B111">
        <v>36</v>
      </c>
      <c r="C111" t="s">
        <v>1908</v>
      </c>
      <c r="D111" t="s">
        <v>1811</v>
      </c>
      <c r="E111" t="s">
        <v>1831</v>
      </c>
      <c r="F111" t="s">
        <v>1832</v>
      </c>
      <c r="G111" t="s">
        <v>2</v>
      </c>
      <c r="H111" t="s">
        <v>1818</v>
      </c>
      <c r="J111" s="11" t="s">
        <v>918</v>
      </c>
      <c r="K111" s="10"/>
      <c r="L111" s="10"/>
      <c r="M111" s="8" t="s">
        <v>98</v>
      </c>
      <c r="N111" s="166">
        <v>200000008884</v>
      </c>
      <c r="O111" s="10" t="s">
        <v>829</v>
      </c>
      <c r="P111" s="10"/>
      <c r="Q111" s="10"/>
      <c r="R111" s="8" t="s">
        <v>1514</v>
      </c>
    </row>
    <row r="112" spans="2:18" x14ac:dyDescent="0.25">
      <c r="B112">
        <v>37</v>
      </c>
      <c r="C112" t="s">
        <v>1908</v>
      </c>
      <c r="D112" t="s">
        <v>1811</v>
      </c>
      <c r="E112" t="s">
        <v>1831</v>
      </c>
      <c r="F112" t="s">
        <v>1832</v>
      </c>
      <c r="G112" t="s">
        <v>10</v>
      </c>
      <c r="H112" t="s">
        <v>1818</v>
      </c>
      <c r="I112" t="s">
        <v>1817</v>
      </c>
      <c r="J112" s="8" t="s">
        <v>1486</v>
      </c>
      <c r="K112" s="8" t="s">
        <v>1514</v>
      </c>
      <c r="L112" s="8"/>
      <c r="M112" s="8"/>
      <c r="N112" s="166">
        <v>200000001676</v>
      </c>
      <c r="O112" s="8"/>
      <c r="P112" s="8"/>
      <c r="Q112" s="8"/>
      <c r="R112" s="8"/>
    </row>
    <row r="113" spans="2:18" x14ac:dyDescent="0.25">
      <c r="B113">
        <v>37</v>
      </c>
      <c r="C113" t="s">
        <v>1908</v>
      </c>
      <c r="D113" t="s">
        <v>1811</v>
      </c>
      <c r="E113" t="s">
        <v>1831</v>
      </c>
      <c r="F113" t="s">
        <v>1832</v>
      </c>
      <c r="G113" t="s">
        <v>10</v>
      </c>
      <c r="H113" t="s">
        <v>1818</v>
      </c>
      <c r="I113" t="s">
        <v>1817</v>
      </c>
      <c r="J113" s="10" t="s">
        <v>1577</v>
      </c>
      <c r="K113" s="10"/>
      <c r="L113" s="10"/>
      <c r="M113" s="8" t="s">
        <v>98</v>
      </c>
      <c r="N113" s="166">
        <v>200000006729</v>
      </c>
      <c r="O113" s="10" t="s">
        <v>1579</v>
      </c>
      <c r="P113" s="10"/>
      <c r="Q113" s="10"/>
      <c r="R113" s="8" t="s">
        <v>1492</v>
      </c>
    </row>
    <row r="114" spans="2:18" x14ac:dyDescent="0.25">
      <c r="B114">
        <v>37</v>
      </c>
      <c r="C114" t="s">
        <v>1908</v>
      </c>
      <c r="D114" t="s">
        <v>1811</v>
      </c>
      <c r="E114" t="s">
        <v>1831</v>
      </c>
      <c r="F114" t="s">
        <v>1832</v>
      </c>
      <c r="G114" t="s">
        <v>10</v>
      </c>
      <c r="H114" t="s">
        <v>1818</v>
      </c>
      <c r="I114" t="s">
        <v>1817</v>
      </c>
      <c r="J114" s="204" t="s">
        <v>1037</v>
      </c>
      <c r="K114" s="10"/>
      <c r="L114" s="10"/>
      <c r="M114" s="8" t="s">
        <v>98</v>
      </c>
      <c r="N114" s="166">
        <v>200000007061</v>
      </c>
      <c r="O114" s="8" t="s">
        <v>1039</v>
      </c>
      <c r="P114" s="8"/>
      <c r="Q114" s="8"/>
      <c r="R114" s="8" t="s">
        <v>17</v>
      </c>
    </row>
    <row r="115" spans="2:18" x14ac:dyDescent="0.25">
      <c r="B115">
        <v>38</v>
      </c>
      <c r="C115" t="s">
        <v>1908</v>
      </c>
      <c r="D115" t="s">
        <v>1811</v>
      </c>
      <c r="E115" t="s">
        <v>1831</v>
      </c>
      <c r="F115" t="s">
        <v>1832</v>
      </c>
      <c r="G115" t="s">
        <v>10</v>
      </c>
      <c r="H115" t="s">
        <v>1818</v>
      </c>
      <c r="I115" t="s">
        <v>11</v>
      </c>
      <c r="J115" s="11" t="s">
        <v>832</v>
      </c>
      <c r="K115" s="10" t="s">
        <v>1514</v>
      </c>
      <c r="L115" s="10"/>
      <c r="M115" s="8"/>
      <c r="N115" s="166">
        <v>200000003757</v>
      </c>
      <c r="O115" s="10" t="s">
        <v>835</v>
      </c>
      <c r="P115" s="10"/>
      <c r="Q115" s="10"/>
      <c r="R115" s="8" t="s">
        <v>1497</v>
      </c>
    </row>
    <row r="116" spans="2:18" x14ac:dyDescent="0.25">
      <c r="B116">
        <v>39</v>
      </c>
      <c r="C116" t="s">
        <v>1908</v>
      </c>
      <c r="D116" t="s">
        <v>1811</v>
      </c>
      <c r="E116" t="s">
        <v>1833</v>
      </c>
      <c r="F116" t="s">
        <v>1834</v>
      </c>
      <c r="G116" t="s">
        <v>2</v>
      </c>
      <c r="H116" t="s">
        <v>45</v>
      </c>
      <c r="J116" s="11" t="s">
        <v>836</v>
      </c>
      <c r="K116" s="10"/>
      <c r="L116" s="10"/>
      <c r="M116" s="8"/>
      <c r="N116" s="166">
        <v>200000000429</v>
      </c>
      <c r="O116" s="10" t="s">
        <v>837</v>
      </c>
      <c r="P116" s="10"/>
      <c r="Q116" s="10"/>
      <c r="R116" s="8" t="s">
        <v>1497</v>
      </c>
    </row>
    <row r="117" spans="2:18" x14ac:dyDescent="0.25">
      <c r="B117">
        <v>39</v>
      </c>
      <c r="C117" t="s">
        <v>1908</v>
      </c>
      <c r="D117" t="s">
        <v>1811</v>
      </c>
      <c r="E117" t="s">
        <v>1833</v>
      </c>
      <c r="F117" t="s">
        <v>1834</v>
      </c>
      <c r="G117" t="s">
        <v>2</v>
      </c>
      <c r="H117" t="s">
        <v>45</v>
      </c>
      <c r="J117" s="11" t="s">
        <v>919</v>
      </c>
      <c r="K117" s="8"/>
      <c r="L117" s="8"/>
      <c r="M117" s="8" t="s">
        <v>98</v>
      </c>
      <c r="N117" s="174">
        <v>200000000828</v>
      </c>
      <c r="O117" s="8" t="s">
        <v>922</v>
      </c>
      <c r="P117" s="8"/>
      <c r="Q117" s="8"/>
      <c r="R117" s="8" t="s">
        <v>1514</v>
      </c>
    </row>
    <row r="118" spans="2:18" x14ac:dyDescent="0.25">
      <c r="B118">
        <v>39</v>
      </c>
      <c r="C118" t="s">
        <v>1908</v>
      </c>
      <c r="D118" t="s">
        <v>1811</v>
      </c>
      <c r="E118" t="s">
        <v>1833</v>
      </c>
      <c r="F118" t="s">
        <v>1834</v>
      </c>
      <c r="G118" t="s">
        <v>2</v>
      </c>
      <c r="H118" t="s">
        <v>45</v>
      </c>
      <c r="J118" s="11" t="s">
        <v>920</v>
      </c>
      <c r="K118" s="8"/>
      <c r="L118" s="8"/>
      <c r="M118" s="8" t="s">
        <v>98</v>
      </c>
      <c r="N118" s="166">
        <v>200000004873</v>
      </c>
      <c r="O118" s="8" t="s">
        <v>923</v>
      </c>
      <c r="P118" s="8"/>
      <c r="Q118" s="8"/>
      <c r="R118" s="8" t="s">
        <v>1514</v>
      </c>
    </row>
    <row r="119" spans="2:18" x14ac:dyDescent="0.25">
      <c r="B119">
        <v>39</v>
      </c>
      <c r="C119" t="s">
        <v>1908</v>
      </c>
      <c r="D119" t="s">
        <v>1811</v>
      </c>
      <c r="E119" t="s">
        <v>1833</v>
      </c>
      <c r="F119" t="s">
        <v>1834</v>
      </c>
      <c r="G119" t="s">
        <v>2</v>
      </c>
      <c r="H119" t="s">
        <v>45</v>
      </c>
      <c r="J119" s="11" t="s">
        <v>921</v>
      </c>
      <c r="K119" s="8"/>
      <c r="L119" s="8"/>
      <c r="M119" s="8" t="s">
        <v>98</v>
      </c>
      <c r="N119" s="166">
        <v>200000004910</v>
      </c>
      <c r="O119" s="8" t="s">
        <v>924</v>
      </c>
      <c r="P119" s="8"/>
      <c r="Q119" s="8"/>
      <c r="R119" s="8" t="s">
        <v>1514</v>
      </c>
    </row>
    <row r="120" spans="2:18" x14ac:dyDescent="0.25">
      <c r="B120">
        <v>39</v>
      </c>
      <c r="C120" t="s">
        <v>1908</v>
      </c>
      <c r="D120" t="s">
        <v>1811</v>
      </c>
      <c r="E120" t="s">
        <v>1833</v>
      </c>
      <c r="F120" t="s">
        <v>1834</v>
      </c>
      <c r="G120" t="s">
        <v>2</v>
      </c>
      <c r="H120" t="s">
        <v>45</v>
      </c>
      <c r="J120" s="11" t="s">
        <v>551</v>
      </c>
      <c r="K120" s="75"/>
      <c r="L120" s="75"/>
      <c r="M120" s="8" t="s">
        <v>98</v>
      </c>
      <c r="N120" s="166">
        <v>200000005579</v>
      </c>
      <c r="O120" s="8"/>
      <c r="P120" s="8"/>
      <c r="Q120" s="8"/>
      <c r="R120" s="8" t="s">
        <v>134</v>
      </c>
    </row>
    <row r="121" spans="2:18" x14ac:dyDescent="0.25">
      <c r="B121">
        <v>40</v>
      </c>
      <c r="C121" t="s">
        <v>1908</v>
      </c>
      <c r="D121" t="s">
        <v>1811</v>
      </c>
      <c r="E121" t="s">
        <v>1833</v>
      </c>
      <c r="F121" t="s">
        <v>1834</v>
      </c>
      <c r="G121" t="s">
        <v>2</v>
      </c>
      <c r="H121" t="s">
        <v>1818</v>
      </c>
      <c r="J121" s="11" t="s">
        <v>665</v>
      </c>
      <c r="K121" s="79"/>
      <c r="L121" s="79"/>
      <c r="M121" s="8" t="s">
        <v>98</v>
      </c>
      <c r="N121" s="166">
        <v>200000007064</v>
      </c>
      <c r="O121" s="10" t="s">
        <v>666</v>
      </c>
      <c r="P121" s="10"/>
      <c r="Q121" s="10"/>
      <c r="R121" s="8" t="s">
        <v>17</v>
      </c>
    </row>
    <row r="122" spans="2:18" x14ac:dyDescent="0.25">
      <c r="B122">
        <v>41</v>
      </c>
      <c r="C122" t="s">
        <v>1908</v>
      </c>
      <c r="D122" t="s">
        <v>1811</v>
      </c>
      <c r="E122" t="s">
        <v>1835</v>
      </c>
      <c r="F122" t="s">
        <v>1836</v>
      </c>
      <c r="G122" t="s">
        <v>2</v>
      </c>
      <c r="H122" t="s">
        <v>45</v>
      </c>
      <c r="J122" s="11" t="s">
        <v>925</v>
      </c>
      <c r="K122" s="10" t="s">
        <v>1639</v>
      </c>
      <c r="L122" s="8"/>
      <c r="M122" s="8" t="s">
        <v>98</v>
      </c>
      <c r="N122" s="166">
        <v>200000005892</v>
      </c>
      <c r="O122" s="10" t="s">
        <v>841</v>
      </c>
      <c r="P122" s="10"/>
      <c r="Q122" s="10"/>
      <c r="R122" s="8" t="s">
        <v>1514</v>
      </c>
    </row>
    <row r="123" spans="2:18" x14ac:dyDescent="0.25">
      <c r="B123">
        <v>41</v>
      </c>
      <c r="C123" t="s">
        <v>1908</v>
      </c>
      <c r="D123" t="s">
        <v>1811</v>
      </c>
      <c r="E123" t="s">
        <v>1835</v>
      </c>
      <c r="F123" t="s">
        <v>1836</v>
      </c>
      <c r="G123" t="s">
        <v>2</v>
      </c>
      <c r="H123" t="s">
        <v>45</v>
      </c>
      <c r="J123" s="11" t="s">
        <v>840</v>
      </c>
      <c r="K123" s="10"/>
      <c r="L123" s="10"/>
      <c r="M123" s="8"/>
      <c r="N123" s="166">
        <v>200000006952</v>
      </c>
      <c r="O123" s="10" t="s">
        <v>841</v>
      </c>
      <c r="P123" s="10"/>
      <c r="Q123" s="10"/>
      <c r="R123" s="8" t="s">
        <v>1497</v>
      </c>
    </row>
    <row r="124" spans="2:18" x14ac:dyDescent="0.25">
      <c r="B124" s="124">
        <v>42</v>
      </c>
      <c r="C124" t="s">
        <v>1908</v>
      </c>
      <c r="D124" t="s">
        <v>1847</v>
      </c>
      <c r="E124" t="s">
        <v>1850</v>
      </c>
      <c r="F124" t="s">
        <v>1851</v>
      </c>
      <c r="G124" t="s">
        <v>2</v>
      </c>
      <c r="J124" s="11" t="s">
        <v>471</v>
      </c>
      <c r="K124" s="20"/>
      <c r="L124" s="20"/>
      <c r="M124" s="69" t="s">
        <v>98</v>
      </c>
      <c r="N124" s="169">
        <v>200000011147</v>
      </c>
      <c r="O124" s="69">
        <v>0.35</v>
      </c>
      <c r="P124" s="69"/>
      <c r="Q124" s="69"/>
      <c r="R124" s="69" t="s">
        <v>17</v>
      </c>
    </row>
    <row r="125" spans="2:18" x14ac:dyDescent="0.25">
      <c r="B125" s="124">
        <v>43</v>
      </c>
      <c r="C125" t="s">
        <v>1908</v>
      </c>
      <c r="D125" t="s">
        <v>1847</v>
      </c>
      <c r="E125" t="s">
        <v>1833</v>
      </c>
      <c r="F125" t="s">
        <v>1849</v>
      </c>
      <c r="G125" t="s">
        <v>2</v>
      </c>
      <c r="J125" s="11" t="s">
        <v>467</v>
      </c>
      <c r="K125" s="69"/>
      <c r="L125" s="69"/>
      <c r="M125" s="69" t="s">
        <v>98</v>
      </c>
      <c r="N125" s="169">
        <v>200000003150</v>
      </c>
      <c r="O125" s="69">
        <v>1</v>
      </c>
      <c r="P125" s="69"/>
      <c r="Q125" s="69"/>
      <c r="R125" s="69" t="s">
        <v>468</v>
      </c>
    </row>
    <row r="126" spans="2:18" x14ac:dyDescent="0.25">
      <c r="B126" s="124">
        <v>43</v>
      </c>
      <c r="C126" t="s">
        <v>1908</v>
      </c>
      <c r="D126" t="s">
        <v>1847</v>
      </c>
      <c r="E126" t="s">
        <v>1833</v>
      </c>
      <c r="F126" t="s">
        <v>1849</v>
      </c>
      <c r="G126" t="s">
        <v>2</v>
      </c>
      <c r="J126" s="11" t="s">
        <v>466</v>
      </c>
      <c r="K126" s="69"/>
      <c r="L126" s="69"/>
      <c r="M126" s="69" t="s">
        <v>98</v>
      </c>
      <c r="N126" s="169">
        <v>200000005775</v>
      </c>
      <c r="O126" s="69">
        <v>1</v>
      </c>
      <c r="P126" s="69"/>
      <c r="Q126" s="69"/>
      <c r="R126" s="69" t="s">
        <v>293</v>
      </c>
    </row>
    <row r="127" spans="2:18" x14ac:dyDescent="0.25">
      <c r="B127">
        <v>44</v>
      </c>
      <c r="C127" t="s">
        <v>1908</v>
      </c>
      <c r="D127" t="s">
        <v>1883</v>
      </c>
      <c r="E127" t="s">
        <v>1848</v>
      </c>
      <c r="F127" t="s">
        <v>798</v>
      </c>
      <c r="G127" t="s">
        <v>2</v>
      </c>
      <c r="J127" s="8" t="s">
        <v>1238</v>
      </c>
      <c r="K127" s="8"/>
      <c r="L127" s="8"/>
      <c r="M127" s="8"/>
      <c r="N127" s="169">
        <v>200000000143</v>
      </c>
      <c r="O127" s="8"/>
      <c r="P127" s="8"/>
      <c r="Q127" s="8"/>
      <c r="R127" s="8"/>
    </row>
    <row r="128" spans="2:18" x14ac:dyDescent="0.25">
      <c r="B128">
        <v>44</v>
      </c>
      <c r="C128" t="s">
        <v>1908</v>
      </c>
      <c r="D128" t="s">
        <v>1883</v>
      </c>
      <c r="E128" t="s">
        <v>1848</v>
      </c>
      <c r="F128" t="s">
        <v>798</v>
      </c>
      <c r="G128" t="s">
        <v>2</v>
      </c>
      <c r="J128" s="8" t="s">
        <v>1240</v>
      </c>
      <c r="K128" s="8"/>
      <c r="L128" s="8"/>
      <c r="M128" s="8"/>
      <c r="N128" s="169">
        <v>200000000231</v>
      </c>
      <c r="O128" s="8"/>
      <c r="P128" s="8"/>
      <c r="Q128" s="8"/>
      <c r="R128" s="8"/>
    </row>
    <row r="129" spans="2:18" x14ac:dyDescent="0.25">
      <c r="B129">
        <v>44</v>
      </c>
      <c r="C129" t="s">
        <v>1908</v>
      </c>
      <c r="D129" t="s">
        <v>1883</v>
      </c>
      <c r="E129" t="s">
        <v>1848</v>
      </c>
      <c r="F129" t="s">
        <v>798</v>
      </c>
      <c r="G129" t="s">
        <v>2</v>
      </c>
      <c r="J129" s="8" t="s">
        <v>1242</v>
      </c>
      <c r="K129" s="8"/>
      <c r="L129" s="8"/>
      <c r="M129" s="8"/>
      <c r="N129" s="169">
        <v>200000001618</v>
      </c>
      <c r="O129" s="8"/>
      <c r="P129" s="8"/>
      <c r="Q129" s="8"/>
      <c r="R129" s="8"/>
    </row>
    <row r="130" spans="2:18" x14ac:dyDescent="0.25">
      <c r="B130">
        <v>44</v>
      </c>
      <c r="C130" t="s">
        <v>1908</v>
      </c>
      <c r="D130" t="s">
        <v>1847</v>
      </c>
      <c r="E130" t="s">
        <v>1848</v>
      </c>
      <c r="F130" t="s">
        <v>798</v>
      </c>
      <c r="G130" t="s">
        <v>10</v>
      </c>
      <c r="I130" t="s">
        <v>1817</v>
      </c>
      <c r="J130" s="8" t="s">
        <v>1488</v>
      </c>
      <c r="K130" s="8"/>
      <c r="L130" s="8"/>
      <c r="M130" s="8"/>
      <c r="N130" s="169">
        <v>200000001672</v>
      </c>
      <c r="O130" s="8"/>
      <c r="P130" s="8"/>
      <c r="Q130" s="8"/>
      <c r="R130" s="8"/>
    </row>
    <row r="131" spans="2:18" x14ac:dyDescent="0.25">
      <c r="B131">
        <v>44</v>
      </c>
      <c r="C131" t="s">
        <v>1908</v>
      </c>
      <c r="D131" t="s">
        <v>1883</v>
      </c>
      <c r="E131" t="s">
        <v>1848</v>
      </c>
      <c r="F131" t="s">
        <v>798</v>
      </c>
      <c r="G131" t="s">
        <v>2</v>
      </c>
      <c r="J131" s="8" t="s">
        <v>1244</v>
      </c>
      <c r="K131" s="8"/>
      <c r="L131" s="8"/>
      <c r="M131" s="8"/>
      <c r="N131" s="169">
        <v>200000001908</v>
      </c>
      <c r="O131" s="8"/>
      <c r="P131" s="8"/>
      <c r="Q131" s="8"/>
      <c r="R131" s="8"/>
    </row>
    <row r="132" spans="2:18" x14ac:dyDescent="0.25">
      <c r="B132">
        <v>44</v>
      </c>
      <c r="C132" t="s">
        <v>1908</v>
      </c>
      <c r="D132" t="s">
        <v>1883</v>
      </c>
      <c r="E132" t="s">
        <v>1848</v>
      </c>
      <c r="F132" t="s">
        <v>798</v>
      </c>
      <c r="G132" t="s">
        <v>2</v>
      </c>
      <c r="J132" s="8" t="s">
        <v>1246</v>
      </c>
      <c r="K132" s="8"/>
      <c r="L132" s="8"/>
      <c r="M132" s="8"/>
      <c r="N132" s="169">
        <v>200000001922</v>
      </c>
      <c r="O132" s="8"/>
      <c r="P132" s="8"/>
      <c r="Q132" s="8"/>
      <c r="R132" s="8"/>
    </row>
    <row r="133" spans="2:18" x14ac:dyDescent="0.25">
      <c r="B133">
        <v>44</v>
      </c>
      <c r="C133" t="s">
        <v>1908</v>
      </c>
      <c r="D133" t="s">
        <v>1883</v>
      </c>
      <c r="E133" t="s">
        <v>1848</v>
      </c>
      <c r="F133" t="s">
        <v>798</v>
      </c>
      <c r="G133" t="s">
        <v>2</v>
      </c>
      <c r="J133" s="8" t="s">
        <v>1248</v>
      </c>
      <c r="K133" s="8"/>
      <c r="L133" s="8"/>
      <c r="M133" s="8"/>
      <c r="N133" s="169">
        <v>200000003216</v>
      </c>
      <c r="O133" s="8"/>
      <c r="P133" s="8"/>
      <c r="Q133" s="8"/>
      <c r="R133" s="8"/>
    </row>
    <row r="134" spans="2:18" x14ac:dyDescent="0.25">
      <c r="B134">
        <v>44</v>
      </c>
      <c r="C134" t="s">
        <v>1908</v>
      </c>
      <c r="D134" t="s">
        <v>1847</v>
      </c>
      <c r="E134" t="s">
        <v>1848</v>
      </c>
      <c r="F134" t="s">
        <v>798</v>
      </c>
      <c r="G134" t="s">
        <v>2</v>
      </c>
      <c r="J134" s="8" t="s">
        <v>1250</v>
      </c>
      <c r="K134" s="8"/>
      <c r="L134" s="8"/>
      <c r="M134" s="8"/>
      <c r="N134" s="169">
        <v>200000007161</v>
      </c>
      <c r="O134" s="8"/>
      <c r="P134" s="8"/>
      <c r="Q134" s="8"/>
      <c r="R134" s="8"/>
    </row>
    <row r="135" spans="2:18" x14ac:dyDescent="0.25">
      <c r="B135">
        <v>49</v>
      </c>
      <c r="C135" t="s">
        <v>1908</v>
      </c>
      <c r="D135" t="s">
        <v>1837</v>
      </c>
      <c r="E135" t="s">
        <v>1838</v>
      </c>
      <c r="F135" t="s">
        <v>1886</v>
      </c>
      <c r="G135" t="s">
        <v>10</v>
      </c>
      <c r="I135" t="s">
        <v>1817</v>
      </c>
      <c r="J135" s="11" t="s">
        <v>94</v>
      </c>
      <c r="K135" s="8"/>
      <c r="L135" s="8"/>
      <c r="M135" s="8" t="s">
        <v>424</v>
      </c>
      <c r="N135" s="169">
        <v>200000006998</v>
      </c>
      <c r="O135" s="22">
        <v>7.0000000000000007E-2</v>
      </c>
      <c r="P135" s="22"/>
      <c r="Q135" s="22"/>
      <c r="R135" s="8" t="s">
        <v>95</v>
      </c>
    </row>
    <row r="136" spans="2:18" x14ac:dyDescent="0.25">
      <c r="B136">
        <v>47</v>
      </c>
      <c r="C136" t="s">
        <v>1908</v>
      </c>
      <c r="D136" t="s">
        <v>1837</v>
      </c>
      <c r="E136" t="s">
        <v>1838</v>
      </c>
      <c r="F136" t="s">
        <v>1842</v>
      </c>
      <c r="G136" t="s">
        <v>10</v>
      </c>
      <c r="I136" t="s">
        <v>11</v>
      </c>
      <c r="J136" s="11" t="s">
        <v>930</v>
      </c>
      <c r="K136" s="22" t="s">
        <v>1650</v>
      </c>
      <c r="L136" s="8"/>
      <c r="M136" s="8" t="s">
        <v>1586</v>
      </c>
      <c r="N136" s="166">
        <v>200000000104</v>
      </c>
      <c r="O136" s="22">
        <v>0.3</v>
      </c>
      <c r="P136" s="22"/>
      <c r="Q136" s="22"/>
      <c r="R136" s="8"/>
    </row>
    <row r="137" spans="2:18" x14ac:dyDescent="0.25">
      <c r="B137">
        <v>45</v>
      </c>
      <c r="C137" t="s">
        <v>1908</v>
      </c>
      <c r="D137" t="s">
        <v>1837</v>
      </c>
      <c r="E137" t="s">
        <v>1838</v>
      </c>
      <c r="F137" t="s">
        <v>1842</v>
      </c>
      <c r="G137" t="s">
        <v>2</v>
      </c>
      <c r="I137" t="s">
        <v>1817</v>
      </c>
      <c r="J137" s="11" t="s">
        <v>78</v>
      </c>
      <c r="K137" s="8"/>
      <c r="L137" s="8"/>
      <c r="M137" s="8" t="s">
        <v>423</v>
      </c>
      <c r="N137" s="169">
        <v>200000000248</v>
      </c>
      <c r="O137" s="22">
        <v>0.01</v>
      </c>
      <c r="P137" s="22"/>
      <c r="Q137" s="22"/>
      <c r="R137" s="8" t="s">
        <v>70</v>
      </c>
    </row>
    <row r="138" spans="2:18" x14ac:dyDescent="0.25">
      <c r="B138">
        <v>46</v>
      </c>
      <c r="C138" t="s">
        <v>1908</v>
      </c>
      <c r="D138" t="s">
        <v>1837</v>
      </c>
      <c r="E138" t="s">
        <v>1838</v>
      </c>
      <c r="F138" t="s">
        <v>1842</v>
      </c>
      <c r="G138" t="s">
        <v>10</v>
      </c>
      <c r="I138" t="s">
        <v>1817</v>
      </c>
      <c r="J138" s="11" t="s">
        <v>389</v>
      </c>
      <c r="K138" s="8"/>
      <c r="L138" s="8"/>
      <c r="M138" s="8" t="s">
        <v>98</v>
      </c>
      <c r="N138" s="169">
        <v>200000001191</v>
      </c>
      <c r="O138" s="22">
        <v>0.05</v>
      </c>
      <c r="P138" s="22"/>
      <c r="Q138" s="22"/>
      <c r="R138" s="8" t="s">
        <v>727</v>
      </c>
    </row>
    <row r="139" spans="2:18" x14ac:dyDescent="0.25">
      <c r="B139">
        <v>45</v>
      </c>
      <c r="C139" t="s">
        <v>1908</v>
      </c>
      <c r="D139" t="s">
        <v>1837</v>
      </c>
      <c r="E139" t="s">
        <v>1838</v>
      </c>
      <c r="F139" t="s">
        <v>1842</v>
      </c>
      <c r="G139" t="s">
        <v>2</v>
      </c>
      <c r="I139" t="s">
        <v>1817</v>
      </c>
      <c r="J139" s="135" t="s">
        <v>558</v>
      </c>
      <c r="K139" s="94"/>
      <c r="L139" s="94"/>
      <c r="M139" s="123" t="s">
        <v>98</v>
      </c>
      <c r="N139" s="167">
        <v>200000001282</v>
      </c>
      <c r="O139" s="133">
        <v>0.1</v>
      </c>
      <c r="P139" s="133"/>
      <c r="Q139" s="133"/>
      <c r="R139" s="123" t="s">
        <v>671</v>
      </c>
    </row>
    <row r="140" spans="2:18" x14ac:dyDescent="0.25">
      <c r="B140">
        <v>55</v>
      </c>
      <c r="C140" t="s">
        <v>1908</v>
      </c>
      <c r="D140" t="s">
        <v>1837</v>
      </c>
      <c r="E140" t="s">
        <v>19</v>
      </c>
      <c r="F140" t="s">
        <v>1842</v>
      </c>
      <c r="G140" t="s">
        <v>10</v>
      </c>
      <c r="I140" t="s">
        <v>1817</v>
      </c>
      <c r="J140" s="11" t="s">
        <v>582</v>
      </c>
      <c r="K140" s="10"/>
      <c r="L140" s="10"/>
      <c r="M140" s="8" t="s">
        <v>98</v>
      </c>
      <c r="N140" s="166">
        <v>200000001640</v>
      </c>
      <c r="O140" s="23">
        <v>1.4999999999999999E-2</v>
      </c>
      <c r="P140" s="23"/>
      <c r="Q140" s="23"/>
      <c r="R140" s="8" t="s">
        <v>1262</v>
      </c>
    </row>
    <row r="141" spans="2:18" x14ac:dyDescent="0.25">
      <c r="B141">
        <v>45</v>
      </c>
      <c r="C141" t="s">
        <v>1908</v>
      </c>
      <c r="D141" t="s">
        <v>1837</v>
      </c>
      <c r="E141" t="s">
        <v>1838</v>
      </c>
      <c r="F141" t="s">
        <v>1842</v>
      </c>
      <c r="G141" t="s">
        <v>2</v>
      </c>
      <c r="I141" t="s">
        <v>1817</v>
      </c>
      <c r="J141" s="11" t="s">
        <v>80</v>
      </c>
      <c r="K141" s="10"/>
      <c r="L141" s="10"/>
      <c r="M141" s="8" t="s">
        <v>98</v>
      </c>
      <c r="N141" s="166">
        <v>200000001781</v>
      </c>
      <c r="O141" s="23">
        <v>1.0999999999999999E-2</v>
      </c>
      <c r="P141" s="23"/>
      <c r="Q141" s="23"/>
      <c r="R141" s="8" t="s">
        <v>668</v>
      </c>
    </row>
    <row r="142" spans="2:18" x14ac:dyDescent="0.25">
      <c r="B142">
        <v>48</v>
      </c>
      <c r="C142" t="s">
        <v>1908</v>
      </c>
      <c r="D142" t="s">
        <v>1837</v>
      </c>
      <c r="E142" t="s">
        <v>1838</v>
      </c>
      <c r="F142" t="s">
        <v>1886</v>
      </c>
      <c r="G142" t="s">
        <v>2</v>
      </c>
      <c r="I142" t="s">
        <v>1817</v>
      </c>
      <c r="J142" s="11" t="s">
        <v>112</v>
      </c>
      <c r="K142" s="8"/>
      <c r="L142" s="8"/>
      <c r="M142" s="8" t="s">
        <v>423</v>
      </c>
      <c r="N142" s="169">
        <v>200000006170</v>
      </c>
      <c r="O142" s="22">
        <v>0.99099999999999999</v>
      </c>
      <c r="P142" s="22"/>
      <c r="Q142" s="22"/>
      <c r="R142" s="8" t="s">
        <v>114</v>
      </c>
    </row>
    <row r="143" spans="2:18" x14ac:dyDescent="0.25">
      <c r="B143">
        <v>48</v>
      </c>
      <c r="C143" t="s">
        <v>1908</v>
      </c>
      <c r="D143" t="s">
        <v>1837</v>
      </c>
      <c r="E143" t="s">
        <v>1838</v>
      </c>
      <c r="F143" t="s">
        <v>1886</v>
      </c>
      <c r="G143" t="s">
        <v>2</v>
      </c>
      <c r="I143" t="s">
        <v>1817</v>
      </c>
      <c r="J143" s="11" t="s">
        <v>113</v>
      </c>
      <c r="K143" s="8"/>
      <c r="L143" s="8"/>
      <c r="M143" s="8" t="s">
        <v>423</v>
      </c>
      <c r="N143" s="169">
        <v>200000006171</v>
      </c>
      <c r="O143" s="23">
        <v>3.6999999999999998E-2</v>
      </c>
      <c r="P143" s="23"/>
      <c r="Q143" s="23"/>
      <c r="R143" s="8" t="s">
        <v>114</v>
      </c>
    </row>
    <row r="144" spans="2:18" x14ac:dyDescent="0.25">
      <c r="B144">
        <v>66</v>
      </c>
      <c r="C144" t="s">
        <v>1908</v>
      </c>
      <c r="D144" t="s">
        <v>1837</v>
      </c>
      <c r="E144" t="s">
        <v>1690</v>
      </c>
      <c r="F144" t="s">
        <v>1858</v>
      </c>
      <c r="G144" t="s">
        <v>2</v>
      </c>
      <c r="I144" t="s">
        <v>1817</v>
      </c>
      <c r="J144" s="8" t="s">
        <v>172</v>
      </c>
      <c r="K144" s="8"/>
      <c r="L144" s="8"/>
      <c r="M144" s="8" t="s">
        <v>1114</v>
      </c>
      <c r="N144" s="169">
        <v>200000006176</v>
      </c>
      <c r="O144" s="22">
        <v>0.5</v>
      </c>
      <c r="P144" s="22"/>
      <c r="Q144" s="22"/>
      <c r="R144" s="8" t="s">
        <v>1105</v>
      </c>
    </row>
    <row r="145" spans="2:18" x14ac:dyDescent="0.25">
      <c r="B145">
        <v>66</v>
      </c>
      <c r="C145" t="s">
        <v>1908</v>
      </c>
      <c r="D145" t="s">
        <v>1837</v>
      </c>
      <c r="E145" t="s">
        <v>1690</v>
      </c>
      <c r="F145" t="s">
        <v>1858</v>
      </c>
      <c r="G145" t="s">
        <v>2</v>
      </c>
      <c r="I145" t="s">
        <v>1817</v>
      </c>
      <c r="J145" s="8" t="s">
        <v>173</v>
      </c>
      <c r="K145" s="8"/>
      <c r="L145" s="8"/>
      <c r="M145" s="8" t="s">
        <v>1114</v>
      </c>
      <c r="N145" s="169">
        <v>200000006842</v>
      </c>
      <c r="O145" s="22">
        <v>0.52</v>
      </c>
      <c r="P145" s="22"/>
      <c r="Q145" s="22"/>
      <c r="R145" s="8" t="s">
        <v>1105</v>
      </c>
    </row>
    <row r="146" spans="2:18" x14ac:dyDescent="0.25">
      <c r="B146">
        <v>94</v>
      </c>
      <c r="C146" t="s">
        <v>1908</v>
      </c>
      <c r="D146" t="s">
        <v>1837</v>
      </c>
      <c r="E146" t="s">
        <v>1835</v>
      </c>
      <c r="F146" t="s">
        <v>1869</v>
      </c>
      <c r="G146" t="s">
        <v>10</v>
      </c>
      <c r="I146" t="s">
        <v>1817</v>
      </c>
      <c r="J146" s="11" t="s">
        <v>1536</v>
      </c>
      <c r="K146" s="10" t="s">
        <v>1745</v>
      </c>
      <c r="L146" s="10" t="s">
        <v>1746</v>
      </c>
      <c r="M146" s="10" t="s">
        <v>98</v>
      </c>
      <c r="N146" s="169">
        <v>200000002994</v>
      </c>
      <c r="O146" s="22">
        <v>0.95</v>
      </c>
      <c r="P146" s="22"/>
      <c r="Q146" s="22"/>
      <c r="R146" s="8" t="s">
        <v>366</v>
      </c>
    </row>
    <row r="147" spans="2:18" x14ac:dyDescent="0.25">
      <c r="B147">
        <v>45</v>
      </c>
      <c r="C147" t="s">
        <v>1908</v>
      </c>
      <c r="D147" t="s">
        <v>1837</v>
      </c>
      <c r="E147" t="s">
        <v>1838</v>
      </c>
      <c r="F147" t="s">
        <v>1842</v>
      </c>
      <c r="G147" t="s">
        <v>2</v>
      </c>
      <c r="I147" t="s">
        <v>1817</v>
      </c>
      <c r="J147" s="11" t="s">
        <v>80</v>
      </c>
      <c r="K147" s="8"/>
      <c r="L147" s="8"/>
      <c r="M147" s="8" t="s">
        <v>98</v>
      </c>
      <c r="N147" s="169">
        <v>200000001781</v>
      </c>
      <c r="O147" s="23">
        <v>1.0999999999999999E-2</v>
      </c>
      <c r="P147" s="23"/>
      <c r="Q147" s="23"/>
      <c r="R147" s="8" t="s">
        <v>83</v>
      </c>
    </row>
    <row r="148" spans="2:18" x14ac:dyDescent="0.25">
      <c r="B148">
        <v>94</v>
      </c>
      <c r="C148" t="s">
        <v>1908</v>
      </c>
      <c r="D148" t="s">
        <v>1837</v>
      </c>
      <c r="E148" t="s">
        <v>1835</v>
      </c>
      <c r="F148" t="s">
        <v>1869</v>
      </c>
      <c r="G148" t="s">
        <v>10</v>
      </c>
      <c r="I148" t="s">
        <v>1817</v>
      </c>
      <c r="J148" s="8" t="s">
        <v>438</v>
      </c>
      <c r="K148" s="8" t="s">
        <v>1751</v>
      </c>
      <c r="L148" s="8" t="s">
        <v>1750</v>
      </c>
      <c r="M148" s="8" t="s">
        <v>98</v>
      </c>
      <c r="N148" s="169">
        <v>200000005448</v>
      </c>
      <c r="O148" s="22">
        <v>0.05</v>
      </c>
      <c r="P148" s="22"/>
      <c r="Q148" s="22"/>
      <c r="R148" s="8" t="s">
        <v>366</v>
      </c>
    </row>
    <row r="149" spans="2:18" x14ac:dyDescent="0.25">
      <c r="B149">
        <v>55</v>
      </c>
      <c r="C149" t="s">
        <v>1908</v>
      </c>
      <c r="D149" t="s">
        <v>1837</v>
      </c>
      <c r="E149" t="s">
        <v>19</v>
      </c>
      <c r="F149" t="s">
        <v>1842</v>
      </c>
      <c r="G149" t="s">
        <v>10</v>
      </c>
      <c r="I149" t="s">
        <v>1817</v>
      </c>
      <c r="J149" s="116" t="s">
        <v>999</v>
      </c>
      <c r="K149" s="10"/>
      <c r="L149" s="10"/>
      <c r="M149" s="8" t="s">
        <v>98</v>
      </c>
      <c r="N149" s="166">
        <v>200000002277</v>
      </c>
      <c r="O149" s="22">
        <v>0.02</v>
      </c>
      <c r="P149" s="22"/>
      <c r="Q149" s="22"/>
      <c r="R149" s="8" t="s">
        <v>1000</v>
      </c>
    </row>
    <row r="150" spans="2:18" x14ac:dyDescent="0.25">
      <c r="B150">
        <v>54</v>
      </c>
      <c r="C150" t="s">
        <v>1908</v>
      </c>
      <c r="D150" t="s">
        <v>1837</v>
      </c>
      <c r="E150" t="s">
        <v>19</v>
      </c>
      <c r="F150" t="s">
        <v>1842</v>
      </c>
      <c r="G150" t="s">
        <v>2</v>
      </c>
      <c r="I150" t="s">
        <v>1817</v>
      </c>
      <c r="J150" s="11" t="s">
        <v>583</v>
      </c>
      <c r="K150" s="10"/>
      <c r="L150" s="10"/>
      <c r="M150" s="8" t="s">
        <v>98</v>
      </c>
      <c r="N150" s="166">
        <v>200000002280</v>
      </c>
      <c r="O150" s="8"/>
      <c r="P150" s="8"/>
      <c r="Q150" s="8"/>
      <c r="R150" s="8" t="s">
        <v>1263</v>
      </c>
    </row>
    <row r="151" spans="2:18" x14ac:dyDescent="0.25">
      <c r="B151">
        <v>46</v>
      </c>
      <c r="C151" t="s">
        <v>1908</v>
      </c>
      <c r="D151" t="s">
        <v>1837</v>
      </c>
      <c r="E151" t="s">
        <v>1838</v>
      </c>
      <c r="F151" t="s">
        <v>1842</v>
      </c>
      <c r="G151" t="s">
        <v>10</v>
      </c>
      <c r="I151" t="s">
        <v>1817</v>
      </c>
      <c r="J151" s="8" t="s">
        <v>60</v>
      </c>
      <c r="K151" s="8" t="s">
        <v>1743</v>
      </c>
      <c r="L151" s="8" t="s">
        <v>1742</v>
      </c>
      <c r="M151" s="8" t="s">
        <v>422</v>
      </c>
      <c r="N151" s="169">
        <v>200000002343</v>
      </c>
      <c r="O151" s="21">
        <v>1.2999999999999999E-2</v>
      </c>
      <c r="P151" s="21"/>
      <c r="Q151" s="21"/>
      <c r="R151" s="8" t="s">
        <v>68</v>
      </c>
    </row>
    <row r="152" spans="2:18" x14ac:dyDescent="0.25">
      <c r="B152">
        <v>47</v>
      </c>
      <c r="C152" t="s">
        <v>1908</v>
      </c>
      <c r="D152" t="s">
        <v>1837</v>
      </c>
      <c r="E152" t="s">
        <v>1838</v>
      </c>
      <c r="F152" t="s">
        <v>1842</v>
      </c>
      <c r="G152" t="s">
        <v>10</v>
      </c>
      <c r="I152" t="s">
        <v>11</v>
      </c>
      <c r="J152" s="8" t="s">
        <v>1009</v>
      </c>
      <c r="K152" s="10"/>
      <c r="L152" s="10"/>
      <c r="M152" s="8"/>
      <c r="N152" s="166">
        <v>200000002391</v>
      </c>
      <c r="O152" s="23">
        <v>3.0000000000000001E-3</v>
      </c>
      <c r="P152" s="23"/>
      <c r="Q152" s="23"/>
      <c r="R152" s="8"/>
    </row>
    <row r="153" spans="2:18" x14ac:dyDescent="0.25">
      <c r="B153">
        <v>46</v>
      </c>
      <c r="C153" t="s">
        <v>1908</v>
      </c>
      <c r="D153" t="s">
        <v>1837</v>
      </c>
      <c r="E153" t="s">
        <v>1838</v>
      </c>
      <c r="F153" t="s">
        <v>1842</v>
      </c>
      <c r="G153" t="s">
        <v>10</v>
      </c>
      <c r="I153" t="s">
        <v>1817</v>
      </c>
      <c r="J153" s="8" t="s">
        <v>63</v>
      </c>
      <c r="K153" s="8" t="s">
        <v>1740</v>
      </c>
      <c r="L153" s="8" t="s">
        <v>1807</v>
      </c>
      <c r="M153" s="8" t="s">
        <v>98</v>
      </c>
      <c r="N153" s="169">
        <v>200000002419</v>
      </c>
      <c r="O153" s="21">
        <v>0.01</v>
      </c>
      <c r="P153" s="21"/>
      <c r="Q153" s="21"/>
      <c r="R153" s="8" t="s">
        <v>69</v>
      </c>
    </row>
    <row r="154" spans="2:18" x14ac:dyDescent="0.25">
      <c r="B154">
        <v>46</v>
      </c>
      <c r="C154" t="s">
        <v>1908</v>
      </c>
      <c r="D154" t="s">
        <v>1837</v>
      </c>
      <c r="E154" t="s">
        <v>1838</v>
      </c>
      <c r="F154" t="s">
        <v>1842</v>
      </c>
      <c r="G154" t="s">
        <v>10</v>
      </c>
      <c r="I154" t="s">
        <v>1817</v>
      </c>
      <c r="J154" s="11" t="s">
        <v>552</v>
      </c>
      <c r="K154" s="10" t="s">
        <v>1801</v>
      </c>
      <c r="L154" s="10" t="s">
        <v>1802</v>
      </c>
      <c r="M154" s="8" t="s">
        <v>98</v>
      </c>
      <c r="N154" s="166">
        <v>200000002420</v>
      </c>
      <c r="O154" s="22">
        <v>0.02</v>
      </c>
      <c r="P154" s="22"/>
      <c r="Q154" s="22"/>
      <c r="R154" s="8" t="s">
        <v>134</v>
      </c>
    </row>
    <row r="155" spans="2:18" x14ac:dyDescent="0.25">
      <c r="B155">
        <v>103</v>
      </c>
      <c r="C155" t="s">
        <v>26</v>
      </c>
      <c r="D155" t="s">
        <v>1837</v>
      </c>
      <c r="E155" t="s">
        <v>19</v>
      </c>
      <c r="F155" t="s">
        <v>1842</v>
      </c>
      <c r="J155" s="8" t="s">
        <v>394</v>
      </c>
      <c r="K155" s="8"/>
      <c r="L155" s="8"/>
      <c r="M155" s="8" t="s">
        <v>98</v>
      </c>
      <c r="N155" s="169">
        <v>200000003619</v>
      </c>
      <c r="O155" s="23">
        <v>7.0000000000000001E-3</v>
      </c>
      <c r="P155" s="23"/>
      <c r="Q155" s="23"/>
      <c r="R155" s="8" t="s">
        <v>396</v>
      </c>
    </row>
    <row r="156" spans="2:18" x14ac:dyDescent="0.25">
      <c r="B156">
        <v>48</v>
      </c>
      <c r="C156" t="s">
        <v>1908</v>
      </c>
      <c r="D156" t="s">
        <v>1837</v>
      </c>
      <c r="E156" t="s">
        <v>1838</v>
      </c>
      <c r="F156" t="s">
        <v>1886</v>
      </c>
      <c r="G156" t="s">
        <v>2</v>
      </c>
      <c r="I156" t="s">
        <v>1817</v>
      </c>
      <c r="J156" s="135" t="s">
        <v>110</v>
      </c>
      <c r="K156" s="123"/>
      <c r="L156" s="123"/>
      <c r="M156" s="123" t="s">
        <v>425</v>
      </c>
      <c r="N156" s="172">
        <v>200000001519</v>
      </c>
      <c r="O156" s="140">
        <v>3.6999999999999998E-2</v>
      </c>
      <c r="P156" s="140"/>
      <c r="Q156" s="140"/>
      <c r="R156" s="123" t="s">
        <v>114</v>
      </c>
    </row>
    <row r="157" spans="2:18" x14ac:dyDescent="0.25">
      <c r="B157">
        <v>48</v>
      </c>
      <c r="C157" t="s">
        <v>1908</v>
      </c>
      <c r="D157" t="s">
        <v>1837</v>
      </c>
      <c r="E157" t="s">
        <v>1838</v>
      </c>
      <c r="F157" t="s">
        <v>1886</v>
      </c>
      <c r="G157" t="s">
        <v>2</v>
      </c>
      <c r="I157" t="s">
        <v>1817</v>
      </c>
      <c r="J157" s="135" t="s">
        <v>568</v>
      </c>
      <c r="K157" s="94"/>
      <c r="L157" s="94"/>
      <c r="M157" s="123" t="s">
        <v>98</v>
      </c>
      <c r="N157" s="167">
        <v>200000003671</v>
      </c>
      <c r="O157" s="133">
        <v>0.14000000000000001</v>
      </c>
      <c r="P157" s="133"/>
      <c r="Q157" s="133"/>
      <c r="R157" s="123" t="s">
        <v>1260</v>
      </c>
    </row>
    <row r="158" spans="2:18" x14ac:dyDescent="0.25">
      <c r="B158">
        <v>48</v>
      </c>
      <c r="C158" t="s">
        <v>1908</v>
      </c>
      <c r="D158" t="s">
        <v>1837</v>
      </c>
      <c r="E158" t="s">
        <v>1838</v>
      </c>
      <c r="F158" t="s">
        <v>1886</v>
      </c>
      <c r="G158" t="s">
        <v>2</v>
      </c>
      <c r="I158" t="s">
        <v>1817</v>
      </c>
      <c r="J158" s="11" t="s">
        <v>111</v>
      </c>
      <c r="K158" s="8"/>
      <c r="L158" s="8"/>
      <c r="M158" s="8" t="s">
        <v>98</v>
      </c>
      <c r="N158" s="169">
        <v>200000005363</v>
      </c>
      <c r="O158" s="22">
        <v>0.16</v>
      </c>
      <c r="P158" s="22"/>
      <c r="Q158" s="22"/>
      <c r="R158" s="8" t="s">
        <v>122</v>
      </c>
    </row>
    <row r="159" spans="2:18" x14ac:dyDescent="0.25">
      <c r="B159">
        <v>72</v>
      </c>
      <c r="C159" t="s">
        <v>1908</v>
      </c>
      <c r="D159" t="s">
        <v>1837</v>
      </c>
      <c r="E159" t="s">
        <v>1690</v>
      </c>
      <c r="F159" t="s">
        <v>1862</v>
      </c>
      <c r="G159" t="s">
        <v>10</v>
      </c>
      <c r="I159" t="s">
        <v>11</v>
      </c>
      <c r="J159" s="8" t="s">
        <v>268</v>
      </c>
      <c r="K159" s="8"/>
      <c r="L159" s="8"/>
      <c r="M159" s="8" t="s">
        <v>431</v>
      </c>
      <c r="N159" s="169">
        <v>200000010136</v>
      </c>
      <c r="O159" s="22">
        <v>0.15</v>
      </c>
      <c r="P159" s="22"/>
      <c r="Q159" s="22"/>
      <c r="R159" s="8" t="s">
        <v>270</v>
      </c>
    </row>
    <row r="160" spans="2:18" x14ac:dyDescent="0.25">
      <c r="B160">
        <v>48</v>
      </c>
      <c r="C160" t="s">
        <v>1908</v>
      </c>
      <c r="D160" t="s">
        <v>1837</v>
      </c>
      <c r="E160" t="s">
        <v>1838</v>
      </c>
      <c r="F160" t="s">
        <v>1886</v>
      </c>
      <c r="G160" t="s">
        <v>2</v>
      </c>
      <c r="I160" t="s">
        <v>1817</v>
      </c>
      <c r="J160" s="11" t="s">
        <v>569</v>
      </c>
      <c r="K160" s="10"/>
      <c r="L160" s="10"/>
      <c r="M160" s="8" t="s">
        <v>423</v>
      </c>
      <c r="N160" s="166">
        <v>200000011011</v>
      </c>
      <c r="O160" s="22">
        <v>0.01</v>
      </c>
      <c r="P160" s="22"/>
      <c r="Q160" s="22"/>
      <c r="R160" s="8" t="s">
        <v>1259</v>
      </c>
    </row>
    <row r="161" spans="2:18" x14ac:dyDescent="0.25">
      <c r="B161">
        <v>87</v>
      </c>
      <c r="C161" t="s">
        <v>1908</v>
      </c>
      <c r="D161" t="s">
        <v>1837</v>
      </c>
      <c r="E161" t="s">
        <v>1831</v>
      </c>
      <c r="F161" t="s">
        <v>1867</v>
      </c>
      <c r="G161" t="s">
        <v>2</v>
      </c>
      <c r="I161" t="s">
        <v>1817</v>
      </c>
      <c r="J161" s="8" t="s">
        <v>323</v>
      </c>
      <c r="K161" s="10"/>
      <c r="L161" s="10"/>
      <c r="M161" s="10" t="s">
        <v>427</v>
      </c>
      <c r="N161" s="169">
        <v>200000006996</v>
      </c>
      <c r="O161" s="22">
        <v>0.95</v>
      </c>
      <c r="P161" s="22"/>
      <c r="Q161" s="22"/>
      <c r="R161" s="8" t="s">
        <v>312</v>
      </c>
    </row>
    <row r="162" spans="2:18" x14ac:dyDescent="0.25">
      <c r="B162">
        <v>49</v>
      </c>
      <c r="C162" t="s">
        <v>1908</v>
      </c>
      <c r="D162" t="s">
        <v>1837</v>
      </c>
      <c r="E162" t="s">
        <v>1838</v>
      </c>
      <c r="F162" t="s">
        <v>1886</v>
      </c>
      <c r="G162" t="s">
        <v>10</v>
      </c>
      <c r="I162" t="s">
        <v>1817</v>
      </c>
      <c r="J162" s="11" t="s">
        <v>844</v>
      </c>
      <c r="K162" s="10"/>
      <c r="L162" s="10"/>
      <c r="M162" s="8"/>
      <c r="N162" s="166">
        <v>200000000411</v>
      </c>
      <c r="O162" s="73">
        <v>8.5000000000000006E-2</v>
      </c>
      <c r="P162" s="73"/>
      <c r="Q162" s="73"/>
      <c r="R162" s="8" t="s">
        <v>1504</v>
      </c>
    </row>
    <row r="163" spans="2:18" x14ac:dyDescent="0.25">
      <c r="B163">
        <v>71</v>
      </c>
      <c r="C163" t="s">
        <v>1908</v>
      </c>
      <c r="D163" t="s">
        <v>1837</v>
      </c>
      <c r="E163" t="s">
        <v>1690</v>
      </c>
      <c r="F163" t="s">
        <v>1862</v>
      </c>
      <c r="G163" t="s">
        <v>10</v>
      </c>
      <c r="I163" t="s">
        <v>1817</v>
      </c>
      <c r="J163" s="8" t="s">
        <v>253</v>
      </c>
      <c r="K163" s="8"/>
      <c r="L163" s="8"/>
      <c r="M163" s="8" t="s">
        <v>98</v>
      </c>
      <c r="N163" s="169">
        <v>200000012001</v>
      </c>
      <c r="O163" s="22">
        <v>0.57599999999999996</v>
      </c>
      <c r="P163" s="22"/>
      <c r="Q163" s="22"/>
      <c r="R163" s="8" t="s">
        <v>257</v>
      </c>
    </row>
    <row r="164" spans="2:18" x14ac:dyDescent="0.25">
      <c r="B164">
        <v>80</v>
      </c>
      <c r="C164" t="s">
        <v>1908</v>
      </c>
      <c r="D164" t="s">
        <v>1837</v>
      </c>
      <c r="E164" t="s">
        <v>1824</v>
      </c>
      <c r="F164" t="s">
        <v>1865</v>
      </c>
      <c r="G164" t="s">
        <v>2</v>
      </c>
      <c r="I164" t="s">
        <v>1817</v>
      </c>
      <c r="J164" s="11" t="s">
        <v>454</v>
      </c>
      <c r="K164" s="10"/>
      <c r="L164" s="10"/>
      <c r="M164" s="8" t="s">
        <v>423</v>
      </c>
      <c r="N164" s="169">
        <v>200000005406</v>
      </c>
      <c r="O164" s="22">
        <v>0.6</v>
      </c>
      <c r="P164" s="22"/>
      <c r="Q164" s="22"/>
      <c r="R164" s="8" t="s">
        <v>226</v>
      </c>
    </row>
    <row r="165" spans="2:18" x14ac:dyDescent="0.25">
      <c r="B165">
        <v>57</v>
      </c>
      <c r="C165" t="s">
        <v>1908</v>
      </c>
      <c r="D165" t="s">
        <v>1837</v>
      </c>
      <c r="E165" t="s">
        <v>19</v>
      </c>
      <c r="F165" t="s">
        <v>1840</v>
      </c>
      <c r="G165" t="s">
        <v>2</v>
      </c>
      <c r="I165" t="s">
        <v>1817</v>
      </c>
      <c r="J165" s="8" t="s">
        <v>126</v>
      </c>
      <c r="K165" s="8"/>
      <c r="L165" s="8"/>
      <c r="M165" s="8" t="s">
        <v>423</v>
      </c>
      <c r="N165" s="169">
        <v>200000001760</v>
      </c>
      <c r="O165" s="22">
        <v>0.25</v>
      </c>
      <c r="P165" s="22"/>
      <c r="Q165" s="22"/>
      <c r="R165" s="8" t="s">
        <v>128</v>
      </c>
    </row>
    <row r="166" spans="2:18" x14ac:dyDescent="0.25">
      <c r="B166">
        <v>93</v>
      </c>
      <c r="C166" t="s">
        <v>1908</v>
      </c>
      <c r="D166" t="s">
        <v>1837</v>
      </c>
      <c r="E166" t="s">
        <v>1835</v>
      </c>
      <c r="F166" t="s">
        <v>1869</v>
      </c>
      <c r="G166" t="s">
        <v>2</v>
      </c>
      <c r="I166" t="s">
        <v>1817</v>
      </c>
      <c r="J166" s="11" t="s">
        <v>364</v>
      </c>
      <c r="K166" s="10" t="s">
        <v>98</v>
      </c>
      <c r="L166" s="10" t="s">
        <v>98</v>
      </c>
      <c r="M166" s="10" t="s">
        <v>98</v>
      </c>
      <c r="N166" s="169">
        <v>200000005405</v>
      </c>
      <c r="O166" s="22">
        <v>0.95</v>
      </c>
      <c r="P166" s="22"/>
      <c r="Q166" s="22"/>
      <c r="R166" s="8" t="s">
        <v>366</v>
      </c>
    </row>
    <row r="167" spans="2:18" ht="40.5" x14ac:dyDescent="0.25">
      <c r="B167">
        <v>76</v>
      </c>
      <c r="C167" t="s">
        <v>1908</v>
      </c>
      <c r="D167" t="s">
        <v>1837</v>
      </c>
      <c r="E167" t="s">
        <v>1690</v>
      </c>
      <c r="F167" t="s">
        <v>1860</v>
      </c>
      <c r="G167" t="s">
        <v>10</v>
      </c>
      <c r="I167" t="s">
        <v>1817</v>
      </c>
      <c r="J167" s="11" t="s">
        <v>222</v>
      </c>
      <c r="K167" s="8"/>
      <c r="L167" s="8"/>
      <c r="M167" s="8" t="s">
        <v>425</v>
      </c>
      <c r="N167" s="169" t="s">
        <v>1909</v>
      </c>
      <c r="O167" s="8">
        <v>20</v>
      </c>
      <c r="P167" s="8"/>
      <c r="Q167" s="8"/>
      <c r="R167" s="8" t="s">
        <v>226</v>
      </c>
    </row>
    <row r="168" spans="2:18" x14ac:dyDescent="0.25">
      <c r="B168">
        <v>49</v>
      </c>
      <c r="C168" t="s">
        <v>1908</v>
      </c>
      <c r="D168" t="s">
        <v>1837</v>
      </c>
      <c r="E168" t="s">
        <v>1838</v>
      </c>
      <c r="F168" t="s">
        <v>1886</v>
      </c>
      <c r="G168" t="s">
        <v>10</v>
      </c>
      <c r="I168" t="s">
        <v>1817</v>
      </c>
      <c r="J168" s="10" t="s">
        <v>90</v>
      </c>
      <c r="K168" s="10"/>
      <c r="L168" s="10"/>
      <c r="M168" s="8" t="s">
        <v>98</v>
      </c>
      <c r="N168" s="166">
        <v>200000000861</v>
      </c>
      <c r="O168" s="22">
        <v>0.1</v>
      </c>
      <c r="P168" s="22"/>
      <c r="Q168" s="22"/>
      <c r="R168" s="8" t="s">
        <v>122</v>
      </c>
    </row>
    <row r="169" spans="2:18" x14ac:dyDescent="0.25">
      <c r="B169">
        <v>49</v>
      </c>
      <c r="C169" t="s">
        <v>1908</v>
      </c>
      <c r="D169" t="s">
        <v>1837</v>
      </c>
      <c r="E169" t="s">
        <v>1838</v>
      </c>
      <c r="F169" t="s">
        <v>1886</v>
      </c>
      <c r="G169" t="s">
        <v>10</v>
      </c>
      <c r="I169" t="s">
        <v>1817</v>
      </c>
      <c r="J169" s="135" t="s">
        <v>565</v>
      </c>
      <c r="K169" s="94"/>
      <c r="L169" s="94"/>
      <c r="M169" s="123" t="s">
        <v>98</v>
      </c>
      <c r="N169" s="167">
        <v>200000001102</v>
      </c>
      <c r="O169" s="133">
        <v>0.1</v>
      </c>
      <c r="P169" s="133"/>
      <c r="Q169" s="133"/>
      <c r="R169" s="123" t="s">
        <v>1257</v>
      </c>
    </row>
    <row r="170" spans="2:18" x14ac:dyDescent="0.25">
      <c r="B170">
        <v>49</v>
      </c>
      <c r="C170" t="s">
        <v>1908</v>
      </c>
      <c r="D170" t="s">
        <v>1837</v>
      </c>
      <c r="E170" t="s">
        <v>1838</v>
      </c>
      <c r="F170" t="s">
        <v>1886</v>
      </c>
      <c r="G170" t="s">
        <v>10</v>
      </c>
      <c r="I170" t="s">
        <v>1817</v>
      </c>
      <c r="J170" s="11" t="s">
        <v>92</v>
      </c>
      <c r="K170" s="10"/>
      <c r="L170" s="10"/>
      <c r="M170" s="8" t="s">
        <v>98</v>
      </c>
      <c r="N170" s="166">
        <v>200000001834</v>
      </c>
      <c r="O170" s="22">
        <v>0.08</v>
      </c>
      <c r="P170" s="22"/>
      <c r="Q170" s="22"/>
      <c r="R170" s="8" t="s">
        <v>1258</v>
      </c>
    </row>
    <row r="171" spans="2:18" x14ac:dyDescent="0.25">
      <c r="B171">
        <v>49</v>
      </c>
      <c r="C171" t="s">
        <v>1908</v>
      </c>
      <c r="D171" t="s">
        <v>1837</v>
      </c>
      <c r="E171" t="s">
        <v>1838</v>
      </c>
      <c r="F171" t="s">
        <v>1886</v>
      </c>
      <c r="G171" t="s">
        <v>10</v>
      </c>
      <c r="I171" t="s">
        <v>1817</v>
      </c>
      <c r="J171" s="11" t="s">
        <v>566</v>
      </c>
      <c r="K171" s="10"/>
      <c r="L171" s="10"/>
      <c r="M171" s="8" t="s">
        <v>98</v>
      </c>
      <c r="N171" s="166">
        <v>200000001977</v>
      </c>
      <c r="O171" s="22">
        <v>0.1</v>
      </c>
      <c r="P171" s="22"/>
      <c r="Q171" s="22"/>
      <c r="R171" s="8" t="s">
        <v>1260</v>
      </c>
    </row>
    <row r="172" spans="2:18" x14ac:dyDescent="0.25">
      <c r="B172">
        <v>49</v>
      </c>
      <c r="C172" t="s">
        <v>1908</v>
      </c>
      <c r="D172" t="s">
        <v>1837</v>
      </c>
      <c r="E172" t="s">
        <v>1838</v>
      </c>
      <c r="F172" t="s">
        <v>1886</v>
      </c>
      <c r="G172" t="s">
        <v>10</v>
      </c>
      <c r="I172" t="s">
        <v>1817</v>
      </c>
      <c r="J172" s="135" t="s">
        <v>91</v>
      </c>
      <c r="K172" s="123"/>
      <c r="L172" s="123"/>
      <c r="M172" s="123" t="s">
        <v>98</v>
      </c>
      <c r="N172" s="172">
        <v>200000001268</v>
      </c>
      <c r="O172" s="140">
        <v>3.6999999999999998E-2</v>
      </c>
      <c r="P172" s="140"/>
      <c r="Q172" s="140"/>
      <c r="R172" s="123" t="s">
        <v>98</v>
      </c>
    </row>
    <row r="173" spans="2:18" x14ac:dyDescent="0.25">
      <c r="B173">
        <v>49</v>
      </c>
      <c r="C173" t="s">
        <v>1908</v>
      </c>
      <c r="D173" t="s">
        <v>1837</v>
      </c>
      <c r="E173" t="s">
        <v>1838</v>
      </c>
      <c r="F173" t="s">
        <v>1886</v>
      </c>
      <c r="G173" t="s">
        <v>10</v>
      </c>
      <c r="I173" t="s">
        <v>1817</v>
      </c>
      <c r="J173" s="11" t="s">
        <v>933</v>
      </c>
      <c r="K173" s="22" t="s">
        <v>1656</v>
      </c>
      <c r="L173" s="8"/>
      <c r="M173" s="8" t="s">
        <v>422</v>
      </c>
      <c r="N173" s="166">
        <v>200000006390</v>
      </c>
      <c r="O173" s="22">
        <v>0.03</v>
      </c>
      <c r="P173" s="22"/>
      <c r="Q173" s="22"/>
      <c r="R173" s="22"/>
    </row>
    <row r="174" spans="2:18" x14ac:dyDescent="0.25">
      <c r="B174">
        <v>50</v>
      </c>
      <c r="C174" t="s">
        <v>1908</v>
      </c>
      <c r="D174" t="s">
        <v>1837</v>
      </c>
      <c r="E174" t="s">
        <v>1838</v>
      </c>
      <c r="F174" t="s">
        <v>1853</v>
      </c>
      <c r="G174" t="s">
        <v>2</v>
      </c>
      <c r="I174" t="s">
        <v>11</v>
      </c>
      <c r="J174" s="11" t="s">
        <v>275</v>
      </c>
      <c r="K174" s="8"/>
      <c r="L174" s="8"/>
      <c r="M174" s="8" t="s">
        <v>423</v>
      </c>
      <c r="N174" s="169">
        <v>200000006174</v>
      </c>
      <c r="O174" s="23">
        <v>5.8999999999999999E-3</v>
      </c>
      <c r="P174" s="23"/>
      <c r="Q174" s="23"/>
      <c r="R174" s="8" t="s">
        <v>281</v>
      </c>
    </row>
    <row r="175" spans="2:18" x14ac:dyDescent="0.25">
      <c r="B175">
        <v>61</v>
      </c>
      <c r="C175" t="s">
        <v>1908</v>
      </c>
      <c r="D175" t="s">
        <v>1837</v>
      </c>
      <c r="E175" t="s">
        <v>19</v>
      </c>
      <c r="F175" t="s">
        <v>1857</v>
      </c>
      <c r="G175" t="s">
        <v>10</v>
      </c>
      <c r="I175" t="s">
        <v>1817</v>
      </c>
      <c r="J175" s="11" t="s">
        <v>160</v>
      </c>
      <c r="K175" s="8" t="s">
        <v>1771</v>
      </c>
      <c r="L175" s="8" t="s">
        <v>1655</v>
      </c>
      <c r="M175" s="8" t="s">
        <v>423</v>
      </c>
      <c r="N175" s="169">
        <v>200000001288</v>
      </c>
      <c r="O175" s="22">
        <v>7.0000000000000007E-2</v>
      </c>
      <c r="P175" s="22"/>
      <c r="Q175" s="22"/>
      <c r="R175" s="8" t="s">
        <v>170</v>
      </c>
    </row>
    <row r="176" spans="2:18" x14ac:dyDescent="0.25">
      <c r="B176">
        <v>30</v>
      </c>
      <c r="C176" t="s">
        <v>1908</v>
      </c>
      <c r="D176" t="s">
        <v>1811</v>
      </c>
      <c r="E176" t="s">
        <v>1826</v>
      </c>
      <c r="F176" t="s">
        <v>1827</v>
      </c>
      <c r="G176" t="s">
        <v>2</v>
      </c>
      <c r="H176" t="s">
        <v>1818</v>
      </c>
      <c r="J176" s="8" t="s">
        <v>48</v>
      </c>
      <c r="K176" s="8"/>
      <c r="L176" s="8"/>
      <c r="M176" s="8" t="s">
        <v>98</v>
      </c>
      <c r="N176" s="169">
        <v>200000005776</v>
      </c>
      <c r="O176" s="22">
        <v>0.13</v>
      </c>
      <c r="P176" s="22"/>
      <c r="Q176" s="22"/>
      <c r="R176" s="8" t="s">
        <v>41</v>
      </c>
    </row>
    <row r="177" spans="2:18" x14ac:dyDescent="0.25">
      <c r="B177">
        <v>51</v>
      </c>
      <c r="C177" t="s">
        <v>1908</v>
      </c>
      <c r="D177" t="s">
        <v>1837</v>
      </c>
      <c r="E177" t="s">
        <v>1838</v>
      </c>
      <c r="F177" t="s">
        <v>1853</v>
      </c>
      <c r="G177" t="s">
        <v>10</v>
      </c>
      <c r="I177" t="s">
        <v>1817</v>
      </c>
      <c r="J177" s="135" t="s">
        <v>133</v>
      </c>
      <c r="K177" s="123"/>
      <c r="L177" s="123"/>
      <c r="M177" s="123" t="s">
        <v>426</v>
      </c>
      <c r="N177" s="172">
        <v>200000006935</v>
      </c>
      <c r="O177" s="140">
        <v>4.4999999999999998E-2</v>
      </c>
      <c r="P177" s="140"/>
      <c r="Q177" s="140"/>
      <c r="R177" s="123" t="s">
        <v>134</v>
      </c>
    </row>
    <row r="178" spans="2:18" x14ac:dyDescent="0.25">
      <c r="B178">
        <v>52</v>
      </c>
      <c r="C178" t="s">
        <v>1908</v>
      </c>
      <c r="D178" t="s">
        <v>1837</v>
      </c>
      <c r="E178" t="s">
        <v>1838</v>
      </c>
      <c r="F178" t="s">
        <v>1856</v>
      </c>
      <c r="G178" t="s">
        <v>2</v>
      </c>
      <c r="I178" t="s">
        <v>1817</v>
      </c>
      <c r="J178" s="11" t="s">
        <v>482</v>
      </c>
      <c r="K178" s="10"/>
      <c r="L178" s="10"/>
      <c r="M178" s="10" t="s">
        <v>98</v>
      </c>
      <c r="N178" s="169">
        <v>200000006907</v>
      </c>
      <c r="O178" s="22">
        <v>0.95</v>
      </c>
      <c r="P178" s="22"/>
      <c r="Q178" s="22"/>
      <c r="R178" s="10" t="s">
        <v>483</v>
      </c>
    </row>
    <row r="179" spans="2:18" x14ac:dyDescent="0.25">
      <c r="B179">
        <v>52</v>
      </c>
      <c r="C179" t="s">
        <v>1908</v>
      </c>
      <c r="D179" t="s">
        <v>1837</v>
      </c>
      <c r="E179" t="s">
        <v>1838</v>
      </c>
      <c r="F179" t="s">
        <v>1856</v>
      </c>
      <c r="G179" t="s">
        <v>2</v>
      </c>
      <c r="I179" t="s">
        <v>1817</v>
      </c>
      <c r="J179" s="11" t="s">
        <v>482</v>
      </c>
      <c r="K179" s="22"/>
      <c r="L179" s="10"/>
      <c r="M179" s="8" t="s">
        <v>98</v>
      </c>
      <c r="N179" s="166">
        <v>200000006907</v>
      </c>
      <c r="O179" s="22">
        <v>0.98</v>
      </c>
      <c r="P179" s="22"/>
      <c r="Q179" s="22"/>
      <c r="R179" s="22"/>
    </row>
    <row r="180" spans="2:18" x14ac:dyDescent="0.25">
      <c r="B180">
        <v>53</v>
      </c>
      <c r="C180" t="s">
        <v>1908</v>
      </c>
      <c r="D180" t="s">
        <v>1837</v>
      </c>
      <c r="E180" t="s">
        <v>1838</v>
      </c>
      <c r="F180" t="s">
        <v>1854</v>
      </c>
      <c r="G180" t="s">
        <v>2</v>
      </c>
      <c r="I180" t="s">
        <v>1817</v>
      </c>
      <c r="J180" s="11" t="s">
        <v>278</v>
      </c>
      <c r="K180" s="8"/>
      <c r="L180" s="8"/>
      <c r="M180" s="8" t="s">
        <v>98</v>
      </c>
      <c r="N180" s="169">
        <v>200000004653</v>
      </c>
      <c r="O180" s="22">
        <v>0.3</v>
      </c>
      <c r="P180" s="22"/>
      <c r="Q180" s="22"/>
      <c r="R180" s="8" t="s">
        <v>279</v>
      </c>
    </row>
    <row r="181" spans="2:18" x14ac:dyDescent="0.25">
      <c r="B181">
        <v>53</v>
      </c>
      <c r="C181" t="s">
        <v>1908</v>
      </c>
      <c r="D181" t="s">
        <v>1837</v>
      </c>
      <c r="E181" t="s">
        <v>1838</v>
      </c>
      <c r="F181" t="s">
        <v>1854</v>
      </c>
      <c r="G181" t="s">
        <v>2</v>
      </c>
      <c r="I181" t="s">
        <v>1817</v>
      </c>
      <c r="J181" s="11" t="s">
        <v>278</v>
      </c>
      <c r="K181" s="10"/>
      <c r="L181" s="10"/>
      <c r="M181" s="8" t="s">
        <v>98</v>
      </c>
      <c r="N181" s="166">
        <v>200000004653</v>
      </c>
      <c r="O181" s="22">
        <v>0.35</v>
      </c>
      <c r="P181" s="22"/>
      <c r="Q181" s="22"/>
      <c r="R181" s="8" t="s">
        <v>1261</v>
      </c>
    </row>
    <row r="182" spans="2:18" x14ac:dyDescent="0.25">
      <c r="B182">
        <v>46</v>
      </c>
      <c r="C182" t="s">
        <v>1908</v>
      </c>
      <c r="D182" t="s">
        <v>1837</v>
      </c>
      <c r="E182" t="s">
        <v>1838</v>
      </c>
      <c r="F182" t="s">
        <v>1842</v>
      </c>
      <c r="G182" t="s">
        <v>10</v>
      </c>
      <c r="I182" t="s">
        <v>1817</v>
      </c>
      <c r="J182" s="11" t="s">
        <v>473</v>
      </c>
      <c r="K182" s="8"/>
      <c r="L182" s="8"/>
      <c r="M182" s="8" t="s">
        <v>475</v>
      </c>
      <c r="N182" s="169">
        <v>200000005339</v>
      </c>
      <c r="O182" s="21">
        <v>0.05</v>
      </c>
      <c r="P182" s="21"/>
      <c r="Q182" s="21"/>
      <c r="R182" s="8" t="s">
        <v>476</v>
      </c>
    </row>
    <row r="183" spans="2:18" x14ac:dyDescent="0.25">
      <c r="B183">
        <v>46</v>
      </c>
      <c r="C183" t="s">
        <v>1908</v>
      </c>
      <c r="D183" t="s">
        <v>1837</v>
      </c>
      <c r="E183" t="s">
        <v>1838</v>
      </c>
      <c r="F183" t="s">
        <v>1842</v>
      </c>
      <c r="G183" t="s">
        <v>10</v>
      </c>
      <c r="I183" t="s">
        <v>1817</v>
      </c>
      <c r="J183" s="11" t="s">
        <v>554</v>
      </c>
      <c r="K183" s="10" t="s">
        <v>1803</v>
      </c>
      <c r="L183" s="10" t="s">
        <v>1804</v>
      </c>
      <c r="M183" s="8" t="s">
        <v>98</v>
      </c>
      <c r="N183" s="166">
        <v>200000005746</v>
      </c>
      <c r="O183" s="22">
        <v>0.02</v>
      </c>
      <c r="P183" s="22"/>
      <c r="Q183" s="22"/>
      <c r="R183" s="8" t="s">
        <v>755</v>
      </c>
    </row>
    <row r="184" spans="2:18" x14ac:dyDescent="0.25">
      <c r="B184">
        <v>45</v>
      </c>
      <c r="C184" t="s">
        <v>1908</v>
      </c>
      <c r="D184" t="s">
        <v>1837</v>
      </c>
      <c r="E184" t="s">
        <v>1838</v>
      </c>
      <c r="F184" t="s">
        <v>1842</v>
      </c>
      <c r="G184" t="s">
        <v>2</v>
      </c>
      <c r="I184" t="s">
        <v>1817</v>
      </c>
      <c r="J184" s="11" t="s">
        <v>559</v>
      </c>
      <c r="K184" s="10"/>
      <c r="L184" s="10"/>
      <c r="M184" s="8" t="s">
        <v>423</v>
      </c>
      <c r="N184" s="166">
        <v>200000006169</v>
      </c>
      <c r="O184" s="23">
        <v>1.0500000000000001E-2</v>
      </c>
      <c r="P184" s="23"/>
      <c r="Q184" s="23"/>
      <c r="R184" s="8" t="s">
        <v>667</v>
      </c>
    </row>
    <row r="185" spans="2:18" x14ac:dyDescent="0.25">
      <c r="B185">
        <v>56</v>
      </c>
      <c r="C185" t="s">
        <v>1908</v>
      </c>
      <c r="D185" t="s">
        <v>1837</v>
      </c>
      <c r="E185" t="s">
        <v>19</v>
      </c>
      <c r="F185" t="s">
        <v>1855</v>
      </c>
      <c r="G185" t="s">
        <v>2</v>
      </c>
      <c r="I185" t="s">
        <v>1817</v>
      </c>
      <c r="J185" s="11" t="s">
        <v>479</v>
      </c>
      <c r="K185" s="10"/>
      <c r="L185" s="10"/>
      <c r="M185" s="10" t="s">
        <v>480</v>
      </c>
      <c r="N185" s="169">
        <v>200000000690</v>
      </c>
      <c r="O185" s="22">
        <v>0.1</v>
      </c>
      <c r="P185" s="22"/>
      <c r="Q185" s="22"/>
      <c r="R185" s="8" t="s">
        <v>481</v>
      </c>
    </row>
    <row r="186" spans="2:18" x14ac:dyDescent="0.25">
      <c r="B186">
        <v>56</v>
      </c>
      <c r="C186" t="s">
        <v>1908</v>
      </c>
      <c r="D186" t="s">
        <v>1837</v>
      </c>
      <c r="E186" t="s">
        <v>19</v>
      </c>
      <c r="F186" t="s">
        <v>1855</v>
      </c>
      <c r="G186" t="s">
        <v>10</v>
      </c>
      <c r="I186" t="s">
        <v>11</v>
      </c>
      <c r="J186" s="11" t="s">
        <v>940</v>
      </c>
      <c r="K186" s="22"/>
      <c r="L186" s="8"/>
      <c r="M186" s="8" t="s">
        <v>98</v>
      </c>
      <c r="N186" s="166">
        <v>200000006268</v>
      </c>
      <c r="O186" s="22">
        <v>0.2</v>
      </c>
      <c r="P186" s="22"/>
      <c r="Q186" s="22"/>
      <c r="R186" s="22"/>
    </row>
    <row r="187" spans="2:18" x14ac:dyDescent="0.25">
      <c r="B187">
        <v>57</v>
      </c>
      <c r="C187" t="s">
        <v>1908</v>
      </c>
      <c r="D187" t="s">
        <v>1837</v>
      </c>
      <c r="E187" t="s">
        <v>19</v>
      </c>
      <c r="F187" t="s">
        <v>1840</v>
      </c>
      <c r="G187" t="s">
        <v>2</v>
      </c>
      <c r="I187" t="s">
        <v>1817</v>
      </c>
      <c r="J187" s="123" t="s">
        <v>127</v>
      </c>
      <c r="K187" s="123"/>
      <c r="L187" s="123"/>
      <c r="M187" s="123" t="s">
        <v>423</v>
      </c>
      <c r="N187" s="172">
        <v>200000006175</v>
      </c>
      <c r="O187" s="140">
        <v>0.23400000000000001</v>
      </c>
      <c r="P187" s="140"/>
      <c r="Q187" s="140"/>
      <c r="R187" s="123" t="s">
        <v>130</v>
      </c>
    </row>
    <row r="188" spans="2:18" x14ac:dyDescent="0.25">
      <c r="B188">
        <v>58</v>
      </c>
      <c r="C188" t="s">
        <v>1908</v>
      </c>
      <c r="D188" t="s">
        <v>1837</v>
      </c>
      <c r="E188" t="s">
        <v>19</v>
      </c>
      <c r="F188" t="s">
        <v>1840</v>
      </c>
      <c r="G188" t="s">
        <v>10</v>
      </c>
      <c r="I188" t="s">
        <v>1817</v>
      </c>
      <c r="J188" s="11" t="s">
        <v>608</v>
      </c>
      <c r="K188" s="10"/>
      <c r="L188" s="10"/>
      <c r="M188" s="8" t="s">
        <v>98</v>
      </c>
      <c r="N188" s="166">
        <v>200000005697</v>
      </c>
      <c r="O188" s="22">
        <v>0.03</v>
      </c>
      <c r="P188" s="22"/>
      <c r="Q188" s="22"/>
      <c r="R188" s="8" t="s">
        <v>1264</v>
      </c>
    </row>
    <row r="189" spans="2:18" x14ac:dyDescent="0.25">
      <c r="B189">
        <v>58</v>
      </c>
      <c r="C189" t="s">
        <v>1908</v>
      </c>
      <c r="D189" t="s">
        <v>1837</v>
      </c>
      <c r="E189" t="s">
        <v>19</v>
      </c>
      <c r="F189" t="s">
        <v>1840</v>
      </c>
      <c r="G189" t="s">
        <v>10</v>
      </c>
      <c r="I189" t="s">
        <v>1817</v>
      </c>
      <c r="J189" s="11" t="s">
        <v>484</v>
      </c>
      <c r="K189" s="12"/>
      <c r="L189" s="12"/>
      <c r="M189" s="8" t="s">
        <v>98</v>
      </c>
      <c r="N189" s="169">
        <v>200000008143</v>
      </c>
      <c r="O189" s="22">
        <v>0.01</v>
      </c>
      <c r="P189" s="22"/>
      <c r="Q189" s="22"/>
      <c r="R189" s="8" t="s">
        <v>485</v>
      </c>
    </row>
    <row r="190" spans="2:18" x14ac:dyDescent="0.25">
      <c r="B190">
        <v>58</v>
      </c>
      <c r="C190" t="s">
        <v>1908</v>
      </c>
      <c r="D190" t="s">
        <v>1837</v>
      </c>
      <c r="E190" t="s">
        <v>19</v>
      </c>
      <c r="F190" t="s">
        <v>1840</v>
      </c>
      <c r="G190" t="s">
        <v>10</v>
      </c>
      <c r="I190" t="s">
        <v>1817</v>
      </c>
      <c r="J190" s="8" t="s">
        <v>1098</v>
      </c>
      <c r="K190" s="12"/>
      <c r="L190" s="12"/>
      <c r="M190" s="8" t="s">
        <v>98</v>
      </c>
      <c r="N190" s="169">
        <v>200000012700</v>
      </c>
      <c r="O190" s="73">
        <v>1.4999999999999999E-2</v>
      </c>
      <c r="P190" s="73"/>
      <c r="Q190" s="73"/>
      <c r="R190" s="8" t="s">
        <v>17</v>
      </c>
    </row>
    <row r="191" spans="2:18" x14ac:dyDescent="0.25">
      <c r="B191">
        <v>59</v>
      </c>
      <c r="C191" t="s">
        <v>1908</v>
      </c>
      <c r="D191" t="s">
        <v>1837</v>
      </c>
      <c r="E191" t="s">
        <v>19</v>
      </c>
      <c r="F191" t="s">
        <v>1840</v>
      </c>
      <c r="G191" t="s">
        <v>10</v>
      </c>
      <c r="I191" t="s">
        <v>1841</v>
      </c>
      <c r="J191" s="11" t="s">
        <v>845</v>
      </c>
      <c r="K191" s="10" t="s">
        <v>1507</v>
      </c>
      <c r="L191" s="10" t="s">
        <v>1508</v>
      </c>
      <c r="M191" s="8" t="s">
        <v>98</v>
      </c>
      <c r="N191" s="166">
        <v>200000000427</v>
      </c>
      <c r="O191" s="23">
        <v>7.4999999999999997E-2</v>
      </c>
      <c r="P191" s="23"/>
      <c r="Q191" s="23"/>
      <c r="R191" s="8" t="s">
        <v>1505</v>
      </c>
    </row>
    <row r="192" spans="2:18" x14ac:dyDescent="0.25">
      <c r="B192">
        <v>60</v>
      </c>
      <c r="C192" t="s">
        <v>1908</v>
      </c>
      <c r="D192" t="s">
        <v>1837</v>
      </c>
      <c r="E192" t="s">
        <v>19</v>
      </c>
      <c r="F192" t="s">
        <v>1840</v>
      </c>
      <c r="G192" t="s">
        <v>10</v>
      </c>
      <c r="I192" t="s">
        <v>11</v>
      </c>
      <c r="J192" s="11" t="s">
        <v>851</v>
      </c>
      <c r="K192" s="10" t="s">
        <v>1509</v>
      </c>
      <c r="L192" s="10" t="s">
        <v>98</v>
      </c>
      <c r="M192" s="8" t="s">
        <v>1510</v>
      </c>
      <c r="N192" s="166">
        <v>200000005821</v>
      </c>
      <c r="O192" s="23">
        <v>1.4999999999999999E-2</v>
      </c>
      <c r="P192" s="23"/>
      <c r="Q192" s="23"/>
      <c r="R192" s="8" t="s">
        <v>1505</v>
      </c>
    </row>
    <row r="193" spans="2:18" x14ac:dyDescent="0.25">
      <c r="B193">
        <v>60</v>
      </c>
      <c r="C193" t="s">
        <v>1908</v>
      </c>
      <c r="D193" t="s">
        <v>1837</v>
      </c>
      <c r="E193" t="s">
        <v>19</v>
      </c>
      <c r="F193" t="s">
        <v>1840</v>
      </c>
      <c r="G193" t="s">
        <v>10</v>
      </c>
      <c r="I193" t="s">
        <v>11</v>
      </c>
      <c r="J193" s="11" t="s">
        <v>941</v>
      </c>
      <c r="K193" s="22" t="s">
        <v>1664</v>
      </c>
      <c r="L193" s="8"/>
      <c r="M193" s="8" t="s">
        <v>98</v>
      </c>
      <c r="N193" s="166">
        <v>200000006260</v>
      </c>
      <c r="O193" s="22">
        <v>0.25</v>
      </c>
      <c r="P193" s="22"/>
      <c r="Q193" s="22"/>
      <c r="R193" s="22"/>
    </row>
    <row r="194" spans="2:18" x14ac:dyDescent="0.25">
      <c r="B194">
        <v>60</v>
      </c>
      <c r="C194" t="s">
        <v>1908</v>
      </c>
      <c r="D194" t="s">
        <v>1837</v>
      </c>
      <c r="E194" t="s">
        <v>19</v>
      </c>
      <c r="F194" t="s">
        <v>1840</v>
      </c>
      <c r="G194" t="s">
        <v>10</v>
      </c>
      <c r="I194" t="s">
        <v>11</v>
      </c>
      <c r="J194" s="11" t="s">
        <v>1093</v>
      </c>
      <c r="K194" s="12" t="s">
        <v>1687</v>
      </c>
      <c r="L194" s="12" t="s">
        <v>98</v>
      </c>
      <c r="M194" s="8" t="s">
        <v>98</v>
      </c>
      <c r="N194" s="169">
        <v>200000012576</v>
      </c>
      <c r="O194" s="23">
        <v>3.61E-2</v>
      </c>
      <c r="P194" s="23"/>
      <c r="Q194" s="23"/>
      <c r="R194" s="8" t="s">
        <v>1094</v>
      </c>
    </row>
    <row r="195" spans="2:18" x14ac:dyDescent="0.25">
      <c r="B195">
        <v>65</v>
      </c>
      <c r="C195" t="s">
        <v>1908</v>
      </c>
      <c r="D195" t="s">
        <v>1837</v>
      </c>
      <c r="E195" t="s">
        <v>1690</v>
      </c>
      <c r="F195" t="s">
        <v>1859</v>
      </c>
      <c r="G195" t="s">
        <v>10</v>
      </c>
      <c r="I195" t="s">
        <v>1817</v>
      </c>
      <c r="J195" s="11" t="s">
        <v>205</v>
      </c>
      <c r="K195" s="8" t="s">
        <v>98</v>
      </c>
      <c r="L195" s="8" t="s">
        <v>98</v>
      </c>
      <c r="M195" s="8" t="s">
        <v>98</v>
      </c>
      <c r="N195" s="169">
        <v>200000002440</v>
      </c>
      <c r="O195" s="15">
        <v>9</v>
      </c>
      <c r="P195" s="15"/>
      <c r="Q195" s="15"/>
      <c r="R195" s="8" t="s">
        <v>209</v>
      </c>
    </row>
    <row r="196" spans="2:18" x14ac:dyDescent="0.25">
      <c r="B196">
        <v>65</v>
      </c>
      <c r="C196" t="s">
        <v>1908</v>
      </c>
      <c r="D196" t="s">
        <v>1837</v>
      </c>
      <c r="E196" t="s">
        <v>1690</v>
      </c>
      <c r="F196" t="s">
        <v>1859</v>
      </c>
      <c r="G196" t="s">
        <v>10</v>
      </c>
      <c r="I196" t="s">
        <v>1817</v>
      </c>
      <c r="J196" s="11" t="s">
        <v>207</v>
      </c>
      <c r="K196" s="8" t="s">
        <v>98</v>
      </c>
      <c r="L196" s="8" t="s">
        <v>1693</v>
      </c>
      <c r="M196" s="8" t="s">
        <v>98</v>
      </c>
      <c r="N196" s="169">
        <v>200000006875</v>
      </c>
      <c r="O196" s="15">
        <v>4.5</v>
      </c>
      <c r="P196" s="15"/>
      <c r="Q196" s="15"/>
      <c r="R196" s="8" t="s">
        <v>220</v>
      </c>
    </row>
    <row r="197" spans="2:18" x14ac:dyDescent="0.25">
      <c r="B197">
        <v>47</v>
      </c>
      <c r="C197" t="s">
        <v>1908</v>
      </c>
      <c r="D197" t="s">
        <v>1837</v>
      </c>
      <c r="E197" t="s">
        <v>1838</v>
      </c>
      <c r="F197" t="s">
        <v>1842</v>
      </c>
      <c r="G197" t="s">
        <v>10</v>
      </c>
      <c r="I197" t="s">
        <v>11</v>
      </c>
      <c r="J197" s="11" t="s">
        <v>930</v>
      </c>
      <c r="K197" s="22" t="s">
        <v>1651</v>
      </c>
      <c r="L197" s="8"/>
      <c r="M197" s="8" t="s">
        <v>1586</v>
      </c>
      <c r="N197" s="166">
        <v>200000006386</v>
      </c>
      <c r="O197" s="22">
        <v>0.3</v>
      </c>
      <c r="P197" s="22"/>
      <c r="Q197" s="22"/>
      <c r="R197" s="8"/>
    </row>
    <row r="198" spans="2:18" x14ac:dyDescent="0.25">
      <c r="B198">
        <v>46</v>
      </c>
      <c r="C198" t="s">
        <v>1908</v>
      </c>
      <c r="D198" t="s">
        <v>1837</v>
      </c>
      <c r="E198" t="s">
        <v>1838</v>
      </c>
      <c r="F198" t="s">
        <v>1842</v>
      </c>
      <c r="G198" t="s">
        <v>10</v>
      </c>
      <c r="I198" t="s">
        <v>1817</v>
      </c>
      <c r="J198" s="11" t="s">
        <v>854</v>
      </c>
      <c r="K198" s="10" t="s">
        <v>1514</v>
      </c>
      <c r="L198" s="10"/>
      <c r="M198" s="8"/>
      <c r="N198" s="166">
        <v>200000006717</v>
      </c>
      <c r="O198" s="22">
        <v>0.02</v>
      </c>
      <c r="P198" s="22"/>
      <c r="Q198" s="22"/>
      <c r="R198" s="8"/>
    </row>
    <row r="199" spans="2:18" x14ac:dyDescent="0.25">
      <c r="B199">
        <v>46</v>
      </c>
      <c r="C199" t="s">
        <v>1908</v>
      </c>
      <c r="D199" t="s">
        <v>1837</v>
      </c>
      <c r="E199" t="s">
        <v>1838</v>
      </c>
      <c r="F199" t="s">
        <v>1842</v>
      </c>
      <c r="G199" t="s">
        <v>10</v>
      </c>
      <c r="I199" t="s">
        <v>1817</v>
      </c>
      <c r="J199" s="123" t="s">
        <v>65</v>
      </c>
      <c r="K199" s="123" t="s">
        <v>1740</v>
      </c>
      <c r="L199" s="123" t="s">
        <v>1739</v>
      </c>
      <c r="M199" s="123" t="s">
        <v>423</v>
      </c>
      <c r="N199" s="172">
        <v>200000006869</v>
      </c>
      <c r="O199" s="133">
        <v>0.05</v>
      </c>
      <c r="P199" s="133"/>
      <c r="Q199" s="133"/>
      <c r="R199" s="123" t="s">
        <v>69</v>
      </c>
    </row>
    <row r="200" spans="2:18" x14ac:dyDescent="0.25">
      <c r="B200">
        <v>61</v>
      </c>
      <c r="C200" t="s">
        <v>1908</v>
      </c>
      <c r="D200" t="s">
        <v>1837</v>
      </c>
      <c r="E200" t="s">
        <v>19</v>
      </c>
      <c r="F200" t="s">
        <v>1857</v>
      </c>
      <c r="G200" t="s">
        <v>10</v>
      </c>
      <c r="I200" t="s">
        <v>1817</v>
      </c>
      <c r="J200" s="11" t="s">
        <v>158</v>
      </c>
      <c r="K200" s="10"/>
      <c r="L200" s="10"/>
      <c r="M200" s="8" t="s">
        <v>427</v>
      </c>
      <c r="N200" s="166">
        <v>200000001190</v>
      </c>
      <c r="O200" s="22">
        <v>0.4</v>
      </c>
      <c r="P200" s="22"/>
      <c r="Q200" s="22"/>
      <c r="R200" s="8" t="s">
        <v>1266</v>
      </c>
    </row>
    <row r="201" spans="2:18" x14ac:dyDescent="0.25">
      <c r="B201">
        <v>61</v>
      </c>
      <c r="C201" t="s">
        <v>1908</v>
      </c>
      <c r="D201" t="s">
        <v>1837</v>
      </c>
      <c r="E201" t="s">
        <v>19</v>
      </c>
      <c r="F201" t="s">
        <v>1857</v>
      </c>
      <c r="G201" t="s">
        <v>10</v>
      </c>
      <c r="I201" t="s">
        <v>1817</v>
      </c>
      <c r="J201" s="11" t="s">
        <v>943</v>
      </c>
      <c r="K201" s="22" t="s">
        <v>1667</v>
      </c>
      <c r="L201" s="8"/>
      <c r="M201" s="8" t="s">
        <v>431</v>
      </c>
      <c r="N201" s="166">
        <v>200000005182</v>
      </c>
      <c r="O201" s="22">
        <v>0.15</v>
      </c>
      <c r="P201" s="22"/>
      <c r="Q201" s="22"/>
      <c r="R201" s="22" t="s">
        <v>1514</v>
      </c>
    </row>
    <row r="202" spans="2:18" x14ac:dyDescent="0.25">
      <c r="B202">
        <v>61</v>
      </c>
      <c r="C202" t="s">
        <v>1908</v>
      </c>
      <c r="D202" t="s">
        <v>1837</v>
      </c>
      <c r="E202" t="s">
        <v>19</v>
      </c>
      <c r="F202" t="s">
        <v>1857</v>
      </c>
      <c r="G202" t="s">
        <v>10</v>
      </c>
      <c r="I202" t="s">
        <v>1817</v>
      </c>
      <c r="J202" s="11" t="s">
        <v>144</v>
      </c>
      <c r="K202" s="8" t="s">
        <v>1774</v>
      </c>
      <c r="L202" s="8" t="s">
        <v>1775</v>
      </c>
      <c r="M202" s="8" t="s">
        <v>98</v>
      </c>
      <c r="N202" s="169">
        <v>200000006747</v>
      </c>
      <c r="O202" s="22">
        <v>0.14000000000000001</v>
      </c>
      <c r="P202" s="22"/>
      <c r="Q202" s="22"/>
      <c r="R202" s="8" t="s">
        <v>149</v>
      </c>
    </row>
    <row r="203" spans="2:18" x14ac:dyDescent="0.25">
      <c r="B203">
        <v>61</v>
      </c>
      <c r="C203" t="s">
        <v>1908</v>
      </c>
      <c r="D203" t="s">
        <v>1837</v>
      </c>
      <c r="E203" t="s">
        <v>19</v>
      </c>
      <c r="F203" t="s">
        <v>1857</v>
      </c>
      <c r="G203" t="s">
        <v>10</v>
      </c>
      <c r="I203" t="s">
        <v>1817</v>
      </c>
      <c r="J203" s="135" t="s">
        <v>145</v>
      </c>
      <c r="K203" s="123" t="s">
        <v>1773</v>
      </c>
      <c r="L203" s="123" t="s">
        <v>1770</v>
      </c>
      <c r="M203" s="123" t="s">
        <v>98</v>
      </c>
      <c r="N203" s="172">
        <v>200000006894</v>
      </c>
      <c r="O203" s="133">
        <v>0.2</v>
      </c>
      <c r="P203" s="133"/>
      <c r="Q203" s="133"/>
      <c r="R203" s="123" t="s">
        <v>149</v>
      </c>
    </row>
    <row r="204" spans="2:18" x14ac:dyDescent="0.25">
      <c r="B204">
        <v>61</v>
      </c>
      <c r="C204" t="s">
        <v>1908</v>
      </c>
      <c r="D204" t="s">
        <v>1837</v>
      </c>
      <c r="E204" t="s">
        <v>19</v>
      </c>
      <c r="F204" t="s">
        <v>1857</v>
      </c>
      <c r="G204" t="s">
        <v>10</v>
      </c>
      <c r="I204" t="s">
        <v>1817</v>
      </c>
      <c r="J204" s="11" t="s">
        <v>574</v>
      </c>
      <c r="K204" s="10"/>
      <c r="L204" s="10"/>
      <c r="M204" s="8" t="s">
        <v>98</v>
      </c>
      <c r="N204" s="166">
        <v>200000001097</v>
      </c>
      <c r="O204" s="22">
        <v>0.03</v>
      </c>
      <c r="P204" s="22"/>
      <c r="Q204" s="22"/>
      <c r="R204" s="8" t="s">
        <v>1266</v>
      </c>
    </row>
    <row r="205" spans="2:18" x14ac:dyDescent="0.25">
      <c r="B205">
        <v>61</v>
      </c>
      <c r="C205" t="s">
        <v>1908</v>
      </c>
      <c r="D205" t="s">
        <v>1837</v>
      </c>
      <c r="E205" t="s">
        <v>19</v>
      </c>
      <c r="F205" t="s">
        <v>1857</v>
      </c>
      <c r="G205" t="s">
        <v>10</v>
      </c>
      <c r="I205" t="s">
        <v>1817</v>
      </c>
      <c r="J205" s="11" t="s">
        <v>146</v>
      </c>
      <c r="K205" s="8"/>
      <c r="L205" s="8"/>
      <c r="M205" s="8"/>
      <c r="N205" s="169">
        <v>200000008209</v>
      </c>
      <c r="O205" s="22">
        <v>0.8</v>
      </c>
      <c r="P205" s="22"/>
      <c r="Q205" s="22"/>
      <c r="R205" s="8" t="s">
        <v>1103</v>
      </c>
    </row>
    <row r="206" spans="2:18" x14ac:dyDescent="0.25">
      <c r="B206">
        <v>61</v>
      </c>
      <c r="C206" t="s">
        <v>1908</v>
      </c>
      <c r="D206" t="s">
        <v>1837</v>
      </c>
      <c r="E206" t="s">
        <v>19</v>
      </c>
      <c r="F206" t="s">
        <v>1857</v>
      </c>
      <c r="G206" t="s">
        <v>10</v>
      </c>
      <c r="I206" t="s">
        <v>1817</v>
      </c>
      <c r="J206" s="8" t="s">
        <v>146</v>
      </c>
      <c r="K206" s="10"/>
      <c r="L206" s="10"/>
      <c r="M206" s="8" t="s">
        <v>98</v>
      </c>
      <c r="N206" s="166" t="s">
        <v>1049</v>
      </c>
      <c r="O206" s="22">
        <v>0.8</v>
      </c>
      <c r="P206" s="22"/>
      <c r="Q206" s="22"/>
      <c r="R206" s="8" t="s">
        <v>1266</v>
      </c>
    </row>
    <row r="207" spans="2:18" x14ac:dyDescent="0.25">
      <c r="B207">
        <v>62</v>
      </c>
      <c r="C207" t="s">
        <v>1908</v>
      </c>
      <c r="D207" t="s">
        <v>1837</v>
      </c>
      <c r="E207" t="s">
        <v>19</v>
      </c>
      <c r="F207" t="s">
        <v>1857</v>
      </c>
      <c r="G207" t="s">
        <v>10</v>
      </c>
      <c r="J207" s="11" t="s">
        <v>142</v>
      </c>
      <c r="K207" s="8" t="s">
        <v>1687</v>
      </c>
      <c r="L207" s="8" t="s">
        <v>1772</v>
      </c>
      <c r="M207" s="8" t="s">
        <v>422</v>
      </c>
      <c r="N207" s="169">
        <v>200000001595</v>
      </c>
      <c r="O207" s="22">
        <v>0.65</v>
      </c>
      <c r="P207" s="22"/>
      <c r="Q207" s="22"/>
      <c r="R207" s="8" t="s">
        <v>122</v>
      </c>
    </row>
    <row r="208" spans="2:18" x14ac:dyDescent="0.25">
      <c r="B208">
        <v>63</v>
      </c>
      <c r="C208" t="s">
        <v>1908</v>
      </c>
      <c r="D208" t="s">
        <v>1837</v>
      </c>
      <c r="E208" t="s">
        <v>19</v>
      </c>
      <c r="F208" t="s">
        <v>1857</v>
      </c>
      <c r="G208" t="s">
        <v>10</v>
      </c>
      <c r="I208" t="s">
        <v>11</v>
      </c>
      <c r="J208" s="11" t="s">
        <v>573</v>
      </c>
      <c r="K208" s="10" t="s">
        <v>1808</v>
      </c>
      <c r="L208" s="10" t="s">
        <v>1514</v>
      </c>
      <c r="M208" s="8" t="s">
        <v>98</v>
      </c>
      <c r="N208" s="166">
        <v>200000000713</v>
      </c>
      <c r="O208" s="22">
        <v>1</v>
      </c>
      <c r="P208" s="22"/>
      <c r="Q208" s="22"/>
      <c r="R208" s="8" t="s">
        <v>1265</v>
      </c>
    </row>
    <row r="209" spans="2:18" x14ac:dyDescent="0.25">
      <c r="B209">
        <v>63</v>
      </c>
      <c r="C209" t="s">
        <v>1908</v>
      </c>
      <c r="D209" t="s">
        <v>1837</v>
      </c>
      <c r="E209" t="s">
        <v>19</v>
      </c>
      <c r="F209" t="s">
        <v>1857</v>
      </c>
      <c r="G209" t="s">
        <v>10</v>
      </c>
      <c r="I209" t="s">
        <v>11</v>
      </c>
      <c r="J209" s="11" t="s">
        <v>944</v>
      </c>
      <c r="K209" s="23"/>
      <c r="L209" s="8"/>
      <c r="M209" s="8" t="s">
        <v>98</v>
      </c>
      <c r="N209" s="166">
        <v>200000006267</v>
      </c>
      <c r="O209" s="23">
        <v>0.19500000000000001</v>
      </c>
      <c r="P209" s="23"/>
      <c r="Q209" s="23"/>
      <c r="R209" s="23"/>
    </row>
    <row r="210" spans="2:18" x14ac:dyDescent="0.25">
      <c r="B210">
        <v>63</v>
      </c>
      <c r="C210" t="s">
        <v>1908</v>
      </c>
      <c r="D210" t="s">
        <v>1837</v>
      </c>
      <c r="E210" t="s">
        <v>19</v>
      </c>
      <c r="F210" t="s">
        <v>1857</v>
      </c>
      <c r="G210" t="s">
        <v>10</v>
      </c>
      <c r="I210" t="s">
        <v>11</v>
      </c>
      <c r="J210" s="11" t="s">
        <v>143</v>
      </c>
      <c r="K210" s="8" t="s">
        <v>1664</v>
      </c>
      <c r="L210" s="8"/>
      <c r="M210" s="8" t="s">
        <v>98</v>
      </c>
      <c r="N210" s="169">
        <v>200000006710</v>
      </c>
      <c r="O210" s="22">
        <v>0.39</v>
      </c>
      <c r="P210" s="22"/>
      <c r="Q210" s="22"/>
      <c r="R210" s="8" t="s">
        <v>149</v>
      </c>
    </row>
    <row r="211" spans="2:18" x14ac:dyDescent="0.25">
      <c r="B211">
        <v>63</v>
      </c>
      <c r="C211" t="s">
        <v>1908</v>
      </c>
      <c r="D211" t="s">
        <v>1837</v>
      </c>
      <c r="E211" t="s">
        <v>19</v>
      </c>
      <c r="F211" t="s">
        <v>1857</v>
      </c>
      <c r="G211" t="s">
        <v>10</v>
      </c>
      <c r="I211" t="s">
        <v>11</v>
      </c>
      <c r="J211" s="11" t="s">
        <v>576</v>
      </c>
      <c r="K211" s="10" t="s">
        <v>1664</v>
      </c>
      <c r="L211" s="10" t="s">
        <v>98</v>
      </c>
      <c r="M211" s="8" t="s">
        <v>98</v>
      </c>
      <c r="N211" s="166">
        <v>200000002306</v>
      </c>
      <c r="O211" s="22">
        <v>0.39</v>
      </c>
      <c r="P211" s="22"/>
      <c r="Q211" s="22"/>
      <c r="R211" s="8" t="s">
        <v>1265</v>
      </c>
    </row>
    <row r="212" spans="2:18" x14ac:dyDescent="0.25">
      <c r="B212">
        <v>64</v>
      </c>
      <c r="C212" t="s">
        <v>1908</v>
      </c>
      <c r="D212" t="s">
        <v>1837</v>
      </c>
      <c r="E212" t="s">
        <v>1690</v>
      </c>
      <c r="F212" t="s">
        <v>1859</v>
      </c>
      <c r="G212" t="s">
        <v>10</v>
      </c>
      <c r="I212" t="s">
        <v>1817</v>
      </c>
      <c r="J212" s="11" t="s">
        <v>679</v>
      </c>
      <c r="K212" s="10"/>
      <c r="L212" s="10"/>
      <c r="M212" s="8" t="s">
        <v>98</v>
      </c>
      <c r="N212" s="166">
        <v>200000003073</v>
      </c>
      <c r="O212" s="8">
        <v>1</v>
      </c>
      <c r="P212" s="8"/>
      <c r="Q212" s="8"/>
      <c r="R212" s="8" t="s">
        <v>1273</v>
      </c>
    </row>
    <row r="213" spans="2:18" x14ac:dyDescent="0.25">
      <c r="B213">
        <v>64</v>
      </c>
      <c r="C213" t="s">
        <v>1908</v>
      </c>
      <c r="D213" t="s">
        <v>1837</v>
      </c>
      <c r="E213" t="s">
        <v>1690</v>
      </c>
      <c r="F213" t="s">
        <v>1859</v>
      </c>
      <c r="G213" t="s">
        <v>2</v>
      </c>
      <c r="I213" t="s">
        <v>1817</v>
      </c>
      <c r="J213" s="8" t="s">
        <v>990</v>
      </c>
      <c r="K213" s="8"/>
      <c r="L213" s="8"/>
      <c r="M213" s="8" t="s">
        <v>427</v>
      </c>
      <c r="N213" s="169">
        <v>200000004096</v>
      </c>
      <c r="O213" s="69">
        <v>0.03</v>
      </c>
      <c r="P213" s="69"/>
      <c r="Q213" s="69"/>
      <c r="R213" s="8" t="s">
        <v>1116</v>
      </c>
    </row>
    <row r="214" spans="2:18" x14ac:dyDescent="0.25">
      <c r="B214">
        <v>64</v>
      </c>
      <c r="C214" t="s">
        <v>1908</v>
      </c>
      <c r="D214" t="s">
        <v>1837</v>
      </c>
      <c r="E214" t="s">
        <v>1690</v>
      </c>
      <c r="F214" t="s">
        <v>1859</v>
      </c>
      <c r="G214" t="s">
        <v>2</v>
      </c>
      <c r="I214" t="s">
        <v>1817</v>
      </c>
      <c r="J214" s="8" t="s">
        <v>990</v>
      </c>
      <c r="K214" s="10"/>
      <c r="L214" s="10"/>
      <c r="M214" s="10" t="s">
        <v>422</v>
      </c>
      <c r="N214" s="166">
        <v>200000004096</v>
      </c>
      <c r="O214" s="22">
        <v>0.03</v>
      </c>
      <c r="P214" s="22"/>
      <c r="Q214" s="22"/>
      <c r="R214" s="8" t="s">
        <v>1201</v>
      </c>
    </row>
    <row r="215" spans="2:18" x14ac:dyDescent="0.25">
      <c r="B215">
        <v>65</v>
      </c>
      <c r="C215" t="s">
        <v>1908</v>
      </c>
      <c r="D215" t="s">
        <v>1837</v>
      </c>
      <c r="E215" t="s">
        <v>1690</v>
      </c>
      <c r="F215" t="s">
        <v>1859</v>
      </c>
      <c r="G215" t="s">
        <v>10</v>
      </c>
      <c r="I215" t="s">
        <v>1817</v>
      </c>
      <c r="J215" s="135" t="s">
        <v>206</v>
      </c>
      <c r="K215" s="123" t="s">
        <v>98</v>
      </c>
      <c r="L215" s="123" t="s">
        <v>1693</v>
      </c>
      <c r="M215" s="123" t="s">
        <v>427</v>
      </c>
      <c r="N215" s="172">
        <v>200000006864</v>
      </c>
      <c r="O215" s="152">
        <v>4</v>
      </c>
      <c r="P215" s="152"/>
      <c r="Q215" s="152"/>
      <c r="R215" s="123" t="s">
        <v>212</v>
      </c>
    </row>
    <row r="216" spans="2:18" x14ac:dyDescent="0.25">
      <c r="B216">
        <v>46</v>
      </c>
      <c r="C216" t="s">
        <v>1908</v>
      </c>
      <c r="D216" t="s">
        <v>1837</v>
      </c>
      <c r="E216" t="s">
        <v>1838</v>
      </c>
      <c r="F216" t="s">
        <v>1842</v>
      </c>
      <c r="G216" t="s">
        <v>10</v>
      </c>
      <c r="I216" t="s">
        <v>1817</v>
      </c>
      <c r="J216" s="8" t="s">
        <v>66</v>
      </c>
      <c r="K216" s="8"/>
      <c r="L216" s="8"/>
      <c r="M216" s="8" t="s">
        <v>98</v>
      </c>
      <c r="N216" s="169">
        <v>200000006973</v>
      </c>
      <c r="O216" s="21">
        <v>9.4000000000000004E-3</v>
      </c>
      <c r="P216" s="21"/>
      <c r="Q216" s="21"/>
      <c r="R216" s="8" t="s">
        <v>70</v>
      </c>
    </row>
    <row r="217" spans="2:18" x14ac:dyDescent="0.25">
      <c r="B217">
        <v>65</v>
      </c>
      <c r="C217" t="s">
        <v>1908</v>
      </c>
      <c r="D217" t="s">
        <v>1837</v>
      </c>
      <c r="E217" t="s">
        <v>1690</v>
      </c>
      <c r="F217" t="s">
        <v>1859</v>
      </c>
      <c r="G217" t="s">
        <v>10</v>
      </c>
      <c r="I217" t="s">
        <v>1817</v>
      </c>
      <c r="J217" s="11" t="s">
        <v>777</v>
      </c>
      <c r="K217" s="10"/>
      <c r="L217" s="10"/>
      <c r="M217" s="8" t="s">
        <v>427</v>
      </c>
      <c r="N217" s="166">
        <v>200000006864</v>
      </c>
      <c r="O217" s="15">
        <v>1</v>
      </c>
      <c r="P217" s="15"/>
      <c r="Q217" s="15"/>
      <c r="R217" s="8" t="s">
        <v>1272</v>
      </c>
    </row>
    <row r="218" spans="2:18" x14ac:dyDescent="0.25">
      <c r="B218">
        <v>66</v>
      </c>
      <c r="C218" t="s">
        <v>1908</v>
      </c>
      <c r="D218" t="s">
        <v>1837</v>
      </c>
      <c r="E218" t="s">
        <v>1690</v>
      </c>
      <c r="F218" t="s">
        <v>1858</v>
      </c>
      <c r="G218" t="s">
        <v>2</v>
      </c>
      <c r="I218" t="s">
        <v>1817</v>
      </c>
      <c r="J218" s="123" t="s">
        <v>948</v>
      </c>
      <c r="K218" s="123"/>
      <c r="L218" s="123"/>
      <c r="M218" s="123" t="s">
        <v>1114</v>
      </c>
      <c r="N218" s="172">
        <v>200000002361</v>
      </c>
      <c r="O218" s="133">
        <v>0.5</v>
      </c>
      <c r="P218" s="133"/>
      <c r="Q218" s="133"/>
      <c r="R218" s="123" t="s">
        <v>1105</v>
      </c>
    </row>
    <row r="219" spans="2:18" x14ac:dyDescent="0.25">
      <c r="B219">
        <v>45</v>
      </c>
      <c r="C219" t="s">
        <v>1908</v>
      </c>
      <c r="D219" t="s">
        <v>1837</v>
      </c>
      <c r="E219" t="s">
        <v>1838</v>
      </c>
      <c r="F219" t="s">
        <v>1842</v>
      </c>
      <c r="G219" t="s">
        <v>2</v>
      </c>
      <c r="I219" t="s">
        <v>1817</v>
      </c>
      <c r="J219" s="135" t="s">
        <v>81</v>
      </c>
      <c r="K219" s="123"/>
      <c r="L219" s="123"/>
      <c r="M219" s="123" t="s">
        <v>423</v>
      </c>
      <c r="N219" s="172">
        <v>200000007735</v>
      </c>
      <c r="O219" s="133">
        <v>0.01</v>
      </c>
      <c r="P219" s="133"/>
      <c r="Q219" s="133"/>
      <c r="R219" s="123" t="s">
        <v>83</v>
      </c>
    </row>
    <row r="220" spans="2:18" x14ac:dyDescent="0.25">
      <c r="B220">
        <v>66</v>
      </c>
      <c r="C220" t="s">
        <v>1908</v>
      </c>
      <c r="D220" t="s">
        <v>1837</v>
      </c>
      <c r="E220" t="s">
        <v>1690</v>
      </c>
      <c r="F220" t="s">
        <v>1858</v>
      </c>
      <c r="G220" t="s">
        <v>2</v>
      </c>
      <c r="I220" t="s">
        <v>1817</v>
      </c>
      <c r="J220" s="11" t="s">
        <v>948</v>
      </c>
      <c r="K220" s="22"/>
      <c r="L220" s="10"/>
      <c r="M220" s="8" t="s">
        <v>1114</v>
      </c>
      <c r="N220" s="166">
        <v>200000002361</v>
      </c>
      <c r="O220" s="22">
        <v>0.85</v>
      </c>
      <c r="P220" s="22"/>
      <c r="Q220" s="22"/>
      <c r="R220" s="22"/>
    </row>
    <row r="221" spans="2:18" x14ac:dyDescent="0.25">
      <c r="B221">
        <v>66</v>
      </c>
      <c r="C221" t="s">
        <v>1908</v>
      </c>
      <c r="D221" t="s">
        <v>1837</v>
      </c>
      <c r="E221" t="s">
        <v>1690</v>
      </c>
      <c r="F221" t="s">
        <v>1858</v>
      </c>
      <c r="G221" t="s">
        <v>2</v>
      </c>
      <c r="I221" t="s">
        <v>1817</v>
      </c>
      <c r="J221" s="8" t="s">
        <v>993</v>
      </c>
      <c r="K221" s="8"/>
      <c r="L221" s="8"/>
      <c r="M221" s="8" t="s">
        <v>1114</v>
      </c>
      <c r="N221" s="169">
        <v>200000006841</v>
      </c>
      <c r="O221" s="22">
        <v>0.49</v>
      </c>
      <c r="P221" s="22"/>
      <c r="Q221" s="22"/>
      <c r="R221" s="8" t="s">
        <v>1105</v>
      </c>
    </row>
    <row r="222" spans="2:18" x14ac:dyDescent="0.25">
      <c r="B222">
        <v>61</v>
      </c>
      <c r="C222" t="s">
        <v>1908</v>
      </c>
      <c r="D222" t="s">
        <v>1837</v>
      </c>
      <c r="E222" t="s">
        <v>19</v>
      </c>
      <c r="F222" t="s">
        <v>1857</v>
      </c>
      <c r="G222" t="s">
        <v>10</v>
      </c>
      <c r="I222" t="s">
        <v>1817</v>
      </c>
      <c r="J222" s="11" t="s">
        <v>158</v>
      </c>
      <c r="K222" s="8" t="s">
        <v>1749</v>
      </c>
      <c r="L222" s="8" t="s">
        <v>1770</v>
      </c>
      <c r="M222" s="8" t="s">
        <v>422</v>
      </c>
      <c r="N222" s="169">
        <v>200000001190</v>
      </c>
      <c r="O222" s="22">
        <v>0.4</v>
      </c>
      <c r="P222" s="22"/>
      <c r="Q222" s="22"/>
      <c r="R222" s="8" t="s">
        <v>168</v>
      </c>
    </row>
    <row r="223" spans="2:18" x14ac:dyDescent="0.25">
      <c r="B223">
        <v>67</v>
      </c>
      <c r="C223" t="s">
        <v>1908</v>
      </c>
      <c r="D223" t="s">
        <v>1837</v>
      </c>
      <c r="E223" t="s">
        <v>1690</v>
      </c>
      <c r="F223" t="s">
        <v>1858</v>
      </c>
      <c r="G223" t="s">
        <v>10</v>
      </c>
      <c r="I223" t="s">
        <v>1817</v>
      </c>
      <c r="J223" s="11" t="s">
        <v>587</v>
      </c>
      <c r="K223" s="10" t="s">
        <v>1666</v>
      </c>
      <c r="L223" s="10" t="s">
        <v>1789</v>
      </c>
      <c r="M223" s="8" t="s">
        <v>718</v>
      </c>
      <c r="N223" s="166">
        <v>200000000936</v>
      </c>
      <c r="O223" s="22">
        <v>0.05</v>
      </c>
      <c r="P223" s="22"/>
      <c r="Q223" s="22"/>
      <c r="R223" s="8" t="s">
        <v>1267</v>
      </c>
    </row>
    <row r="224" spans="2:18" x14ac:dyDescent="0.25">
      <c r="B224">
        <v>67</v>
      </c>
      <c r="C224" t="s">
        <v>1908</v>
      </c>
      <c r="D224" t="s">
        <v>1837</v>
      </c>
      <c r="E224" t="s">
        <v>1690</v>
      </c>
      <c r="F224" t="s">
        <v>1858</v>
      </c>
      <c r="G224" t="s">
        <v>10</v>
      </c>
      <c r="I224" t="s">
        <v>1817</v>
      </c>
      <c r="J224" s="159" t="s">
        <v>588</v>
      </c>
      <c r="K224" s="22" t="s">
        <v>1681</v>
      </c>
      <c r="L224" s="8" t="s">
        <v>1680</v>
      </c>
      <c r="M224" s="8" t="s">
        <v>1114</v>
      </c>
      <c r="N224" s="166">
        <v>200000000994</v>
      </c>
      <c r="O224" s="22">
        <v>0.1</v>
      </c>
      <c r="P224" s="22"/>
      <c r="Q224" s="22"/>
      <c r="R224" s="8"/>
    </row>
    <row r="225" spans="2:18" x14ac:dyDescent="0.25">
      <c r="B225">
        <v>61</v>
      </c>
      <c r="C225" t="s">
        <v>1908</v>
      </c>
      <c r="D225" t="s">
        <v>1837</v>
      </c>
      <c r="E225" t="s">
        <v>19</v>
      </c>
      <c r="F225" t="s">
        <v>1857</v>
      </c>
      <c r="G225" t="s">
        <v>10</v>
      </c>
      <c r="I225" t="s">
        <v>1817</v>
      </c>
      <c r="J225" s="11" t="s">
        <v>161</v>
      </c>
      <c r="K225" s="8" t="s">
        <v>1773</v>
      </c>
      <c r="L225" s="8" t="s">
        <v>1770</v>
      </c>
      <c r="M225" s="8" t="s">
        <v>98</v>
      </c>
      <c r="N225" s="169">
        <v>200000006732</v>
      </c>
      <c r="O225" s="22">
        <v>0.1</v>
      </c>
      <c r="P225" s="22"/>
      <c r="Q225" s="22"/>
      <c r="R225" s="8" t="s">
        <v>162</v>
      </c>
    </row>
    <row r="226" spans="2:18" x14ac:dyDescent="0.25">
      <c r="B226">
        <v>67</v>
      </c>
      <c r="C226" t="s">
        <v>1908</v>
      </c>
      <c r="D226" t="s">
        <v>1837</v>
      </c>
      <c r="E226" t="s">
        <v>1690</v>
      </c>
      <c r="F226" t="s">
        <v>1858</v>
      </c>
      <c r="G226" t="s">
        <v>10</v>
      </c>
      <c r="I226" t="s">
        <v>1817</v>
      </c>
      <c r="J226" s="11" t="s">
        <v>590</v>
      </c>
      <c r="K226" s="10" t="s">
        <v>1791</v>
      </c>
      <c r="L226" s="10" t="s">
        <v>1792</v>
      </c>
      <c r="M226" s="8" t="s">
        <v>718</v>
      </c>
      <c r="N226" s="166">
        <v>200000002494</v>
      </c>
      <c r="O226" s="22">
        <v>0.18</v>
      </c>
      <c r="P226" s="22"/>
      <c r="Q226" s="22"/>
      <c r="R226" s="8" t="s">
        <v>1269</v>
      </c>
    </row>
    <row r="227" spans="2:18" x14ac:dyDescent="0.25">
      <c r="B227">
        <v>67</v>
      </c>
      <c r="C227" t="s">
        <v>1908</v>
      </c>
      <c r="D227" t="s">
        <v>1837</v>
      </c>
      <c r="E227" t="s">
        <v>1690</v>
      </c>
      <c r="F227" t="s">
        <v>1858</v>
      </c>
      <c r="G227" t="s">
        <v>10</v>
      </c>
      <c r="I227" t="s">
        <v>1817</v>
      </c>
      <c r="J227" s="11" t="s">
        <v>589</v>
      </c>
      <c r="K227" s="10"/>
      <c r="L227" s="10"/>
      <c r="M227" s="8" t="s">
        <v>719</v>
      </c>
      <c r="N227" s="166">
        <v>200000001106</v>
      </c>
      <c r="O227" s="22">
        <v>0.1</v>
      </c>
      <c r="P227" s="22"/>
      <c r="Q227" s="22"/>
      <c r="R227" s="8" t="s">
        <v>1267</v>
      </c>
    </row>
    <row r="228" spans="2:18" x14ac:dyDescent="0.25">
      <c r="B228">
        <v>67</v>
      </c>
      <c r="C228" t="s">
        <v>1908</v>
      </c>
      <c r="D228" t="s">
        <v>1837</v>
      </c>
      <c r="E228" t="s">
        <v>1690</v>
      </c>
      <c r="F228" t="s">
        <v>1858</v>
      </c>
      <c r="G228" t="s">
        <v>10</v>
      </c>
      <c r="I228" t="s">
        <v>1817</v>
      </c>
      <c r="J228" s="8" t="s">
        <v>179</v>
      </c>
      <c r="K228" s="8"/>
      <c r="L228" s="8"/>
      <c r="M228" s="8" t="s">
        <v>428</v>
      </c>
      <c r="N228" s="169">
        <v>200000005343</v>
      </c>
      <c r="O228" s="22">
        <v>0.15</v>
      </c>
      <c r="P228" s="22"/>
      <c r="Q228" s="22"/>
      <c r="R228" s="8" t="s">
        <v>184</v>
      </c>
    </row>
    <row r="229" spans="2:18" x14ac:dyDescent="0.25">
      <c r="B229">
        <v>67</v>
      </c>
      <c r="C229" t="s">
        <v>1908</v>
      </c>
      <c r="D229" t="s">
        <v>1837</v>
      </c>
      <c r="E229" t="s">
        <v>1690</v>
      </c>
      <c r="F229" t="s">
        <v>1858</v>
      </c>
      <c r="G229" t="s">
        <v>10</v>
      </c>
      <c r="I229" t="s">
        <v>1817</v>
      </c>
      <c r="J229" s="8" t="s">
        <v>180</v>
      </c>
      <c r="K229" s="8"/>
      <c r="L229" s="8"/>
      <c r="M229" s="8" t="s">
        <v>428</v>
      </c>
      <c r="N229" s="169">
        <v>200000005777</v>
      </c>
      <c r="O229" s="22">
        <v>7.0000000000000007E-2</v>
      </c>
      <c r="P229" s="22"/>
      <c r="Q229" s="22"/>
      <c r="R229" s="8" t="s">
        <v>122</v>
      </c>
    </row>
    <row r="230" spans="2:18" ht="18.95" customHeight="1" x14ac:dyDescent="0.25">
      <c r="B230">
        <v>67</v>
      </c>
      <c r="C230" t="s">
        <v>1908</v>
      </c>
      <c r="D230" t="s">
        <v>1837</v>
      </c>
      <c r="E230" t="s">
        <v>1690</v>
      </c>
      <c r="F230" t="s">
        <v>1858</v>
      </c>
      <c r="G230" t="s">
        <v>10</v>
      </c>
      <c r="I230" t="s">
        <v>1817</v>
      </c>
      <c r="J230" s="11" t="s">
        <v>953</v>
      </c>
      <c r="K230" s="23" t="s">
        <v>1679</v>
      </c>
      <c r="L230" s="8" t="s">
        <v>1682</v>
      </c>
      <c r="M230" s="8" t="s">
        <v>98</v>
      </c>
      <c r="N230" s="166">
        <v>200000006389</v>
      </c>
      <c r="O230" s="23">
        <v>4.2000000000000003E-2</v>
      </c>
      <c r="P230" s="23"/>
      <c r="Q230" s="23"/>
      <c r="R230" s="8"/>
    </row>
    <row r="231" spans="2:18" ht="17.100000000000001" customHeight="1" x14ac:dyDescent="0.25">
      <c r="B231">
        <v>67</v>
      </c>
      <c r="C231" t="s">
        <v>1908</v>
      </c>
      <c r="D231" t="s">
        <v>1837</v>
      </c>
      <c r="E231" t="s">
        <v>1690</v>
      </c>
      <c r="F231" t="s">
        <v>1858</v>
      </c>
      <c r="G231" t="s">
        <v>10</v>
      </c>
      <c r="I231" t="s">
        <v>1817</v>
      </c>
      <c r="J231" s="123" t="s">
        <v>183</v>
      </c>
      <c r="K231" s="123"/>
      <c r="L231" s="123"/>
      <c r="M231" s="123" t="s">
        <v>428</v>
      </c>
      <c r="N231" s="172">
        <v>200000008135</v>
      </c>
      <c r="O231" s="140">
        <v>4.6199999999999998E-2</v>
      </c>
      <c r="P231" s="140"/>
      <c r="Q231" s="140"/>
      <c r="R231" s="123" t="s">
        <v>184</v>
      </c>
    </row>
    <row r="232" spans="2:18" ht="23.1" customHeight="1" x14ac:dyDescent="0.25">
      <c r="B232">
        <v>67</v>
      </c>
      <c r="C232" t="s">
        <v>1908</v>
      </c>
      <c r="D232" t="s">
        <v>1837</v>
      </c>
      <c r="E232" t="s">
        <v>1690</v>
      </c>
      <c r="F232" t="s">
        <v>1858</v>
      </c>
      <c r="G232" t="s">
        <v>10</v>
      </c>
      <c r="I232" t="s">
        <v>1817</v>
      </c>
      <c r="J232" s="11" t="s">
        <v>591</v>
      </c>
      <c r="K232" s="10" t="s">
        <v>1666</v>
      </c>
      <c r="L232" s="10" t="s">
        <v>1793</v>
      </c>
      <c r="M232" s="8" t="s">
        <v>718</v>
      </c>
      <c r="N232" s="166">
        <v>200000005698</v>
      </c>
      <c r="O232" s="23">
        <v>4.4999999999999998E-2</v>
      </c>
      <c r="P232" s="23"/>
      <c r="Q232" s="23"/>
      <c r="R232" s="8" t="s">
        <v>1267</v>
      </c>
    </row>
    <row r="233" spans="2:18" ht="15" customHeight="1" x14ac:dyDescent="0.25">
      <c r="B233">
        <v>68</v>
      </c>
      <c r="C233" t="s">
        <v>1908</v>
      </c>
      <c r="D233" t="s">
        <v>1837</v>
      </c>
      <c r="E233" t="s">
        <v>1690</v>
      </c>
      <c r="F233" t="s">
        <v>1858</v>
      </c>
      <c r="G233" t="s">
        <v>10</v>
      </c>
      <c r="I233" t="s">
        <v>11</v>
      </c>
      <c r="J233" s="135" t="s">
        <v>198</v>
      </c>
      <c r="K233" s="123"/>
      <c r="L233" s="123"/>
      <c r="M233" s="123" t="s">
        <v>428</v>
      </c>
      <c r="N233" s="172">
        <v>200000000040</v>
      </c>
      <c r="O233" s="133">
        <v>0.83</v>
      </c>
      <c r="P233" s="133"/>
      <c r="Q233" s="133"/>
      <c r="R233" s="123" t="s">
        <v>184</v>
      </c>
    </row>
    <row r="234" spans="2:18" x14ac:dyDescent="0.25">
      <c r="B234">
        <v>51</v>
      </c>
      <c r="C234" t="s">
        <v>1908</v>
      </c>
      <c r="D234" t="s">
        <v>1837</v>
      </c>
      <c r="E234" t="s">
        <v>1838</v>
      </c>
      <c r="F234" t="s">
        <v>1853</v>
      </c>
      <c r="G234" t="s">
        <v>10</v>
      </c>
      <c r="I234" t="s">
        <v>1817</v>
      </c>
      <c r="J234" s="11" t="s">
        <v>132</v>
      </c>
      <c r="K234" s="8"/>
      <c r="L234" s="8"/>
      <c r="M234" s="8" t="s">
        <v>98</v>
      </c>
      <c r="N234" s="169">
        <v>200000006706</v>
      </c>
      <c r="O234" s="23">
        <v>8.0000000000000002E-3</v>
      </c>
      <c r="P234" s="23"/>
      <c r="Q234" s="23"/>
      <c r="R234" s="8" t="s">
        <v>138</v>
      </c>
    </row>
    <row r="235" spans="2:18" x14ac:dyDescent="0.25">
      <c r="B235">
        <v>68</v>
      </c>
      <c r="C235" t="s">
        <v>1908</v>
      </c>
      <c r="D235" t="s">
        <v>1837</v>
      </c>
      <c r="E235" t="s">
        <v>1690</v>
      </c>
      <c r="F235" t="s">
        <v>1858</v>
      </c>
      <c r="G235" t="s">
        <v>10</v>
      </c>
      <c r="I235" t="s">
        <v>11</v>
      </c>
      <c r="J235" s="42" t="s">
        <v>954</v>
      </c>
      <c r="K235" s="22" t="s">
        <v>1687</v>
      </c>
      <c r="L235" s="8"/>
      <c r="M235" s="8" t="s">
        <v>1584</v>
      </c>
      <c r="N235" s="166">
        <v>200000003825</v>
      </c>
      <c r="O235" s="22">
        <v>0.8</v>
      </c>
      <c r="P235" s="22"/>
      <c r="Q235" s="22"/>
      <c r="R235" s="22"/>
    </row>
    <row r="236" spans="2:18" x14ac:dyDescent="0.25">
      <c r="B236">
        <v>68</v>
      </c>
      <c r="C236" t="s">
        <v>1908</v>
      </c>
      <c r="D236" t="s">
        <v>1837</v>
      </c>
      <c r="E236" t="s">
        <v>1690</v>
      </c>
      <c r="F236" t="s">
        <v>1858</v>
      </c>
      <c r="G236" t="s">
        <v>10</v>
      </c>
      <c r="I236" t="s">
        <v>11</v>
      </c>
      <c r="J236" s="11" t="s">
        <v>674</v>
      </c>
      <c r="K236" s="10"/>
      <c r="L236" s="10"/>
      <c r="M236" s="8" t="s">
        <v>723</v>
      </c>
      <c r="N236" s="168">
        <v>200000011545</v>
      </c>
      <c r="O236" s="23">
        <v>0.32500000000000001</v>
      </c>
      <c r="P236" s="23"/>
      <c r="Q236" s="23"/>
      <c r="R236" s="8" t="s">
        <v>1268</v>
      </c>
    </row>
    <row r="237" spans="2:18" x14ac:dyDescent="0.25">
      <c r="B237">
        <v>69</v>
      </c>
      <c r="C237" t="s">
        <v>1908</v>
      </c>
      <c r="D237" t="s">
        <v>1837</v>
      </c>
      <c r="E237" t="s">
        <v>1690</v>
      </c>
      <c r="F237" t="s">
        <v>1888</v>
      </c>
      <c r="G237" t="s">
        <v>10</v>
      </c>
      <c r="I237" t="s">
        <v>1817</v>
      </c>
      <c r="J237" s="11" t="s">
        <v>951</v>
      </c>
      <c r="K237" s="22" t="s">
        <v>1673</v>
      </c>
      <c r="L237" s="8"/>
      <c r="M237" s="8" t="s">
        <v>1584</v>
      </c>
      <c r="N237" s="166">
        <v>200000000120</v>
      </c>
      <c r="O237" s="22">
        <v>0.03</v>
      </c>
      <c r="P237" s="22"/>
      <c r="Q237" s="22"/>
      <c r="R237" s="22"/>
    </row>
    <row r="238" spans="2:18" x14ac:dyDescent="0.25">
      <c r="B238">
        <v>69</v>
      </c>
      <c r="C238" t="s">
        <v>1908</v>
      </c>
      <c r="D238" t="s">
        <v>1837</v>
      </c>
      <c r="E238" t="s">
        <v>1690</v>
      </c>
      <c r="F238" t="s">
        <v>1888</v>
      </c>
      <c r="G238" t="s">
        <v>10</v>
      </c>
      <c r="I238" t="s">
        <v>1817</v>
      </c>
      <c r="J238" s="11" t="s">
        <v>952</v>
      </c>
      <c r="K238" s="22" t="s">
        <v>1672</v>
      </c>
      <c r="L238" s="8"/>
      <c r="M238" s="8" t="s">
        <v>718</v>
      </c>
      <c r="N238" s="166">
        <v>200000002319</v>
      </c>
      <c r="O238" s="22">
        <v>0.16</v>
      </c>
      <c r="P238" s="22"/>
      <c r="Q238" s="22"/>
      <c r="R238" s="22" t="s">
        <v>1143</v>
      </c>
    </row>
    <row r="239" spans="2:18" x14ac:dyDescent="0.25">
      <c r="B239">
        <v>70</v>
      </c>
      <c r="C239" t="s">
        <v>1908</v>
      </c>
      <c r="D239" t="s">
        <v>1837</v>
      </c>
      <c r="E239" t="s">
        <v>1690</v>
      </c>
      <c r="F239" t="s">
        <v>1878</v>
      </c>
      <c r="G239" t="s">
        <v>2</v>
      </c>
      <c r="I239" t="s">
        <v>1817</v>
      </c>
      <c r="J239" s="11" t="s">
        <v>598</v>
      </c>
      <c r="K239" s="10"/>
      <c r="L239" s="10"/>
      <c r="M239" s="8" t="s">
        <v>98</v>
      </c>
      <c r="N239" s="166">
        <v>200000004923</v>
      </c>
      <c r="O239" s="8"/>
      <c r="P239" s="8"/>
      <c r="Q239" s="8"/>
      <c r="R239" s="8" t="s">
        <v>1271</v>
      </c>
    </row>
    <row r="240" spans="2:18" x14ac:dyDescent="0.25">
      <c r="B240">
        <v>71</v>
      </c>
      <c r="C240" t="s">
        <v>1908</v>
      </c>
      <c r="D240" t="s">
        <v>1837</v>
      </c>
      <c r="E240" t="s">
        <v>1690</v>
      </c>
      <c r="F240" t="s">
        <v>1878</v>
      </c>
      <c r="G240" t="s">
        <v>10</v>
      </c>
      <c r="I240" t="s">
        <v>1817</v>
      </c>
      <c r="J240" s="123" t="s">
        <v>251</v>
      </c>
      <c r="K240" s="123"/>
      <c r="L240" s="123"/>
      <c r="M240" s="123" t="s">
        <v>98</v>
      </c>
      <c r="N240" s="172">
        <v>200000005404</v>
      </c>
      <c r="O240" s="154">
        <v>0.68</v>
      </c>
      <c r="P240" s="154"/>
      <c r="Q240" s="154"/>
      <c r="R240" s="123" t="s">
        <v>255</v>
      </c>
    </row>
    <row r="241" spans="2:18" x14ac:dyDescent="0.25">
      <c r="B241">
        <v>71</v>
      </c>
      <c r="C241" t="s">
        <v>1908</v>
      </c>
      <c r="D241" t="s">
        <v>1837</v>
      </c>
      <c r="E241" t="s">
        <v>1690</v>
      </c>
      <c r="F241" t="s">
        <v>1878</v>
      </c>
      <c r="G241" t="s">
        <v>10</v>
      </c>
      <c r="I241" t="s">
        <v>1817</v>
      </c>
      <c r="J241" s="8" t="s">
        <v>252</v>
      </c>
      <c r="K241" s="8"/>
      <c r="L241" s="8"/>
      <c r="M241" s="8" t="s">
        <v>423</v>
      </c>
      <c r="N241" s="169">
        <v>200000006870</v>
      </c>
      <c r="O241" s="22">
        <v>0.60299999999999998</v>
      </c>
      <c r="P241" s="22"/>
      <c r="Q241" s="22"/>
      <c r="R241" s="8" t="s">
        <v>256</v>
      </c>
    </row>
    <row r="242" spans="2:18" x14ac:dyDescent="0.25">
      <c r="B242">
        <v>72</v>
      </c>
      <c r="C242" t="s">
        <v>1908</v>
      </c>
      <c r="D242" t="s">
        <v>1837</v>
      </c>
      <c r="E242" t="s">
        <v>1690</v>
      </c>
      <c r="F242" t="s">
        <v>1878</v>
      </c>
      <c r="G242" t="s">
        <v>10</v>
      </c>
      <c r="I242" t="s">
        <v>11</v>
      </c>
      <c r="J242" s="123" t="s">
        <v>250</v>
      </c>
      <c r="K242" s="123"/>
      <c r="L242" s="123"/>
      <c r="M242" s="123" t="s">
        <v>98</v>
      </c>
      <c r="N242" s="172">
        <v>200000003632</v>
      </c>
      <c r="O242" s="133">
        <v>0.27</v>
      </c>
      <c r="P242" s="133"/>
      <c r="Q242" s="133"/>
      <c r="R242" s="123" t="s">
        <v>254</v>
      </c>
    </row>
    <row r="243" spans="2:18" x14ac:dyDescent="0.25">
      <c r="B243">
        <v>72</v>
      </c>
      <c r="C243" t="s">
        <v>1908</v>
      </c>
      <c r="D243" t="s">
        <v>1837</v>
      </c>
      <c r="E243" t="s">
        <v>1690</v>
      </c>
      <c r="F243" t="s">
        <v>1878</v>
      </c>
      <c r="G243" t="s">
        <v>10</v>
      </c>
      <c r="I243" t="s">
        <v>11</v>
      </c>
      <c r="J243" s="11" t="s">
        <v>600</v>
      </c>
      <c r="K243" s="10"/>
      <c r="L243" s="10"/>
      <c r="M243" s="8" t="s">
        <v>423</v>
      </c>
      <c r="N243" s="168">
        <v>200000011170</v>
      </c>
      <c r="O243" s="8"/>
      <c r="P243" s="8"/>
      <c r="Q243" s="8"/>
      <c r="R243" s="8"/>
    </row>
    <row r="244" spans="2:18" x14ac:dyDescent="0.25">
      <c r="B244">
        <v>29</v>
      </c>
      <c r="C244" t="s">
        <v>1908</v>
      </c>
      <c r="D244" t="s">
        <v>1811</v>
      </c>
      <c r="E244" t="s">
        <v>1826</v>
      </c>
      <c r="F244" t="s">
        <v>1827</v>
      </c>
      <c r="G244" t="s">
        <v>2</v>
      </c>
      <c r="H244" t="s">
        <v>45</v>
      </c>
      <c r="J244" s="11" t="s">
        <v>27</v>
      </c>
      <c r="K244" s="8"/>
      <c r="L244" s="8"/>
      <c r="M244" s="8" t="s">
        <v>98</v>
      </c>
      <c r="N244" s="169">
        <v>200000002576</v>
      </c>
      <c r="O244" s="22">
        <v>1</v>
      </c>
      <c r="P244" s="22"/>
      <c r="Q244" s="22"/>
      <c r="R244" s="8" t="s">
        <v>41</v>
      </c>
    </row>
    <row r="245" spans="2:18" x14ac:dyDescent="0.25">
      <c r="B245">
        <v>73</v>
      </c>
      <c r="C245" t="s">
        <v>1908</v>
      </c>
      <c r="D245" t="s">
        <v>1837</v>
      </c>
      <c r="E245" t="s">
        <v>1690</v>
      </c>
      <c r="F245" t="s">
        <v>1863</v>
      </c>
      <c r="G245" t="s">
        <v>10</v>
      </c>
      <c r="I245" t="s">
        <v>11</v>
      </c>
      <c r="J245" s="11" t="s">
        <v>285</v>
      </c>
      <c r="K245" s="8"/>
      <c r="L245" s="8"/>
      <c r="M245" s="8" t="s">
        <v>98</v>
      </c>
      <c r="N245" s="169">
        <v>200000010459</v>
      </c>
      <c r="O245" s="22">
        <v>0.15</v>
      </c>
      <c r="P245" s="22"/>
      <c r="Q245" s="22"/>
      <c r="R245" s="8" t="s">
        <v>286</v>
      </c>
    </row>
    <row r="246" spans="2:18" x14ac:dyDescent="0.25">
      <c r="B246">
        <v>74</v>
      </c>
      <c r="C246" t="s">
        <v>1908</v>
      </c>
      <c r="D246" t="s">
        <v>1837</v>
      </c>
      <c r="E246" t="s">
        <v>1690</v>
      </c>
      <c r="F246" t="s">
        <v>1864</v>
      </c>
      <c r="G246" t="s">
        <v>2</v>
      </c>
      <c r="I246" t="s">
        <v>1817</v>
      </c>
      <c r="J246" s="11" t="s">
        <v>604</v>
      </c>
      <c r="K246" s="10"/>
      <c r="L246" s="10"/>
      <c r="M246" s="8" t="s">
        <v>98</v>
      </c>
      <c r="N246" s="166">
        <v>200000001100</v>
      </c>
      <c r="O246" s="8" t="s">
        <v>683</v>
      </c>
      <c r="P246" s="8"/>
      <c r="Q246" s="8"/>
      <c r="R246" s="8" t="s">
        <v>998</v>
      </c>
    </row>
    <row r="247" spans="2:18" x14ac:dyDescent="0.25">
      <c r="B247">
        <v>74</v>
      </c>
      <c r="C247" t="s">
        <v>1908</v>
      </c>
      <c r="D247" t="s">
        <v>1837</v>
      </c>
      <c r="E247" t="s">
        <v>1690</v>
      </c>
      <c r="F247" t="s">
        <v>1864</v>
      </c>
      <c r="G247" t="s">
        <v>10</v>
      </c>
      <c r="I247" t="s">
        <v>1817</v>
      </c>
      <c r="J247" s="11" t="s">
        <v>282</v>
      </c>
      <c r="K247" s="8"/>
      <c r="L247" s="8"/>
      <c r="M247" s="8" t="s">
        <v>432</v>
      </c>
      <c r="N247" s="169">
        <v>200000002865</v>
      </c>
      <c r="O247" s="8" t="s">
        <v>289</v>
      </c>
      <c r="P247" s="8"/>
      <c r="Q247" s="8"/>
      <c r="R247" s="8" t="s">
        <v>292</v>
      </c>
    </row>
    <row r="248" spans="2:18" x14ac:dyDescent="0.25">
      <c r="B248">
        <v>74</v>
      </c>
      <c r="C248" t="s">
        <v>1908</v>
      </c>
      <c r="D248" t="s">
        <v>1837</v>
      </c>
      <c r="E248" t="s">
        <v>1690</v>
      </c>
      <c r="F248" t="s">
        <v>1864</v>
      </c>
      <c r="G248" t="s">
        <v>10</v>
      </c>
      <c r="I248" t="s">
        <v>1817</v>
      </c>
      <c r="J248" s="11" t="s">
        <v>284</v>
      </c>
      <c r="K248" s="8"/>
      <c r="L248" s="8"/>
      <c r="M248" s="8" t="s">
        <v>98</v>
      </c>
      <c r="N248" s="169">
        <v>200000006646</v>
      </c>
      <c r="O248" s="8" t="s">
        <v>294</v>
      </c>
      <c r="P248" s="8"/>
      <c r="Q248" s="8"/>
      <c r="R248" s="8" t="s">
        <v>293</v>
      </c>
    </row>
    <row r="249" spans="2:18" x14ac:dyDescent="0.25">
      <c r="B249">
        <v>74</v>
      </c>
      <c r="C249" t="s">
        <v>1908</v>
      </c>
      <c r="D249" t="s">
        <v>1837</v>
      </c>
      <c r="E249" t="s">
        <v>1690</v>
      </c>
      <c r="F249" t="s">
        <v>1864</v>
      </c>
      <c r="G249" t="s">
        <v>10</v>
      </c>
      <c r="I249" t="s">
        <v>1817</v>
      </c>
      <c r="J249" s="11" t="s">
        <v>605</v>
      </c>
      <c r="K249" s="10"/>
      <c r="L249" s="10"/>
      <c r="M249" s="8" t="s">
        <v>98</v>
      </c>
      <c r="N249" s="166">
        <v>200000007332</v>
      </c>
      <c r="O249" s="8" t="s">
        <v>681</v>
      </c>
      <c r="P249" s="8"/>
      <c r="Q249" s="8"/>
      <c r="R249" s="8" t="s">
        <v>134</v>
      </c>
    </row>
    <row r="250" spans="2:18" x14ac:dyDescent="0.25">
      <c r="B250">
        <v>75</v>
      </c>
      <c r="C250" t="s">
        <v>1908</v>
      </c>
      <c r="D250" t="s">
        <v>1837</v>
      </c>
      <c r="E250" t="s">
        <v>1690</v>
      </c>
      <c r="F250" t="s">
        <v>1860</v>
      </c>
      <c r="G250" t="s">
        <v>2</v>
      </c>
      <c r="I250" t="s">
        <v>1817</v>
      </c>
      <c r="J250" s="8" t="s">
        <v>238</v>
      </c>
      <c r="K250" s="8"/>
      <c r="L250" s="8"/>
      <c r="M250" s="8" t="s">
        <v>98</v>
      </c>
      <c r="N250" s="169">
        <v>200000002902</v>
      </c>
      <c r="O250" s="22">
        <v>0.8</v>
      </c>
      <c r="P250" s="22"/>
      <c r="Q250" s="22"/>
      <c r="R250" s="8" t="s">
        <v>226</v>
      </c>
    </row>
    <row r="251" spans="2:18" x14ac:dyDescent="0.25">
      <c r="B251">
        <v>75</v>
      </c>
      <c r="C251" t="s">
        <v>1908</v>
      </c>
      <c r="D251" t="s">
        <v>1837</v>
      </c>
      <c r="E251" t="s">
        <v>1690</v>
      </c>
      <c r="F251" t="s">
        <v>1860</v>
      </c>
      <c r="G251" t="s">
        <v>2</v>
      </c>
      <c r="I251" t="s">
        <v>1817</v>
      </c>
      <c r="J251" s="123" t="s">
        <v>239</v>
      </c>
      <c r="K251" s="123"/>
      <c r="L251" s="123"/>
      <c r="M251" s="123" t="s">
        <v>423</v>
      </c>
      <c r="N251" s="172">
        <v>200000004788</v>
      </c>
      <c r="O251" s="140">
        <v>0.53200000000000003</v>
      </c>
      <c r="P251" s="140"/>
      <c r="Q251" s="140"/>
      <c r="R251" s="123" t="s">
        <v>226</v>
      </c>
    </row>
    <row r="252" spans="2:18" x14ac:dyDescent="0.25">
      <c r="B252">
        <v>75</v>
      </c>
      <c r="C252" t="s">
        <v>1908</v>
      </c>
      <c r="D252" t="s">
        <v>1837</v>
      </c>
      <c r="E252" t="s">
        <v>1690</v>
      </c>
      <c r="F252" t="s">
        <v>1860</v>
      </c>
      <c r="G252" t="s">
        <v>2</v>
      </c>
      <c r="I252" t="s">
        <v>1817</v>
      </c>
      <c r="J252" s="8" t="s">
        <v>241</v>
      </c>
      <c r="K252" s="8"/>
      <c r="L252" s="8"/>
      <c r="M252" s="8" t="s">
        <v>423</v>
      </c>
      <c r="N252" s="169">
        <v>200000006703</v>
      </c>
      <c r="O252" s="22">
        <v>0.64400000000000002</v>
      </c>
      <c r="P252" s="22"/>
      <c r="Q252" s="22"/>
      <c r="R252" s="8" t="s">
        <v>246</v>
      </c>
    </row>
    <row r="253" spans="2:18" x14ac:dyDescent="0.25">
      <c r="B253">
        <v>76</v>
      </c>
      <c r="C253" t="s">
        <v>1908</v>
      </c>
      <c r="D253" t="s">
        <v>1837</v>
      </c>
      <c r="E253" t="s">
        <v>1690</v>
      </c>
      <c r="F253" t="s">
        <v>1860</v>
      </c>
      <c r="G253" t="s">
        <v>10</v>
      </c>
      <c r="I253" t="s">
        <v>1817</v>
      </c>
      <c r="J253" s="11" t="s">
        <v>222</v>
      </c>
      <c r="K253" s="8"/>
      <c r="L253" s="8"/>
      <c r="M253" s="8" t="s">
        <v>98</v>
      </c>
      <c r="N253" s="169">
        <v>200000005298</v>
      </c>
      <c r="O253" s="8">
        <v>20</v>
      </c>
      <c r="P253" s="8"/>
      <c r="Q253" s="8"/>
      <c r="R253" s="8" t="s">
        <v>226</v>
      </c>
    </row>
    <row r="254" spans="2:18" x14ac:dyDescent="0.25">
      <c r="B254">
        <v>29</v>
      </c>
      <c r="C254" t="s">
        <v>1908</v>
      </c>
      <c r="D254" t="s">
        <v>1811</v>
      </c>
      <c r="E254" t="s">
        <v>1826</v>
      </c>
      <c r="F254" t="s">
        <v>1827</v>
      </c>
      <c r="G254" t="s">
        <v>2</v>
      </c>
      <c r="H254" t="s">
        <v>45</v>
      </c>
      <c r="J254" s="11" t="s">
        <v>28</v>
      </c>
      <c r="K254" s="8"/>
      <c r="L254" s="8"/>
      <c r="M254" s="8" t="s">
        <v>98</v>
      </c>
      <c r="N254" s="169">
        <v>200000006957</v>
      </c>
      <c r="O254" s="22">
        <v>0.85</v>
      </c>
      <c r="P254" s="22"/>
      <c r="Q254" s="22"/>
      <c r="R254" s="8" t="s">
        <v>41</v>
      </c>
    </row>
    <row r="255" spans="2:18" x14ac:dyDescent="0.25">
      <c r="B255">
        <v>76</v>
      </c>
      <c r="C255" t="s">
        <v>1908</v>
      </c>
      <c r="D255" t="s">
        <v>1837</v>
      </c>
      <c r="E255" t="s">
        <v>1690</v>
      </c>
      <c r="F255" t="s">
        <v>1860</v>
      </c>
      <c r="G255" t="s">
        <v>10</v>
      </c>
      <c r="I255" t="s">
        <v>1817</v>
      </c>
      <c r="J255" s="135" t="s">
        <v>224</v>
      </c>
      <c r="K255" s="123"/>
      <c r="L255" s="123"/>
      <c r="M255" s="123" t="s">
        <v>425</v>
      </c>
      <c r="N255" s="172">
        <v>200000006658</v>
      </c>
      <c r="O255" s="123">
        <v>46</v>
      </c>
      <c r="P255" s="123"/>
      <c r="Q255" s="123"/>
      <c r="R255" s="123" t="s">
        <v>226</v>
      </c>
    </row>
    <row r="256" spans="2:18" x14ac:dyDescent="0.25">
      <c r="B256">
        <v>76</v>
      </c>
      <c r="C256" t="s">
        <v>1908</v>
      </c>
      <c r="D256" t="s">
        <v>1837</v>
      </c>
      <c r="E256" t="s">
        <v>1690</v>
      </c>
      <c r="F256" t="s">
        <v>1860</v>
      </c>
      <c r="G256" t="s">
        <v>10</v>
      </c>
      <c r="I256" t="s">
        <v>1817</v>
      </c>
      <c r="J256" s="11" t="s">
        <v>225</v>
      </c>
      <c r="K256" s="8"/>
      <c r="L256" s="8"/>
      <c r="M256" s="8" t="s">
        <v>425</v>
      </c>
      <c r="N256" s="169">
        <v>200000006865</v>
      </c>
      <c r="O256" s="8">
        <v>10</v>
      </c>
      <c r="P256" s="8"/>
      <c r="Q256" s="8"/>
      <c r="R256" s="8" t="s">
        <v>226</v>
      </c>
    </row>
    <row r="257" spans="2:18" x14ac:dyDescent="0.25">
      <c r="B257">
        <v>77</v>
      </c>
      <c r="C257" t="s">
        <v>1908</v>
      </c>
      <c r="D257" t="s">
        <v>1837</v>
      </c>
      <c r="E257" t="s">
        <v>1690</v>
      </c>
      <c r="F257" t="s">
        <v>1861</v>
      </c>
      <c r="G257" t="s">
        <v>2</v>
      </c>
      <c r="I257" t="s">
        <v>1817</v>
      </c>
      <c r="J257" s="11" t="s">
        <v>597</v>
      </c>
      <c r="K257" s="10"/>
      <c r="L257" s="10"/>
      <c r="M257" s="8" t="s">
        <v>423</v>
      </c>
      <c r="N257" s="166">
        <v>200000003682</v>
      </c>
      <c r="O257" s="22">
        <v>0.15</v>
      </c>
      <c r="P257" s="22"/>
      <c r="Q257" s="22"/>
      <c r="R257" s="8" t="s">
        <v>676</v>
      </c>
    </row>
    <row r="258" spans="2:18" x14ac:dyDescent="0.25">
      <c r="B258">
        <v>78</v>
      </c>
      <c r="C258" t="s">
        <v>1908</v>
      </c>
      <c r="D258" t="s">
        <v>1837</v>
      </c>
      <c r="E258" t="s">
        <v>1690</v>
      </c>
      <c r="F258" t="s">
        <v>1861</v>
      </c>
      <c r="G258" t="s">
        <v>10</v>
      </c>
      <c r="I258" t="s">
        <v>1817</v>
      </c>
      <c r="J258" s="11" t="s">
        <v>593</v>
      </c>
      <c r="K258" s="10"/>
      <c r="L258" s="10"/>
      <c r="M258" s="8" t="s">
        <v>98</v>
      </c>
      <c r="N258" s="166">
        <v>200000001101</v>
      </c>
      <c r="O258" s="22">
        <v>0.55000000000000004</v>
      </c>
      <c r="P258" s="22"/>
      <c r="Q258" s="22"/>
      <c r="R258" s="8" t="s">
        <v>1270</v>
      </c>
    </row>
    <row r="259" spans="2:18" x14ac:dyDescent="0.25">
      <c r="B259">
        <v>78</v>
      </c>
      <c r="C259" t="s">
        <v>1908</v>
      </c>
      <c r="D259" t="s">
        <v>1837</v>
      </c>
      <c r="E259" t="s">
        <v>1690</v>
      </c>
      <c r="F259" t="s">
        <v>1861</v>
      </c>
      <c r="G259" t="s">
        <v>10</v>
      </c>
      <c r="I259" t="s">
        <v>1817</v>
      </c>
      <c r="J259" s="135" t="s">
        <v>232</v>
      </c>
      <c r="K259" s="123"/>
      <c r="L259" s="123"/>
      <c r="M259" s="123" t="s">
        <v>98</v>
      </c>
      <c r="N259" s="172">
        <v>200000002880</v>
      </c>
      <c r="O259" s="140">
        <v>0.3</v>
      </c>
      <c r="P259" s="140"/>
      <c r="Q259" s="140"/>
      <c r="R259" s="123" t="s">
        <v>226</v>
      </c>
    </row>
    <row r="260" spans="2:18" x14ac:dyDescent="0.25">
      <c r="B260">
        <v>78</v>
      </c>
      <c r="C260" t="s">
        <v>1908</v>
      </c>
      <c r="D260" t="s">
        <v>1837</v>
      </c>
      <c r="E260" t="s">
        <v>1690</v>
      </c>
      <c r="F260" t="s">
        <v>1861</v>
      </c>
      <c r="G260" t="s">
        <v>10</v>
      </c>
      <c r="I260" t="s">
        <v>1817</v>
      </c>
      <c r="J260" s="11" t="s">
        <v>233</v>
      </c>
      <c r="K260" s="8"/>
      <c r="L260" s="8"/>
      <c r="M260" s="8" t="s">
        <v>98</v>
      </c>
      <c r="N260" s="169">
        <v>200000005379</v>
      </c>
      <c r="O260" s="22">
        <v>0.16</v>
      </c>
      <c r="P260" s="22"/>
      <c r="Q260" s="22"/>
      <c r="R260" s="8" t="s">
        <v>226</v>
      </c>
    </row>
    <row r="261" spans="2:18" x14ac:dyDescent="0.25">
      <c r="B261">
        <v>78</v>
      </c>
      <c r="C261" t="s">
        <v>1908</v>
      </c>
      <c r="D261" t="s">
        <v>1837</v>
      </c>
      <c r="E261" t="s">
        <v>1690</v>
      </c>
      <c r="F261" t="s">
        <v>1861</v>
      </c>
      <c r="G261" t="s">
        <v>10</v>
      </c>
      <c r="I261" t="s">
        <v>1817</v>
      </c>
      <c r="J261" s="11" t="s">
        <v>594</v>
      </c>
      <c r="K261" s="10"/>
      <c r="L261" s="10"/>
      <c r="M261" s="8" t="s">
        <v>98</v>
      </c>
      <c r="N261" s="166">
        <v>200000002237</v>
      </c>
      <c r="O261" s="22">
        <v>0.14000000000000001</v>
      </c>
      <c r="P261" s="22"/>
      <c r="Q261" s="22"/>
      <c r="R261" s="8" t="s">
        <v>1270</v>
      </c>
    </row>
    <row r="262" spans="2:18" x14ac:dyDescent="0.25">
      <c r="B262">
        <v>78</v>
      </c>
      <c r="C262" t="s">
        <v>1908</v>
      </c>
      <c r="D262" t="s">
        <v>1837</v>
      </c>
      <c r="E262" t="s">
        <v>1690</v>
      </c>
      <c r="F262" t="s">
        <v>1861</v>
      </c>
      <c r="G262" t="s">
        <v>10</v>
      </c>
      <c r="I262" t="s">
        <v>1817</v>
      </c>
      <c r="J262" s="11" t="s">
        <v>595</v>
      </c>
      <c r="K262" s="10"/>
      <c r="L262" s="10"/>
      <c r="M262" s="8" t="s">
        <v>427</v>
      </c>
      <c r="N262" s="166">
        <v>200000007331</v>
      </c>
      <c r="O262" s="22">
        <v>0.57999999999999996</v>
      </c>
      <c r="P262" s="22"/>
      <c r="Q262" s="22"/>
      <c r="R262" s="8" t="s">
        <v>1270</v>
      </c>
    </row>
    <row r="263" spans="2:18" x14ac:dyDescent="0.25">
      <c r="B263">
        <v>79</v>
      </c>
      <c r="C263" t="s">
        <v>1908</v>
      </c>
      <c r="D263" t="s">
        <v>1837</v>
      </c>
      <c r="E263" t="s">
        <v>1889</v>
      </c>
      <c r="F263" t="s">
        <v>776</v>
      </c>
      <c r="G263" t="s">
        <v>2</v>
      </c>
      <c r="I263" t="s">
        <v>1817</v>
      </c>
      <c r="J263" s="11" t="s">
        <v>680</v>
      </c>
      <c r="K263" s="22" t="s">
        <v>1678</v>
      </c>
      <c r="L263" s="8"/>
      <c r="M263" s="8" t="s">
        <v>98</v>
      </c>
      <c r="N263" s="166">
        <v>200000003676</v>
      </c>
      <c r="O263" s="22">
        <v>0.3</v>
      </c>
      <c r="P263" s="22"/>
      <c r="Q263" s="22"/>
      <c r="R263" s="22"/>
    </row>
    <row r="264" spans="2:18" x14ac:dyDescent="0.25">
      <c r="B264">
        <v>79</v>
      </c>
      <c r="C264" t="s">
        <v>1908</v>
      </c>
      <c r="D264" t="s">
        <v>1837</v>
      </c>
      <c r="E264" t="s">
        <v>1889</v>
      </c>
      <c r="F264" t="s">
        <v>776</v>
      </c>
      <c r="G264" t="s">
        <v>2</v>
      </c>
      <c r="I264" t="s">
        <v>1817</v>
      </c>
      <c r="J264" s="11" t="s">
        <v>956</v>
      </c>
      <c r="K264" s="22" t="s">
        <v>1678</v>
      </c>
      <c r="L264" s="10"/>
      <c r="M264" s="8" t="s">
        <v>423</v>
      </c>
      <c r="N264" s="166">
        <v>200000005189</v>
      </c>
      <c r="O264" s="22">
        <v>0.25</v>
      </c>
      <c r="P264" s="22"/>
      <c r="Q264" s="22"/>
      <c r="R264" s="22"/>
    </row>
    <row r="265" spans="2:18" x14ac:dyDescent="0.25">
      <c r="B265">
        <v>80</v>
      </c>
      <c r="C265" t="s">
        <v>1908</v>
      </c>
      <c r="D265" t="s">
        <v>1837</v>
      </c>
      <c r="E265" t="s">
        <v>1824</v>
      </c>
      <c r="F265" t="s">
        <v>1865</v>
      </c>
      <c r="G265" t="s">
        <v>2</v>
      </c>
      <c r="I265" t="s">
        <v>1817</v>
      </c>
      <c r="J265" s="11" t="s">
        <v>678</v>
      </c>
      <c r="K265" s="10"/>
      <c r="L265" s="10"/>
      <c r="M265" s="8" t="s">
        <v>98</v>
      </c>
      <c r="N265" s="166">
        <v>200000001707</v>
      </c>
      <c r="O265" s="22">
        <v>0.8</v>
      </c>
      <c r="P265" s="22"/>
      <c r="Q265" s="22"/>
      <c r="R265" s="8" t="s">
        <v>1274</v>
      </c>
    </row>
    <row r="266" spans="2:18" x14ac:dyDescent="0.25">
      <c r="B266">
        <v>80</v>
      </c>
      <c r="C266" t="s">
        <v>1908</v>
      </c>
      <c r="D266" t="s">
        <v>1837</v>
      </c>
      <c r="E266" t="s">
        <v>1824</v>
      </c>
      <c r="F266" t="s">
        <v>1865</v>
      </c>
      <c r="G266" t="s">
        <v>2</v>
      </c>
      <c r="I266" t="s">
        <v>1817</v>
      </c>
      <c r="J266" s="123" t="s">
        <v>240</v>
      </c>
      <c r="K266" s="123"/>
      <c r="L266" s="123"/>
      <c r="M266" s="123" t="s">
        <v>423</v>
      </c>
      <c r="N266" s="172">
        <v>200000006173</v>
      </c>
      <c r="O266" s="140">
        <v>0.78600000000000003</v>
      </c>
      <c r="P266" s="140"/>
      <c r="Q266" s="140"/>
      <c r="R266" s="123" t="s">
        <v>226</v>
      </c>
    </row>
    <row r="267" spans="2:18" x14ac:dyDescent="0.25">
      <c r="B267">
        <v>81</v>
      </c>
      <c r="C267" t="s">
        <v>1908</v>
      </c>
      <c r="D267" t="s">
        <v>1837</v>
      </c>
      <c r="E267" t="s">
        <v>1824</v>
      </c>
      <c r="F267" t="s">
        <v>1865</v>
      </c>
      <c r="G267" t="s">
        <v>10</v>
      </c>
      <c r="I267" t="s">
        <v>1817</v>
      </c>
      <c r="J267" s="135" t="s">
        <v>223</v>
      </c>
      <c r="K267" s="123"/>
      <c r="L267" s="123"/>
      <c r="M267" s="123" t="s">
        <v>423</v>
      </c>
      <c r="N267" s="172">
        <v>200000006424</v>
      </c>
      <c r="O267" s="133">
        <v>0.26</v>
      </c>
      <c r="P267" s="133"/>
      <c r="Q267" s="133"/>
      <c r="R267" s="123" t="s">
        <v>226</v>
      </c>
    </row>
    <row r="268" spans="2:18" x14ac:dyDescent="0.25">
      <c r="B268">
        <v>81</v>
      </c>
      <c r="C268" t="s">
        <v>1908</v>
      </c>
      <c r="D268" t="s">
        <v>1837</v>
      </c>
      <c r="E268" t="s">
        <v>1824</v>
      </c>
      <c r="F268" t="s">
        <v>1865</v>
      </c>
      <c r="G268" t="s">
        <v>10</v>
      </c>
      <c r="I268" t="s">
        <v>1817</v>
      </c>
      <c r="J268" s="8" t="s">
        <v>298</v>
      </c>
      <c r="K268" s="8"/>
      <c r="L268" s="8"/>
      <c r="M268" s="8" t="s">
        <v>423</v>
      </c>
      <c r="N268" s="169">
        <v>200000006667</v>
      </c>
      <c r="O268" s="22">
        <v>0.35</v>
      </c>
      <c r="P268" s="22"/>
      <c r="Q268" s="22"/>
      <c r="R268" s="8" t="s">
        <v>299</v>
      </c>
    </row>
    <row r="269" spans="2:18" x14ac:dyDescent="0.25">
      <c r="B269">
        <v>81</v>
      </c>
      <c r="C269" t="s">
        <v>1908</v>
      </c>
      <c r="D269" t="s">
        <v>1837</v>
      </c>
      <c r="E269" t="s">
        <v>1824</v>
      </c>
      <c r="F269" t="s">
        <v>1865</v>
      </c>
      <c r="G269" t="s">
        <v>10</v>
      </c>
      <c r="I269" t="s">
        <v>1817</v>
      </c>
      <c r="J269" s="8" t="s">
        <v>271</v>
      </c>
      <c r="K269" s="8"/>
      <c r="L269" s="8"/>
      <c r="M269" s="8" t="s">
        <v>433</v>
      </c>
      <c r="N269" s="169">
        <v>200000006885</v>
      </c>
      <c r="O269" s="23">
        <v>0.25800000000000001</v>
      </c>
      <c r="P269" s="23"/>
      <c r="Q269" s="23"/>
      <c r="R269" s="8" t="s">
        <v>226</v>
      </c>
    </row>
    <row r="270" spans="2:18" x14ac:dyDescent="0.25">
      <c r="B270">
        <v>82</v>
      </c>
      <c r="C270" t="s">
        <v>1908</v>
      </c>
      <c r="D270" t="s">
        <v>1837</v>
      </c>
      <c r="E270" t="s">
        <v>1824</v>
      </c>
      <c r="F270" t="s">
        <v>1866</v>
      </c>
      <c r="G270" t="s">
        <v>10</v>
      </c>
      <c r="I270" t="s">
        <v>1817</v>
      </c>
      <c r="J270" s="8" t="s">
        <v>181</v>
      </c>
      <c r="K270" s="8"/>
      <c r="L270" s="8"/>
      <c r="M270" s="8" t="s">
        <v>98</v>
      </c>
      <c r="N270" s="169">
        <v>200000005782</v>
      </c>
      <c r="O270" s="23">
        <v>0.02</v>
      </c>
      <c r="P270" s="23"/>
      <c r="Q270" s="23"/>
      <c r="R270" s="8" t="s">
        <v>190</v>
      </c>
    </row>
    <row r="271" spans="2:18" x14ac:dyDescent="0.25">
      <c r="B271">
        <v>82</v>
      </c>
      <c r="C271" t="s">
        <v>1908</v>
      </c>
      <c r="D271" t="s">
        <v>1837</v>
      </c>
      <c r="E271" t="s">
        <v>1824</v>
      </c>
      <c r="F271" t="s">
        <v>1866</v>
      </c>
      <c r="G271" t="s">
        <v>10</v>
      </c>
      <c r="I271" t="s">
        <v>1817</v>
      </c>
      <c r="J271" s="11" t="s">
        <v>181</v>
      </c>
      <c r="K271" s="10"/>
      <c r="L271" s="10"/>
      <c r="M271" s="8" t="s">
        <v>98</v>
      </c>
      <c r="N271" s="166">
        <v>200000005782</v>
      </c>
      <c r="O271" s="23">
        <v>4.7E-2</v>
      </c>
      <c r="P271" s="23"/>
      <c r="Q271" s="23"/>
      <c r="R271" s="8" t="s">
        <v>1267</v>
      </c>
    </row>
    <row r="272" spans="2:18" x14ac:dyDescent="0.25">
      <c r="B272">
        <v>83</v>
      </c>
      <c r="C272" t="s">
        <v>1908</v>
      </c>
      <c r="D272" t="s">
        <v>1837</v>
      </c>
      <c r="E272" t="s">
        <v>1824</v>
      </c>
      <c r="F272" t="s">
        <v>1879</v>
      </c>
      <c r="G272" t="s">
        <v>2</v>
      </c>
      <c r="I272" t="s">
        <v>1817</v>
      </c>
      <c r="J272" s="11" t="s">
        <v>610</v>
      </c>
      <c r="K272" s="10"/>
      <c r="L272" s="10"/>
      <c r="M272" s="8" t="s">
        <v>423</v>
      </c>
      <c r="N272" s="166">
        <v>200000001098</v>
      </c>
      <c r="O272" s="22">
        <v>1</v>
      </c>
      <c r="P272" s="22"/>
      <c r="Q272" s="22"/>
      <c r="R272" s="8" t="s">
        <v>1274</v>
      </c>
    </row>
    <row r="273" spans="2:18" x14ac:dyDescent="0.25">
      <c r="B273">
        <v>84</v>
      </c>
      <c r="C273" t="s">
        <v>1908</v>
      </c>
      <c r="D273" t="s">
        <v>1837</v>
      </c>
      <c r="E273" t="s">
        <v>1826</v>
      </c>
      <c r="F273" t="s">
        <v>304</v>
      </c>
      <c r="G273" t="s">
        <v>2</v>
      </c>
      <c r="I273" t="s">
        <v>1817</v>
      </c>
      <c r="J273" s="11" t="s">
        <v>614</v>
      </c>
      <c r="K273" s="10"/>
      <c r="L273" s="10"/>
      <c r="M273" s="8" t="s">
        <v>423</v>
      </c>
      <c r="N273" s="166">
        <v>200000003129</v>
      </c>
      <c r="O273" s="22">
        <v>7.0000000000000007E-2</v>
      </c>
      <c r="P273" s="22"/>
      <c r="Q273" s="22"/>
      <c r="R273" s="8" t="s">
        <v>304</v>
      </c>
    </row>
    <row r="274" spans="2:18" x14ac:dyDescent="0.25">
      <c r="B274">
        <v>84</v>
      </c>
      <c r="C274" t="s">
        <v>1908</v>
      </c>
      <c r="D274" t="s">
        <v>1837</v>
      </c>
      <c r="E274" t="s">
        <v>1826</v>
      </c>
      <c r="F274" t="s">
        <v>304</v>
      </c>
      <c r="G274" t="s">
        <v>2</v>
      </c>
      <c r="I274" t="s">
        <v>1817</v>
      </c>
      <c r="J274" s="8" t="s">
        <v>301</v>
      </c>
      <c r="K274" s="8"/>
      <c r="L274" s="8"/>
      <c r="M274" s="8" t="s">
        <v>98</v>
      </c>
      <c r="N274" s="169">
        <v>200000006882</v>
      </c>
      <c r="O274" s="22">
        <v>0.45</v>
      </c>
      <c r="P274" s="22"/>
      <c r="Q274" s="22"/>
      <c r="R274" s="8" t="s">
        <v>304</v>
      </c>
    </row>
    <row r="275" spans="2:18" x14ac:dyDescent="0.25">
      <c r="B275">
        <v>85</v>
      </c>
      <c r="C275" t="s">
        <v>1908</v>
      </c>
      <c r="D275" t="s">
        <v>1837</v>
      </c>
      <c r="E275" t="s">
        <v>1826</v>
      </c>
      <c r="F275" t="s">
        <v>1276</v>
      </c>
      <c r="G275" t="s">
        <v>2</v>
      </c>
      <c r="I275" t="s">
        <v>1817</v>
      </c>
      <c r="J275" s="11" t="s">
        <v>611</v>
      </c>
      <c r="K275" s="10"/>
      <c r="L275" s="10"/>
      <c r="M275" s="8" t="s">
        <v>98</v>
      </c>
      <c r="N275" s="166">
        <v>200000005674</v>
      </c>
      <c r="O275" s="22">
        <v>1</v>
      </c>
      <c r="P275" s="22"/>
      <c r="Q275" s="22"/>
      <c r="R275" s="8" t="s">
        <v>1275</v>
      </c>
    </row>
    <row r="276" spans="2:18" x14ac:dyDescent="0.25">
      <c r="B276">
        <v>86</v>
      </c>
      <c r="C276" t="s">
        <v>1908</v>
      </c>
      <c r="D276" t="s">
        <v>1837</v>
      </c>
      <c r="E276" t="s">
        <v>1826</v>
      </c>
      <c r="F276" t="s">
        <v>1276</v>
      </c>
      <c r="G276" t="s">
        <v>10</v>
      </c>
      <c r="I276" t="s">
        <v>1817</v>
      </c>
      <c r="J276" s="11" t="s">
        <v>613</v>
      </c>
      <c r="K276" s="10"/>
      <c r="L276" s="10"/>
      <c r="M276" s="8" t="s">
        <v>427</v>
      </c>
      <c r="N276" s="166">
        <v>200000001350</v>
      </c>
      <c r="O276" s="23">
        <v>0.17499999999999999</v>
      </c>
      <c r="P276" s="23"/>
      <c r="Q276" s="23"/>
      <c r="R276" s="8" t="s">
        <v>1276</v>
      </c>
    </row>
    <row r="277" spans="2:18" x14ac:dyDescent="0.25">
      <c r="B277">
        <v>87</v>
      </c>
      <c r="C277" t="s">
        <v>1908</v>
      </c>
      <c r="D277" t="s">
        <v>1837</v>
      </c>
      <c r="E277" t="s">
        <v>1831</v>
      </c>
      <c r="F277" t="s">
        <v>1867</v>
      </c>
      <c r="G277" t="s">
        <v>10</v>
      </c>
      <c r="I277" t="s">
        <v>11</v>
      </c>
      <c r="J277" s="11" t="s">
        <v>320</v>
      </c>
      <c r="K277" s="10"/>
      <c r="L277" s="10"/>
      <c r="M277" s="8" t="s">
        <v>98</v>
      </c>
      <c r="N277" s="166">
        <v>200000001279</v>
      </c>
      <c r="O277" s="22">
        <v>0.2</v>
      </c>
      <c r="P277" s="22"/>
      <c r="Q277" s="22"/>
      <c r="R277" s="8" t="s">
        <v>708</v>
      </c>
    </row>
    <row r="278" spans="2:18" x14ac:dyDescent="0.25">
      <c r="B278">
        <v>87</v>
      </c>
      <c r="C278" t="s">
        <v>1908</v>
      </c>
      <c r="D278" t="s">
        <v>1837</v>
      </c>
      <c r="E278" t="s">
        <v>1831</v>
      </c>
      <c r="F278" t="s">
        <v>1867</v>
      </c>
      <c r="G278" t="s">
        <v>2</v>
      </c>
      <c r="I278" t="s">
        <v>1817</v>
      </c>
      <c r="J278" s="8" t="s">
        <v>618</v>
      </c>
      <c r="K278" s="22" t="s">
        <v>1697</v>
      </c>
      <c r="L278" s="8"/>
      <c r="M278" s="8" t="s">
        <v>98</v>
      </c>
      <c r="N278" s="166">
        <v>200000001309</v>
      </c>
      <c r="O278" s="22">
        <v>0.99</v>
      </c>
      <c r="P278" s="22"/>
      <c r="Q278" s="22"/>
      <c r="R278" s="22"/>
    </row>
    <row r="279" spans="2:18" x14ac:dyDescent="0.25">
      <c r="B279">
        <v>87</v>
      </c>
      <c r="C279" t="s">
        <v>1908</v>
      </c>
      <c r="D279" t="s">
        <v>1837</v>
      </c>
      <c r="E279" t="s">
        <v>1831</v>
      </c>
      <c r="F279" t="s">
        <v>1867</v>
      </c>
      <c r="G279" t="s">
        <v>2</v>
      </c>
      <c r="I279" t="s">
        <v>1817</v>
      </c>
      <c r="J279" s="11" t="s">
        <v>619</v>
      </c>
      <c r="K279" s="10"/>
      <c r="L279" s="10"/>
      <c r="M279" s="8" t="s">
        <v>98</v>
      </c>
      <c r="N279" s="166">
        <v>200000002974</v>
      </c>
      <c r="O279" s="22">
        <v>1</v>
      </c>
      <c r="P279" s="22"/>
      <c r="Q279" s="22"/>
      <c r="R279" s="8" t="s">
        <v>709</v>
      </c>
    </row>
    <row r="280" spans="2:18" x14ac:dyDescent="0.25">
      <c r="B280">
        <v>87</v>
      </c>
      <c r="C280" t="s">
        <v>1908</v>
      </c>
      <c r="D280" t="s">
        <v>1837</v>
      </c>
      <c r="E280" t="s">
        <v>1831</v>
      </c>
      <c r="F280" t="s">
        <v>1867</v>
      </c>
      <c r="G280" t="s">
        <v>2</v>
      </c>
      <c r="I280" t="s">
        <v>1817</v>
      </c>
      <c r="J280" s="11" t="s">
        <v>321</v>
      </c>
      <c r="K280" s="22" t="s">
        <v>98</v>
      </c>
      <c r="L280" s="10"/>
      <c r="M280" s="8" t="s">
        <v>98</v>
      </c>
      <c r="N280" s="166">
        <v>200000005247</v>
      </c>
      <c r="O280" s="22">
        <v>0.95</v>
      </c>
      <c r="P280" s="22"/>
      <c r="Q280" s="22"/>
      <c r="R280" s="22"/>
    </row>
    <row r="281" spans="2:18" x14ac:dyDescent="0.25">
      <c r="B281">
        <v>87</v>
      </c>
      <c r="C281" t="s">
        <v>1908</v>
      </c>
      <c r="D281" t="s">
        <v>1837</v>
      </c>
      <c r="E281" t="s">
        <v>1831</v>
      </c>
      <c r="F281" t="s">
        <v>1867</v>
      </c>
      <c r="G281" t="s">
        <v>2</v>
      </c>
      <c r="I281" t="s">
        <v>1817</v>
      </c>
      <c r="J281" s="123" t="s">
        <v>321</v>
      </c>
      <c r="K281" s="94"/>
      <c r="L281" s="94"/>
      <c r="M281" s="94" t="s">
        <v>98</v>
      </c>
      <c r="N281" s="172">
        <v>200000005247</v>
      </c>
      <c r="O281" s="133">
        <v>0.95</v>
      </c>
      <c r="P281" s="133"/>
      <c r="Q281" s="133"/>
      <c r="R281" s="123" t="s">
        <v>493</v>
      </c>
    </row>
    <row r="282" spans="2:18" x14ac:dyDescent="0.25">
      <c r="B282">
        <v>45</v>
      </c>
      <c r="C282" t="s">
        <v>1908</v>
      </c>
      <c r="D282" t="s">
        <v>1837</v>
      </c>
      <c r="E282" t="s">
        <v>1838</v>
      </c>
      <c r="F282" t="s">
        <v>1842</v>
      </c>
      <c r="G282" t="s">
        <v>2</v>
      </c>
      <c r="I282" t="s">
        <v>1817</v>
      </c>
      <c r="J282" s="8" t="s">
        <v>81</v>
      </c>
      <c r="K282" s="10" t="s">
        <v>1805</v>
      </c>
      <c r="L282" s="8" t="s">
        <v>1739</v>
      </c>
      <c r="M282" s="8" t="s">
        <v>98</v>
      </c>
      <c r="N282" s="166">
        <v>200000007735</v>
      </c>
      <c r="O282" s="22">
        <v>0.01</v>
      </c>
      <c r="P282" s="22"/>
      <c r="Q282" s="22"/>
      <c r="R282" s="8"/>
    </row>
    <row r="283" spans="2:18" x14ac:dyDescent="0.25">
      <c r="B283">
        <v>47</v>
      </c>
      <c r="C283" t="s">
        <v>1908</v>
      </c>
      <c r="D283" t="s">
        <v>1837</v>
      </c>
      <c r="E283" t="s">
        <v>1838</v>
      </c>
      <c r="F283" t="s">
        <v>1842</v>
      </c>
      <c r="G283" t="s">
        <v>10</v>
      </c>
      <c r="I283" t="s">
        <v>11</v>
      </c>
      <c r="J283" s="11" t="s">
        <v>54</v>
      </c>
      <c r="K283" s="8"/>
      <c r="L283" s="8"/>
      <c r="M283" s="8" t="s">
        <v>98</v>
      </c>
      <c r="N283" s="169">
        <v>200000008056</v>
      </c>
      <c r="O283" s="23">
        <v>3.0000000000000001E-3</v>
      </c>
      <c r="P283" s="23"/>
      <c r="Q283" s="23"/>
      <c r="R283" s="8" t="s">
        <v>57</v>
      </c>
    </row>
    <row r="284" spans="2:18" x14ac:dyDescent="0.25">
      <c r="B284">
        <v>87</v>
      </c>
      <c r="C284" t="s">
        <v>1908</v>
      </c>
      <c r="D284" t="s">
        <v>1837</v>
      </c>
      <c r="E284" t="s">
        <v>1831</v>
      </c>
      <c r="F284" t="s">
        <v>1867</v>
      </c>
      <c r="G284" t="s">
        <v>2</v>
      </c>
      <c r="I284" t="s">
        <v>1817</v>
      </c>
      <c r="J284" s="8" t="s">
        <v>322</v>
      </c>
      <c r="K284" s="10"/>
      <c r="L284" s="10"/>
      <c r="M284" s="10" t="s">
        <v>423</v>
      </c>
      <c r="N284" s="169">
        <v>200000006172</v>
      </c>
      <c r="O284" s="23">
        <v>4.7E-2</v>
      </c>
      <c r="P284" s="23"/>
      <c r="Q284" s="23"/>
      <c r="R284" s="8" t="s">
        <v>312</v>
      </c>
    </row>
    <row r="285" spans="2:18" x14ac:dyDescent="0.25">
      <c r="B285">
        <v>87</v>
      </c>
      <c r="C285" t="s">
        <v>1908</v>
      </c>
      <c r="D285" t="s">
        <v>1837</v>
      </c>
      <c r="E285" t="s">
        <v>1831</v>
      </c>
      <c r="F285" t="s">
        <v>1867</v>
      </c>
      <c r="G285" t="s">
        <v>2</v>
      </c>
      <c r="I285" t="s">
        <v>1817</v>
      </c>
      <c r="J285" s="8" t="s">
        <v>323</v>
      </c>
      <c r="K285" s="10"/>
      <c r="L285" s="10"/>
      <c r="M285" s="10" t="s">
        <v>427</v>
      </c>
      <c r="N285" s="166">
        <v>200000006996</v>
      </c>
      <c r="O285" s="22">
        <v>0.95</v>
      </c>
      <c r="P285" s="22"/>
      <c r="Q285" s="22"/>
      <c r="R285" s="8" t="s">
        <v>312</v>
      </c>
    </row>
    <row r="286" spans="2:18" x14ac:dyDescent="0.25">
      <c r="B286">
        <v>88</v>
      </c>
      <c r="C286" t="s">
        <v>1908</v>
      </c>
      <c r="D286" t="s">
        <v>1837</v>
      </c>
      <c r="E286" t="s">
        <v>1831</v>
      </c>
      <c r="F286" t="s">
        <v>1867</v>
      </c>
      <c r="G286" t="s">
        <v>10</v>
      </c>
      <c r="I286" t="s">
        <v>1817</v>
      </c>
      <c r="J286" s="135" t="s">
        <v>308</v>
      </c>
      <c r="K286" s="94"/>
      <c r="L286" s="94"/>
      <c r="M286" s="94" t="s">
        <v>98</v>
      </c>
      <c r="N286" s="172">
        <v>200000001267</v>
      </c>
      <c r="O286" s="133">
        <v>0.05</v>
      </c>
      <c r="P286" s="133"/>
      <c r="Q286" s="133"/>
      <c r="R286" s="123" t="s">
        <v>312</v>
      </c>
    </row>
    <row r="287" spans="2:18" x14ac:dyDescent="0.25">
      <c r="B287">
        <v>88</v>
      </c>
      <c r="C287" t="s">
        <v>1908</v>
      </c>
      <c r="D287" t="s">
        <v>1837</v>
      </c>
      <c r="E287" t="s">
        <v>1831</v>
      </c>
      <c r="F287" t="s">
        <v>1867</v>
      </c>
      <c r="G287" t="s">
        <v>10</v>
      </c>
      <c r="I287" t="s">
        <v>1817</v>
      </c>
      <c r="J287" s="11" t="s">
        <v>616</v>
      </c>
      <c r="K287" s="10"/>
      <c r="L287" s="10"/>
      <c r="M287" s="8" t="s">
        <v>720</v>
      </c>
      <c r="N287" s="166">
        <v>200000001507</v>
      </c>
      <c r="O287" s="22">
        <v>0.1</v>
      </c>
      <c r="P287" s="22"/>
      <c r="Q287" s="22"/>
      <c r="R287" s="8" t="s">
        <v>1277</v>
      </c>
    </row>
    <row r="288" spans="2:18" x14ac:dyDescent="0.25">
      <c r="B288">
        <v>88</v>
      </c>
      <c r="C288" t="s">
        <v>1908</v>
      </c>
      <c r="D288" t="s">
        <v>1837</v>
      </c>
      <c r="E288" t="s">
        <v>1831</v>
      </c>
      <c r="F288" t="s">
        <v>1867</v>
      </c>
      <c r="G288" t="s">
        <v>10</v>
      </c>
      <c r="I288" t="s">
        <v>1817</v>
      </c>
      <c r="J288" s="11" t="s">
        <v>309</v>
      </c>
      <c r="K288" s="10"/>
      <c r="L288" s="10"/>
      <c r="M288" s="10" t="s">
        <v>427</v>
      </c>
      <c r="N288" s="169">
        <v>200000003481</v>
      </c>
      <c r="O288" s="23">
        <v>3.2500000000000001E-2</v>
      </c>
      <c r="P288" s="23"/>
      <c r="Q288" s="23"/>
      <c r="R288" s="8" t="s">
        <v>492</v>
      </c>
    </row>
    <row r="289" spans="2:18" x14ac:dyDescent="0.25">
      <c r="B289">
        <v>88</v>
      </c>
      <c r="C289" t="s">
        <v>1908</v>
      </c>
      <c r="D289" t="s">
        <v>1837</v>
      </c>
      <c r="E289" t="s">
        <v>1831</v>
      </c>
      <c r="F289" t="s">
        <v>1867</v>
      </c>
      <c r="G289" t="s">
        <v>10</v>
      </c>
      <c r="I289" t="s">
        <v>1817</v>
      </c>
      <c r="J289" s="11" t="s">
        <v>310</v>
      </c>
      <c r="K289" s="10"/>
      <c r="L289" s="10"/>
      <c r="M289" s="10" t="s">
        <v>427</v>
      </c>
      <c r="N289" s="169">
        <v>200000006910</v>
      </c>
      <c r="O289" s="22">
        <v>0.03</v>
      </c>
      <c r="P289" s="22"/>
      <c r="Q289" s="22"/>
      <c r="R289" s="8" t="s">
        <v>312</v>
      </c>
    </row>
    <row r="290" spans="2:18" x14ac:dyDescent="0.25">
      <c r="B290">
        <v>88</v>
      </c>
      <c r="C290" t="s">
        <v>1908</v>
      </c>
      <c r="D290" t="s">
        <v>1837</v>
      </c>
      <c r="E290" t="s">
        <v>1831</v>
      </c>
      <c r="F290" t="s">
        <v>1867</v>
      </c>
      <c r="G290" t="s">
        <v>10</v>
      </c>
      <c r="I290" t="s">
        <v>1817</v>
      </c>
      <c r="J290" s="11" t="s">
        <v>617</v>
      </c>
      <c r="K290" s="10"/>
      <c r="L290" s="10"/>
      <c r="M290" s="8" t="s">
        <v>721</v>
      </c>
      <c r="N290" s="166">
        <v>200000002231</v>
      </c>
      <c r="O290" s="22">
        <v>7.0000000000000007E-2</v>
      </c>
      <c r="P290" s="22"/>
      <c r="Q290" s="22"/>
      <c r="R290" s="8" t="s">
        <v>1277</v>
      </c>
    </row>
    <row r="291" spans="2:18" x14ac:dyDescent="0.25">
      <c r="B291">
        <v>88</v>
      </c>
      <c r="C291" t="s">
        <v>1908</v>
      </c>
      <c r="D291" t="s">
        <v>1837</v>
      </c>
      <c r="E291" t="s">
        <v>1831</v>
      </c>
      <c r="F291" t="s">
        <v>1867</v>
      </c>
      <c r="G291" t="s">
        <v>10</v>
      </c>
      <c r="I291" t="s">
        <v>1817</v>
      </c>
      <c r="J291" s="11" t="s">
        <v>310</v>
      </c>
      <c r="K291" s="10"/>
      <c r="L291" s="10"/>
      <c r="M291" s="8" t="s">
        <v>427</v>
      </c>
      <c r="N291" s="166">
        <v>200000006910</v>
      </c>
      <c r="O291" s="22">
        <v>0.03</v>
      </c>
      <c r="P291" s="22"/>
      <c r="Q291" s="22"/>
      <c r="R291" s="8" t="s">
        <v>1277</v>
      </c>
    </row>
    <row r="292" spans="2:18" x14ac:dyDescent="0.25">
      <c r="B292">
        <v>89</v>
      </c>
      <c r="C292" t="s">
        <v>1908</v>
      </c>
      <c r="D292" t="s">
        <v>1837</v>
      </c>
      <c r="E292" t="s">
        <v>1831</v>
      </c>
      <c r="F292" t="s">
        <v>1867</v>
      </c>
      <c r="G292" t="s">
        <v>10</v>
      </c>
      <c r="I292" t="s">
        <v>11</v>
      </c>
      <c r="J292" s="11" t="s">
        <v>620</v>
      </c>
      <c r="K292" s="10"/>
      <c r="L292" s="10"/>
      <c r="M292" s="8" t="s">
        <v>427</v>
      </c>
      <c r="N292" s="166">
        <v>200000004415</v>
      </c>
      <c r="O292" s="22">
        <v>0.65</v>
      </c>
      <c r="P292" s="22"/>
      <c r="Q292" s="22"/>
      <c r="R292" s="8" t="s">
        <v>708</v>
      </c>
    </row>
    <row r="293" spans="2:18" x14ac:dyDescent="0.25">
      <c r="B293">
        <v>89.5</v>
      </c>
      <c r="C293" t="s">
        <v>1908</v>
      </c>
      <c r="D293" t="s">
        <v>1837</v>
      </c>
      <c r="E293" t="s">
        <v>1831</v>
      </c>
      <c r="F293" t="s">
        <v>1868</v>
      </c>
      <c r="G293" t="s">
        <v>10</v>
      </c>
      <c r="I293" t="s">
        <v>11</v>
      </c>
      <c r="J293" s="11" t="s">
        <v>331</v>
      </c>
      <c r="K293" s="10"/>
      <c r="L293" s="10"/>
      <c r="M293" s="10" t="s">
        <v>98</v>
      </c>
      <c r="N293" s="169">
        <v>200000000868</v>
      </c>
      <c r="O293" s="10" t="s">
        <v>17</v>
      </c>
      <c r="P293" s="10"/>
      <c r="Q293" s="10"/>
      <c r="R293" s="8" t="s">
        <v>494</v>
      </c>
    </row>
    <row r="294" spans="2:18" x14ac:dyDescent="0.25">
      <c r="B294">
        <v>89.75</v>
      </c>
      <c r="C294" t="s">
        <v>1908</v>
      </c>
      <c r="D294" t="s">
        <v>1837</v>
      </c>
      <c r="E294" t="s">
        <v>1831</v>
      </c>
      <c r="F294" t="s">
        <v>1880</v>
      </c>
      <c r="G294" t="s">
        <v>10</v>
      </c>
      <c r="I294" t="s">
        <v>1817</v>
      </c>
      <c r="J294" s="8" t="s">
        <v>994</v>
      </c>
      <c r="K294" s="10"/>
      <c r="L294" s="10"/>
      <c r="M294" s="8" t="s">
        <v>98</v>
      </c>
      <c r="N294" s="166">
        <v>200000001911</v>
      </c>
      <c r="O294" s="22" t="s">
        <v>995</v>
      </c>
      <c r="P294" s="22"/>
      <c r="Q294" s="22"/>
      <c r="R294" s="8" t="s">
        <v>998</v>
      </c>
    </row>
    <row r="295" spans="2:18" x14ac:dyDescent="0.25">
      <c r="B295">
        <v>90</v>
      </c>
      <c r="C295" t="s">
        <v>1908</v>
      </c>
      <c r="D295" t="s">
        <v>1837</v>
      </c>
      <c r="E295" t="s">
        <v>1833</v>
      </c>
      <c r="F295" t="s">
        <v>1843</v>
      </c>
      <c r="G295" t="s">
        <v>2</v>
      </c>
      <c r="I295" t="s">
        <v>1817</v>
      </c>
      <c r="J295" s="11" t="s">
        <v>985</v>
      </c>
      <c r="K295" s="23"/>
      <c r="L295" s="8"/>
      <c r="M295" s="8" t="s">
        <v>975</v>
      </c>
      <c r="N295" s="166">
        <v>200000005870</v>
      </c>
      <c r="O295" s="23">
        <v>0.94499999999999995</v>
      </c>
      <c r="P295" s="23"/>
      <c r="Q295" s="23"/>
      <c r="R295" s="23"/>
    </row>
    <row r="296" spans="2:18" x14ac:dyDescent="0.25">
      <c r="B296">
        <v>90</v>
      </c>
      <c r="C296" t="s">
        <v>1908</v>
      </c>
      <c r="D296" t="s">
        <v>1837</v>
      </c>
      <c r="E296" t="s">
        <v>1833</v>
      </c>
      <c r="F296" t="s">
        <v>1843</v>
      </c>
      <c r="G296" t="s">
        <v>2</v>
      </c>
      <c r="I296" t="s">
        <v>1817</v>
      </c>
      <c r="J296" s="11" t="s">
        <v>631</v>
      </c>
      <c r="K296" s="10"/>
      <c r="L296" s="10"/>
      <c r="M296" s="8" t="s">
        <v>638</v>
      </c>
      <c r="N296" s="166">
        <v>200000005964</v>
      </c>
      <c r="O296" s="22">
        <v>0.65</v>
      </c>
      <c r="P296" s="22"/>
      <c r="Q296" s="22"/>
      <c r="R296" s="8" t="s">
        <v>711</v>
      </c>
    </row>
    <row r="297" spans="2:18" x14ac:dyDescent="0.25">
      <c r="B297">
        <v>90</v>
      </c>
      <c r="C297" t="s">
        <v>1908</v>
      </c>
      <c r="D297" t="s">
        <v>1837</v>
      </c>
      <c r="E297" t="s">
        <v>1833</v>
      </c>
      <c r="F297" t="s">
        <v>1843</v>
      </c>
      <c r="G297" t="s">
        <v>2</v>
      </c>
      <c r="I297" t="s">
        <v>1817</v>
      </c>
      <c r="J297" s="11" t="s">
        <v>355</v>
      </c>
      <c r="K297" s="10"/>
      <c r="L297" s="10"/>
      <c r="M297" s="10" t="s">
        <v>423</v>
      </c>
      <c r="N297" s="169">
        <v>200000006177</v>
      </c>
      <c r="O297" s="22">
        <v>1</v>
      </c>
      <c r="P297" s="22"/>
      <c r="Q297" s="22"/>
      <c r="R297" s="8" t="s">
        <v>356</v>
      </c>
    </row>
    <row r="298" spans="2:18" x14ac:dyDescent="0.25">
      <c r="B298">
        <v>90</v>
      </c>
      <c r="C298" t="s">
        <v>1908</v>
      </c>
      <c r="D298" t="s">
        <v>1837</v>
      </c>
      <c r="E298" t="s">
        <v>1833</v>
      </c>
      <c r="F298" t="s">
        <v>1843</v>
      </c>
      <c r="G298" t="s">
        <v>2</v>
      </c>
      <c r="I298" t="s">
        <v>1817</v>
      </c>
      <c r="J298" s="11" t="s">
        <v>985</v>
      </c>
      <c r="K298" s="22"/>
      <c r="L298" s="8"/>
      <c r="M298" s="8" t="s">
        <v>975</v>
      </c>
      <c r="N298" s="166">
        <v>200000006473</v>
      </c>
      <c r="O298" s="22">
        <v>0.435</v>
      </c>
      <c r="P298" s="22"/>
      <c r="Q298" s="22"/>
      <c r="R298" s="22"/>
    </row>
    <row r="299" spans="2:18" x14ac:dyDescent="0.25">
      <c r="B299">
        <v>90</v>
      </c>
      <c r="C299" t="s">
        <v>1908</v>
      </c>
      <c r="D299" t="s">
        <v>1837</v>
      </c>
      <c r="E299" t="s">
        <v>1833</v>
      </c>
      <c r="F299" t="s">
        <v>1843</v>
      </c>
      <c r="G299" t="s">
        <v>2</v>
      </c>
      <c r="I299" t="s">
        <v>1817</v>
      </c>
      <c r="J299" s="11" t="s">
        <v>630</v>
      </c>
      <c r="K299" s="10"/>
      <c r="L299" s="10"/>
      <c r="M299" s="8" t="s">
        <v>638</v>
      </c>
      <c r="N299" s="166">
        <v>200000002026</v>
      </c>
      <c r="O299" s="22">
        <v>0.8</v>
      </c>
      <c r="P299" s="22"/>
      <c r="Q299" s="22"/>
      <c r="R299" s="8" t="s">
        <v>639</v>
      </c>
    </row>
    <row r="300" spans="2:18" x14ac:dyDescent="0.25">
      <c r="B300">
        <v>90</v>
      </c>
      <c r="C300" t="s">
        <v>1908</v>
      </c>
      <c r="D300" t="s">
        <v>1837</v>
      </c>
      <c r="E300" t="s">
        <v>1833</v>
      </c>
      <c r="F300" t="s">
        <v>1843</v>
      </c>
      <c r="G300" t="s">
        <v>2</v>
      </c>
      <c r="I300" t="s">
        <v>1817</v>
      </c>
      <c r="J300" s="8" t="s">
        <v>354</v>
      </c>
      <c r="K300" s="10"/>
      <c r="L300" s="10"/>
      <c r="M300" s="8" t="s">
        <v>1212</v>
      </c>
      <c r="N300" s="166">
        <v>200000005400</v>
      </c>
      <c r="O300" s="22">
        <v>0.65</v>
      </c>
      <c r="P300" s="22"/>
      <c r="Q300" s="22"/>
      <c r="R300" s="8" t="s">
        <v>1204</v>
      </c>
    </row>
    <row r="301" spans="2:18" x14ac:dyDescent="0.25">
      <c r="B301">
        <v>90</v>
      </c>
      <c r="C301" t="s">
        <v>1908</v>
      </c>
      <c r="D301" t="s">
        <v>1837</v>
      </c>
      <c r="E301" t="s">
        <v>1833</v>
      </c>
      <c r="F301" t="s">
        <v>1843</v>
      </c>
      <c r="G301" t="s">
        <v>2</v>
      </c>
      <c r="I301" t="s">
        <v>1817</v>
      </c>
      <c r="J301" s="11" t="s">
        <v>986</v>
      </c>
      <c r="K301" s="22" t="s">
        <v>1706</v>
      </c>
      <c r="L301" s="8"/>
      <c r="M301" s="8" t="s">
        <v>975</v>
      </c>
      <c r="N301" s="166">
        <v>200000006432</v>
      </c>
      <c r="O301" s="22">
        <v>0.96</v>
      </c>
      <c r="P301" s="22"/>
      <c r="Q301" s="22"/>
      <c r="R301" s="8"/>
    </row>
    <row r="302" spans="2:18" x14ac:dyDescent="0.25">
      <c r="B302">
        <v>91</v>
      </c>
      <c r="C302" t="s">
        <v>1908</v>
      </c>
      <c r="D302" t="s">
        <v>1837</v>
      </c>
      <c r="E302" t="s">
        <v>1833</v>
      </c>
      <c r="F302" t="s">
        <v>1843</v>
      </c>
      <c r="G302" t="s">
        <v>10</v>
      </c>
      <c r="I302" t="s">
        <v>1817</v>
      </c>
      <c r="J302" s="11" t="s">
        <v>961</v>
      </c>
      <c r="K302" s="23"/>
      <c r="L302" s="8" t="s">
        <v>970</v>
      </c>
      <c r="M302" s="8" t="s">
        <v>975</v>
      </c>
      <c r="N302" s="166">
        <v>200000000101</v>
      </c>
      <c r="O302" s="23">
        <v>0.77</v>
      </c>
      <c r="P302" s="23"/>
      <c r="Q302" s="23"/>
      <c r="R302" s="8"/>
    </row>
    <row r="303" spans="2:18" x14ac:dyDescent="0.25">
      <c r="B303">
        <v>91</v>
      </c>
      <c r="C303" t="s">
        <v>1908</v>
      </c>
      <c r="D303" t="s">
        <v>1837</v>
      </c>
      <c r="E303" t="s">
        <v>1833</v>
      </c>
      <c r="F303" t="s">
        <v>1843</v>
      </c>
      <c r="G303" t="s">
        <v>10</v>
      </c>
      <c r="I303" t="s">
        <v>1817</v>
      </c>
      <c r="J303" s="11" t="s">
        <v>637</v>
      </c>
      <c r="K303" s="10"/>
      <c r="L303" s="10"/>
      <c r="M303" s="8" t="s">
        <v>638</v>
      </c>
      <c r="N303" s="170">
        <v>200000001289</v>
      </c>
      <c r="O303" s="22">
        <v>0.7</v>
      </c>
      <c r="P303" s="22"/>
      <c r="Q303" s="22"/>
      <c r="R303" s="8" t="s">
        <v>639</v>
      </c>
    </row>
    <row r="304" spans="2:18" x14ac:dyDescent="0.25">
      <c r="B304">
        <v>91</v>
      </c>
      <c r="C304" t="s">
        <v>1908</v>
      </c>
      <c r="D304" t="s">
        <v>1837</v>
      </c>
      <c r="E304" t="s">
        <v>1833</v>
      </c>
      <c r="F304" t="s">
        <v>1843</v>
      </c>
      <c r="G304" t="s">
        <v>10</v>
      </c>
      <c r="I304" t="s">
        <v>1817</v>
      </c>
      <c r="J304" s="11" t="s">
        <v>962</v>
      </c>
      <c r="K304" s="23"/>
      <c r="L304" s="8" t="s">
        <v>968</v>
      </c>
      <c r="M304" s="8" t="s">
        <v>975</v>
      </c>
      <c r="N304" s="166">
        <v>200000001999</v>
      </c>
      <c r="O304" s="23">
        <v>0.56699999999999995</v>
      </c>
      <c r="P304" s="23"/>
      <c r="Q304" s="23"/>
      <c r="R304" s="8"/>
    </row>
    <row r="305" spans="2:18" x14ac:dyDescent="0.25">
      <c r="B305">
        <v>91</v>
      </c>
      <c r="C305" t="s">
        <v>1908</v>
      </c>
      <c r="D305" t="s">
        <v>1837</v>
      </c>
      <c r="E305" t="s">
        <v>1833</v>
      </c>
      <c r="F305" t="s">
        <v>1843</v>
      </c>
      <c r="G305" t="s">
        <v>10</v>
      </c>
      <c r="I305" t="s">
        <v>1817</v>
      </c>
      <c r="J305" s="11" t="s">
        <v>621</v>
      </c>
      <c r="K305" s="10"/>
      <c r="L305" s="10"/>
      <c r="M305" s="8" t="s">
        <v>98</v>
      </c>
      <c r="N305" s="166">
        <v>200000002066</v>
      </c>
      <c r="O305" s="22">
        <v>0.7</v>
      </c>
      <c r="P305" s="22"/>
      <c r="Q305" s="22"/>
      <c r="R305" s="8" t="s">
        <v>639</v>
      </c>
    </row>
    <row r="306" spans="2:18" x14ac:dyDescent="0.25">
      <c r="B306">
        <v>91</v>
      </c>
      <c r="C306" t="s">
        <v>1908</v>
      </c>
      <c r="D306" t="s">
        <v>1837</v>
      </c>
      <c r="E306" t="s">
        <v>1833</v>
      </c>
      <c r="F306" t="s">
        <v>1843</v>
      </c>
      <c r="G306" t="s">
        <v>10</v>
      </c>
      <c r="I306" t="s">
        <v>1817</v>
      </c>
      <c r="J306" s="11" t="s">
        <v>333</v>
      </c>
      <c r="K306" s="10"/>
      <c r="L306" s="10"/>
      <c r="M306" s="10" t="s">
        <v>98</v>
      </c>
      <c r="N306" s="169">
        <v>200000002108</v>
      </c>
      <c r="O306" s="22">
        <v>0.69</v>
      </c>
      <c r="P306" s="22"/>
      <c r="Q306" s="22"/>
      <c r="R306" s="8" t="s">
        <v>341</v>
      </c>
    </row>
    <row r="307" spans="2:18" x14ac:dyDescent="0.25">
      <c r="B307">
        <v>91</v>
      </c>
      <c r="C307" t="s">
        <v>1908</v>
      </c>
      <c r="D307" t="s">
        <v>1837</v>
      </c>
      <c r="E307" t="s">
        <v>1833</v>
      </c>
      <c r="F307" t="s">
        <v>1843</v>
      </c>
      <c r="G307" t="s">
        <v>10</v>
      </c>
      <c r="I307" t="s">
        <v>1817</v>
      </c>
      <c r="J307" s="11" t="s">
        <v>623</v>
      </c>
      <c r="K307" s="10"/>
      <c r="L307" s="10"/>
      <c r="M307" s="8" t="s">
        <v>638</v>
      </c>
      <c r="N307" s="166">
        <v>200000002336</v>
      </c>
      <c r="O307" s="22">
        <v>0.8</v>
      </c>
      <c r="P307" s="22"/>
      <c r="Q307" s="22"/>
      <c r="R307" s="8" t="s">
        <v>639</v>
      </c>
    </row>
    <row r="308" spans="2:18" x14ac:dyDescent="0.25">
      <c r="B308">
        <v>91</v>
      </c>
      <c r="C308" t="s">
        <v>1908</v>
      </c>
      <c r="D308" t="s">
        <v>1837</v>
      </c>
      <c r="E308" t="s">
        <v>1833</v>
      </c>
      <c r="F308" t="s">
        <v>1843</v>
      </c>
      <c r="G308" t="s">
        <v>10</v>
      </c>
      <c r="I308" t="s">
        <v>1817</v>
      </c>
      <c r="J308" s="11" t="s">
        <v>624</v>
      </c>
      <c r="K308" s="10"/>
      <c r="L308" s="10"/>
      <c r="M308" s="8" t="s">
        <v>98</v>
      </c>
      <c r="N308" s="166">
        <v>200000002767</v>
      </c>
      <c r="O308" s="22">
        <v>0.55000000000000004</v>
      </c>
      <c r="P308" s="22"/>
      <c r="Q308" s="22"/>
      <c r="R308" s="8" t="s">
        <v>710</v>
      </c>
    </row>
    <row r="309" spans="2:18" x14ac:dyDescent="0.25">
      <c r="B309">
        <v>91</v>
      </c>
      <c r="C309" t="s">
        <v>1908</v>
      </c>
      <c r="D309" t="s">
        <v>1837</v>
      </c>
      <c r="E309" t="s">
        <v>1833</v>
      </c>
      <c r="F309" t="s">
        <v>1843</v>
      </c>
      <c r="G309" t="s">
        <v>10</v>
      </c>
      <c r="I309" t="s">
        <v>1817</v>
      </c>
      <c r="J309" s="42" t="s">
        <v>963</v>
      </c>
      <c r="K309" s="23"/>
      <c r="L309" s="8" t="s">
        <v>969</v>
      </c>
      <c r="M309" s="8" t="s">
        <v>975</v>
      </c>
      <c r="N309" s="166">
        <v>200000003796</v>
      </c>
      <c r="O309" s="23">
        <v>0.51959999999999995</v>
      </c>
      <c r="P309" s="23"/>
      <c r="Q309" s="23"/>
      <c r="R309" s="8"/>
    </row>
    <row r="310" spans="2:18" x14ac:dyDescent="0.25">
      <c r="B310">
        <v>91</v>
      </c>
      <c r="C310" t="s">
        <v>1908</v>
      </c>
      <c r="D310" t="s">
        <v>1837</v>
      </c>
      <c r="E310" t="s">
        <v>1833</v>
      </c>
      <c r="F310" t="s">
        <v>1843</v>
      </c>
      <c r="G310" t="s">
        <v>10</v>
      </c>
      <c r="I310" t="s">
        <v>1817</v>
      </c>
      <c r="J310" s="11" t="s">
        <v>625</v>
      </c>
      <c r="K310" s="10"/>
      <c r="L310" s="10"/>
      <c r="M310" s="8" t="s">
        <v>638</v>
      </c>
      <c r="N310" s="166">
        <v>200000004752</v>
      </c>
      <c r="O310" s="22">
        <v>0.7</v>
      </c>
      <c r="P310" s="22"/>
      <c r="Q310" s="22"/>
      <c r="R310" s="8" t="s">
        <v>639</v>
      </c>
    </row>
    <row r="311" spans="2:18" x14ac:dyDescent="0.25">
      <c r="B311">
        <v>91</v>
      </c>
      <c r="C311" t="s">
        <v>1908</v>
      </c>
      <c r="D311" t="s">
        <v>1837</v>
      </c>
      <c r="E311" t="s">
        <v>1833</v>
      </c>
      <c r="F311" t="s">
        <v>1843</v>
      </c>
      <c r="G311" t="s">
        <v>10</v>
      </c>
      <c r="I311" t="s">
        <v>1817</v>
      </c>
      <c r="J311" s="11" t="s">
        <v>457</v>
      </c>
      <c r="K311" s="10"/>
      <c r="L311" s="10"/>
      <c r="M311" s="10" t="s">
        <v>423</v>
      </c>
      <c r="N311" s="169">
        <v>200000005292</v>
      </c>
      <c r="O311" s="22">
        <v>0.75</v>
      </c>
      <c r="P311" s="22"/>
      <c r="Q311" s="22"/>
      <c r="R311" s="8" t="s">
        <v>456</v>
      </c>
    </row>
    <row r="312" spans="2:18" x14ac:dyDescent="0.25">
      <c r="B312">
        <v>91</v>
      </c>
      <c r="C312" t="s">
        <v>1908</v>
      </c>
      <c r="D312" t="s">
        <v>1837</v>
      </c>
      <c r="E312" t="s">
        <v>1833</v>
      </c>
      <c r="F312" t="s">
        <v>1843</v>
      </c>
      <c r="G312" t="s">
        <v>10</v>
      </c>
      <c r="I312" t="s">
        <v>1817</v>
      </c>
      <c r="J312" s="11" t="s">
        <v>334</v>
      </c>
      <c r="K312" s="10"/>
      <c r="L312" s="10"/>
      <c r="M312" s="10" t="s">
        <v>423</v>
      </c>
      <c r="N312" s="169">
        <v>200000005309</v>
      </c>
      <c r="O312" s="22">
        <v>0.65</v>
      </c>
      <c r="P312" s="22"/>
      <c r="Q312" s="22"/>
      <c r="R312" s="8" t="s">
        <v>344</v>
      </c>
    </row>
    <row r="313" spans="2:18" x14ac:dyDescent="0.25">
      <c r="B313">
        <v>91</v>
      </c>
      <c r="C313" t="s">
        <v>1908</v>
      </c>
      <c r="D313" t="s">
        <v>1837</v>
      </c>
      <c r="E313" t="s">
        <v>1833</v>
      </c>
      <c r="F313" t="s">
        <v>1843</v>
      </c>
      <c r="G313" t="s">
        <v>10</v>
      </c>
      <c r="I313" t="s">
        <v>1817</v>
      </c>
      <c r="J313" s="11" t="s">
        <v>335</v>
      </c>
      <c r="K313" s="10"/>
      <c r="L313" s="10"/>
      <c r="M313" s="10" t="s">
        <v>98</v>
      </c>
      <c r="N313" s="169">
        <v>200000005385</v>
      </c>
      <c r="O313" s="22">
        <v>0.65</v>
      </c>
      <c r="P313" s="22"/>
      <c r="Q313" s="22"/>
      <c r="R313" s="8" t="s">
        <v>346</v>
      </c>
    </row>
    <row r="314" spans="2:18" x14ac:dyDescent="0.25">
      <c r="B314">
        <v>91</v>
      </c>
      <c r="C314" t="s">
        <v>1908</v>
      </c>
      <c r="D314" t="s">
        <v>1837</v>
      </c>
      <c r="E314" t="s">
        <v>1833</v>
      </c>
      <c r="F314" t="s">
        <v>1843</v>
      </c>
      <c r="G314" t="s">
        <v>10</v>
      </c>
      <c r="I314" t="s">
        <v>1817</v>
      </c>
      <c r="J314" s="11" t="s">
        <v>626</v>
      </c>
      <c r="K314" s="10"/>
      <c r="L314" s="10"/>
      <c r="M314" s="8" t="s">
        <v>638</v>
      </c>
      <c r="N314" s="166">
        <v>200000005747</v>
      </c>
      <c r="O314" s="22">
        <v>0.96</v>
      </c>
      <c r="P314" s="22"/>
      <c r="Q314" s="22"/>
      <c r="R314" s="8" t="s">
        <v>639</v>
      </c>
    </row>
    <row r="315" spans="2:18" x14ac:dyDescent="0.25">
      <c r="B315">
        <v>91</v>
      </c>
      <c r="C315" t="s">
        <v>1908</v>
      </c>
      <c r="D315" t="s">
        <v>1837</v>
      </c>
      <c r="E315" t="s">
        <v>1833</v>
      </c>
      <c r="F315" t="s">
        <v>1843</v>
      </c>
      <c r="G315" t="s">
        <v>10</v>
      </c>
      <c r="I315" t="s">
        <v>1817</v>
      </c>
      <c r="J315" s="11" t="s">
        <v>964</v>
      </c>
      <c r="K315" s="23"/>
      <c r="L315" s="8" t="s">
        <v>968</v>
      </c>
      <c r="M315" s="8" t="s">
        <v>975</v>
      </c>
      <c r="N315" s="168">
        <v>200000006206</v>
      </c>
      <c r="O315" s="23">
        <v>0.53600000000000003</v>
      </c>
      <c r="P315" s="23"/>
      <c r="Q315" s="23"/>
      <c r="R315" s="8"/>
    </row>
    <row r="316" spans="2:18" x14ac:dyDescent="0.25">
      <c r="B316">
        <v>91</v>
      </c>
      <c r="C316" t="s">
        <v>1908</v>
      </c>
      <c r="D316" t="s">
        <v>1837</v>
      </c>
      <c r="E316" t="s">
        <v>1833</v>
      </c>
      <c r="F316" t="s">
        <v>1843</v>
      </c>
      <c r="G316" t="s">
        <v>10</v>
      </c>
      <c r="I316" t="s">
        <v>1817</v>
      </c>
      <c r="J316" s="11" t="s">
        <v>965</v>
      </c>
      <c r="K316" s="23"/>
      <c r="L316" s="8" t="s">
        <v>1514</v>
      </c>
      <c r="M316" s="8" t="s">
        <v>975</v>
      </c>
      <c r="N316" s="166">
        <v>200000006264</v>
      </c>
      <c r="O316" s="23">
        <v>0.62319999999999998</v>
      </c>
      <c r="P316" s="23"/>
      <c r="Q316" s="23"/>
      <c r="R316" s="8"/>
    </row>
    <row r="317" spans="2:18" x14ac:dyDescent="0.25">
      <c r="B317">
        <v>91</v>
      </c>
      <c r="C317" t="s">
        <v>1908</v>
      </c>
      <c r="D317" t="s">
        <v>1837</v>
      </c>
      <c r="E317" t="s">
        <v>1833</v>
      </c>
      <c r="F317" t="s">
        <v>1843</v>
      </c>
      <c r="G317" t="s">
        <v>10</v>
      </c>
      <c r="I317" t="s">
        <v>1817</v>
      </c>
      <c r="J317" s="11" t="s">
        <v>857</v>
      </c>
      <c r="K317" s="8" t="s">
        <v>1514</v>
      </c>
      <c r="L317" s="8"/>
      <c r="M317" s="8"/>
      <c r="N317" s="166">
        <v>200000006504</v>
      </c>
      <c r="O317" s="8">
        <v>0.23</v>
      </c>
      <c r="P317" s="8"/>
      <c r="Q317" s="8"/>
      <c r="R317" s="8" t="s">
        <v>1511</v>
      </c>
    </row>
    <row r="318" spans="2:18" x14ac:dyDescent="0.25">
      <c r="B318">
        <v>91</v>
      </c>
      <c r="C318" t="s">
        <v>1908</v>
      </c>
      <c r="D318" t="s">
        <v>1837</v>
      </c>
      <c r="E318" t="s">
        <v>1833</v>
      </c>
      <c r="F318" t="s">
        <v>1843</v>
      </c>
      <c r="G318" t="s">
        <v>10</v>
      </c>
      <c r="I318" t="s">
        <v>1817</v>
      </c>
      <c r="J318" s="11" t="s">
        <v>966</v>
      </c>
      <c r="K318" s="23"/>
      <c r="L318" s="8" t="s">
        <v>970</v>
      </c>
      <c r="M318" s="8" t="s">
        <v>975</v>
      </c>
      <c r="N318" s="166">
        <v>200000006387</v>
      </c>
      <c r="O318" s="23">
        <v>0.77</v>
      </c>
      <c r="P318" s="23"/>
      <c r="Q318" s="23"/>
      <c r="R318" s="8"/>
    </row>
    <row r="319" spans="2:18" x14ac:dyDescent="0.25">
      <c r="B319">
        <v>91</v>
      </c>
      <c r="C319" t="s">
        <v>1908</v>
      </c>
      <c r="D319" t="s">
        <v>1837</v>
      </c>
      <c r="E319" t="s">
        <v>1833</v>
      </c>
      <c r="F319" t="s">
        <v>1843</v>
      </c>
      <c r="G319" t="s">
        <v>10</v>
      </c>
      <c r="I319" t="s">
        <v>1817</v>
      </c>
      <c r="J319" s="135" t="s">
        <v>336</v>
      </c>
      <c r="K319" s="94"/>
      <c r="L319" s="94"/>
      <c r="M319" s="94" t="s">
        <v>434</v>
      </c>
      <c r="N319" s="172">
        <v>200000006699</v>
      </c>
      <c r="O319" s="133">
        <v>0.68</v>
      </c>
      <c r="P319" s="133"/>
      <c r="Q319" s="133"/>
      <c r="R319" s="123" t="s">
        <v>349</v>
      </c>
    </row>
    <row r="320" spans="2:18" x14ac:dyDescent="0.25">
      <c r="B320">
        <v>91</v>
      </c>
      <c r="C320" t="s">
        <v>1908</v>
      </c>
      <c r="D320" t="s">
        <v>1837</v>
      </c>
      <c r="E320" t="s">
        <v>1833</v>
      </c>
      <c r="F320" t="s">
        <v>1843</v>
      </c>
      <c r="G320" t="s">
        <v>10</v>
      </c>
      <c r="I320" t="s">
        <v>1817</v>
      </c>
      <c r="J320" s="11" t="s">
        <v>337</v>
      </c>
      <c r="K320" s="10"/>
      <c r="L320" s="10"/>
      <c r="M320" s="10" t="s">
        <v>98</v>
      </c>
      <c r="N320" s="169">
        <v>200000006868</v>
      </c>
      <c r="O320" s="22">
        <v>0.75</v>
      </c>
      <c r="P320" s="22"/>
      <c r="Q320" s="22"/>
      <c r="R320" s="8" t="s">
        <v>350</v>
      </c>
    </row>
    <row r="321" spans="2:18" x14ac:dyDescent="0.25">
      <c r="B321">
        <v>91</v>
      </c>
      <c r="C321" t="s">
        <v>1908</v>
      </c>
      <c r="D321" t="s">
        <v>1837</v>
      </c>
      <c r="E321" t="s">
        <v>1833</v>
      </c>
      <c r="F321" t="s">
        <v>1843</v>
      </c>
      <c r="G321" t="s">
        <v>10</v>
      </c>
      <c r="I321" t="s">
        <v>1817</v>
      </c>
      <c r="J321" s="11" t="s">
        <v>337</v>
      </c>
      <c r="K321" s="10"/>
      <c r="L321" s="10"/>
      <c r="M321" s="8" t="s">
        <v>98</v>
      </c>
      <c r="N321" s="166">
        <v>200000006868</v>
      </c>
      <c r="O321" s="22">
        <v>1</v>
      </c>
      <c r="P321" s="22"/>
      <c r="Q321" s="22"/>
      <c r="R321" s="8" t="s">
        <v>1479</v>
      </c>
    </row>
    <row r="322" spans="2:18" x14ac:dyDescent="0.25">
      <c r="B322">
        <v>91</v>
      </c>
      <c r="C322" t="s">
        <v>1908</v>
      </c>
      <c r="D322" t="s">
        <v>1837</v>
      </c>
      <c r="E322" t="s">
        <v>1833</v>
      </c>
      <c r="F322" t="s">
        <v>1843</v>
      </c>
      <c r="G322" t="s">
        <v>10</v>
      </c>
      <c r="I322" t="s">
        <v>1817</v>
      </c>
      <c r="J322" s="11" t="s">
        <v>627</v>
      </c>
      <c r="K322" s="10"/>
      <c r="L322" s="10"/>
      <c r="M322" s="8" t="s">
        <v>638</v>
      </c>
      <c r="N322" s="166">
        <v>200000007069</v>
      </c>
      <c r="O322" s="22">
        <v>0.96</v>
      </c>
      <c r="P322" s="22"/>
      <c r="Q322" s="22"/>
      <c r="R322" s="8" t="s">
        <v>688</v>
      </c>
    </row>
    <row r="323" spans="2:18" x14ac:dyDescent="0.25">
      <c r="B323">
        <v>91</v>
      </c>
      <c r="C323" t="s">
        <v>1908</v>
      </c>
      <c r="D323" t="s">
        <v>1837</v>
      </c>
      <c r="E323" t="s">
        <v>1833</v>
      </c>
      <c r="F323" t="s">
        <v>1843</v>
      </c>
      <c r="G323" t="s">
        <v>10</v>
      </c>
      <c r="I323" t="s">
        <v>1817</v>
      </c>
      <c r="J323" s="11" t="s">
        <v>338</v>
      </c>
      <c r="K323" s="10"/>
      <c r="L323" s="10"/>
      <c r="M323" s="10" t="s">
        <v>423</v>
      </c>
      <c r="N323" s="169">
        <v>200000008052</v>
      </c>
      <c r="O323" s="22">
        <v>0.74</v>
      </c>
      <c r="P323" s="22"/>
      <c r="Q323" s="22"/>
      <c r="R323" s="8" t="s">
        <v>349</v>
      </c>
    </row>
    <row r="324" spans="2:18" x14ac:dyDescent="0.25">
      <c r="B324">
        <v>91</v>
      </c>
      <c r="C324" t="s">
        <v>1908</v>
      </c>
      <c r="D324" t="s">
        <v>1837</v>
      </c>
      <c r="E324" t="s">
        <v>1833</v>
      </c>
      <c r="F324" t="s">
        <v>1843</v>
      </c>
      <c r="G324" t="s">
        <v>10</v>
      </c>
      <c r="I324" t="s">
        <v>1817</v>
      </c>
      <c r="J324" s="11" t="s">
        <v>1102</v>
      </c>
      <c r="K324" s="10"/>
      <c r="L324" s="10"/>
      <c r="M324" s="10" t="s">
        <v>423</v>
      </c>
      <c r="N324" s="169">
        <v>200000008086</v>
      </c>
      <c r="O324" s="22">
        <v>0.7</v>
      </c>
      <c r="P324" s="22"/>
      <c r="Q324" s="22"/>
      <c r="R324" s="8" t="s">
        <v>1129</v>
      </c>
    </row>
    <row r="325" spans="2:18" x14ac:dyDescent="0.25">
      <c r="B325">
        <v>91</v>
      </c>
      <c r="C325" t="s">
        <v>1908</v>
      </c>
      <c r="D325" t="s">
        <v>1837</v>
      </c>
      <c r="E325" t="s">
        <v>1833</v>
      </c>
      <c r="F325" t="s">
        <v>1843</v>
      </c>
      <c r="G325" t="s">
        <v>10</v>
      </c>
      <c r="I325" t="s">
        <v>1817</v>
      </c>
      <c r="J325" s="11" t="s">
        <v>859</v>
      </c>
      <c r="K325" s="8" t="s">
        <v>1514</v>
      </c>
      <c r="L325" s="8"/>
      <c r="M325" s="8"/>
      <c r="N325" s="166">
        <v>200000008272</v>
      </c>
      <c r="O325" s="8">
        <v>0.14499999999999999</v>
      </c>
      <c r="P325" s="8"/>
      <c r="Q325" s="8"/>
      <c r="R325" s="8" t="s">
        <v>1511</v>
      </c>
    </row>
    <row r="326" spans="2:18" x14ac:dyDescent="0.25">
      <c r="B326">
        <v>92</v>
      </c>
      <c r="C326" t="s">
        <v>1908</v>
      </c>
      <c r="D326" t="s">
        <v>1837</v>
      </c>
      <c r="E326" t="s">
        <v>1833</v>
      </c>
      <c r="F326" t="s">
        <v>1843</v>
      </c>
      <c r="G326" t="s">
        <v>10</v>
      </c>
      <c r="I326" t="s">
        <v>11</v>
      </c>
      <c r="J326" s="11" t="s">
        <v>632</v>
      </c>
      <c r="K326" s="10"/>
      <c r="L326" s="10"/>
      <c r="M326" s="8" t="s">
        <v>713</v>
      </c>
      <c r="N326" s="166">
        <v>200000002392</v>
      </c>
      <c r="O326" s="8" t="s">
        <v>17</v>
      </c>
      <c r="P326" s="8"/>
      <c r="Q326" s="8"/>
      <c r="R326" s="8" t="s">
        <v>714</v>
      </c>
    </row>
    <row r="327" spans="2:18" x14ac:dyDescent="0.25">
      <c r="B327">
        <v>92</v>
      </c>
      <c r="C327" t="s">
        <v>1908</v>
      </c>
      <c r="D327" t="s">
        <v>1837</v>
      </c>
      <c r="E327" t="s">
        <v>1833</v>
      </c>
      <c r="F327" t="s">
        <v>1843</v>
      </c>
      <c r="G327" t="s">
        <v>10</v>
      </c>
      <c r="I327" t="s">
        <v>11</v>
      </c>
      <c r="J327" s="11" t="s">
        <v>358</v>
      </c>
      <c r="K327" s="10"/>
      <c r="L327" s="10"/>
      <c r="M327" s="10" t="s">
        <v>423</v>
      </c>
      <c r="N327" s="169">
        <v>200000003046</v>
      </c>
      <c r="O327" s="22">
        <v>0.5</v>
      </c>
      <c r="P327" s="22"/>
      <c r="Q327" s="22"/>
      <c r="R327" s="8" t="s">
        <v>359</v>
      </c>
    </row>
    <row r="328" spans="2:18" x14ac:dyDescent="0.25">
      <c r="B328">
        <v>92</v>
      </c>
      <c r="C328" t="s">
        <v>1908</v>
      </c>
      <c r="D328" t="s">
        <v>1837</v>
      </c>
      <c r="E328" t="s">
        <v>1833</v>
      </c>
      <c r="F328" t="s">
        <v>1843</v>
      </c>
      <c r="G328" t="s">
        <v>10</v>
      </c>
      <c r="I328" t="s">
        <v>11</v>
      </c>
      <c r="J328" s="11" t="s">
        <v>633</v>
      </c>
      <c r="K328" s="10"/>
      <c r="L328" s="10"/>
      <c r="M328" s="8" t="s">
        <v>98</v>
      </c>
      <c r="N328" s="168">
        <v>200000011486</v>
      </c>
      <c r="O328" s="22">
        <v>0.25</v>
      </c>
      <c r="P328" s="22"/>
      <c r="Q328" s="22"/>
      <c r="R328" s="8" t="s">
        <v>715</v>
      </c>
    </row>
    <row r="329" spans="2:18" x14ac:dyDescent="0.25">
      <c r="B329">
        <v>45</v>
      </c>
      <c r="C329" t="s">
        <v>1908</v>
      </c>
      <c r="D329" t="s">
        <v>1837</v>
      </c>
      <c r="E329" t="s">
        <v>1838</v>
      </c>
      <c r="F329" t="s">
        <v>1842</v>
      </c>
      <c r="G329" t="s">
        <v>2</v>
      </c>
      <c r="I329" t="s">
        <v>1817</v>
      </c>
      <c r="J329" s="11" t="s">
        <v>560</v>
      </c>
      <c r="K329" s="10"/>
      <c r="L329" s="10"/>
      <c r="M329" s="8" t="s">
        <v>98</v>
      </c>
      <c r="N329" s="166">
        <v>200000008518</v>
      </c>
      <c r="O329" s="22">
        <v>0.01</v>
      </c>
      <c r="P329" s="22"/>
      <c r="Q329" s="22"/>
      <c r="R329" s="8" t="s">
        <v>669</v>
      </c>
    </row>
    <row r="330" spans="2:18" x14ac:dyDescent="0.25">
      <c r="B330">
        <v>46</v>
      </c>
      <c r="C330" t="s">
        <v>1908</v>
      </c>
      <c r="D330" t="s">
        <v>1837</v>
      </c>
      <c r="E330" t="s">
        <v>1838</v>
      </c>
      <c r="F330" t="s">
        <v>1842</v>
      </c>
      <c r="G330" t="s">
        <v>10</v>
      </c>
      <c r="I330" t="s">
        <v>1817</v>
      </c>
      <c r="J330" s="11" t="s">
        <v>928</v>
      </c>
      <c r="K330" s="22" t="s">
        <v>1641</v>
      </c>
      <c r="L330" s="8"/>
      <c r="M330" s="8" t="s">
        <v>98</v>
      </c>
      <c r="N330" s="166">
        <v>200000009067</v>
      </c>
      <c r="O330" s="22">
        <v>0.03</v>
      </c>
      <c r="P330" s="22"/>
      <c r="Q330" s="22"/>
      <c r="R330" s="22" t="s">
        <v>1514</v>
      </c>
    </row>
    <row r="331" spans="2:18" x14ac:dyDescent="0.25">
      <c r="B331">
        <v>67</v>
      </c>
      <c r="C331" t="s">
        <v>1908</v>
      </c>
      <c r="D331" t="s">
        <v>1837</v>
      </c>
      <c r="E331" t="s">
        <v>1690</v>
      </c>
      <c r="F331" t="s">
        <v>1858</v>
      </c>
      <c r="G331" t="s">
        <v>10</v>
      </c>
      <c r="I331" t="s">
        <v>1817</v>
      </c>
      <c r="J331" s="8" t="s">
        <v>177</v>
      </c>
      <c r="K331" s="8"/>
      <c r="L331" s="8"/>
      <c r="M331" s="8" t="s">
        <v>428</v>
      </c>
      <c r="N331" s="169">
        <v>200000000640</v>
      </c>
      <c r="O331" s="22">
        <v>0.05</v>
      </c>
      <c r="P331" s="22"/>
      <c r="Q331" s="22"/>
      <c r="R331" s="8" t="s">
        <v>184</v>
      </c>
    </row>
    <row r="332" spans="2:18" x14ac:dyDescent="0.25">
      <c r="B332">
        <v>93</v>
      </c>
      <c r="C332" t="s">
        <v>1908</v>
      </c>
      <c r="D332" t="s">
        <v>1837</v>
      </c>
      <c r="E332" t="s">
        <v>1835</v>
      </c>
      <c r="F332" t="s">
        <v>1891</v>
      </c>
      <c r="G332" t="s">
        <v>2</v>
      </c>
      <c r="J332" s="8" t="s">
        <v>364</v>
      </c>
      <c r="K332" s="22"/>
      <c r="L332" s="8"/>
      <c r="M332" s="8" t="s">
        <v>98</v>
      </c>
      <c r="N332" s="166">
        <v>200000005405</v>
      </c>
      <c r="O332" s="22">
        <v>0.95</v>
      </c>
      <c r="P332" s="22"/>
      <c r="Q332" s="22"/>
      <c r="R332" s="22"/>
    </row>
    <row r="333" spans="2:18" x14ac:dyDescent="0.25">
      <c r="B333">
        <v>93</v>
      </c>
      <c r="C333" t="s">
        <v>1908</v>
      </c>
      <c r="D333" t="s">
        <v>1837</v>
      </c>
      <c r="E333" t="s">
        <v>1835</v>
      </c>
      <c r="F333" t="s">
        <v>1869</v>
      </c>
      <c r="G333" t="s">
        <v>2</v>
      </c>
      <c r="I333" t="s">
        <v>1817</v>
      </c>
      <c r="J333" s="135" t="s">
        <v>365</v>
      </c>
      <c r="K333" s="94" t="s">
        <v>98</v>
      </c>
      <c r="L333" s="94" t="s">
        <v>98</v>
      </c>
      <c r="M333" s="94" t="s">
        <v>98</v>
      </c>
      <c r="N333" s="172">
        <v>200000006423</v>
      </c>
      <c r="O333" s="133">
        <v>0.95</v>
      </c>
      <c r="P333" s="133"/>
      <c r="Q333" s="133"/>
      <c r="R333" s="123" t="s">
        <v>371</v>
      </c>
    </row>
    <row r="334" spans="2:18" x14ac:dyDescent="0.25">
      <c r="B334">
        <v>93</v>
      </c>
      <c r="C334" t="s">
        <v>1908</v>
      </c>
      <c r="D334" t="s">
        <v>1837</v>
      </c>
      <c r="E334" t="s">
        <v>1835</v>
      </c>
      <c r="F334" t="s">
        <v>1869</v>
      </c>
      <c r="G334" t="s">
        <v>2</v>
      </c>
      <c r="I334" t="s">
        <v>1817</v>
      </c>
      <c r="J334" s="11" t="s">
        <v>636</v>
      </c>
      <c r="K334" s="10"/>
      <c r="L334" s="10"/>
      <c r="M334" s="8" t="s">
        <v>98</v>
      </c>
      <c r="N334" s="166">
        <v>200000003426</v>
      </c>
      <c r="O334" s="22">
        <v>0.14000000000000001</v>
      </c>
      <c r="P334" s="22"/>
      <c r="Q334" s="22"/>
      <c r="R334" s="8" t="s">
        <v>371</v>
      </c>
    </row>
    <row r="335" spans="2:18" x14ac:dyDescent="0.25">
      <c r="B335">
        <v>67</v>
      </c>
      <c r="C335" t="s">
        <v>1908</v>
      </c>
      <c r="D335" t="s">
        <v>1837</v>
      </c>
      <c r="E335" t="s">
        <v>1690</v>
      </c>
      <c r="F335" t="s">
        <v>1858</v>
      </c>
      <c r="G335" t="s">
        <v>10</v>
      </c>
      <c r="I335" t="s">
        <v>1817</v>
      </c>
      <c r="J335" s="8" t="s">
        <v>178</v>
      </c>
      <c r="K335" s="8"/>
      <c r="L335" s="8"/>
      <c r="M335" s="8" t="s">
        <v>429</v>
      </c>
      <c r="N335" s="169">
        <v>200000000852</v>
      </c>
      <c r="O335" s="22">
        <v>0.05</v>
      </c>
      <c r="P335" s="22"/>
      <c r="Q335" s="22"/>
      <c r="R335" s="8" t="s">
        <v>184</v>
      </c>
    </row>
    <row r="336" spans="2:18" x14ac:dyDescent="0.25">
      <c r="B336">
        <v>94</v>
      </c>
      <c r="C336" t="s">
        <v>1908</v>
      </c>
      <c r="D336" t="s">
        <v>1837</v>
      </c>
      <c r="E336" t="s">
        <v>1835</v>
      </c>
      <c r="F336" t="s">
        <v>1869</v>
      </c>
      <c r="G336" t="s">
        <v>10</v>
      </c>
      <c r="I336" t="s">
        <v>1817</v>
      </c>
      <c r="J336" s="11" t="s">
        <v>635</v>
      </c>
      <c r="K336" s="10"/>
      <c r="L336" s="10"/>
      <c r="M336" s="8" t="s">
        <v>98</v>
      </c>
      <c r="N336" s="166">
        <v>200000002248</v>
      </c>
      <c r="O336" s="22">
        <v>0.2</v>
      </c>
      <c r="P336" s="22"/>
      <c r="Q336" s="22"/>
      <c r="R336" s="8" t="s">
        <v>371</v>
      </c>
    </row>
    <row r="337" spans="2:18" x14ac:dyDescent="0.25">
      <c r="B337">
        <v>94</v>
      </c>
      <c r="C337" t="s">
        <v>1908</v>
      </c>
      <c r="D337" t="s">
        <v>1837</v>
      </c>
      <c r="E337" t="s">
        <v>1835</v>
      </c>
      <c r="F337" t="s">
        <v>1869</v>
      </c>
      <c r="G337" t="s">
        <v>10</v>
      </c>
      <c r="I337" t="s">
        <v>1817</v>
      </c>
      <c r="J337" s="123" t="s">
        <v>437</v>
      </c>
      <c r="K337" s="123" t="s">
        <v>1747</v>
      </c>
      <c r="L337" s="123" t="s">
        <v>1748</v>
      </c>
      <c r="M337" s="123" t="s">
        <v>98</v>
      </c>
      <c r="N337" s="172">
        <v>200000003245</v>
      </c>
      <c r="O337" s="133">
        <v>0.15</v>
      </c>
      <c r="P337" s="133"/>
      <c r="Q337" s="133"/>
      <c r="R337" s="123" t="s">
        <v>371</v>
      </c>
    </row>
    <row r="338" spans="2:18" x14ac:dyDescent="0.25">
      <c r="B338">
        <v>67</v>
      </c>
      <c r="C338" t="s">
        <v>1908</v>
      </c>
      <c r="D338" t="s">
        <v>1837</v>
      </c>
      <c r="E338" t="s">
        <v>1690</v>
      </c>
      <c r="F338" t="s">
        <v>1858</v>
      </c>
      <c r="G338" t="s">
        <v>10</v>
      </c>
      <c r="I338" t="s">
        <v>1817</v>
      </c>
      <c r="J338" s="8" t="s">
        <v>182</v>
      </c>
      <c r="K338" s="8"/>
      <c r="L338" s="8"/>
      <c r="M338" s="8" t="s">
        <v>430</v>
      </c>
      <c r="N338" s="169">
        <v>200000006997</v>
      </c>
      <c r="O338" s="22">
        <v>0.1</v>
      </c>
      <c r="P338" s="22"/>
      <c r="Q338" s="22"/>
      <c r="R338" s="8" t="s">
        <v>186</v>
      </c>
    </row>
    <row r="339" spans="2:18" x14ac:dyDescent="0.25">
      <c r="B339">
        <v>94</v>
      </c>
      <c r="C339" t="s">
        <v>1908</v>
      </c>
      <c r="D339" t="s">
        <v>1837</v>
      </c>
      <c r="E339" t="s">
        <v>1835</v>
      </c>
      <c r="F339" t="s">
        <v>1869</v>
      </c>
      <c r="G339" t="s">
        <v>10</v>
      </c>
      <c r="I339" t="s">
        <v>1817</v>
      </c>
      <c r="J339" s="8" t="s">
        <v>992</v>
      </c>
      <c r="K339" s="8" t="s">
        <v>1752</v>
      </c>
      <c r="L339" s="8" t="s">
        <v>98</v>
      </c>
      <c r="M339" s="8" t="s">
        <v>98</v>
      </c>
      <c r="N339" s="169">
        <v>200000006707</v>
      </c>
      <c r="O339" s="22">
        <v>0.09</v>
      </c>
      <c r="P339" s="22"/>
      <c r="Q339" s="22"/>
      <c r="R339" s="8" t="s">
        <v>371</v>
      </c>
    </row>
    <row r="340" spans="2:18" x14ac:dyDescent="0.25">
      <c r="B340">
        <v>94</v>
      </c>
      <c r="C340" t="s">
        <v>1908</v>
      </c>
      <c r="D340" t="s">
        <v>1837</v>
      </c>
      <c r="E340" t="s">
        <v>1835</v>
      </c>
      <c r="F340" t="s">
        <v>1869</v>
      </c>
      <c r="G340" t="s">
        <v>10</v>
      </c>
      <c r="I340" t="s">
        <v>1817</v>
      </c>
      <c r="J340" s="8" t="s">
        <v>439</v>
      </c>
      <c r="K340" s="8" t="s">
        <v>1749</v>
      </c>
      <c r="L340" s="8" t="s">
        <v>1753</v>
      </c>
      <c r="M340" s="8" t="s">
        <v>98</v>
      </c>
      <c r="N340" s="169">
        <v>200000008136</v>
      </c>
      <c r="O340" s="22">
        <v>0.15</v>
      </c>
      <c r="P340" s="22"/>
      <c r="Q340" s="22"/>
      <c r="R340" s="8" t="s">
        <v>371</v>
      </c>
    </row>
    <row r="341" spans="2:18" x14ac:dyDescent="0.25">
      <c r="B341">
        <v>95</v>
      </c>
      <c r="C341" t="s">
        <v>26</v>
      </c>
      <c r="D341" t="s">
        <v>1844</v>
      </c>
      <c r="E341" t="s">
        <v>19</v>
      </c>
      <c r="F341" t="s">
        <v>1892</v>
      </c>
      <c r="J341" s="11" t="s">
        <v>1055</v>
      </c>
      <c r="K341" s="22"/>
      <c r="L341" s="8"/>
      <c r="M341" s="8" t="s">
        <v>98</v>
      </c>
      <c r="N341" s="168">
        <v>200000010347</v>
      </c>
      <c r="O341" s="22">
        <v>0.01</v>
      </c>
      <c r="P341" s="22"/>
      <c r="Q341" s="22"/>
      <c r="R341" s="22"/>
    </row>
    <row r="342" spans="2:18" x14ac:dyDescent="0.25">
      <c r="B342">
        <v>96</v>
      </c>
      <c r="C342" t="s">
        <v>26</v>
      </c>
      <c r="D342" t="s">
        <v>1844</v>
      </c>
      <c r="E342" t="s">
        <v>1690</v>
      </c>
      <c r="F342" t="s">
        <v>1823</v>
      </c>
      <c r="J342" s="11" t="s">
        <v>641</v>
      </c>
      <c r="K342" s="12"/>
      <c r="L342" s="12"/>
      <c r="M342" s="8" t="s">
        <v>98</v>
      </c>
      <c r="N342" s="166">
        <v>200000002893</v>
      </c>
      <c r="O342" s="8"/>
      <c r="P342" s="8"/>
      <c r="Q342" s="8"/>
      <c r="R342" s="8" t="s">
        <v>716</v>
      </c>
    </row>
    <row r="343" spans="2:18" x14ac:dyDescent="0.25">
      <c r="B343">
        <v>96</v>
      </c>
      <c r="C343" t="s">
        <v>26</v>
      </c>
      <c r="D343" t="s">
        <v>1844</v>
      </c>
      <c r="E343" t="s">
        <v>1690</v>
      </c>
      <c r="F343" t="s">
        <v>1823</v>
      </c>
      <c r="J343" s="11" t="s">
        <v>393</v>
      </c>
      <c r="K343" s="8"/>
      <c r="L343" s="8"/>
      <c r="M343" s="8" t="s">
        <v>423</v>
      </c>
      <c r="N343" s="169">
        <v>200000003826</v>
      </c>
      <c r="O343" s="23">
        <v>4.0000000000000001E-3</v>
      </c>
      <c r="P343" s="23"/>
      <c r="Q343" s="23"/>
      <c r="R343" s="8" t="s">
        <v>400</v>
      </c>
    </row>
    <row r="344" spans="2:18" x14ac:dyDescent="0.25">
      <c r="B344">
        <v>96</v>
      </c>
      <c r="C344" t="s">
        <v>26</v>
      </c>
      <c r="D344" t="s">
        <v>1844</v>
      </c>
      <c r="E344" t="s">
        <v>1690</v>
      </c>
      <c r="F344" t="s">
        <v>1823</v>
      </c>
      <c r="J344" s="11" t="s">
        <v>393</v>
      </c>
      <c r="K344" s="12"/>
      <c r="L344" s="12"/>
      <c r="M344" s="8" t="s">
        <v>423</v>
      </c>
      <c r="N344" s="166">
        <v>200000003826</v>
      </c>
      <c r="O344" s="8"/>
      <c r="P344" s="8"/>
      <c r="Q344" s="8"/>
      <c r="R344" s="8" t="s">
        <v>717</v>
      </c>
    </row>
    <row r="345" spans="2:18" x14ac:dyDescent="0.25">
      <c r="B345">
        <v>97</v>
      </c>
      <c r="C345" t="s">
        <v>26</v>
      </c>
      <c r="D345" t="s">
        <v>1844</v>
      </c>
      <c r="E345" t="s">
        <v>1690</v>
      </c>
      <c r="F345" t="s">
        <v>1885</v>
      </c>
      <c r="J345" s="11" t="s">
        <v>1056</v>
      </c>
      <c r="K345" s="10" t="s">
        <v>1514</v>
      </c>
      <c r="L345" s="10"/>
      <c r="M345" s="8" t="s">
        <v>98</v>
      </c>
      <c r="N345" s="166">
        <v>200000002862</v>
      </c>
      <c r="O345" s="10" t="s">
        <v>1060</v>
      </c>
      <c r="P345" s="10"/>
      <c r="Q345" s="10"/>
      <c r="R345" s="10"/>
    </row>
    <row r="346" spans="2:18" x14ac:dyDescent="0.25">
      <c r="B346">
        <v>97</v>
      </c>
      <c r="C346" t="s">
        <v>26</v>
      </c>
      <c r="D346" t="s">
        <v>1844</v>
      </c>
      <c r="E346" t="s">
        <v>1690</v>
      </c>
      <c r="F346" t="s">
        <v>1885</v>
      </c>
      <c r="J346" s="11" t="s">
        <v>1057</v>
      </c>
      <c r="K346" s="10" t="s">
        <v>1514</v>
      </c>
      <c r="L346" s="10"/>
      <c r="M346" s="10" t="s">
        <v>1585</v>
      </c>
      <c r="N346" s="166">
        <v>200000003069</v>
      </c>
      <c r="O346" s="10" t="s">
        <v>1062</v>
      </c>
      <c r="P346" s="10"/>
      <c r="Q346" s="10"/>
      <c r="R346" s="10"/>
    </row>
    <row r="347" spans="2:18" x14ac:dyDescent="0.25">
      <c r="B347">
        <v>98</v>
      </c>
      <c r="C347" t="s">
        <v>26</v>
      </c>
      <c r="D347" t="s">
        <v>1844</v>
      </c>
      <c r="E347" t="s">
        <v>1824</v>
      </c>
      <c r="F347" t="s">
        <v>1893</v>
      </c>
      <c r="J347" s="11" t="s">
        <v>1066</v>
      </c>
      <c r="K347" s="118"/>
      <c r="L347" s="10"/>
      <c r="M347" s="8" t="s">
        <v>1114</v>
      </c>
      <c r="N347" s="166">
        <v>200000002963</v>
      </c>
      <c r="O347" s="118" t="s">
        <v>1068</v>
      </c>
      <c r="P347" s="118"/>
      <c r="Q347" s="118"/>
      <c r="R347" s="118"/>
    </row>
    <row r="348" spans="2:18" x14ac:dyDescent="0.25">
      <c r="B348">
        <v>98</v>
      </c>
      <c r="C348" t="s">
        <v>26</v>
      </c>
      <c r="D348" t="s">
        <v>1844</v>
      </c>
      <c r="E348" t="s">
        <v>1824</v>
      </c>
      <c r="F348" t="s">
        <v>1893</v>
      </c>
      <c r="J348" s="11" t="s">
        <v>1067</v>
      </c>
      <c r="K348" s="10"/>
      <c r="L348" s="10"/>
      <c r="M348" s="8" t="s">
        <v>1114</v>
      </c>
      <c r="N348" s="166">
        <v>200000003005</v>
      </c>
      <c r="O348" s="10" t="s">
        <v>1070</v>
      </c>
      <c r="P348" s="10"/>
      <c r="Q348" s="10"/>
      <c r="R348" s="10"/>
    </row>
    <row r="349" spans="2:18" x14ac:dyDescent="0.25">
      <c r="B349">
        <v>98</v>
      </c>
      <c r="C349" t="s">
        <v>26</v>
      </c>
      <c r="D349" t="s">
        <v>1844</v>
      </c>
      <c r="E349" t="s">
        <v>1824</v>
      </c>
      <c r="F349" t="s">
        <v>1825</v>
      </c>
      <c r="J349" s="11" t="s">
        <v>642</v>
      </c>
      <c r="K349" s="12"/>
      <c r="L349" s="12"/>
      <c r="M349" s="8" t="s">
        <v>98</v>
      </c>
      <c r="N349" s="166">
        <v>200000003525</v>
      </c>
      <c r="O349" s="8"/>
      <c r="P349" s="8"/>
      <c r="Q349" s="8"/>
      <c r="R349" s="8"/>
    </row>
    <row r="350" spans="2:18" x14ac:dyDescent="0.25">
      <c r="B350">
        <v>99</v>
      </c>
      <c r="C350" t="s">
        <v>26</v>
      </c>
      <c r="D350" t="s">
        <v>1844</v>
      </c>
      <c r="E350" t="s">
        <v>1826</v>
      </c>
      <c r="F350" t="s">
        <v>1827</v>
      </c>
      <c r="J350" s="11" t="s">
        <v>644</v>
      </c>
      <c r="K350" s="12" t="s">
        <v>1739</v>
      </c>
      <c r="L350" s="12"/>
      <c r="M350" s="8" t="s">
        <v>98</v>
      </c>
      <c r="N350" s="166">
        <v>200000001779</v>
      </c>
      <c r="O350" s="22">
        <v>0.01</v>
      </c>
      <c r="P350" s="22"/>
      <c r="Q350" s="22"/>
      <c r="R350" s="8"/>
    </row>
    <row r="351" spans="2:18" x14ac:dyDescent="0.25">
      <c r="B351">
        <v>99</v>
      </c>
      <c r="C351" t="s">
        <v>26</v>
      </c>
      <c r="D351" t="s">
        <v>1844</v>
      </c>
      <c r="E351" t="s">
        <v>1826</v>
      </c>
      <c r="F351" t="s">
        <v>1845</v>
      </c>
      <c r="J351" s="11" t="s">
        <v>405</v>
      </c>
      <c r="K351" s="8"/>
      <c r="L351" s="8"/>
      <c r="M351" s="8" t="s">
        <v>98</v>
      </c>
      <c r="N351" s="169">
        <v>200000001785</v>
      </c>
      <c r="O351" s="22">
        <v>0.01</v>
      </c>
      <c r="P351" s="22"/>
      <c r="Q351" s="22"/>
      <c r="R351" s="8" t="s">
        <v>406</v>
      </c>
    </row>
    <row r="352" spans="2:18" x14ac:dyDescent="0.25">
      <c r="B352">
        <v>99</v>
      </c>
      <c r="C352" t="s">
        <v>26</v>
      </c>
      <c r="D352" t="s">
        <v>1844</v>
      </c>
      <c r="E352" t="s">
        <v>1826</v>
      </c>
      <c r="F352" t="s">
        <v>1827</v>
      </c>
      <c r="J352" s="11" t="s">
        <v>645</v>
      </c>
      <c r="K352" s="12" t="s">
        <v>1739</v>
      </c>
      <c r="L352" s="12" t="s">
        <v>1508</v>
      </c>
      <c r="M352" s="8" t="s">
        <v>98</v>
      </c>
      <c r="N352" s="166">
        <v>200000001785</v>
      </c>
      <c r="O352" s="22">
        <v>0.01</v>
      </c>
      <c r="P352" s="22"/>
      <c r="Q352" s="22"/>
      <c r="R352" s="8"/>
    </row>
    <row r="353" spans="2:18" x14ac:dyDescent="0.25">
      <c r="B353">
        <v>99</v>
      </c>
      <c r="C353" t="s">
        <v>26</v>
      </c>
      <c r="D353" t="s">
        <v>1844</v>
      </c>
      <c r="E353" t="s">
        <v>1826</v>
      </c>
      <c r="F353" t="s">
        <v>1845</v>
      </c>
      <c r="J353" s="11" t="s">
        <v>487</v>
      </c>
      <c r="K353" s="8"/>
      <c r="L353" s="8"/>
      <c r="M353" s="8" t="s">
        <v>98</v>
      </c>
      <c r="N353" s="169">
        <v>200000002294</v>
      </c>
      <c r="O353" s="73">
        <v>2E-3</v>
      </c>
      <c r="P353" s="73"/>
      <c r="Q353" s="73"/>
      <c r="R353" s="8" t="s">
        <v>24</v>
      </c>
    </row>
    <row r="354" spans="2:18" x14ac:dyDescent="0.25">
      <c r="B354">
        <v>99</v>
      </c>
      <c r="C354" t="s">
        <v>26</v>
      </c>
      <c r="D354" t="s">
        <v>1844</v>
      </c>
      <c r="E354" t="s">
        <v>1826</v>
      </c>
      <c r="F354" t="s">
        <v>1845</v>
      </c>
      <c r="J354" s="11" t="s">
        <v>403</v>
      </c>
      <c r="K354" s="8"/>
      <c r="L354" s="8"/>
      <c r="M354" s="8" t="s">
        <v>98</v>
      </c>
      <c r="N354" s="169">
        <v>200000002547</v>
      </c>
      <c r="O354" s="8" t="s">
        <v>411</v>
      </c>
      <c r="P354" s="8"/>
      <c r="Q354" s="8"/>
      <c r="R354" s="8" t="s">
        <v>406</v>
      </c>
    </row>
    <row r="355" spans="2:18" x14ac:dyDescent="0.25">
      <c r="B355">
        <v>99</v>
      </c>
      <c r="C355" t="s">
        <v>26</v>
      </c>
      <c r="D355" t="s">
        <v>1844</v>
      </c>
      <c r="E355" t="s">
        <v>1826</v>
      </c>
      <c r="F355" t="s">
        <v>1845</v>
      </c>
      <c r="J355" s="11" t="s">
        <v>1071</v>
      </c>
      <c r="K355" s="120"/>
      <c r="L355" s="10"/>
      <c r="M355" s="8" t="s">
        <v>98</v>
      </c>
      <c r="N355" s="166">
        <v>200000002867</v>
      </c>
      <c r="O355" s="120">
        <v>2.5000000000000001E-3</v>
      </c>
      <c r="P355" s="120"/>
      <c r="Q355" s="120"/>
      <c r="R355" s="120"/>
    </row>
    <row r="356" spans="2:18" x14ac:dyDescent="0.25">
      <c r="B356">
        <v>99</v>
      </c>
      <c r="C356" t="s">
        <v>26</v>
      </c>
      <c r="D356" t="s">
        <v>1844</v>
      </c>
      <c r="E356" t="s">
        <v>1826</v>
      </c>
      <c r="F356" t="s">
        <v>1845</v>
      </c>
      <c r="J356" s="119" t="s">
        <v>1072</v>
      </c>
      <c r="K356" s="120"/>
      <c r="L356" s="10"/>
      <c r="M356" s="8" t="s">
        <v>98</v>
      </c>
      <c r="N356" s="166">
        <v>200000003008</v>
      </c>
      <c r="O356" s="120">
        <v>1.5E-3</v>
      </c>
      <c r="P356" s="120"/>
      <c r="Q356" s="120"/>
      <c r="R356" s="120"/>
    </row>
    <row r="357" spans="2:18" x14ac:dyDescent="0.25">
      <c r="B357">
        <v>99</v>
      </c>
      <c r="C357" t="s">
        <v>26</v>
      </c>
      <c r="D357" t="s">
        <v>1844</v>
      </c>
      <c r="E357" t="s">
        <v>1826</v>
      </c>
      <c r="F357" t="s">
        <v>1845</v>
      </c>
      <c r="J357" s="11" t="s">
        <v>1073</v>
      </c>
      <c r="K357" s="120"/>
      <c r="L357" s="10"/>
      <c r="M357" s="8" t="s">
        <v>98</v>
      </c>
      <c r="N357" s="166">
        <v>200000003424</v>
      </c>
      <c r="O357" s="120">
        <v>3.0000000000000001E-3</v>
      </c>
      <c r="P357" s="120"/>
      <c r="Q357" s="120"/>
      <c r="R357" s="120"/>
    </row>
    <row r="358" spans="2:18" x14ac:dyDescent="0.25">
      <c r="B358">
        <v>99</v>
      </c>
      <c r="C358" t="s">
        <v>26</v>
      </c>
      <c r="D358" t="s">
        <v>1844</v>
      </c>
      <c r="E358" t="s">
        <v>1826</v>
      </c>
      <c r="F358" t="s">
        <v>1845</v>
      </c>
      <c r="J358" s="11" t="s">
        <v>404</v>
      </c>
      <c r="K358" s="8"/>
      <c r="L358" s="8"/>
      <c r="M358" s="8" t="s">
        <v>98</v>
      </c>
      <c r="N358" s="169">
        <v>200000003446</v>
      </c>
      <c r="O358" s="23">
        <v>1E-3</v>
      </c>
      <c r="P358" s="23"/>
      <c r="Q358" s="23"/>
      <c r="R358" s="8" t="s">
        <v>406</v>
      </c>
    </row>
    <row r="359" spans="2:18" x14ac:dyDescent="0.25">
      <c r="B359">
        <v>99</v>
      </c>
      <c r="C359" t="s">
        <v>26</v>
      </c>
      <c r="D359" t="s">
        <v>1844</v>
      </c>
      <c r="E359" t="s">
        <v>1826</v>
      </c>
      <c r="F359" t="s">
        <v>1827</v>
      </c>
      <c r="J359" s="11" t="s">
        <v>646</v>
      </c>
      <c r="K359" s="12"/>
      <c r="L359" s="12"/>
      <c r="M359" s="8" t="s">
        <v>98</v>
      </c>
      <c r="N359" s="166">
        <v>200000004098</v>
      </c>
      <c r="O359" s="22">
        <v>0.02</v>
      </c>
      <c r="P359" s="22"/>
      <c r="Q359" s="22"/>
      <c r="R359" s="8"/>
    </row>
    <row r="360" spans="2:18" x14ac:dyDescent="0.25">
      <c r="B360">
        <v>99</v>
      </c>
      <c r="C360" t="s">
        <v>26</v>
      </c>
      <c r="D360" t="s">
        <v>1844</v>
      </c>
      <c r="E360" t="s">
        <v>1826</v>
      </c>
      <c r="F360" t="s">
        <v>1845</v>
      </c>
      <c r="J360" s="11" t="s">
        <v>863</v>
      </c>
      <c r="K360" s="10"/>
      <c r="L360" s="10"/>
      <c r="M360" s="8"/>
      <c r="N360" s="166">
        <v>200000006987</v>
      </c>
      <c r="O360" s="8"/>
      <c r="P360" s="8"/>
      <c r="Q360" s="8"/>
      <c r="R360" s="8" t="s">
        <v>1512</v>
      </c>
    </row>
    <row r="361" spans="2:18" x14ac:dyDescent="0.25">
      <c r="B361">
        <v>99</v>
      </c>
      <c r="C361" t="s">
        <v>26</v>
      </c>
      <c r="D361" t="s">
        <v>1844</v>
      </c>
      <c r="E361" t="s">
        <v>1826</v>
      </c>
      <c r="F361" t="s">
        <v>1827</v>
      </c>
      <c r="J361" s="8" t="s">
        <v>1010</v>
      </c>
      <c r="K361" s="12"/>
      <c r="L361" s="12"/>
      <c r="M361" s="8" t="s">
        <v>98</v>
      </c>
      <c r="N361" s="166">
        <v>200000002871</v>
      </c>
      <c r="O361" s="73">
        <v>3.0000000000000001E-3</v>
      </c>
      <c r="P361" s="73"/>
      <c r="Q361" s="73"/>
      <c r="R361" s="8"/>
    </row>
    <row r="362" spans="2:18" x14ac:dyDescent="0.25">
      <c r="B362">
        <v>100</v>
      </c>
      <c r="C362" t="s">
        <v>26</v>
      </c>
      <c r="D362" t="s">
        <v>1844</v>
      </c>
      <c r="E362" t="s">
        <v>1831</v>
      </c>
      <c r="F362" t="s">
        <v>1880</v>
      </c>
      <c r="J362" s="11" t="s">
        <v>1077</v>
      </c>
      <c r="K362" s="8" t="s">
        <v>1514</v>
      </c>
      <c r="L362" s="10"/>
      <c r="M362" s="8" t="s">
        <v>98</v>
      </c>
      <c r="N362" s="166">
        <v>200000002868</v>
      </c>
      <c r="O362" s="8" t="s">
        <v>1078</v>
      </c>
      <c r="P362" s="8"/>
      <c r="Q362" s="8"/>
      <c r="R362" s="8"/>
    </row>
    <row r="363" spans="2:18" x14ac:dyDescent="0.25">
      <c r="B363">
        <v>100</v>
      </c>
      <c r="C363" t="s">
        <v>26</v>
      </c>
      <c r="D363" t="s">
        <v>1844</v>
      </c>
      <c r="E363" t="s">
        <v>1831</v>
      </c>
      <c r="F363" t="s">
        <v>1880</v>
      </c>
      <c r="J363" s="11" t="s">
        <v>648</v>
      </c>
      <c r="K363" s="12"/>
      <c r="L363" s="12"/>
      <c r="M363" s="8" t="s">
        <v>98</v>
      </c>
      <c r="N363" s="166">
        <v>200000003096</v>
      </c>
      <c r="O363" s="8"/>
      <c r="P363" s="8"/>
      <c r="Q363" s="8"/>
      <c r="R363" s="8" t="s">
        <v>23</v>
      </c>
    </row>
    <row r="364" spans="2:18" x14ac:dyDescent="0.25">
      <c r="B364">
        <v>101</v>
      </c>
      <c r="C364" t="s">
        <v>26</v>
      </c>
      <c r="D364" t="s">
        <v>1844</v>
      </c>
      <c r="E364" t="s">
        <v>1907</v>
      </c>
      <c r="F364" t="s">
        <v>1846</v>
      </c>
      <c r="J364" s="11" t="s">
        <v>865</v>
      </c>
      <c r="K364" s="10"/>
      <c r="L364" s="10"/>
      <c r="M364" s="8"/>
      <c r="N364" s="166">
        <v>200000002941</v>
      </c>
      <c r="O364" s="8" t="s">
        <v>867</v>
      </c>
      <c r="P364" s="8"/>
      <c r="Q364" s="8"/>
      <c r="R364" s="8" t="s">
        <v>293</v>
      </c>
    </row>
    <row r="365" spans="2:18" x14ac:dyDescent="0.25">
      <c r="B365">
        <v>102</v>
      </c>
      <c r="C365" t="s">
        <v>26</v>
      </c>
      <c r="D365" t="s">
        <v>1844</v>
      </c>
      <c r="E365" t="s">
        <v>1907</v>
      </c>
      <c r="F365" t="s">
        <v>1882</v>
      </c>
      <c r="J365" s="11" t="s">
        <v>651</v>
      </c>
      <c r="K365" s="12"/>
      <c r="L365" s="12"/>
      <c r="M365" s="8" t="s">
        <v>98</v>
      </c>
      <c r="N365" s="166">
        <v>200000001872</v>
      </c>
      <c r="O365" s="8"/>
      <c r="P365" s="8"/>
      <c r="Q365" s="8"/>
      <c r="R365" s="8" t="s">
        <v>699</v>
      </c>
    </row>
    <row r="366" spans="2:18" x14ac:dyDescent="0.25">
      <c r="B366">
        <v>47</v>
      </c>
      <c r="C366" t="s">
        <v>1908</v>
      </c>
      <c r="D366" t="s">
        <v>1837</v>
      </c>
      <c r="E366" t="s">
        <v>1838</v>
      </c>
      <c r="F366" t="s">
        <v>1842</v>
      </c>
      <c r="G366" t="s">
        <v>10</v>
      </c>
      <c r="I366" t="s">
        <v>11</v>
      </c>
      <c r="J366" s="11" t="s">
        <v>55</v>
      </c>
      <c r="K366" s="8"/>
      <c r="L366" s="8"/>
      <c r="M366" s="8" t="s">
        <v>98</v>
      </c>
      <c r="N366" s="169">
        <v>200000010140</v>
      </c>
      <c r="O366" s="22">
        <v>0.32</v>
      </c>
      <c r="P366" s="22"/>
      <c r="Q366" s="22"/>
      <c r="R366" s="8" t="s">
        <v>58</v>
      </c>
    </row>
    <row r="367" spans="2:18" x14ac:dyDescent="0.25">
      <c r="B367">
        <v>45</v>
      </c>
      <c r="C367" t="s">
        <v>1908</v>
      </c>
      <c r="D367" t="s">
        <v>1837</v>
      </c>
      <c r="E367" t="s">
        <v>1838</v>
      </c>
      <c r="F367" t="s">
        <v>1842</v>
      </c>
      <c r="G367" t="s">
        <v>2</v>
      </c>
      <c r="I367" t="s">
        <v>1817</v>
      </c>
      <c r="J367" s="11" t="s">
        <v>561</v>
      </c>
      <c r="K367" s="10"/>
      <c r="L367" s="10"/>
      <c r="M367" s="8" t="s">
        <v>423</v>
      </c>
      <c r="N367" s="166">
        <v>200000010979</v>
      </c>
      <c r="O367" s="23">
        <v>1.7000000000000001E-2</v>
      </c>
      <c r="P367" s="23"/>
      <c r="Q367" s="23"/>
      <c r="R367" s="8" t="s">
        <v>670</v>
      </c>
    </row>
    <row r="368" spans="2:18" x14ac:dyDescent="0.25">
      <c r="B368">
        <v>104</v>
      </c>
      <c r="C368" t="s">
        <v>26</v>
      </c>
      <c r="D368" t="s">
        <v>1837</v>
      </c>
      <c r="E368" t="s">
        <v>1690</v>
      </c>
      <c r="F368" t="s">
        <v>1858</v>
      </c>
      <c r="J368" s="11" t="s">
        <v>1063</v>
      </c>
      <c r="K368" s="118"/>
      <c r="L368" s="10"/>
      <c r="M368" s="8" t="s">
        <v>1114</v>
      </c>
      <c r="N368" s="166">
        <v>200000002869</v>
      </c>
      <c r="O368" s="118">
        <v>4.0000000000000001E-3</v>
      </c>
      <c r="P368" s="118"/>
      <c r="Q368" s="118"/>
      <c r="R368" s="118"/>
    </row>
    <row r="369" spans="2:18" x14ac:dyDescent="0.25">
      <c r="B369">
        <v>105</v>
      </c>
      <c r="C369" t="s">
        <v>26</v>
      </c>
      <c r="D369" t="s">
        <v>1837</v>
      </c>
      <c r="E369" t="s">
        <v>1831</v>
      </c>
      <c r="F369" t="s">
        <v>1870</v>
      </c>
      <c r="J369" s="11" t="s">
        <v>416</v>
      </c>
      <c r="K369" s="8"/>
      <c r="L369" s="8"/>
      <c r="M369" s="8" t="s">
        <v>98</v>
      </c>
      <c r="N369" s="169">
        <v>200000003480</v>
      </c>
      <c r="O369" s="23">
        <v>6.4999999999999997E-3</v>
      </c>
      <c r="P369" s="23"/>
      <c r="Q369" s="23"/>
      <c r="R369" s="8" t="s">
        <v>417</v>
      </c>
    </row>
    <row r="370" spans="2:18" x14ac:dyDescent="0.25">
      <c r="B370">
        <v>105</v>
      </c>
      <c r="C370" t="s">
        <v>26</v>
      </c>
      <c r="D370" t="s">
        <v>1837</v>
      </c>
      <c r="E370" t="s">
        <v>1831</v>
      </c>
      <c r="F370" t="s">
        <v>1870</v>
      </c>
      <c r="J370" s="8" t="s">
        <v>725</v>
      </c>
      <c r="K370" s="8"/>
      <c r="L370" s="8"/>
      <c r="M370" s="8" t="s">
        <v>98</v>
      </c>
      <c r="N370" s="169">
        <v>200000010673</v>
      </c>
      <c r="O370" s="23">
        <v>2.5000000000000001E-3</v>
      </c>
      <c r="P370" s="23"/>
      <c r="Q370" s="23"/>
      <c r="R370" s="8" t="s">
        <v>491</v>
      </c>
    </row>
    <row r="371" spans="2:18" x14ac:dyDescent="0.25">
      <c r="B371">
        <v>106</v>
      </c>
      <c r="C371" t="s">
        <v>26</v>
      </c>
      <c r="D371" t="s">
        <v>1837</v>
      </c>
      <c r="E371" t="s">
        <v>1831</v>
      </c>
      <c r="F371" t="s">
        <v>1880</v>
      </c>
      <c r="J371" s="11" t="s">
        <v>652</v>
      </c>
      <c r="K371" s="12"/>
      <c r="L371" s="12"/>
      <c r="M371" s="8" t="s">
        <v>98</v>
      </c>
      <c r="N371" s="166">
        <v>200000007340</v>
      </c>
      <c r="O371" s="8"/>
      <c r="P371" s="8"/>
      <c r="Q371" s="8"/>
      <c r="R371" s="8" t="s">
        <v>22</v>
      </c>
    </row>
    <row r="372" spans="2:18" x14ac:dyDescent="0.25">
      <c r="B372">
        <v>107</v>
      </c>
      <c r="C372" t="s">
        <v>26</v>
      </c>
      <c r="D372" t="s">
        <v>1837</v>
      </c>
      <c r="E372" t="s">
        <v>1895</v>
      </c>
      <c r="F372" t="s">
        <v>1882</v>
      </c>
      <c r="J372" s="11" t="s">
        <v>653</v>
      </c>
      <c r="K372" s="12"/>
      <c r="L372" s="12"/>
      <c r="M372" s="8" t="s">
        <v>722</v>
      </c>
      <c r="N372" s="168">
        <v>200000011212</v>
      </c>
      <c r="O372" s="8"/>
      <c r="P372" s="8"/>
      <c r="Q372" s="8"/>
      <c r="R372" s="8" t="s">
        <v>699</v>
      </c>
    </row>
  </sheetData>
  <autoFilter ref="B1:R372" xr:uid="{00000000-0001-0000-0800-000000000000}"/>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117BC30FDFAC45A838E3AEBBC1E068" ma:contentTypeVersion="21" ma:contentTypeDescription="Create a new document." ma:contentTypeScope="" ma:versionID="d6dad56e97f916f4598c3c96f1e09cde">
  <xsd:schema xmlns:xsd="http://www.w3.org/2001/XMLSchema" xmlns:xs="http://www.w3.org/2001/XMLSchema" xmlns:p="http://schemas.microsoft.com/office/2006/metadata/properties" xmlns:ns2="5c801c27-1a67-42b9-b7e9-5cda40cc31e5" xmlns:ns3="b3085eba-d56a-4f7f-9623-90f62d8e50d6" xmlns:ns4="812136ea-f9d6-4dfe-8f6a-2fbce932868a" targetNamespace="http://schemas.microsoft.com/office/2006/metadata/properties" ma:root="true" ma:fieldsID="d2d9c9b332929c9ea16d0d95ec8f204a" ns2:_="" ns3:_="" ns4:_="">
    <xsd:import namespace="5c801c27-1a67-42b9-b7e9-5cda40cc31e5"/>
    <xsd:import namespace="b3085eba-d56a-4f7f-9623-90f62d8e50d6"/>
    <xsd:import namespace="812136ea-f9d6-4dfe-8f6a-2fbce932868a"/>
    <xsd:element name="properties">
      <xsd:complexType>
        <xsd:sequence>
          <xsd:element name="documentManagement">
            <xsd:complexType>
              <xsd:all>
                <xsd:element ref="ns2:TaxCatchAll" minOccurs="0"/>
                <xsd:element ref="ns2:TaxCatchAllLabel" minOccurs="0"/>
                <xsd:element ref="ns3:MediaServiceMetadata" minOccurs="0"/>
                <xsd:element ref="ns3:MediaServiceFastMetadata" minOccurs="0"/>
                <xsd:element ref="ns4:SharedWithUsers" minOccurs="0"/>
                <xsd:element ref="ns4:SharedWithDetails"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LengthInSeconds" minOccurs="0"/>
                <xsd:element ref="ns3:lcf76f155ced4ddcb4097134ff3c332f"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801c27-1a67-42b9-b7e9-5cda40cc31e5" elementFormDefault="qualified">
    <xsd:import namespace="http://schemas.microsoft.com/office/2006/documentManagement/types"/>
    <xsd:import namespace="http://schemas.microsoft.com/office/infopath/2007/PartnerControls"/>
    <xsd:element name="TaxCatchAll" ma:index="3" nillable="true" ma:displayName="Taxonomy Catch All Column" ma:hidden="true" ma:list="{0f6ffd9b-f64c-41e1-80af-d5d002596af8}" ma:internalName="TaxCatchAll" ma:showField="CatchAllData" ma:web="812136ea-f9d6-4dfe-8f6a-2fbce932868a">
      <xsd:complexType>
        <xsd:complexContent>
          <xsd:extension base="dms:MultiChoiceLookup">
            <xsd:sequence>
              <xsd:element name="Value" type="dms:Lookup" maxOccurs="unbounded" minOccurs="0" nillable="true"/>
            </xsd:sequence>
          </xsd:extension>
        </xsd:complexContent>
      </xsd:complexType>
    </xsd:element>
    <xsd:element name="TaxCatchAllLabel" ma:index="4" nillable="true" ma:displayName="Taxonomy Catch All Column1" ma:hidden="true" ma:list="{0f6ffd9b-f64c-41e1-80af-d5d002596af8}" ma:internalName="TaxCatchAllLabel" ma:readOnly="true" ma:showField="CatchAllDataLabel" ma:web="812136ea-f9d6-4dfe-8f6a-2fbce932868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3085eba-d56a-4f7f-9623-90f62d8e50d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097b8a8d-5f3c-4193-8680-60a4d695ab07" ma:termSetId="09814cd3-568e-fe90-9814-8d621ff8fb84" ma:anchorId="fba54fb3-c3e1-fe81-a776-ca4b69148c4d" ma:open="true" ma:isKeyword="false">
      <xsd:complexType>
        <xsd:sequence>
          <xsd:element ref="pc:Terms" minOccurs="0" maxOccurs="1"/>
        </xsd:sequence>
      </xsd:complexType>
    </xsd:element>
    <xsd:element name="_Flow_SignoffStatus" ma:index="24"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2136ea-f9d6-4dfe-8f6a-2fbce93286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097b8a8d-5f3c-4193-8680-60a4d695ab07"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Flow_SignoffStatus xmlns="b3085eba-d56a-4f7f-9623-90f62d8e50d6" xsi:nil="true"/>
    <TaxCatchAll xmlns="5c801c27-1a67-42b9-b7e9-5cda40cc31e5" xsi:nil="true"/>
    <lcf76f155ced4ddcb4097134ff3c332f xmlns="b3085eba-d56a-4f7f-9623-90f62d8e50d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147BEE8-7E28-48E1-B9D6-08E01F006600}"/>
</file>

<file path=customXml/itemProps2.xml><?xml version="1.0" encoding="utf-8"?>
<ds:datastoreItem xmlns:ds="http://schemas.openxmlformats.org/officeDocument/2006/customXml" ds:itemID="{44B49E7B-CD17-43E1-BFCC-E6F6AF0B5BE8}"/>
</file>

<file path=customXml/itemProps3.xml><?xml version="1.0" encoding="utf-8"?>
<ds:datastoreItem xmlns:ds="http://schemas.openxmlformats.org/officeDocument/2006/customXml" ds:itemID="{21A9F55F-A3AB-4A53-A0FB-A4A6610588EB}"/>
</file>

<file path=customXml/itemProps4.xml><?xml version="1.0" encoding="utf-8"?>
<ds:datastoreItem xmlns:ds="http://schemas.openxmlformats.org/officeDocument/2006/customXml" ds:itemID="{E2B7A766-B90F-4A06-A228-7F3FC83D914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clusters</vt:lpstr>
      <vt:lpstr>MEU - detailed clusters</vt:lpstr>
      <vt:lpstr>AMEA - detailed clusters</vt:lpstr>
      <vt:lpstr>NA - detailed clusters</vt:lpstr>
      <vt:lpstr>LA - detailed clusters</vt:lpstr>
      <vt:lpstr>manual clustering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Suess, Barbara</dc:creator>
  <cp:lastModifiedBy>Arsh Bindra</cp:lastModifiedBy>
  <cp:lastPrinted>2022-12-02T16:51:04Z</cp:lastPrinted>
  <dcterms:created xsi:type="dcterms:W3CDTF">2022-09-08T12:26:09Z</dcterms:created>
  <dcterms:modified xsi:type="dcterms:W3CDTF">2023-04-12T12:56:29Z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0x0101008B117BC30FDFAC45A838E3AEBBC1E068</vt:lpwstr>
  </property>
</Properties>
</file>