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urismo Agenzia di viaggi" sheetId="1" r:id="rId4"/>
    <sheet name="Regione" sheetId="2" r:id="rId5"/>
    <sheet name="Tabella Pivot Agenzia" sheetId="3" r:id="rId6"/>
  </sheets>
  <pivotCaches>
    <pivotCache cacheId="0" r:id="rId7"/>
  </pivotCaches>
</workbook>
</file>

<file path=xl/sharedStrings.xml><?xml version="1.0" encoding="utf-8"?>
<sst xmlns="http://schemas.openxmlformats.org/spreadsheetml/2006/main" uniqueCount="73">
  <si>
    <t># Scontrino</t>
  </si>
  <si>
    <t>Destinazione</t>
  </si>
  <si>
    <t>Mese</t>
  </si>
  <si>
    <t>Importo Scontrino</t>
  </si>
  <si>
    <t>Tipo</t>
  </si>
  <si>
    <t>Regione</t>
  </si>
  <si>
    <t>Importo</t>
  </si>
  <si>
    <t xml:space="preserve"> </t>
  </si>
  <si>
    <t>Domanda</t>
  </si>
  <si>
    <t>Risposta</t>
  </si>
  <si>
    <t>Costa Rica</t>
  </si>
  <si>
    <t>gennaio</t>
  </si>
  <si>
    <t>Gruppo</t>
  </si>
  <si>
    <r>
      <rPr>
        <sz val="10"/>
        <color indexed="8"/>
        <rFont val="Arial"/>
      </rPr>
      <t>Parco Nazionale Manuel Antonio</t>
    </r>
  </si>
  <si>
    <t>ALTO</t>
  </si>
  <si>
    <t>Come si chiama questo foglio?</t>
  </si>
  <si>
    <t>Turismo Agenzia di viaggi</t>
  </si>
  <si>
    <t>Ecuador</t>
  </si>
  <si>
    <r>
      <rPr>
        <sz val="10"/>
        <color indexed="8"/>
        <rFont val="Arial"/>
      </rPr>
      <t>Isole Galápagos</t>
    </r>
  </si>
  <si>
    <t>Qual è una qualunque colonna non vuota in questo foglio?</t>
  </si>
  <si>
    <t>A; B; C; D; E; G</t>
  </si>
  <si>
    <t>Lavoro</t>
  </si>
  <si>
    <t>Qual è una qualunque riga non vuota in questo foglio?</t>
  </si>
  <si>
    <t>1; 2; 3</t>
  </si>
  <si>
    <t>febbraio</t>
  </si>
  <si>
    <t>Qual è una qualunque cella non vuota in questo foglio?</t>
  </si>
  <si>
    <t>A1</t>
  </si>
  <si>
    <t>Coppia</t>
  </si>
  <si>
    <t>BASSO</t>
  </si>
  <si>
    <t>Qual è il totale delle vendite per l'intero anno? (usate una funzione per stabilirlo)</t>
  </si>
  <si>
    <t>Bahamas</t>
  </si>
  <si>
    <t>marzo</t>
  </si>
  <si>
    <r>
      <rPr>
        <sz val="10"/>
        <color indexed="8"/>
        <rFont val="Arial"/>
      </rPr>
      <t>South Andros</t>
    </r>
  </si>
  <si>
    <t>Qual è il totale delle vendite per il mese di giugno? (anche qui usate una funzione)</t>
  </si>
  <si>
    <t>Ordinate le righe in ordine dall’importo più alto al più basso. Qual è la provincia alla riga 15?</t>
  </si>
  <si>
    <t>Catalogna</t>
  </si>
  <si>
    <t>aprile</t>
  </si>
  <si>
    <t>Usate la formattazione condizionale ed evidenziate tutti i valori maggiori di 2000 nella colonna degli importi.</t>
  </si>
  <si>
    <t>Spagna</t>
  </si>
  <si>
    <r>
      <rPr>
        <sz val="10"/>
        <color indexed="8"/>
        <rFont val="Arial"/>
      </rPr>
      <t>Catalogna</t>
    </r>
  </si>
  <si>
    <t>Quanti sono i valori evidenziati?</t>
  </si>
  <si>
    <t>I valori evidenziati in rosso sono 5</t>
  </si>
  <si>
    <t>Quanti viaggi sono stati fatti verso le Bahamas? (numero delle vendite) (usate una funzione)</t>
  </si>
  <si>
    <t>Solitaria</t>
  </si>
  <si>
    <t>Quante vendite sono state fatte per l'Ecuador in aprile? (numero delle vendite) (usate una formula simile ma un po’ più complessa)</t>
  </si>
  <si>
    <t>Quanti viaggi in solitaria (somma dell'importo) sono stati fatti a aprile?</t>
  </si>
  <si>
    <t>Qual è l'importo medio di uno scontrino? (usate una funzione per calcolarlo)</t>
  </si>
  <si>
    <t>Austria</t>
  </si>
  <si>
    <t>maggio</t>
  </si>
  <si>
    <r>
      <rPr>
        <sz val="10"/>
        <color indexed="8"/>
        <rFont val="Arial"/>
      </rPr>
      <t>Vienna</t>
    </r>
  </si>
  <si>
    <t>Qual è l'importo medio di uno scontrino se consideriamo soltanto gli scontrini maggiori di €20? (potete arrotondare il risultato a due cifre decimali)</t>
  </si>
  <si>
    <t>Qual è l'importo medio di uno scontrino se consideriamo soltanto gli scontrini minori di €1000? (potete arrotondare il risultato a due cifre decimali)</t>
  </si>
  <si>
    <t>Italia</t>
  </si>
  <si>
    <t>giugno</t>
  </si>
  <si>
    <r>
      <rPr>
        <sz val="10"/>
        <color indexed="8"/>
        <rFont val="Arial"/>
      </rPr>
      <t>Lago di Garda</t>
    </r>
  </si>
  <si>
    <t>Come vedrete, la colonna Regione è vuota. Abbiamo però aggiunto i dati relativi alle città nel secondo foglio. Usate una funzione per popolare la colonna Città con i dati provenienti dal secondo foglio.</t>
  </si>
  <si>
    <t>Aggiungete una colonna a destra di Regione e chiamatela Importo. Aggiungete poi una funzione che ci dia un risultato per ogni riga così che ogni importo maggiore di €500 ci restituisca il valore “Alto”, e ciascun importo minore di questa cifra ci restituisca il valore “Basso”.</t>
  </si>
  <si>
    <t>Create una Tabella Pivot ed aggiungetela in un terzo foglio. Aggiungete i mesi nelle righe, i tipi nelle colonne e l’importo scontrino nei valori. Qual è la tipologia che ha avuto più vendite? (lasciate la tabella qui così saremo in grado di vederla)</t>
  </si>
  <si>
    <t>luglio</t>
  </si>
  <si>
    <t>Inserite un grafico (quello che ritenete più adatto) per visualizzare le vendite su base mensile</t>
  </si>
  <si>
    <t>agosto</t>
  </si>
  <si>
    <t>Guardando il grafico, sapete dire durante quale mese ci sono state più vendite?</t>
  </si>
  <si>
    <t>settembre</t>
  </si>
  <si>
    <t>novembre</t>
  </si>
  <si>
    <t>dicembre</t>
  </si>
  <si>
    <t>Provincia</t>
  </si>
  <si>
    <t>Lago di Garda</t>
  </si>
  <si>
    <t>South Andros</t>
  </si>
  <si>
    <t>Vienna</t>
  </si>
  <si>
    <t>Parco Nazionale Manuel Antonio</t>
  </si>
  <si>
    <t>Isole Galápagos</t>
  </si>
  <si>
    <t>Tabella Pivot Agenzia</t>
  </si>
  <si>
    <t>Totale generale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</si>
</sst>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_-[$€-2]* #,##0.00_-;_-[$€-2]* \(#,##0.00\)_-;_-[$€-2]* &quot;-&quot;??;_-@_-"/>
    <numFmt numFmtId="60" formatCode="mmmm"/>
    <numFmt numFmtId="61" formatCode="[$€-2]#,##0.00"/>
  </numFmts>
  <fonts count="13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14"/>
      <name val="&quot;benton sans&quot;"/>
    </font>
    <font>
      <sz val="10"/>
      <color indexed="14"/>
      <name val="Arial"/>
    </font>
    <font>
      <sz val="13"/>
      <color indexed="8"/>
      <name val="Arial"/>
    </font>
    <font>
      <sz val="13"/>
      <color indexed="10"/>
      <name val="Arial"/>
    </font>
    <font>
      <sz val="17"/>
      <color indexed="10"/>
      <name val="Arial"/>
    </font>
    <font>
      <sz val="10"/>
      <color indexed="8"/>
      <name val="Roboto"/>
    </font>
    <font>
      <sz val="11"/>
      <color indexed="8"/>
      <name val="Calibri"/>
    </font>
    <font>
      <sz val="10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6"/>
      </left>
      <right style="medium">
        <color indexed="16"/>
      </right>
      <top style="thin">
        <color indexed="16"/>
      </top>
      <bottom style="thick">
        <color indexed="16"/>
      </bottom>
      <diagonal/>
    </border>
    <border>
      <left style="medium">
        <color indexed="16"/>
      </left>
      <right style="thin">
        <color indexed="16"/>
      </right>
      <top style="thin">
        <color indexed="16"/>
      </top>
      <bottom style="thick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ck">
        <color indexed="16"/>
      </bottom>
      <diagonal/>
    </border>
    <border>
      <left style="thin">
        <color indexed="16"/>
      </left>
      <right style="medium">
        <color indexed="16"/>
      </right>
      <top style="thick">
        <color indexed="16"/>
      </top>
      <bottom style="thick">
        <color indexed="16"/>
      </bottom>
      <diagonal/>
    </border>
    <border>
      <left style="thin">
        <color indexed="16"/>
      </left>
      <right style="medium">
        <color indexed="16"/>
      </right>
      <top style="thick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ck">
        <color indexed="16"/>
      </top>
      <bottom style="thin">
        <color indexed="16"/>
      </bottom>
      <diagonal/>
    </border>
    <border>
      <left style="medium">
        <color indexed="16"/>
      </left>
      <right style="thin">
        <color indexed="16"/>
      </right>
      <top style="thick">
        <color indexed="16"/>
      </top>
      <bottom style="thin">
        <color indexed="16"/>
      </bottom>
      <diagonal/>
    </border>
    <border>
      <left style="thin">
        <color indexed="16"/>
      </left>
      <right style="medium">
        <color indexed="16"/>
      </right>
      <top style="thin">
        <color indexed="16"/>
      </top>
      <bottom style="thin">
        <color indexed="16"/>
      </bottom>
      <diagonal/>
    </border>
    <border>
      <left style="medium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vertical="center" wrapText="1"/>
    </xf>
    <xf numFmtId="0" fontId="4" borderId="1" applyNumberFormat="1" applyFont="1" applyFill="0" applyBorder="1" applyAlignment="1" applyProtection="0">
      <alignment horizontal="right" vertical="center"/>
    </xf>
    <xf numFmtId="49" fontId="4" borderId="1" applyNumberFormat="1" applyFont="1" applyFill="0" applyBorder="1" applyAlignment="1" applyProtection="0">
      <alignment horizontal="left" vertical="center"/>
    </xf>
    <xf numFmtId="49" fontId="4" borderId="1" applyNumberFormat="1" applyFont="1" applyFill="0" applyBorder="1" applyAlignment="1" applyProtection="0">
      <alignment vertical="center"/>
    </xf>
    <xf numFmtId="59" fontId="4" borderId="1" applyNumberFormat="1" applyFont="1" applyFill="0" applyBorder="1" applyAlignment="1" applyProtection="0">
      <alignment horizontal="right" vertical="center"/>
    </xf>
    <xf numFmtId="49" fontId="4" borderId="1" applyNumberFormat="1" applyFont="1" applyFill="0" applyBorder="1" applyAlignment="1" applyProtection="0">
      <alignment vertical="center" wrapText="1"/>
    </xf>
    <xf numFmtId="0" fontId="4" fillId="3" borderId="1" applyNumberFormat="1" applyFont="1" applyFill="1" applyBorder="1" applyAlignment="1" applyProtection="0">
      <alignment horizontal="right" vertical="center"/>
    </xf>
    <xf numFmtId="49" fontId="4" fillId="3" borderId="1" applyNumberFormat="1" applyFont="1" applyFill="1" applyBorder="1" applyAlignment="1" applyProtection="0">
      <alignment vertical="center" wrapText="1"/>
    </xf>
    <xf numFmtId="49" fontId="4" fillId="3" borderId="3" applyNumberFormat="1" applyFont="1" applyFill="1" applyBorder="1" applyAlignment="1" applyProtection="0">
      <alignment horizontal="right" vertical="center" wrapText="1"/>
    </xf>
    <xf numFmtId="59" fontId="4" fillId="3" borderId="3" applyNumberFormat="1" applyFont="1" applyFill="1" applyBorder="1" applyAlignment="1" applyProtection="0">
      <alignment horizontal="right" vertical="center" wrapText="1"/>
    </xf>
    <xf numFmtId="49" fontId="5" fillId="3" borderId="3" applyNumberFormat="1" applyFont="1" applyFill="1" applyBorder="1" applyAlignment="1" applyProtection="0">
      <alignment horizontal="right" vertical="center" wrapText="1"/>
    </xf>
    <xf numFmtId="0" fontId="4" fillId="3" borderId="3" applyNumberFormat="0" applyFont="1" applyFill="1" applyBorder="1" applyAlignment="1" applyProtection="0">
      <alignment horizontal="right" vertical="center" wrapText="1"/>
    </xf>
    <xf numFmtId="0" fontId="4" fillId="3" borderId="3" applyNumberFormat="1" applyFont="1" applyFill="1" applyBorder="1" applyAlignment="1" applyProtection="0">
      <alignment horizontal="right" vertical="center" wrapText="1"/>
    </xf>
    <xf numFmtId="49" fontId="6" borderId="1" applyNumberFormat="1" applyFont="1" applyFill="0" applyBorder="1" applyAlignment="1" applyProtection="0">
      <alignment horizontal="left" vertical="center"/>
    </xf>
    <xf numFmtId="60" fontId="4" fillId="3" borderId="3" applyNumberFormat="1" applyFont="1" applyFill="1" applyBorder="1" applyAlignment="1" applyProtection="0">
      <alignment horizontal="right" vertical="center" wrapText="1"/>
    </xf>
    <xf numFmtId="0" fontId="4" fillId="3" borderId="1" applyNumberFormat="0" applyFont="1" applyFill="1" applyBorder="1" applyAlignment="1" applyProtection="0">
      <alignment vertical="center"/>
    </xf>
    <xf numFmtId="0" fontId="4" fillId="3" borderId="4" applyNumberFormat="0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49" fontId="1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top" wrapText="1"/>
    </xf>
    <xf numFmtId="0" fontId="11" applyNumberFormat="0" applyFont="1" applyFill="0" applyBorder="0" applyAlignment="1" applyProtection="0">
      <alignment horizontal="left" vertical="top"/>
    </xf>
    <xf numFmtId="49" fontId="12" fillId="4" borderId="11" applyNumberFormat="1" applyFont="1" applyFill="1" applyBorder="1" applyAlignment="1" applyProtection="0">
      <alignment horizontal="left" vertical="top" wrapText="1"/>
    </xf>
    <xf numFmtId="49" fontId="12" fillId="4" borderId="12" pivotButton="1" applyNumberFormat="1" applyFont="1" applyFill="1" applyBorder="1" applyAlignment="1" applyProtection="0">
      <alignment vertical="top" wrapText="1"/>
    </xf>
    <xf numFmtId="49" fontId="12" fillId="4" borderId="12" applyNumberFormat="1" applyFont="1" applyFill="1" applyBorder="1" applyAlignment="1" applyProtection="0">
      <alignment horizontal="left" vertical="top" wrapText="1"/>
    </xf>
    <xf numFmtId="49" fontId="12" fillId="4" borderId="13" applyNumberFormat="1" applyFont="1" applyFill="1" applyBorder="1" applyAlignment="1" applyProtection="0">
      <alignment horizontal="left" vertical="top" wrapText="1"/>
    </xf>
    <xf numFmtId="49" fontId="12" fillId="4" borderId="12" applyNumberFormat="1" applyFont="1" applyFill="1" applyBorder="1" applyAlignment="1" applyProtection="0">
      <alignment horizontal="right" vertical="top" wrapText="1"/>
    </xf>
    <xf numFmtId="49" fontId="12" fillId="4" borderId="14" applyNumberFormat="1" applyFont="1" applyFill="1" applyBorder="1" applyAlignment="1" applyProtection="0">
      <alignment vertical="top" wrapText="1"/>
    </xf>
    <xf numFmtId="49" fontId="12" fillId="4" borderId="15" applyNumberFormat="1" applyFont="1" applyFill="1" applyBorder="1" applyAlignment="1" applyProtection="0">
      <alignment vertical="top" wrapText="1"/>
    </xf>
    <xf numFmtId="59" fontId="0" fillId="5" borderId="16" applyNumberFormat="1" applyFont="1" applyFill="1" applyBorder="1" applyAlignment="1" applyProtection="0">
      <alignment vertical="top" wrapText="1"/>
    </xf>
    <xf numFmtId="59" fontId="0" fillId="5" borderId="15" applyNumberFormat="1" applyFont="1" applyFill="1" applyBorder="1" applyAlignment="1" applyProtection="0">
      <alignment vertical="top" wrapText="1"/>
    </xf>
    <xf numFmtId="59" fontId="12" fillId="4" borderId="17" applyNumberFormat="1" applyFont="1" applyFill="1" applyBorder="1" applyAlignment="1" applyProtection="0">
      <alignment vertical="top" wrapText="1"/>
    </xf>
    <xf numFmtId="49" fontId="12" fillId="4" borderId="18" applyNumberFormat="1" applyFont="1" applyFill="1" applyBorder="1" applyAlignment="1" applyProtection="0">
      <alignment vertical="top" wrapText="1"/>
    </xf>
    <xf numFmtId="59" fontId="0" fillId="5" borderId="19" applyNumberFormat="1" applyFont="1" applyFill="1" applyBorder="1" applyAlignment="1" applyProtection="0">
      <alignment vertical="top" wrapText="1"/>
    </xf>
    <xf numFmtId="59" fontId="0" fillId="5" borderId="20" applyNumberFormat="1" applyFont="1" applyFill="1" applyBorder="1" applyAlignment="1" applyProtection="0">
      <alignment vertical="top" wrapText="1"/>
    </xf>
    <xf numFmtId="59" fontId="0" fillId="5" borderId="18" applyNumberFormat="1" applyFont="1" applyFill="1" applyBorder="1" applyAlignment="1" applyProtection="0">
      <alignment vertical="top" wrapText="1"/>
    </xf>
    <xf numFmtId="59" fontId="12" fillId="4" borderId="19" applyNumberFormat="1" applyFont="1" applyFill="1" applyBorder="1" applyAlignment="1" applyProtection="0">
      <alignment vertical="top" wrapText="1"/>
    </xf>
    <xf numFmtId="49" fontId="12" fillId="4" borderId="11" applyNumberFormat="1" applyFont="1" applyFill="1" applyBorder="1" applyAlignment="1" applyProtection="0">
      <alignment vertical="top" wrapText="1"/>
    </xf>
    <xf numFmtId="59" fontId="0" fillId="5" borderId="12" applyNumberFormat="1" applyFont="1" applyFill="1" applyBorder="1" applyAlignment="1" applyProtection="0">
      <alignment vertical="top" wrapText="1"/>
    </xf>
    <xf numFmtId="59" fontId="0" fillId="5" borderId="13" applyNumberFormat="1" applyFont="1" applyFill="1" applyBorder="1" applyAlignment="1" applyProtection="0">
      <alignment vertical="top" wrapText="1"/>
    </xf>
    <xf numFmtId="59" fontId="12" fillId="4" borderId="12" applyNumberFormat="1" applyFont="1" applyFill="1" applyBorder="1" applyAlignment="1" applyProtection="0">
      <alignment vertical="top" wrapText="1"/>
    </xf>
    <xf numFmtId="59" fontId="12" fillId="4" borderId="16" applyNumberFormat="1" applyFont="1" applyFill="1" applyBorder="1" applyAlignment="1" applyProtection="0">
      <alignment vertical="top" wrapText="1"/>
    </xf>
    <xf numFmtId="59" fontId="12" fillId="4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9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20"/>
        </patternFill>
      </fill>
      <border>
        <left style="thin">
          <color indexed="16"/>
        </left>
        <right style="thin">
          <color indexed="16"/>
        </right>
        <top style="thin">
          <color indexed="16"/>
        </top>
        <bottom style="thin">
          <color indexed="16"/>
        </bottom>
        <diagonal/>
        <vertical style="thin">
          <color indexed="16"/>
        </vertical>
        <horizontal style="thin">
          <color indexed="16"/>
        </horizontal>
      </border>
    </dxf>
    <dxf>
      <font>
        <b val="1"/>
        <color rgb="ffffffff"/>
      </font>
      <fill>
        <patternFill patternType="solid">
          <fgColor indexed="12"/>
          <bgColor indexed="19"/>
        </patternFill>
      </fill>
      <border>
        <left style="thin">
          <color indexed="16"/>
        </left>
        <right style="thin">
          <color indexed="16"/>
        </right>
        <top style="thin">
          <color indexed="16"/>
        </top>
        <bottom style="thick">
          <color indexed="16"/>
        </bottom>
        <diagonal/>
        <vertical style="thin">
          <color indexed="16"/>
        </vertical>
        <horizontal style="thin">
          <color indexed="16"/>
        </horizontal>
      </border>
    </dxf>
    <dxf>
      <font>
        <b val="1"/>
        <color rgb="ffffffff"/>
      </font>
      <fill>
        <patternFill patternType="solid">
          <fgColor indexed="12"/>
          <bgColor indexed="19"/>
        </patternFill>
      </fill>
      <border>
        <left style="medium">
          <color indexed="16"/>
        </left>
        <right style="medium">
          <color indexed="16"/>
        </right>
        <top/>
        <bottom style="thick">
          <color indexed="16"/>
        </bottom>
        <diagonal/>
        <vertical style="medium">
          <color indexed="16"/>
        </vertical>
        <horizontal>
          <color indexed="8"/>
        </horizontal>
      </border>
    </dxf>
    <dxf>
      <font>
        <b val="1"/>
        <color rgb="ffffffff"/>
      </font>
      <fill>
        <patternFill patternType="solid">
          <fgColor indexed="12"/>
          <bgColor indexed="19"/>
        </patternFill>
      </fill>
      <border>
        <left style="thin">
          <color indexed="16"/>
        </left>
        <right style="thin">
          <color indexed="16"/>
        </right>
        <top style="thin">
          <color indexed="16"/>
        </top>
        <bottom style="thin">
          <color indexed="16"/>
        </bottom>
        <diagonal/>
        <vertical style="thin">
          <color indexed="16"/>
        </vertical>
        <horizontal style="thin">
          <color indexed="16"/>
        </horizontal>
      </border>
    </dxf>
    <dxf>
      <font>
        <b val="1"/>
        <color rgb="ffffffff"/>
      </font>
      <fill>
        <patternFill patternType="solid">
          <fgColor indexed="12"/>
          <bgColor indexed="21"/>
        </patternFill>
      </fill>
      <border>
        <left style="thin">
          <color indexed="16"/>
        </left>
        <right style="thin">
          <color indexed="16"/>
        </right>
        <top style="medium">
          <color indexed="16"/>
        </top>
        <bottom style="medium">
          <color indexed="16"/>
        </bottom>
        <diagonal/>
        <vertical style="thin">
          <color indexed="16"/>
        </vertical>
        <horizontal>
          <color indexed="8"/>
        </horizontal>
      </border>
    </dxf>
    <dxf>
      <font>
        <color rgb="ff000000"/>
      </font>
      <fill>
        <patternFill patternType="solid">
          <fgColor indexed="12"/>
          <bgColor indexed="22"/>
        </patternFill>
      </fill>
      <border>
        <left style="medium">
          <color indexed="16"/>
        </left>
        <right style="medium">
          <color indexed="16"/>
        </right>
        <top/>
        <bottom/>
        <diagonal/>
        <vertical style="medium">
          <color indexed="16"/>
        </vertical>
        <horizontal>
          <color indexed="8"/>
        </horizontal>
      </border>
    </dxf>
    <dxf>
      <font>
        <color rgb="ff000000"/>
      </font>
      <fill>
        <patternFill patternType="solid">
          <fgColor indexed="12"/>
          <bgColor indexed="23"/>
        </patternFill>
      </fill>
      <border>
        <left/>
        <right/>
        <top style="medium">
          <color indexed="16"/>
        </top>
        <bottom style="medium">
          <color indexed="16"/>
        </bottom>
        <diagonal/>
      </border>
    </dxf>
    <dxf>
      <font>
        <b val="1"/>
        <color rgb="ffffffff"/>
      </font>
      <fill>
        <patternFill patternType="solid">
          <fgColor indexed="12"/>
          <bgColor indexed="19"/>
        </patternFill>
      </fill>
      <border>
        <left style="thin">
          <color indexed="16"/>
        </left>
        <right style="thin">
          <color indexed="16"/>
        </right>
        <top style="thick">
          <color indexed="16"/>
        </top>
        <bottom style="medium">
          <color indexed="16"/>
        </bottom>
        <diagonal/>
        <vertical style="thin">
          <color indexed="16"/>
        </vertical>
        <horizontal style="thin">
          <color indexed="16"/>
        </horizontal>
      </border>
    </dxf>
  </dxfs>
  <tableStyles count="1">
    <tableStyle name="PivotStyleCustom01">
      <tableStyleElement type="wholeTable" dxfId="1"/>
      <tableStyleElement type="headerRow" dxfId="2"/>
      <tableStyleElement type="firstColumnSubheading" dxfId="3"/>
      <tableStyleElement type="secondColumnSubheading" dxfId="3"/>
      <tableStyleElement type="thirdColumnSubheading" dxfId="3"/>
      <tableStyleElement type="firstColumn" dxfId="4"/>
      <tableStyleElement type="lastColumn" dxfId="4"/>
      <tableStyleElement type="firstRowSubheading" dxfId="5"/>
      <tableStyleElement type="secondRowSubheading" dxfId="5"/>
      <tableStyleElement type="thirdRowSubheading" dxfId="5"/>
      <tableStyleElement type="firstSubtotalColumn" dxfId="6"/>
      <tableStyleElement type="secondSubtotalColumn" dxfId="6"/>
      <tableStyleElement type="thirdSubtotalColumn" dxfId="6"/>
      <tableStyleElement type="firstSubtotalRow" dxfId="7"/>
      <tableStyleElement type="secondSubtotalRow" dxfId="7"/>
      <tableStyleElement type="thirdSubtotalRow" dxfId="7"/>
      <tableStyleElement type="totalRow" dxfId="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ddddd"/>
      <rgbColor rgb="ffaaaaaa"/>
      <rgbColor rgb="00000000"/>
      <rgbColor rgb="e5ff9781"/>
      <rgbColor rgb="ff2c3643"/>
      <rgbColor rgb="ff878787"/>
      <rgbColor rgb="ffffffff"/>
      <rgbColor rgb="ff718840"/>
      <rgbColor rgb="ff7f9948"/>
      <rgbColor rgb="ff9bbb59"/>
      <rgbColor rgb="ffdde6d0"/>
      <rgbColor rgb="ff94b355"/>
      <rgbColor rgb="ffeef3e8"/>
      <rgbColor rgb="ffdee2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710" u="none">
                <a:solidFill>
                  <a:srgbClr val="DDDDDD"/>
                </a:solidFill>
                <a:latin typeface="Arial"/>
              </a:defRPr>
            </a:pPr>
            <a:r>
              <a:rPr b="0" i="0" strike="noStrike" sz="1710" u="none">
                <a:solidFill>
                  <a:srgbClr val="DDDDDD"/>
                </a:solidFill>
                <a:latin typeface="Arial"/>
              </a:rPr>
              <a:t>VENDITE MENSILI</a:t>
            </a:r>
          </a:p>
        </c:rich>
      </c:tx>
      <c:layout>
        <c:manualLayout>
          <c:xMode val="edge"/>
          <c:yMode val="edge"/>
          <c:x val="0.429443"/>
          <c:y val="0"/>
          <c:w val="0.141114"/>
          <c:h val="0.082280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958"/>
          <c:y val="0.0822807"/>
          <c:w val="0.94542"/>
          <c:h val="0.7154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'Turismo Agenzia di viaggi'!$D$1</c:f>
              <c:strCache>
                <c:ptCount val="1"/>
                <c:pt idx="0">
                  <c:v>Importo Scontrino</c:v>
                </c:pt>
              </c:strCache>
            </c:strRef>
          </c:tx>
          <c:spPr>
            <a:solidFill>
              <a:srgbClr val="718941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[$€-2]#,##0.00" sourceLinked="0"/>
            <c:txPr>
              <a:bodyPr/>
              <a:lstStyle/>
              <a:p>
                <a:pPr>
                  <a:defRPr b="0" i="0" strike="noStrike" sz="131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'Turismo Agenzia di viaggi'!$C$2:$C$26</c:f>
              <c:strCache>
                <c:ptCount val="25"/>
                <c:pt idx="0">
                  <c:v>gennaio</c:v>
                </c:pt>
                <c:pt idx="1">
                  <c:v>gennaio</c:v>
                </c:pt>
                <c:pt idx="2">
                  <c:v>gennaio</c:v>
                </c:pt>
                <c:pt idx="3">
                  <c:v>febbraio</c:v>
                </c:pt>
                <c:pt idx="4">
                  <c:v>febbraio</c:v>
                </c:pt>
                <c:pt idx="5">
                  <c:v>marzo</c:v>
                </c:pt>
                <c:pt idx="6">
                  <c:v>marzo</c:v>
                </c:pt>
                <c:pt idx="7">
                  <c:v>aprile</c:v>
                </c:pt>
                <c:pt idx="8">
                  <c:v>aprile</c:v>
                </c:pt>
                <c:pt idx="9">
                  <c:v>aprile</c:v>
                </c:pt>
                <c:pt idx="10">
                  <c:v>aprile</c:v>
                </c:pt>
                <c:pt idx="11">
                  <c:v>aprile</c:v>
                </c:pt>
                <c:pt idx="12">
                  <c:v>aprile</c:v>
                </c:pt>
                <c:pt idx="13">
                  <c:v>maggio</c:v>
                </c:pt>
                <c:pt idx="14">
                  <c:v>maggio</c:v>
                </c:pt>
                <c:pt idx="15">
                  <c:v>giugno</c:v>
                </c:pt>
                <c:pt idx="16">
                  <c:v>giugno</c:v>
                </c:pt>
                <c:pt idx="17">
                  <c:v>giugno</c:v>
                </c:pt>
                <c:pt idx="18">
                  <c:v>luglio</c:v>
                </c:pt>
                <c:pt idx="19">
                  <c:v>agosto</c:v>
                </c:pt>
                <c:pt idx="20">
                  <c:v>agosto</c:v>
                </c:pt>
                <c:pt idx="21">
                  <c:v>settembre</c:v>
                </c:pt>
                <c:pt idx="22">
                  <c:v>settembre</c:v>
                </c:pt>
                <c:pt idx="23">
                  <c:v>novembre</c:v>
                </c:pt>
                <c:pt idx="24">
                  <c:v>dicembre</c:v>
                </c:pt>
              </c:strCache>
            </c:strRef>
          </c:cat>
          <c:val>
            <c:numRef>
              <c:f>'Turismo Agenzia di viaggi'!$D$2:$D$26</c:f>
              <c:numCache>
                <c:ptCount val="25"/>
                <c:pt idx="0">
                  <c:v>1500.000000</c:v>
                </c:pt>
                <c:pt idx="1">
                  <c:v>2300.000000</c:v>
                </c:pt>
                <c:pt idx="2">
                  <c:v>700.340000</c:v>
                </c:pt>
                <c:pt idx="3">
                  <c:v>624.000000</c:v>
                </c:pt>
                <c:pt idx="4">
                  <c:v>500.000000</c:v>
                </c:pt>
                <c:pt idx="5">
                  <c:v>1674.000000</c:v>
                </c:pt>
                <c:pt idx="6">
                  <c:v>2100.000000</c:v>
                </c:pt>
                <c:pt idx="7">
                  <c:v>2000.000000</c:v>
                </c:pt>
                <c:pt idx="8">
                  <c:v>460.000000</c:v>
                </c:pt>
                <c:pt idx="9">
                  <c:v>386.000000</c:v>
                </c:pt>
                <c:pt idx="10">
                  <c:v>2100.000000</c:v>
                </c:pt>
                <c:pt idx="11">
                  <c:v>2490.000000</c:v>
                </c:pt>
                <c:pt idx="12">
                  <c:v>2112.000000</c:v>
                </c:pt>
                <c:pt idx="13">
                  <c:v>140.120000</c:v>
                </c:pt>
                <c:pt idx="14">
                  <c:v>223.310000</c:v>
                </c:pt>
                <c:pt idx="15">
                  <c:v>192.480000</c:v>
                </c:pt>
                <c:pt idx="16">
                  <c:v>1910.000000</c:v>
                </c:pt>
                <c:pt idx="17">
                  <c:v>360.000000</c:v>
                </c:pt>
                <c:pt idx="18">
                  <c:v>300.000000</c:v>
                </c:pt>
                <c:pt idx="19">
                  <c:v>150.000000</c:v>
                </c:pt>
                <c:pt idx="20">
                  <c:v>250.000000</c:v>
                </c:pt>
                <c:pt idx="21">
                  <c:v>222.640000</c:v>
                </c:pt>
                <c:pt idx="22">
                  <c:v>199.640000</c:v>
                </c:pt>
                <c:pt idx="23">
                  <c:v>166.980000</c:v>
                </c:pt>
                <c:pt idx="24">
                  <c:v>139.110000</c:v>
                </c:pt>
              </c:numCache>
            </c:numRef>
          </c:val>
        </c:ser>
        <c:ser>
          <c:idx val="1"/>
          <c:order val="1"/>
          <c:tx>
            <c:strRef>
              <c:f>'Turismo Agenzia di viaggi'!$C$1</c:f>
              <c:strCache>
                <c:ptCount val="1"/>
                <c:pt idx="0">
                  <c:v>Mese</c:v>
                </c:pt>
              </c:strCache>
            </c:strRef>
          </c:tx>
          <c:spPr>
            <a:solidFill>
              <a:srgbClr val="7F9949"/>
            </a:solidFill>
            <a:ln w="6350" cap="flat">
              <a:solidFill>
                <a:srgbClr val="FFFFFF"/>
              </a:solidFill>
              <a:prstDash val="solid"/>
              <a:miter lim="800000"/>
            </a:ln>
            <a:effectLst/>
          </c:spPr>
          <c:invertIfNegative val="0"/>
          <c:dLbls>
            <c:numFmt formatCode="[$€-2]#,##0.00" sourceLinked="0"/>
            <c:txPr>
              <a:bodyPr/>
              <a:lstStyle/>
              <a:p>
                <a:pPr>
                  <a:defRPr b="0" i="0" strike="noStrike" sz="131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'Turismo Agenzia di viaggi'!$C$2:$C$26</c:f>
              <c:strCache>
                <c:ptCount val="25"/>
                <c:pt idx="0">
                  <c:v>gennaio</c:v>
                </c:pt>
                <c:pt idx="1">
                  <c:v>gennaio</c:v>
                </c:pt>
                <c:pt idx="2">
                  <c:v>gennaio</c:v>
                </c:pt>
                <c:pt idx="3">
                  <c:v>febbraio</c:v>
                </c:pt>
                <c:pt idx="4">
                  <c:v>febbraio</c:v>
                </c:pt>
                <c:pt idx="5">
                  <c:v>marzo</c:v>
                </c:pt>
                <c:pt idx="6">
                  <c:v>marzo</c:v>
                </c:pt>
                <c:pt idx="7">
                  <c:v>aprile</c:v>
                </c:pt>
                <c:pt idx="8">
                  <c:v>aprile</c:v>
                </c:pt>
                <c:pt idx="9">
                  <c:v>aprile</c:v>
                </c:pt>
                <c:pt idx="10">
                  <c:v>aprile</c:v>
                </c:pt>
                <c:pt idx="11">
                  <c:v>aprile</c:v>
                </c:pt>
                <c:pt idx="12">
                  <c:v>aprile</c:v>
                </c:pt>
                <c:pt idx="13">
                  <c:v>maggio</c:v>
                </c:pt>
                <c:pt idx="14">
                  <c:v>maggio</c:v>
                </c:pt>
                <c:pt idx="15">
                  <c:v>giugno</c:v>
                </c:pt>
                <c:pt idx="16">
                  <c:v>giugno</c:v>
                </c:pt>
                <c:pt idx="17">
                  <c:v>giugno</c:v>
                </c:pt>
                <c:pt idx="18">
                  <c:v>luglio</c:v>
                </c:pt>
                <c:pt idx="19">
                  <c:v>agosto</c:v>
                </c:pt>
                <c:pt idx="20">
                  <c:v>agosto</c:v>
                </c:pt>
                <c:pt idx="21">
                  <c:v>settembre</c:v>
                </c:pt>
                <c:pt idx="22">
                  <c:v>settembre</c:v>
                </c:pt>
                <c:pt idx="23">
                  <c:v>novembre</c:v>
                </c:pt>
                <c:pt idx="24">
                  <c:v>dicembre</c:v>
                </c:pt>
              </c:strCache>
            </c:strRef>
          </c:cat>
          <c:val>
            <c:numRef>
              <c:f>'Turismo Agenzia di viaggi'!$C$2:$C$26</c:f>
              <c:numCache>
                <c:ptCount val="0"/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DDDDD"/>
              </a:solidFill>
              <a:prstDash val="solid"/>
              <a:miter lim="400000"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310" u="none">
                    <a:solidFill>
                      <a:srgbClr val="DDDDDD"/>
                    </a:solidFill>
                    <a:latin typeface="Arial"/>
                  </a:defRPr>
                </a:pPr>
                <a:r>
                  <a:rPr b="0" i="0" strike="noStrike" sz="1310" u="none">
                    <a:solidFill>
                      <a:srgbClr val="DDDDDD"/>
                    </a:solidFill>
                    <a:latin typeface="Arial"/>
                  </a:rPr>
                  <a:t>MESE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DDDDDD"/>
            </a:solidFill>
            <a:prstDash val="solid"/>
            <a:miter lim="800000"/>
          </a:ln>
        </c:spPr>
        <c:txPr>
          <a:bodyPr rot="-5400000"/>
          <a:lstStyle/>
          <a:p>
            <a:pPr>
              <a:defRPr b="0" i="0" strike="noStrike" sz="131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DDDDD"/>
              </a:solidFill>
              <a:prstDash val="solid"/>
              <a:miter lim="8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310" u="none">
                    <a:solidFill>
                      <a:srgbClr val="DDDDDD"/>
                    </a:solidFill>
                    <a:latin typeface="Arial"/>
                  </a:defRPr>
                </a:pPr>
                <a:r>
                  <a:rPr b="0" i="0" strike="noStrike" sz="1310" u="none">
                    <a:solidFill>
                      <a:srgbClr val="DDDDDD"/>
                    </a:solidFill>
                    <a:latin typeface="Arial"/>
                  </a:rPr>
                  <a:t>VENDITE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DDDDDD"/>
            </a:solidFill>
            <a:prstDash val="solid"/>
            <a:miter lim="800000"/>
          </a:ln>
        </c:spPr>
        <c:txPr>
          <a:bodyPr rot="-5400000"/>
          <a:lstStyle/>
          <a:p>
            <a:pPr>
              <a:defRPr b="0" i="0" strike="noStrike" sz="131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750"/>
        <c:minorUnit val="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0813833"/>
          <c:y val="0.963945"/>
          <c:w val="0.799109"/>
          <c:h val="0.036055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31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noFill/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581168</xdr:colOff>
      <xdr:row>0</xdr:row>
      <xdr:rowOff>123010</xdr:rowOff>
    </xdr:from>
    <xdr:to>
      <xdr:col>25</xdr:col>
      <xdr:colOff>120028</xdr:colOff>
      <xdr:row>16</xdr:row>
      <xdr:rowOff>352359</xdr:rowOff>
    </xdr:to>
    <xdr:graphicFrame>
      <xdr:nvGraphicFramePr>
        <xdr:cNvPr id="2" name="Istogramma in pila 2D"/>
        <xdr:cNvGraphicFramePr/>
      </xdr:nvGraphicFramePr>
      <xdr:xfrm>
        <a:off x="9928368" y="123010"/>
        <a:ext cx="13254861" cy="785633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25" createdVersion="7">
  <cacheSource type="worksheet">
    <worksheetSource ref="A1:J26" sheet="Turismo Agenzia di viaggi"/>
  </cacheSource>
  <cacheFields count="10">
    <cacheField name="# Scontrino" numFmtId="0">
      <sharedItems containsSemiMixedTypes="0" containsNonDate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Destinazione" numFmtId="0">
      <sharedItems containsNonDate="0" count="6">
        <s v="Costa Rica"/>
        <s v="Ecuador"/>
        <s v="Bahamas"/>
        <s v="Spagna"/>
        <s v="Austria"/>
        <s v="Italia"/>
      </sharedItems>
    </cacheField>
    <cacheField name="Mese" numFmtId="0">
      <sharedItems containsNonDate="0" count="11">
        <s v="gennaio"/>
        <s v="febbraio"/>
        <s v="marzo"/>
        <s v="aprile"/>
        <s v="maggio"/>
        <s v="giugno"/>
        <s v="luglio"/>
        <s v="agosto"/>
        <s v="settembre"/>
        <s v="novembre"/>
        <s v="dicembre"/>
      </sharedItems>
    </cacheField>
    <cacheField name="Importo Scontrino" numFmtId="0">
      <sharedItems containsSemiMixedTypes="0" containsNonDate="0" containsString="0" containsNumber="1" containsInteger="1" minValue="139.11" maxValue="2490" count="24">
        <n v="1500"/>
        <n v="2300"/>
        <n v="700.34"/>
        <n v="624"/>
        <n v="500"/>
        <n v="1674"/>
        <n v="2100"/>
        <n v="2000"/>
        <n v="460"/>
        <n v="386"/>
        <n v="2490"/>
        <n v="2112"/>
        <n v="140.12"/>
        <n v="223.31"/>
        <n v="192.48"/>
        <n v="1910"/>
        <n v="360"/>
        <n v="300"/>
        <n v="150"/>
        <n v="250"/>
        <n v="222.64"/>
        <n v="199.64"/>
        <n v="166.98"/>
        <n v="139.11"/>
      </sharedItems>
    </cacheField>
    <cacheField name="Tipo" numFmtId="0">
      <sharedItems containsNonDate="0" count="4">
        <s v="Gruppo"/>
        <s v="Lavoro"/>
        <s v="Coppia"/>
        <s v="Solitaria"/>
      </sharedItems>
    </cacheField>
    <cacheField name="Regione" numFmtId="0">
      <sharedItems containsNonDate="0" containsString="0" containsBlank="1" count="1">
        <m/>
      </sharedItems>
    </cacheField>
    <cacheField name="Importo" numFmtId="0">
      <sharedItems containsNonDate="0" count="2">
        <s v="ALTO"/>
        <s v="BASSO"/>
      </sharedItems>
    </cacheField>
    <cacheField name=" " numFmtId="0">
      <sharedItems containsNonDate="0"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omanda" numFmtId="0">
      <sharedItems containsNonDate="0" containsBlank="1" longText="1" count="21">
        <s v="Come si chiama questo foglio?"/>
        <s v="Qual è una qualunque colonna non vuota in questo foglio?"/>
        <s v="Qual è una qualunque riga non vuota in questo foglio?"/>
        <s v="Qual è una qualunque cella non vuota in questo foglio?"/>
        <s v="Qual è il totale delle vendite per l'intero anno? (usate una funzione per stabilirlo)"/>
        <s v="Qual è il totale delle vendite per il mese di giugno? (anche qui usate una funzione)"/>
        <s v="Ordinate le righe in ordine dall’importo più alto al più basso. Qual è la provincia alla riga 15?"/>
        <s v="Usate la formattazione condizionale ed evidenziate tutti i valori maggiori di 2000 nella colonna degli importi."/>
        <s v="Quanti sono i valori evidenziati?"/>
        <s v="Quanti viaggi sono stati fatti verso le Bahamas? (numero delle vendite) (usate una funzione)"/>
        <s v="Quante vendite sono state fatte per l'Ecuador in aprile? (numero delle vendite) (usate una formula simile ma un po’ più complessa)"/>
        <s v="Quanti viaggi in solitaria (somma dell'importo) sono stati fatti a aprile?"/>
        <s v="Qual è l'importo medio di uno scontrino? (usate una funzione per calcolarlo)"/>
        <s v="Qual è l'importo medio di uno scontrino se consideriamo soltanto gli scontrini maggiori di €20? (potete arrotondare il risultato a due cifre decimali)"/>
        <s v="Qual è l'importo medio di uno scontrino se consideriamo soltanto gli scontrini minori di €1000? (potete arrotondare il risultato a due cifre decimali)"/>
        <s v="Come vedrete, la colonna Regione è vuota. Abbiamo però aggiunto i dati relativi alle città nel secondo foglio. Usate una funzione per popolare la colonna Città con i dati provenienti dal secondo foglio."/>
        <s v="Aggiungete una colonna a destra di Regione e chiamatela Importo. Aggiungete poi una funzione che ci dia un risultato per ogni riga così che ogni importo maggiore di €500 ci restituisca il valore “Alto”, e ciascun importo minore di questa cifra ci restituisca il valore “Basso”."/>
        <s v="Create una Tabella Pivot ed aggiungetela in un terzo foglio. Aggiungete i mesi nelle righe, i tipi nelle colonne e l’importo scontrino nei valori. Qual è la tipologia che ha avuto più vendite? (lasciate la tabella qui così saremo in grado di vederla)"/>
        <s v="Inserite un grafico (quello che ritenete più adatto) per visualizzare le vendite su base mensile"/>
        <s v="Guardando il grafico, sapete dire durante quale mese ci sono state più vendite?"/>
        <m/>
      </sharedItems>
    </cacheField>
    <cacheField name="Risposta" numFmtId="0">
      <sharedItems containsNonDate="0" containsBlank="1" containsMixedTypes="1" containsNumber="1" containsInteger="1" minValue="1" maxValue="23200.62" count="12">
        <s v="Turismo Agenzia di viaggi"/>
        <s v="A; B; C; D; E; G"/>
        <s v="1; 2; 3"/>
        <s v="A1"/>
        <n v="23200.62"/>
        <n v="2462.48"/>
        <m/>
        <s v="I valori evidenziati in rosso sono 5"/>
        <n v="3"/>
        <n v="1"/>
        <n v="928.0248"/>
        <n v="313.41375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25">
  <r>
    <x v="0"/>
    <x v="0"/>
    <x v="0"/>
    <x v="0"/>
    <x v="0"/>
    <x v="0"/>
    <x v="0"/>
    <x v="0"/>
    <x v="0"/>
    <x v="0"/>
  </r>
  <r>
    <x v="1"/>
    <x v="1"/>
    <x v="0"/>
    <x v="1"/>
    <x v="0"/>
    <x v="0"/>
    <x v="0"/>
    <x v="1"/>
    <x v="1"/>
    <x v="1"/>
  </r>
  <r>
    <x v="2"/>
    <x v="0"/>
    <x v="0"/>
    <x v="2"/>
    <x v="1"/>
    <x v="0"/>
    <x v="0"/>
    <x v="2"/>
    <x v="2"/>
    <x v="2"/>
  </r>
  <r>
    <x v="3"/>
    <x v="0"/>
    <x v="1"/>
    <x v="3"/>
    <x v="0"/>
    <x v="0"/>
    <x v="0"/>
    <x v="3"/>
    <x v="3"/>
    <x v="3"/>
  </r>
  <r>
    <x v="4"/>
    <x v="0"/>
    <x v="1"/>
    <x v="4"/>
    <x v="2"/>
    <x v="0"/>
    <x v="1"/>
    <x v="4"/>
    <x v="4"/>
    <x v="4"/>
  </r>
  <r>
    <x v="5"/>
    <x v="2"/>
    <x v="2"/>
    <x v="5"/>
    <x v="0"/>
    <x v="0"/>
    <x v="0"/>
    <x v="5"/>
    <x v="5"/>
    <x v="5"/>
  </r>
  <r>
    <x v="6"/>
    <x v="2"/>
    <x v="2"/>
    <x v="6"/>
    <x v="2"/>
    <x v="0"/>
    <x v="0"/>
    <x v="6"/>
    <x v="6"/>
    <x v="6"/>
  </r>
  <r>
    <x v="7"/>
    <x v="2"/>
    <x v="3"/>
    <x v="7"/>
    <x v="0"/>
    <x v="0"/>
    <x v="0"/>
    <x v="7"/>
    <x v="7"/>
    <x v="6"/>
  </r>
  <r>
    <x v="8"/>
    <x v="3"/>
    <x v="3"/>
    <x v="8"/>
    <x v="2"/>
    <x v="0"/>
    <x v="1"/>
    <x v="8"/>
    <x v="8"/>
    <x v="7"/>
  </r>
  <r>
    <x v="9"/>
    <x v="3"/>
    <x v="3"/>
    <x v="9"/>
    <x v="1"/>
    <x v="0"/>
    <x v="1"/>
    <x v="9"/>
    <x v="9"/>
    <x v="8"/>
  </r>
  <r>
    <x v="10"/>
    <x v="1"/>
    <x v="3"/>
    <x v="6"/>
    <x v="3"/>
    <x v="0"/>
    <x v="0"/>
    <x v="10"/>
    <x v="10"/>
    <x v="8"/>
  </r>
  <r>
    <x v="11"/>
    <x v="1"/>
    <x v="3"/>
    <x v="10"/>
    <x v="0"/>
    <x v="0"/>
    <x v="0"/>
    <x v="11"/>
    <x v="11"/>
    <x v="9"/>
  </r>
  <r>
    <x v="12"/>
    <x v="1"/>
    <x v="3"/>
    <x v="11"/>
    <x v="2"/>
    <x v="0"/>
    <x v="0"/>
    <x v="12"/>
    <x v="12"/>
    <x v="10"/>
  </r>
  <r>
    <x v="13"/>
    <x v="4"/>
    <x v="4"/>
    <x v="12"/>
    <x v="1"/>
    <x v="0"/>
    <x v="1"/>
    <x v="13"/>
    <x v="13"/>
    <x v="10"/>
  </r>
  <r>
    <x v="14"/>
    <x v="4"/>
    <x v="4"/>
    <x v="13"/>
    <x v="2"/>
    <x v="0"/>
    <x v="1"/>
    <x v="14"/>
    <x v="14"/>
    <x v="11"/>
  </r>
  <r>
    <x v="15"/>
    <x v="5"/>
    <x v="5"/>
    <x v="14"/>
    <x v="1"/>
    <x v="0"/>
    <x v="1"/>
    <x v="15"/>
    <x v="15"/>
    <x v="6"/>
  </r>
  <r>
    <x v="16"/>
    <x v="1"/>
    <x v="5"/>
    <x v="15"/>
    <x v="2"/>
    <x v="0"/>
    <x v="0"/>
    <x v="16"/>
    <x v="16"/>
    <x v="6"/>
  </r>
  <r>
    <x v="17"/>
    <x v="4"/>
    <x v="5"/>
    <x v="16"/>
    <x v="1"/>
    <x v="0"/>
    <x v="1"/>
    <x v="17"/>
    <x v="17"/>
    <x v="6"/>
  </r>
  <r>
    <x v="18"/>
    <x v="4"/>
    <x v="6"/>
    <x v="17"/>
    <x v="3"/>
    <x v="0"/>
    <x v="1"/>
    <x v="18"/>
    <x v="18"/>
    <x v="6"/>
  </r>
  <r>
    <x v="19"/>
    <x v="5"/>
    <x v="7"/>
    <x v="18"/>
    <x v="1"/>
    <x v="0"/>
    <x v="1"/>
    <x v="19"/>
    <x v="19"/>
    <x v="6"/>
  </r>
  <r>
    <x v="20"/>
    <x v="5"/>
    <x v="7"/>
    <x v="19"/>
    <x v="3"/>
    <x v="0"/>
    <x v="1"/>
    <x v="20"/>
    <x v="20"/>
    <x v="6"/>
  </r>
  <r>
    <x v="21"/>
    <x v="3"/>
    <x v="8"/>
    <x v="20"/>
    <x v="1"/>
    <x v="0"/>
    <x v="1"/>
    <x v="20"/>
    <x v="20"/>
    <x v="6"/>
  </r>
  <r>
    <x v="22"/>
    <x v="3"/>
    <x v="8"/>
    <x v="21"/>
    <x v="2"/>
    <x v="0"/>
    <x v="1"/>
    <x v="20"/>
    <x v="20"/>
    <x v="6"/>
  </r>
  <r>
    <x v="23"/>
    <x v="4"/>
    <x v="9"/>
    <x v="22"/>
    <x v="3"/>
    <x v="0"/>
    <x v="1"/>
    <x v="20"/>
    <x v="20"/>
    <x v="6"/>
  </r>
  <r>
    <x v="24"/>
    <x v="4"/>
    <x v="10"/>
    <x v="23"/>
    <x v="2"/>
    <x v="0"/>
    <x v="1"/>
    <x v="20"/>
    <x v="20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Tabella Pivot Agenzia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F15" firstHeaderRow="1" firstDataRow="2" firstDataCol="1"/>
  <pivotFields count="10">
    <pivotField name="# Scontrino" compact="0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 sd="0"/>
      </items>
    </pivotField>
    <pivotField name="Destinazione" compact="0" outline="0" showAll="0">
      <items count="7">
        <item x="4"/>
        <item x="2"/>
        <item x="0"/>
        <item x="1"/>
        <item x="5"/>
        <item x="3"/>
        <item t="default" sd="0"/>
      </items>
    </pivotField>
    <pivotField name="Mese" axis="axisRow" compact="0" numFmtId="49" outline="0" showAll="0" sortType="ascending">
      <items count="12">
        <item x="7"/>
        <item x="3"/>
        <item x="10"/>
        <item x="1"/>
        <item x="0"/>
        <item x="5"/>
        <item x="6"/>
        <item x="4"/>
        <item x="2"/>
        <item x="9"/>
        <item x="8"/>
        <item t="default" sd="0"/>
      </items>
    </pivotField>
    <pivotField name="Importo Scontrino" axis="axisValues" dataField="1" compact="0" outline="0" showAll="0"/>
    <pivotField name="Tipo" axis="axisCol" compact="0" numFmtId="49" outline="0" showAll="0" sortType="ascending">
      <items count="5">
        <item x="2"/>
        <item x="0"/>
        <item x="1"/>
        <item x="3"/>
        <item t="default" sd="0"/>
      </items>
    </pivotField>
    <pivotField name="Regione" compact="0" outline="0" showAll="0">
      <items count="2">
        <item sd="0" x="0"/>
        <item t="default" sd="0"/>
      </items>
    </pivotField>
    <pivotField name="Importo" compact="0" outline="0" showAll="0">
      <items count="3">
        <item x="0"/>
        <item x="1"/>
        <item t="default" sd="0"/>
      </items>
    </pivotField>
    <pivotField name="H" compact="0" outline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 sd="0"/>
      </items>
    </pivotField>
    <pivotField name="Domanda" compact="0" outline="0" showAll="0">
      <items count="22">
        <item x="16"/>
        <item x="0"/>
        <item x="15"/>
        <item x="17"/>
        <item x="19"/>
        <item x="18"/>
        <item x="6"/>
        <item x="5"/>
        <item x="4"/>
        <item x="13"/>
        <item x="14"/>
        <item x="12"/>
        <item x="3"/>
        <item x="1"/>
        <item x="2"/>
        <item x="10"/>
        <item x="8"/>
        <item x="11"/>
        <item x="9"/>
        <item x="7"/>
        <item x="20"/>
        <item t="default" sd="0"/>
      </items>
    </pivotField>
    <pivotField name="Risposta" compact="0" outline="0" showAll="0">
      <items count="13">
        <item x="2"/>
        <item x="3"/>
        <item x="1"/>
        <item x="0"/>
        <item x="5"/>
        <item x="4"/>
        <item x="6"/>
        <item x="7"/>
        <item x="9"/>
        <item x="8"/>
        <item x="11"/>
        <item x="10"/>
        <item t="default" sd="0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omma di Importo Scontrino" fld="3" numFmtId="59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6"/>
  <sheetViews>
    <sheetView workbookViewId="0" showGridLines="0" defaultGridColor="1">
      <pane topLeftCell="A2" xSplit="0" ySplit="1" activePane="bottomLeft" state="frozen"/>
    </sheetView>
  </sheetViews>
  <sheetFormatPr defaultColWidth="14.4" defaultRowHeight="15" customHeight="1" outlineLevelRow="0" outlineLevelCol="0"/>
  <cols>
    <col min="1" max="1" width="13.8906" style="1" customWidth="1"/>
    <col min="2" max="2" width="13.6016" style="1" customWidth="1"/>
    <col min="3" max="3" width="10" style="1" customWidth="1"/>
    <col min="4" max="4" width="18.6016" style="1" customWidth="1"/>
    <col min="5" max="5" width="8.60156" style="1" customWidth="1"/>
    <col min="6" max="6" width="18.4062" style="1" customWidth="1"/>
    <col min="7" max="7" width="9.21094" style="1" customWidth="1"/>
    <col min="8" max="8" width="3.21094" style="1" customWidth="1"/>
    <col min="9" max="9" width="32.3984" style="1" customWidth="1"/>
    <col min="10" max="10" width="19.375" style="1" customWidth="1"/>
    <col min="11" max="16384" width="14.42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4">
        <v>7</v>
      </c>
      <c r="I1" t="s" s="4">
        <v>8</v>
      </c>
      <c r="J1" t="s" s="5">
        <v>9</v>
      </c>
    </row>
    <row r="2" ht="23.45" customHeight="1">
      <c r="A2" s="6">
        <v>1</v>
      </c>
      <c r="B2" t="s" s="7">
        <v>10</v>
      </c>
      <c r="C2" t="s" s="8">
        <v>11</v>
      </c>
      <c r="D2" s="9">
        <v>1500</v>
      </c>
      <c r="E2" t="s" s="8">
        <v>12</v>
      </c>
      <c r="F2" t="s" s="10">
        <f>_xlfn.XLOOKUP(B2,'Regione'!A2:A7,'Regione'!B2:B7,"",0,1)</f>
        <v>13</v>
      </c>
      <c r="G2" t="s" s="8">
        <f>IF(D2&gt;500,"ALTO","BASSO")</f>
        <v>14</v>
      </c>
      <c r="H2" s="11">
        <v>1</v>
      </c>
      <c r="I2" t="s" s="12">
        <v>15</v>
      </c>
      <c r="J2" t="s" s="13">
        <v>16</v>
      </c>
    </row>
    <row r="3" ht="23.45" customHeight="1">
      <c r="A3" s="6">
        <v>2</v>
      </c>
      <c r="B3" t="s" s="7">
        <v>17</v>
      </c>
      <c r="C3" t="s" s="8">
        <v>11</v>
      </c>
      <c r="D3" s="9">
        <v>2300</v>
      </c>
      <c r="E3" t="s" s="8">
        <v>12</v>
      </c>
      <c r="F3" t="s" s="10">
        <f>_xlfn.XLOOKUP(B3,'Regione'!A2:A7,'Regione'!B2:B7,"",0,1)</f>
        <v>18</v>
      </c>
      <c r="G3" t="s" s="8">
        <f>IF(D3&gt;500,"ALTO","BASSO")</f>
        <v>14</v>
      </c>
      <c r="H3" s="11">
        <v>2</v>
      </c>
      <c r="I3" t="s" s="12">
        <v>19</v>
      </c>
      <c r="J3" t="s" s="13">
        <v>20</v>
      </c>
    </row>
    <row r="4" ht="23.45" customHeight="1">
      <c r="A4" s="6">
        <v>3</v>
      </c>
      <c r="B4" t="s" s="7">
        <v>10</v>
      </c>
      <c r="C4" t="s" s="8">
        <v>11</v>
      </c>
      <c r="D4" s="9">
        <v>700.34</v>
      </c>
      <c r="E4" t="s" s="8">
        <v>21</v>
      </c>
      <c r="F4" t="s" s="10">
        <f>_xlfn.XLOOKUP(B4,'Regione'!A2:A7,'Regione'!B2:B7,"",0,1)</f>
        <v>13</v>
      </c>
      <c r="G4" t="s" s="8">
        <f>IF(D4&gt;500,"ALTO","BASSO")</f>
        <v>14</v>
      </c>
      <c r="H4" s="11">
        <v>3</v>
      </c>
      <c r="I4" t="s" s="12">
        <v>22</v>
      </c>
      <c r="J4" t="s" s="13">
        <v>23</v>
      </c>
    </row>
    <row r="5" ht="36.7" customHeight="1">
      <c r="A5" s="6">
        <v>4</v>
      </c>
      <c r="B5" t="s" s="7">
        <v>10</v>
      </c>
      <c r="C5" t="s" s="8">
        <v>24</v>
      </c>
      <c r="D5" s="9">
        <v>624</v>
      </c>
      <c r="E5" t="s" s="8">
        <v>12</v>
      </c>
      <c r="F5" t="s" s="10">
        <f>_xlfn.XLOOKUP(B5,'Regione'!A2:A7,'Regione'!B2:B7,"")</f>
        <v>13</v>
      </c>
      <c r="G5" t="s" s="8">
        <f>IF(D5&gt;500,"ALTO","BASSO")</f>
        <v>14</v>
      </c>
      <c r="H5" s="11">
        <v>4</v>
      </c>
      <c r="I5" t="s" s="12">
        <v>25</v>
      </c>
      <c r="J5" t="s" s="13">
        <v>26</v>
      </c>
    </row>
    <row r="6" ht="47.4" customHeight="1">
      <c r="A6" s="6">
        <v>5</v>
      </c>
      <c r="B6" t="s" s="7">
        <v>10</v>
      </c>
      <c r="C6" t="s" s="8">
        <v>24</v>
      </c>
      <c r="D6" s="9">
        <v>500</v>
      </c>
      <c r="E6" t="s" s="8">
        <v>27</v>
      </c>
      <c r="F6" t="s" s="10">
        <f>_xlfn.XLOOKUP(B6,'Regione'!A5:A7,'Regione'!B5:B7,"",0,1)</f>
        <v>13</v>
      </c>
      <c r="G6" t="s" s="8">
        <f>IF(D6&gt;500,"ALTO","BASSO")</f>
        <v>28</v>
      </c>
      <c r="H6" s="11">
        <v>5</v>
      </c>
      <c r="I6" t="s" s="12">
        <v>29</v>
      </c>
      <c r="J6" s="14">
        <f>SUM(D2:D26)</f>
        <v>23200.62</v>
      </c>
    </row>
    <row r="7" ht="36.7" customHeight="1">
      <c r="A7" s="6">
        <v>6</v>
      </c>
      <c r="B7" t="s" s="7">
        <v>30</v>
      </c>
      <c r="C7" t="s" s="8">
        <v>31</v>
      </c>
      <c r="D7" s="9">
        <v>1674</v>
      </c>
      <c r="E7" t="s" s="8">
        <v>12</v>
      </c>
      <c r="F7" t="s" s="10">
        <f>_xlfn.XLOOKUP(B7,'Regione'!A2:A7,'Regione'!B2:B7,"")</f>
        <v>32</v>
      </c>
      <c r="G7" t="s" s="8">
        <f>IF(D7&gt;500,"ALTO","BASSO")</f>
        <v>14</v>
      </c>
      <c r="H7" s="11">
        <v>6</v>
      </c>
      <c r="I7" t="s" s="12">
        <v>33</v>
      </c>
      <c r="J7" s="14">
        <f>SUM(D17:D19)</f>
        <v>2462.48</v>
      </c>
    </row>
    <row r="8" ht="36.7" customHeight="1">
      <c r="A8" s="6">
        <v>7</v>
      </c>
      <c r="B8" t="s" s="7">
        <v>30</v>
      </c>
      <c r="C8" t="s" s="8">
        <v>31</v>
      </c>
      <c r="D8" s="9">
        <v>2100</v>
      </c>
      <c r="E8" t="s" s="8">
        <v>27</v>
      </c>
      <c r="F8" t="s" s="10">
        <f>_xlfn.XLOOKUP(B8,'Regione'!A2:A7,'Regione'!B2:B7,"",0,1)</f>
        <v>32</v>
      </c>
      <c r="G8" t="s" s="8">
        <f>IF(D8&gt;500,"ALTO","BASSO")</f>
        <v>14</v>
      </c>
      <c r="H8" s="11">
        <v>7</v>
      </c>
      <c r="I8" t="s" s="12">
        <v>34</v>
      </c>
      <c r="J8" t="s" s="15">
        <v>35</v>
      </c>
    </row>
    <row r="9" ht="63.3" customHeight="1">
      <c r="A9" s="6">
        <v>8</v>
      </c>
      <c r="B9" t="s" s="7">
        <v>30</v>
      </c>
      <c r="C9" t="s" s="8">
        <v>36</v>
      </c>
      <c r="D9" s="9">
        <v>2000</v>
      </c>
      <c r="E9" t="s" s="8">
        <v>12</v>
      </c>
      <c r="F9" t="s" s="10">
        <f>_xlfn.XLOOKUP(B9,'Regione'!A2:A7,'Regione'!B2:B7,"")</f>
        <v>32</v>
      </c>
      <c r="G9" t="s" s="8">
        <f>IF(D9&gt;500,"ALTO","BASSO")</f>
        <v>14</v>
      </c>
      <c r="H9" s="11">
        <v>8</v>
      </c>
      <c r="I9" t="s" s="12">
        <v>37</v>
      </c>
      <c r="J9" s="16"/>
    </row>
    <row r="10" ht="23.45" customHeight="1">
      <c r="A10" s="6">
        <v>9</v>
      </c>
      <c r="B10" t="s" s="7">
        <v>38</v>
      </c>
      <c r="C10" t="s" s="8">
        <v>36</v>
      </c>
      <c r="D10" s="9">
        <v>460</v>
      </c>
      <c r="E10" t="s" s="8">
        <v>27</v>
      </c>
      <c r="F10" t="s" s="10">
        <f>_xlfn.XLOOKUP(B10,'Regione'!A2:A7,'Regione'!B2:B7,"",0,1)</f>
        <v>39</v>
      </c>
      <c r="G10" t="s" s="8">
        <f>IF(D10&gt;500,"ALTO","BASSO")</f>
        <v>28</v>
      </c>
      <c r="H10" s="11">
        <v>9</v>
      </c>
      <c r="I10" t="s" s="12">
        <v>40</v>
      </c>
      <c r="J10" t="s" s="13">
        <v>41</v>
      </c>
    </row>
    <row r="11" ht="41" customHeight="1">
      <c r="A11" s="6">
        <v>10</v>
      </c>
      <c r="B11" t="s" s="7">
        <v>38</v>
      </c>
      <c r="C11" t="s" s="8">
        <v>36</v>
      </c>
      <c r="D11" s="9">
        <v>386</v>
      </c>
      <c r="E11" t="s" s="8">
        <v>21</v>
      </c>
      <c r="F11" t="s" s="10">
        <f>_xlfn.XLOOKUP(B11,'Regione'!A2:A7,'Regione'!B2:B7,"")</f>
        <v>39</v>
      </c>
      <c r="G11" t="s" s="8">
        <f>IF(D11&gt;500,"ALTO","BASSO")</f>
        <v>28</v>
      </c>
      <c r="H11" s="11">
        <v>10</v>
      </c>
      <c r="I11" t="s" s="12">
        <v>42</v>
      </c>
      <c r="J11" s="17">
        <f>COUNTIF(B2:B26,"Bahamas")</f>
        <v>3</v>
      </c>
    </row>
    <row r="12" ht="47.1" customHeight="1">
      <c r="A12" s="6">
        <v>11</v>
      </c>
      <c r="B12" t="s" s="7">
        <v>17</v>
      </c>
      <c r="C12" t="s" s="8">
        <v>36</v>
      </c>
      <c r="D12" s="9">
        <v>2100</v>
      </c>
      <c r="E12" t="s" s="8">
        <v>43</v>
      </c>
      <c r="F12" t="s" s="10">
        <f>_xlfn.XLOOKUP(B12,'Regione'!A2:A7,'Regione'!B2:B7,"",0,1)</f>
        <v>18</v>
      </c>
      <c r="G12" t="s" s="8">
        <f>IF(D12&gt;500,"ALTO","BASSO")</f>
        <v>14</v>
      </c>
      <c r="H12" s="11">
        <v>11</v>
      </c>
      <c r="I12" t="s" s="12">
        <v>44</v>
      </c>
      <c r="J12" s="17">
        <f>_xlfn.COUNTIFS(B2:B26,"Ecuador",C2:C26,"aprile")</f>
        <v>3</v>
      </c>
    </row>
    <row r="13" ht="40.5" customHeight="1">
      <c r="A13" s="6">
        <v>12</v>
      </c>
      <c r="B13" t="s" s="7">
        <v>17</v>
      </c>
      <c r="C13" t="s" s="8">
        <v>36</v>
      </c>
      <c r="D13" s="9">
        <v>2490</v>
      </c>
      <c r="E13" t="s" s="8">
        <v>12</v>
      </c>
      <c r="F13" t="s" s="10">
        <f>_xlfn.XLOOKUP(B13,'Regione'!A2:A7,'Regione'!B2:B7,"")</f>
        <v>18</v>
      </c>
      <c r="G13" t="s" s="8">
        <f>IF(D13&gt;500,"ALTO","BASSO")</f>
        <v>14</v>
      </c>
      <c r="H13" s="11">
        <v>12</v>
      </c>
      <c r="I13" t="s" s="12">
        <v>45</v>
      </c>
      <c r="J13" s="14">
        <f>_xlfn.SUMIFS(D2:D26,E2:E26,"Solitaria",C2:C26,"aprile")</f>
        <v>2100</v>
      </c>
    </row>
    <row r="14" ht="41.85" customHeight="1">
      <c r="A14" s="6">
        <v>13</v>
      </c>
      <c r="B14" t="s" s="7">
        <v>17</v>
      </c>
      <c r="C14" t="s" s="8">
        <v>36</v>
      </c>
      <c r="D14" s="9">
        <v>2112</v>
      </c>
      <c r="E14" t="s" s="8">
        <v>27</v>
      </c>
      <c r="F14" t="s" s="10">
        <f>_xlfn.XLOOKUP(B14,'Regione'!A2:A7,'Regione'!B2:B7,"")</f>
        <v>18</v>
      </c>
      <c r="G14" t="s" s="8">
        <f>IF(D14&gt;500,"ALTO","BASSO")</f>
        <v>14</v>
      </c>
      <c r="H14" s="11">
        <v>13</v>
      </c>
      <c r="I14" t="s" s="12">
        <v>46</v>
      </c>
      <c r="J14" s="14">
        <f>AVERAGEA(D2:D26)</f>
        <v>928.0248</v>
      </c>
    </row>
    <row r="15" ht="44.2" customHeight="1">
      <c r="A15" s="6">
        <v>14</v>
      </c>
      <c r="B15" t="s" s="8">
        <v>47</v>
      </c>
      <c r="C15" t="s" s="8">
        <v>48</v>
      </c>
      <c r="D15" s="9">
        <v>140.12</v>
      </c>
      <c r="E15" t="s" s="8">
        <v>21</v>
      </c>
      <c r="F15" t="s" s="10">
        <f>_xlfn.XLOOKUP(B15,'Regione'!A2:A7,'Regione'!B2:B7,"")</f>
        <v>49</v>
      </c>
      <c r="G15" t="s" s="8">
        <f>IF(D15&gt;500,"ALTO","BASSO")</f>
        <v>28</v>
      </c>
      <c r="H15" s="11">
        <v>14</v>
      </c>
      <c r="I15" t="s" s="12">
        <v>50</v>
      </c>
      <c r="J15" s="14">
        <f>_xlfn.AVERAGEIF(D2:D26,"&gt;20")</f>
        <v>928.0248</v>
      </c>
    </row>
    <row r="16" ht="57.65" customHeight="1">
      <c r="A16" s="6">
        <v>15</v>
      </c>
      <c r="B16" t="s" s="8">
        <v>47</v>
      </c>
      <c r="C16" t="s" s="8">
        <v>48</v>
      </c>
      <c r="D16" s="9">
        <v>223.31</v>
      </c>
      <c r="E16" t="s" s="8">
        <v>27</v>
      </c>
      <c r="F16" t="s" s="10">
        <f>_xlfn.XLOOKUP(B16,'Regione'!A2:A7,'Regione'!B2:B7,"")</f>
        <v>49</v>
      </c>
      <c r="G16" t="s" s="8">
        <f>IF(D16&gt;500,"ALTO","BASSO")</f>
        <v>28</v>
      </c>
      <c r="H16" s="11">
        <v>15</v>
      </c>
      <c r="I16" t="s" s="12">
        <v>51</v>
      </c>
      <c r="J16" s="14">
        <f>_xlfn.AVERAGEIF(D2:D26,"&lt;1000")</f>
        <v>313.41375</v>
      </c>
    </row>
    <row r="17" ht="54.6" customHeight="1">
      <c r="A17" s="6">
        <v>16</v>
      </c>
      <c r="B17" t="s" s="18">
        <v>52</v>
      </c>
      <c r="C17" t="s" s="8">
        <v>53</v>
      </c>
      <c r="D17" s="9">
        <v>192.48</v>
      </c>
      <c r="E17" t="s" s="8">
        <v>21</v>
      </c>
      <c r="F17" t="s" s="10">
        <f>_xlfn.XLOOKUP(B17,'Regione'!A2:A7,'Regione'!B2:B7,"",0,1)</f>
        <v>54</v>
      </c>
      <c r="G17" t="s" s="8">
        <f>IF(D17&gt;500,"ALTO","BASSO")</f>
        <v>28</v>
      </c>
      <c r="H17" s="11">
        <v>16</v>
      </c>
      <c r="I17" t="s" s="12">
        <v>55</v>
      </c>
      <c r="J17" s="16"/>
    </row>
    <row r="18" ht="68.6" customHeight="1">
      <c r="A18" s="6">
        <v>17</v>
      </c>
      <c r="B18" t="s" s="7">
        <v>17</v>
      </c>
      <c r="C18" t="s" s="8">
        <v>53</v>
      </c>
      <c r="D18" s="9">
        <v>1910</v>
      </c>
      <c r="E18" t="s" s="8">
        <v>27</v>
      </c>
      <c r="F18" t="s" s="10">
        <f>_xlfn.XLOOKUP(B18,'Regione'!A2:A7,'Regione'!B2:B7,"")</f>
        <v>18</v>
      </c>
      <c r="G18" t="s" s="8">
        <f>IF(D18&gt;500,"ALTO","BASSO")</f>
        <v>14</v>
      </c>
      <c r="H18" s="11">
        <v>17</v>
      </c>
      <c r="I18" t="s" s="12">
        <v>56</v>
      </c>
      <c r="J18" s="16"/>
    </row>
    <row r="19" ht="90.65" customHeight="1">
      <c r="A19" s="6">
        <v>18</v>
      </c>
      <c r="B19" t="s" s="8">
        <v>47</v>
      </c>
      <c r="C19" t="s" s="8">
        <v>53</v>
      </c>
      <c r="D19" s="9">
        <v>360</v>
      </c>
      <c r="E19" t="s" s="8">
        <v>21</v>
      </c>
      <c r="F19" t="s" s="10">
        <f>_xlfn.XLOOKUP(B19,'Regione'!A2:A7,'Regione'!B2:B7,"")</f>
        <v>49</v>
      </c>
      <c r="G19" t="s" s="8">
        <f>IF(D19&gt;500,"ALTO","BASSO")</f>
        <v>28</v>
      </c>
      <c r="H19" s="11">
        <v>18</v>
      </c>
      <c r="I19" t="s" s="12">
        <v>57</v>
      </c>
      <c r="J19" t="s" s="13">
        <v>12</v>
      </c>
    </row>
    <row r="20" ht="44.55" customHeight="1">
      <c r="A20" s="6">
        <v>19</v>
      </c>
      <c r="B20" t="s" s="8">
        <v>47</v>
      </c>
      <c r="C20" t="s" s="8">
        <v>58</v>
      </c>
      <c r="D20" s="9">
        <v>300</v>
      </c>
      <c r="E20" t="s" s="8">
        <v>43</v>
      </c>
      <c r="F20" t="s" s="10">
        <f>_xlfn.XLOOKUP(B20,'Regione'!A2:A7,'Regione'!B2:B7,"")</f>
        <v>49</v>
      </c>
      <c r="G20" t="s" s="8">
        <f>IF(D20&gt;500,"ALTO","BASSO")</f>
        <v>28</v>
      </c>
      <c r="H20" s="11">
        <v>19</v>
      </c>
      <c r="I20" t="s" s="12">
        <v>59</v>
      </c>
      <c r="J20" s="16"/>
    </row>
    <row r="21" ht="31.2" customHeight="1">
      <c r="A21" s="6">
        <v>20</v>
      </c>
      <c r="B21" t="s" s="18">
        <v>52</v>
      </c>
      <c r="C21" t="s" s="8">
        <v>60</v>
      </c>
      <c r="D21" s="9">
        <v>150</v>
      </c>
      <c r="E21" t="s" s="8">
        <v>21</v>
      </c>
      <c r="F21" t="s" s="10">
        <f>_xlfn.XLOOKUP(B21,'Regione'!A2:A7,'Regione'!B2:B7,"")</f>
        <v>54</v>
      </c>
      <c r="G21" t="s" s="8">
        <f>IF(D21&gt;500,"ALTO","BASSO")</f>
        <v>28</v>
      </c>
      <c r="H21" s="11">
        <v>20</v>
      </c>
      <c r="I21" t="s" s="12">
        <v>61</v>
      </c>
      <c r="J21" s="19">
        <v>45383</v>
      </c>
    </row>
    <row r="22" ht="20.35" customHeight="1">
      <c r="A22" s="6">
        <v>21</v>
      </c>
      <c r="B22" t="s" s="18">
        <v>52</v>
      </c>
      <c r="C22" t="s" s="8">
        <v>60</v>
      </c>
      <c r="D22" s="9">
        <v>250</v>
      </c>
      <c r="E22" t="s" s="8">
        <v>43</v>
      </c>
      <c r="F22" t="s" s="10">
        <f>_xlfn.XLOOKUP(B22,'Regione'!A2:A7,'Regione'!B2:B7,"")</f>
        <v>54</v>
      </c>
      <c r="G22" t="s" s="8">
        <f>IF(D22&gt;500,"ALTO","BASSO")</f>
        <v>28</v>
      </c>
      <c r="H22" s="20"/>
      <c r="I22" s="20"/>
      <c r="J22" s="16"/>
    </row>
    <row r="23" ht="23.45" customHeight="1">
      <c r="A23" s="6">
        <v>22</v>
      </c>
      <c r="B23" t="s" s="8">
        <v>38</v>
      </c>
      <c r="C23" t="s" s="8">
        <v>62</v>
      </c>
      <c r="D23" s="9">
        <v>222.64</v>
      </c>
      <c r="E23" t="s" s="8">
        <v>21</v>
      </c>
      <c r="F23" t="s" s="10">
        <f>_xlfn.XLOOKUP(B23,'Regione'!A2:A7,'Regione'!B2:B7,"")</f>
        <v>39</v>
      </c>
      <c r="G23" t="s" s="8">
        <f>IF(D23&gt;500,"ALTO","BASSO")</f>
        <v>28</v>
      </c>
      <c r="H23" s="20"/>
      <c r="I23" s="20"/>
      <c r="J23" s="16"/>
    </row>
    <row r="24" ht="23.45" customHeight="1">
      <c r="A24" s="6">
        <v>23</v>
      </c>
      <c r="B24" t="s" s="8">
        <v>38</v>
      </c>
      <c r="C24" t="s" s="8">
        <v>62</v>
      </c>
      <c r="D24" s="9">
        <v>199.64</v>
      </c>
      <c r="E24" t="s" s="8">
        <v>27</v>
      </c>
      <c r="F24" t="s" s="10">
        <f>_xlfn.XLOOKUP(B24,'Regione'!A2:A7,'Regione'!B2:B7,"")</f>
        <v>39</v>
      </c>
      <c r="G24" t="s" s="8">
        <f>IF(D24&gt;500,"ALTO","BASSO")</f>
        <v>28</v>
      </c>
      <c r="H24" s="20"/>
      <c r="I24" s="20"/>
      <c r="J24" s="16"/>
    </row>
    <row r="25" ht="23.45" customHeight="1">
      <c r="A25" s="6">
        <v>24</v>
      </c>
      <c r="B25" t="s" s="8">
        <v>47</v>
      </c>
      <c r="C25" t="s" s="8">
        <v>63</v>
      </c>
      <c r="D25" s="9">
        <v>166.98</v>
      </c>
      <c r="E25" t="s" s="8">
        <v>43</v>
      </c>
      <c r="F25" t="s" s="10">
        <f>_xlfn.XLOOKUP(B25,'Regione'!A2:A7,'Regione'!B2:B7,"")</f>
        <v>49</v>
      </c>
      <c r="G25" t="s" s="8">
        <f>IF(D25&gt;500,"ALTO","BASSO")</f>
        <v>28</v>
      </c>
      <c r="H25" s="20"/>
      <c r="I25" s="20"/>
      <c r="J25" s="16"/>
    </row>
    <row r="26" ht="23.45" customHeight="1">
      <c r="A26" s="6">
        <v>25</v>
      </c>
      <c r="B26" t="s" s="8">
        <v>47</v>
      </c>
      <c r="C26" t="s" s="8">
        <v>64</v>
      </c>
      <c r="D26" s="9">
        <v>139.11</v>
      </c>
      <c r="E26" t="s" s="8">
        <v>27</v>
      </c>
      <c r="F26" t="s" s="10">
        <f>_xlfn.XLOOKUP(B26,'Regione'!A2:A7,'Regione'!B2:B7,"")</f>
        <v>49</v>
      </c>
      <c r="G26" t="s" s="8">
        <f>IF(D26&gt;500,"ALTO","BASSO")</f>
        <v>28</v>
      </c>
      <c r="H26" s="20"/>
      <c r="I26" s="20"/>
      <c r="J26" s="21"/>
    </row>
  </sheetData>
  <conditionalFormatting sqref="D2:D26">
    <cfRule type="cellIs" dxfId="0" priority="1" operator="greaterThan" stopIfTrue="1">
      <formula>2000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4.4" defaultRowHeight="15" customHeight="1" outlineLevelRow="0" outlineLevelCol="0"/>
  <cols>
    <col min="1" max="1" width="14.4219" style="22" customWidth="1"/>
    <col min="2" max="2" width="28.6016" style="22" customWidth="1"/>
    <col min="3" max="16384" width="14.4219" style="22" customWidth="1"/>
  </cols>
  <sheetData>
    <row r="1" ht="15.75" customHeight="1">
      <c r="A1" t="s" s="23">
        <v>65</v>
      </c>
      <c r="B1" t="s" s="24">
        <v>1</v>
      </c>
    </row>
    <row r="2" ht="15.75" customHeight="1">
      <c r="A2" t="s" s="25">
        <v>52</v>
      </c>
      <c r="B2" t="s" s="26">
        <v>66</v>
      </c>
    </row>
    <row r="3" ht="15.75" customHeight="1">
      <c r="A3" t="s" s="27">
        <v>30</v>
      </c>
      <c r="B3" t="s" s="28">
        <v>67</v>
      </c>
    </row>
    <row r="4" ht="15.75" customHeight="1">
      <c r="A4" t="s" s="29">
        <v>47</v>
      </c>
      <c r="B4" t="s" s="29">
        <v>68</v>
      </c>
    </row>
    <row r="5" ht="15.75" customHeight="1">
      <c r="A5" t="s" s="29">
        <v>38</v>
      </c>
      <c r="B5" t="s" s="30">
        <v>35</v>
      </c>
    </row>
    <row r="6" ht="15.75" customHeight="1">
      <c r="A6" t="s" s="31">
        <v>10</v>
      </c>
      <c r="B6" t="s" s="31">
        <v>69</v>
      </c>
    </row>
    <row r="7" ht="15.75" customHeight="1">
      <c r="A7" t="s" s="32">
        <v>17</v>
      </c>
      <c r="B7" t="s" s="32">
        <v>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/>
  </sheetViews>
  <sheetFormatPr defaultColWidth="16" defaultRowHeight="12.2" customHeight="1" outlineLevelRow="0" outlineLevelCol="0"/>
  <cols>
    <col min="1" max="6" width="16" style="33" customWidth="1"/>
    <col min="7" max="16384" width="16" style="33" customWidth="1"/>
  </cols>
  <sheetData>
    <row r="1" ht="10.55" customHeight="1">
      <c r="A1" t="s" s="34">
        <v>71</v>
      </c>
      <c r="B1" s="34"/>
      <c r="C1" s="34"/>
      <c r="D1" s="34"/>
      <c r="E1" s="34"/>
      <c r="F1" s="34"/>
    </row>
    <row r="2" ht="12.75" customHeight="1">
      <c r="A2" t="s" s="35">
        <v>4</v>
      </c>
      <c r="B2" t="s" s="36">
        <v>4</v>
      </c>
    </row>
    <row r="3" ht="13.75" customHeight="1">
      <c r="A3" t="s" s="40">
        <v>2</v>
      </c>
      <c r="B3" t="s" s="37">
        <v>27</v>
      </c>
      <c r="C3" t="s" s="38">
        <v>12</v>
      </c>
      <c r="D3" t="s" s="38">
        <v>21</v>
      </c>
      <c r="E3" t="s" s="35">
        <v>43</v>
      </c>
      <c r="F3" t="s" s="39">
        <v>72</v>
      </c>
    </row>
    <row r="4" ht="12.75" customHeight="1">
      <c r="A4" t="s" s="41">
        <v>60</v>
      </c>
      <c r="D4" s="42">
        <v>150</v>
      </c>
      <c r="E4" s="43">
        <v>250</v>
      </c>
      <c r="F4" s="44">
        <v>400</v>
      </c>
    </row>
    <row r="5" ht="11.75" customHeight="1">
      <c r="A5" t="s" s="45">
        <v>36</v>
      </c>
      <c r="B5" s="46">
        <v>2572</v>
      </c>
      <c r="C5" s="47">
        <v>4490</v>
      </c>
      <c r="D5" s="47">
        <v>386</v>
      </c>
      <c r="E5" s="48">
        <v>2100</v>
      </c>
      <c r="F5" s="49">
        <v>9548</v>
      </c>
    </row>
    <row r="6" ht="11.75" customHeight="1">
      <c r="A6" t="s" s="45">
        <v>64</v>
      </c>
      <c r="B6" s="46">
        <v>139.11</v>
      </c>
      <c r="F6" s="49">
        <v>139.11</v>
      </c>
    </row>
    <row r="7" ht="11.75" customHeight="1">
      <c r="A7" t="s" s="45">
        <v>24</v>
      </c>
      <c r="B7" s="46">
        <v>500</v>
      </c>
      <c r="C7" s="47">
        <v>624</v>
      </c>
      <c r="F7" s="49">
        <v>1124</v>
      </c>
    </row>
    <row r="8" ht="11.75" customHeight="1">
      <c r="A8" t="s" s="45">
        <v>11</v>
      </c>
      <c r="C8" s="47">
        <v>3800</v>
      </c>
      <c r="D8" s="47">
        <v>700.34</v>
      </c>
      <c r="F8" s="49">
        <v>4500.34</v>
      </c>
    </row>
    <row r="9" ht="11.75" customHeight="1">
      <c r="A9" t="s" s="45">
        <v>53</v>
      </c>
      <c r="B9" s="46">
        <v>1910</v>
      </c>
      <c r="D9" s="47">
        <v>552.48</v>
      </c>
      <c r="F9" s="49">
        <v>2462.48</v>
      </c>
    </row>
    <row r="10" ht="11.75" customHeight="1">
      <c r="A10" t="s" s="45">
        <v>58</v>
      </c>
      <c r="E10" s="48">
        <v>300</v>
      </c>
      <c r="F10" s="49">
        <v>300</v>
      </c>
    </row>
    <row r="11" ht="11.75" customHeight="1">
      <c r="A11" t="s" s="45">
        <v>48</v>
      </c>
      <c r="B11" s="46">
        <v>223.31</v>
      </c>
      <c r="D11" s="47">
        <v>140.12</v>
      </c>
      <c r="F11" s="49">
        <v>363.43</v>
      </c>
    </row>
    <row r="12" ht="11.75" customHeight="1">
      <c r="A12" t="s" s="45">
        <v>31</v>
      </c>
      <c r="B12" s="46">
        <v>2100</v>
      </c>
      <c r="C12" s="47">
        <v>1674</v>
      </c>
      <c r="F12" s="49">
        <v>3774</v>
      </c>
    </row>
    <row r="13" ht="11.75" customHeight="1">
      <c r="A13" t="s" s="45">
        <v>63</v>
      </c>
      <c r="E13" s="48">
        <v>166.98</v>
      </c>
      <c r="F13" s="49">
        <v>166.98</v>
      </c>
    </row>
    <row r="14" ht="12.75" customHeight="1">
      <c r="A14" t="s" s="50">
        <v>62</v>
      </c>
      <c r="B14" s="51">
        <v>199.64</v>
      </c>
      <c r="D14" s="52">
        <v>222.64</v>
      </c>
      <c r="F14" s="53">
        <v>422.28</v>
      </c>
    </row>
    <row r="15" ht="12.75" customHeight="1">
      <c r="A15" t="s" s="41">
        <v>72</v>
      </c>
      <c r="B15" s="44">
        <v>7644.06</v>
      </c>
      <c r="C15" s="54">
        <v>10588</v>
      </c>
      <c r="D15" s="54">
        <v>2151.58</v>
      </c>
      <c r="E15" s="55">
        <v>2816.98</v>
      </c>
      <c r="F15" s="44">
        <v>23200.62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