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8_{68311BF6-942F-4F8F-8F84-6E17BD523550}" xr6:coauthVersionLast="47" xr6:coauthVersionMax="47" xr10:uidLastSave="{00000000-0000-0000-0000-000000000000}"/>
  <bookViews>
    <workbookView xWindow="-110" yWindow="-110" windowWidth="21820" windowHeight="13900" tabRatio="829" firstSheet="3" activeTab="11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Sheet1" sheetId="23" r:id="rId5"/>
    <sheet name="UNIQUE" sheetId="9" r:id="rId6"/>
    <sheet name="Combining SORT, FILTER &amp; UNIQUE" sheetId="11" r:id="rId7"/>
    <sheet name="SEQUENCE" sheetId="13" r:id="rId8"/>
    <sheet name="RANDARRAY" sheetId="15" r:id="rId9"/>
    <sheet name="FREQUENCY" sheetId="16" r:id="rId10"/>
    <sheet name="TRANSPOSE" sheetId="20" r:id="rId11"/>
    <sheet name="CHOOSE &amp; LET" sheetId="22" r:id="rId12"/>
  </sheets>
  <definedNames>
    <definedName name="_xlnm._FilterDatabase" localSheetId="11" hidden="1">'CHOOSE &amp; LET'!$A$2:$E$842</definedName>
    <definedName name="_xlnm._FilterDatabase" localSheetId="6" hidden="1">'Combining SORT, FILTER &amp; UNIQUE'!$A$2:$E$842</definedName>
    <definedName name="_xlnm._FilterDatabase" localSheetId="0" hidden="1">'Intro to Dynamic Arrays'!$A$2:$E$19</definedName>
    <definedName name="_xlnm._FilterDatabase" localSheetId="7" hidden="1">SEQUENCE!$A$2:$E$842</definedName>
    <definedName name="_xlnm._FilterDatabase" localSheetId="1" hidden="1">SORT!$A$2:$C$19</definedName>
    <definedName name="MyFirstTable">Table1[]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2" l="1" a="1"/>
  <c r="J3" i="22" s="1"/>
  <c r="M3" i="22" a="1"/>
  <c r="M3" i="22" s="1"/>
  <c r="G3" i="22" a="1"/>
  <c r="G3" i="22" s="1"/>
  <c r="H3" i="22" s="1" a="1"/>
  <c r="H3" i="22" s="1"/>
  <c r="H5" i="20" a="1"/>
  <c r="H5" i="20" s="1"/>
  <c r="I5" i="20" s="1" a="1"/>
  <c r="I5" i="20" s="1"/>
  <c r="I4" i="20" a="1"/>
  <c r="I4" i="20" s="1"/>
  <c r="I3" i="16" l="1" a="1"/>
  <c r="I3" i="16" s="1"/>
  <c r="L7" i="16" a="1"/>
  <c r="L7" i="16" s="1"/>
  <c r="K7" i="16" a="1"/>
  <c r="K7" i="16" s="1"/>
  <c r="G3" i="15" a="1"/>
  <c r="G3" i="15"/>
  <c r="I3" i="15" a="1"/>
  <c r="I3" i="15" s="1"/>
  <c r="Q3" i="15" a="1"/>
  <c r="Q3" i="15" s="1"/>
  <c r="F6" i="23" a="1"/>
  <c r="F6" i="23" s="1"/>
  <c r="K6" i="13" a="1"/>
  <c r="K6" i="13" s="1"/>
  <c r="I6" i="13" a="1"/>
  <c r="I6" i="13" s="1"/>
  <c r="G3" i="13" a="1"/>
  <c r="G3" i="13" s="1"/>
  <c r="R3" i="13" a="1"/>
  <c r="R3" i="13" s="1"/>
  <c r="K7" i="8" a="1"/>
  <c r="K7" i="8" s="1"/>
  <c r="G3" i="11" a="1"/>
  <c r="G3" i="11" s="1"/>
  <c r="I6" i="11" a="1"/>
  <c r="I6" i="11" s="1"/>
  <c r="F7" i="8" a="1"/>
  <c r="F7" i="8" s="1"/>
  <c r="F3" i="9" a="1"/>
  <c r="F3" i="9" s="1"/>
  <c r="H3" i="9" a="1"/>
  <c r="H3" i="9" s="1"/>
  <c r="I3" i="7" a="1"/>
  <c r="I3" i="7" s="1"/>
  <c r="E3" i="7" a="1"/>
  <c r="E3" i="7" s="1"/>
  <c r="K3" i="6" a="1"/>
  <c r="K3" i="6" s="1"/>
  <c r="G3" i="6" a="1"/>
  <c r="G3" i="6" s="1"/>
  <c r="E3" i="6" a="1"/>
  <c r="E3" i="6" s="1"/>
  <c r="H5" i="1"/>
  <c r="H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K3" i="15" l="1"/>
  <c r="N3" i="15" a="1"/>
  <c r="N3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<sst xmlns="http://schemas.openxmlformats.org/spreadsheetml/2006/main" count="15676" uniqueCount="176">
  <si>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</si>
  <si>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</si>
  <si>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</si>
  <si>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</si>
  <si>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</si>
  <si>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</si>
  <si>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</si>
  <si>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</si>
  <si>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</si>
  <si>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</si>
  <si>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</si>
  <si>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</si>
  <si>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</si>
  <si>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</si>
  <si>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</si>
  <si>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</si>
  <si>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</si>
  <si>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</si>
  <si>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</si>
  <si>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</si>
  <si>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</si>
  <si>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</si>
  <si>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</si>
  <si>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</si>
  <si>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</si>
  <si>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</si>
  <si>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</si>
  <si>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</si>
  <si>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</si>
  <si>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</si>
  <si>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</si>
  <si>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</si>
  <si>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</si>
  <si>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</si>
  <si>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</si>
  <si>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</si>
  <si>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</si>
  <si>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</si>
  <si>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</si>
  <si>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</si>
  <si>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</si>
  <si>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</si>
  <si>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</si>
  <si>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</si>
  <si>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</si>
  <si>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</si>
  <si>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</si>
  <si>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</si>
  <si>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</si>
  <si>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</si>
  <si>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</si>
  <si>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</si>
  <si>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</si>
  <si>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</si>
  <si>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</si>
  <si>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</si>
  <si>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</si>
  <si>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</si>
  <si>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</si>
  <si>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</si>
  <si>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</si>
  <si>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</si>
  <si>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</si>
  <si>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</si>
  <si>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</si>
  <si>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</si>
  <si>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</si>
  <si>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</si>
  <si>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</si>
  <si>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</si>
  <si>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</si>
  <si>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</si>
  <si>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</si>
  <si>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</si>
  <si>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</si>
  <si>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</si>
  <si>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</si>
  <si>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</si>
  <si>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</si>
  <si>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</si>
  <si>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</si>
  <si>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</si>
  <si>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</si>
  <si>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</si>
  <si>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</si>
  <si>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</si>
  <si>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</si>
  <si>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</si>
  <si>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</si>
  <si>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</si>
  <si>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</si>
  <si>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</si>
  <si>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</si>
  <si>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</si>
  <si>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</si>
  <si>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</si>
  <si>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</si>
  <si>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</si>
  <si>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</si>
  <si>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</si>
  <si>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</si>
  <si>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</si>
  <si>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</si>
  <si>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</si>
  <si>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</si>
  <si>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</si>
  <si>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</si>
  <si>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</si>
  <si>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</si>
  <si>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</si>
  <si>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</si>
  <si>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</si>
  <si>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</si>
  <si>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</si>
  <si>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</si>
  <si>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</si>
  <si>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</si>
  <si>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</si>
  <si>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</si>
  <si>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</si>
  <si>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</si>
  <si>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</si>
  <si>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</si>
  <si>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</si>
  <si>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</si>
  <si>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</si>
  <si>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</si>
  <si>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</si>
  <si>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</si>
  <si>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</si>
  <si>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</si>
  <si>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</si>
  <si>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2020 Avg. Salary</t>
  </si>
  <si>
    <t>SORTED LIST</t>
  </si>
  <si>
    <t>TOP INDUSTRIES BY SALARY</t>
  </si>
  <si>
    <t>2020 Avg. Salary: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</si>
  <si>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</si>
  <si>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</si>
  <si>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</si>
  <si>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</si>
  <si>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</si>
  <si>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</si>
  <si>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</si>
  <si>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</si>
  <si>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</si>
  <si>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</si>
  <si>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</si>
  <si>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</si>
  <si>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</si>
  <si>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</si>
  <si>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</si>
  <si>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</si>
  <si>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</si>
  <si>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</si>
  <si>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</si>
  <si>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</si>
  <si>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</si>
  <si>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</si>
  <si>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2021 Avg. Salary</t>
  </si>
  <si>
    <t>2021 Avg. Salary:</t>
  </si>
  <si>
    <t>Avg. Salary (2020 vs. 2021)</t>
  </si>
  <si>
    <t>abc</t>
  </si>
  <si>
    <t>xyz</t>
  </si>
  <si>
    <t>mla</t>
  </si>
  <si>
    <t>anbc</t>
  </si>
  <si>
    <t>EMP ID</t>
  </si>
  <si>
    <t>EMP NAME</t>
  </si>
  <si>
    <t>DEPARTMENT</t>
  </si>
  <si>
    <t>SALARY</t>
  </si>
  <si>
    <t>A</t>
  </si>
  <si>
    <t>B</t>
  </si>
  <si>
    <t>C</t>
  </si>
  <si>
    <t>D</t>
  </si>
  <si>
    <t>E</t>
  </si>
  <si>
    <t>Min SALARY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</si>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</sst>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&quot;$&quot;#,##0"/>
    <numFmt numFmtId="165" formatCode="0.0%"/>
    <numFmt numFmtId="166" formatCode="&quot;$&quot;#,##0.00"/>
    <numFmt numFmtId="167" formatCode=";;;"/>
    <numFmt numFmtId="168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6" fontId="0" fillId="0" borderId="0" xfId="0" applyNumberFormat="1"/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0" fillId="3" borderId="2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0" fontId="3" fillId="2" borderId="1" xfId="0" applyFont="1" applyFill="1" applyBorder="1" applyAlignment="1">
      <alignment horizontal="center"/>
    </xf>
    <xf numFmtId="168" fontId="2" fillId="0" borderId="0" xfId="1" applyNumberFormat="1" applyFont="1" applyAlignment="1">
      <alignment horizontal="right"/>
    </xf>
    <xf numFmtId="168" fontId="2" fillId="4" borderId="0" xfId="0" applyNumberFormat="1" applyFont="1" applyFill="1" applyAlignment="1">
      <alignment horizontal="centerContinuous"/>
    </xf>
    <xf numFmtId="168" fontId="3" fillId="2" borderId="1" xfId="0" applyNumberFormat="1" applyFont="1" applyFill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68" fontId="2" fillId="0" borderId="0" xfId="0" applyNumberFormat="1" applyFont="1"/>
    <xf numFmtId="44" fontId="2" fillId="0" borderId="0" xfId="0" applyNumberFormat="1" applyFont="1"/>
    <xf numFmtId="10" fontId="2" fillId="0" borderId="0" xfId="0" applyNumberFormat="1" applyFont="1"/>
    <xf numFmtId="168" fontId="3" fillId="5" borderId="1" xfId="0" applyNumberFormat="1" applyFont="1" applyFill="1" applyBorder="1" applyAlignment="1">
      <alignment horizontal="centerContinuous"/>
    </xf>
    <xf numFmtId="168" fontId="3" fillId="3" borderId="0" xfId="0" applyNumberFormat="1" applyFont="1" applyFill="1" applyAlignment="1">
      <alignment horizontal="center"/>
    </xf>
    <xf numFmtId="10" fontId="3" fillId="5" borderId="1" xfId="1" applyNumberFormat="1" applyFont="1" applyFill="1" applyBorder="1" applyAlignment="1">
      <alignment horizontal="centerContinuous"/>
    </xf>
    <xf numFmtId="10" fontId="3" fillId="3" borderId="0" xfId="1" applyNumberFormat="1" applyFont="1" applyFill="1" applyAlignment="1">
      <alignment horizontal="center"/>
    </xf>
    <xf numFmtId="0" fontId="0" fillId="7" borderId="0" xfId="0" applyFill="1"/>
  </cellXfs>
  <cellStyles count="2"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medium">
          <color theme="0"/>
        </top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9236E-6AF3-4F82-8A65-9827158CFA6B}" name="Table1" displayName="Table1" ref="A2:C20" totalsRowShown="0" headerRowDxfId="6" headerRowBorderDxfId="5" tableBorderDxfId="4">
  <autoFilter ref="A2:C20" xr:uid="{A8A9236E-6AF3-4F82-8A65-9827158CFA6B}"/>
  <tableColumns count="3">
    <tableColumn id="1" xr3:uid="{9D29E3B1-F2A0-404F-AAC4-8EE675ED5E8F}" name="Industry" dataDxfId="3"/>
    <tableColumn id="2" xr3:uid="{F6B222D0-4337-4CD4-9929-5EC728ACBFC5}" name="2020 Avg. Salary" dataDxfId="2"/>
    <tableColumn id="3" xr3:uid="{BE0B5D59-63D4-45B6-A899-01B4CCD8E89F}" name="YoY % Growth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J22"/>
  <sheetViews>
    <sheetView zoomScaleNormal="100" workbookViewId="0">
      <selection activeCell="A3" sqref="A3:C20"/>
    </sheetView>
  </sheetViews>
  <sheetFormatPr defaultColWidth="8.90625" defaultRowHeight="13" x14ac:dyDescent="0.3"/>
  <cols>
    <col min="1" max="1" width="18.36328125" style="1" customWidth="1"/>
    <col min="2" max="2" width="15.90625" style="11" customWidth="1"/>
    <col min="3" max="3" width="14.36328125" style="11" customWidth="1"/>
    <col min="4" max="4" width="31.90625" style="54" customWidth="1"/>
    <col min="5" max="5" width="29.7265625" style="11" customWidth="1"/>
    <col min="6" max="6" width="4.6328125" style="1" customWidth="1"/>
    <col min="7" max="7" width="16.453125" style="1" customWidth="1"/>
    <col min="8" max="8" width="18" style="1" customWidth="1"/>
    <col min="9" max="16384" width="8.90625" style="1"/>
  </cols>
  <sheetData>
    <row r="1" spans="1:10" x14ac:dyDescent="0.3">
      <c r="A1" s="44" t="s">
        <v>119</v>
      </c>
      <c r="B1" s="45"/>
      <c r="C1" s="45"/>
      <c r="D1" s="52"/>
    </row>
    <row r="2" spans="1:10" ht="13.5" thickBot="1" x14ac:dyDescent="0.35">
      <c r="A2" s="50" t="s">
        <v>118</v>
      </c>
      <c r="B2" s="50" t="s">
        <v>132</v>
      </c>
      <c r="C2" s="50" t="s">
        <v>21</v>
      </c>
      <c r="D2" s="53"/>
      <c r="E2" s="27" t="s">
        <v>158</v>
      </c>
      <c r="G2" s="24" t="s">
        <v>160</v>
      </c>
      <c r="H2" s="25"/>
    </row>
    <row r="3" spans="1:10" ht="15" thickBot="1" x14ac:dyDescent="0.4">
      <c r="A3" s="1" t="s">
        <v>18</v>
      </c>
      <c r="B3" s="12">
        <v>90267</v>
      </c>
      <c r="C3" s="14">
        <v>0.02</v>
      </c>
      <c r="D3" s="51"/>
      <c r="E3" s="43">
        <f>B3+(B3*C3)</f>
        <v>92072.34</v>
      </c>
      <c r="G3" s="8" t="s">
        <v>135</v>
      </c>
      <c r="H3" s="46"/>
      <c r="J3" s="3"/>
    </row>
    <row r="4" spans="1:10" ht="14.5" x14ac:dyDescent="0.35">
      <c r="A4" s="1" t="s">
        <v>101</v>
      </c>
      <c r="B4" s="12">
        <v>67139</v>
      </c>
      <c r="C4" s="14">
        <v>3.2000000000000001E-2</v>
      </c>
      <c r="D4" s="51"/>
      <c r="E4" s="43">
        <f t="shared" ref="E4:E19" si="0">B4+(B4*C4)</f>
        <v>69287.448000000004</v>
      </c>
      <c r="G4" s="8" t="s">
        <v>159</v>
      </c>
      <c r="H4" s="9" t="e">
        <f>AVERAGE(_xlfn.ANCHORARRAY(D3))</f>
        <v>#REF!</v>
      </c>
      <c r="J4" s="3"/>
    </row>
    <row r="5" spans="1:10" ht="14.5" x14ac:dyDescent="0.35">
      <c r="A5" s="1" t="s">
        <v>96</v>
      </c>
      <c r="B5" s="12">
        <v>48298</v>
      </c>
      <c r="C5" s="14">
        <v>3.5000000000000003E-2</v>
      </c>
      <c r="D5" s="51"/>
      <c r="E5" s="43">
        <f t="shared" si="0"/>
        <v>49988.43</v>
      </c>
      <c r="H5" s="55" t="e">
        <f>SUM(_xlfn.ANCHORARRAY(D3))</f>
        <v>#REF!</v>
      </c>
      <c r="J5" s="3"/>
    </row>
    <row r="6" spans="1:10" ht="14.5" x14ac:dyDescent="0.35">
      <c r="A6" s="1" t="s">
        <v>94</v>
      </c>
      <c r="B6" s="12">
        <v>67007</v>
      </c>
      <c r="C6" s="14">
        <v>0.04</v>
      </c>
      <c r="D6" s="51"/>
      <c r="E6" s="43">
        <f t="shared" si="0"/>
        <v>69687.28</v>
      </c>
      <c r="G6" s="13"/>
      <c r="J6" s="3"/>
    </row>
    <row r="7" spans="1:10" ht="14.5" x14ac:dyDescent="0.35">
      <c r="A7" s="1" t="s">
        <v>81</v>
      </c>
      <c r="B7" s="12">
        <v>77216</v>
      </c>
      <c r="C7" s="14">
        <v>1.4999999999999999E-2</v>
      </c>
      <c r="D7" s="51"/>
      <c r="E7" s="43">
        <f>B7+(B7*C7)</f>
        <v>78374.240000000005</v>
      </c>
      <c r="G7" s="11"/>
      <c r="H7" s="2"/>
      <c r="J7" s="3"/>
    </row>
    <row r="8" spans="1:10" ht="14.5" x14ac:dyDescent="0.35">
      <c r="A8" s="1" t="s">
        <v>77</v>
      </c>
      <c r="B8" s="12">
        <v>63668</v>
      </c>
      <c r="C8" s="14">
        <v>2.8000000000000001E-2</v>
      </c>
      <c r="D8" s="51"/>
      <c r="E8" s="43">
        <f t="shared" si="0"/>
        <v>65450.703999999998</v>
      </c>
      <c r="J8" s="3"/>
    </row>
    <row r="9" spans="1:10" ht="14.5" x14ac:dyDescent="0.35">
      <c r="A9" s="1" t="s">
        <v>74</v>
      </c>
      <c r="B9" s="12">
        <v>66406</v>
      </c>
      <c r="C9" s="14">
        <v>2.5999999999999999E-2</v>
      </c>
      <c r="D9" s="51"/>
      <c r="E9" s="43">
        <f t="shared" si="0"/>
        <v>68132.555999999997</v>
      </c>
      <c r="J9" s="3"/>
    </row>
    <row r="10" spans="1:10" ht="14.5" x14ac:dyDescent="0.35">
      <c r="A10" s="1" t="s">
        <v>69</v>
      </c>
      <c r="B10" s="12">
        <v>72173</v>
      </c>
      <c r="C10" s="14">
        <v>2.5999999999999999E-2</v>
      </c>
      <c r="D10" s="51"/>
      <c r="E10" s="43">
        <f t="shared" si="0"/>
        <v>74049.498000000007</v>
      </c>
      <c r="H10" s="2"/>
      <c r="I10" s="3"/>
      <c r="J10" s="3"/>
    </row>
    <row r="11" spans="1:10" ht="14.5" x14ac:dyDescent="0.35">
      <c r="A11" s="1" t="s">
        <v>66</v>
      </c>
      <c r="B11" s="12">
        <v>93395</v>
      </c>
      <c r="C11" s="14">
        <v>1.4999999999999999E-2</v>
      </c>
      <c r="D11" s="51"/>
      <c r="E11" s="43">
        <f t="shared" si="0"/>
        <v>94795.925000000003</v>
      </c>
      <c r="H11" s="2"/>
      <c r="I11" s="3"/>
      <c r="J11" s="3"/>
    </row>
    <row r="12" spans="1:10" ht="14.5" x14ac:dyDescent="0.35">
      <c r="A12" s="1" t="s">
        <v>16</v>
      </c>
      <c r="B12" s="12">
        <v>49222</v>
      </c>
      <c r="C12" s="14">
        <v>3.3000000000000002E-2</v>
      </c>
      <c r="D12" s="51"/>
      <c r="E12" s="43">
        <f t="shared" si="0"/>
        <v>50846.326000000001</v>
      </c>
      <c r="H12" s="2"/>
      <c r="I12" s="3"/>
      <c r="J12" s="3"/>
    </row>
    <row r="13" spans="1:10" ht="14.5" x14ac:dyDescent="0.35">
      <c r="A13" s="1" t="s">
        <v>56</v>
      </c>
      <c r="B13" s="12">
        <v>75417</v>
      </c>
      <c r="C13" s="14">
        <v>2.5000000000000001E-2</v>
      </c>
      <c r="D13" s="51"/>
      <c r="E13" s="43">
        <f t="shared" si="0"/>
        <v>77302.425000000003</v>
      </c>
      <c r="J13" s="3"/>
    </row>
    <row r="14" spans="1:10" ht="14.5" x14ac:dyDescent="0.35">
      <c r="A14" s="1" t="s">
        <v>46</v>
      </c>
      <c r="B14" s="12">
        <v>62219</v>
      </c>
      <c r="C14" s="14">
        <v>2.4E-2</v>
      </c>
      <c r="D14" s="51"/>
      <c r="E14" s="43">
        <f t="shared" si="0"/>
        <v>63712.256000000001</v>
      </c>
      <c r="J14" s="3"/>
    </row>
    <row r="15" spans="1:10" ht="14.5" x14ac:dyDescent="0.35">
      <c r="A15" s="1" t="s">
        <v>40</v>
      </c>
      <c r="B15" s="12">
        <v>39147</v>
      </c>
      <c r="C15" s="14">
        <v>2.1000000000000001E-2</v>
      </c>
      <c r="D15" s="51"/>
      <c r="E15" s="43">
        <f t="shared" si="0"/>
        <v>39969.087</v>
      </c>
      <c r="J15" s="3"/>
    </row>
    <row r="16" spans="1:10" ht="14.5" x14ac:dyDescent="0.35">
      <c r="A16" s="1" t="s">
        <v>14</v>
      </c>
      <c r="B16" s="12">
        <v>62172</v>
      </c>
      <c r="C16" s="14">
        <v>3.3000000000000002E-2</v>
      </c>
      <c r="D16" s="51"/>
      <c r="E16" s="43">
        <f t="shared" si="0"/>
        <v>64223.675999999999</v>
      </c>
      <c r="J16" s="3"/>
    </row>
    <row r="17" spans="1:10" ht="14.5" x14ac:dyDescent="0.35">
      <c r="A17" s="1" t="s">
        <v>26</v>
      </c>
      <c r="B17" s="12">
        <v>82498</v>
      </c>
      <c r="C17" s="14">
        <v>2.1000000000000001E-2</v>
      </c>
      <c r="D17" s="51"/>
      <c r="E17" s="43">
        <f t="shared" si="0"/>
        <v>84230.457999999999</v>
      </c>
      <c r="J17" s="3"/>
    </row>
    <row r="18" spans="1:10" ht="14.5" x14ac:dyDescent="0.35">
      <c r="A18" s="1" t="s">
        <v>22</v>
      </c>
      <c r="B18" s="12">
        <v>68499</v>
      </c>
      <c r="C18" s="14">
        <v>2.7E-2</v>
      </c>
      <c r="D18" s="51"/>
      <c r="E18" s="43">
        <f t="shared" si="0"/>
        <v>70348.472999999998</v>
      </c>
      <c r="J18" s="3"/>
    </row>
    <row r="19" spans="1:10" ht="14.5" x14ac:dyDescent="0.35">
      <c r="A19" s="1" t="s">
        <v>2</v>
      </c>
      <c r="B19" s="12">
        <v>58300</v>
      </c>
      <c r="C19" s="14">
        <v>1.9E-2</v>
      </c>
      <c r="D19" s="51"/>
      <c r="E19" s="43">
        <f t="shared" si="0"/>
        <v>59407.7</v>
      </c>
      <c r="J19" s="3"/>
    </row>
    <row r="20" spans="1:10" x14ac:dyDescent="0.3">
      <c r="A20" s="1" t="s">
        <v>161</v>
      </c>
      <c r="B20" s="12">
        <v>123</v>
      </c>
      <c r="C20" s="14">
        <v>0.02</v>
      </c>
      <c r="G20" s="13"/>
    </row>
    <row r="21" spans="1:10" x14ac:dyDescent="0.3">
      <c r="B21" s="12"/>
      <c r="C21" s="14"/>
      <c r="G21" s="13"/>
    </row>
    <row r="22" spans="1:10" x14ac:dyDescent="0.3">
      <c r="G2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31"/>
  <sheetViews>
    <sheetView topLeftCell="B1" workbookViewId="0">
      <selection activeCell="K4" sqref="K4"/>
    </sheetView>
  </sheetViews>
  <sheetFormatPr defaultColWidth="8.90625" defaultRowHeight="13" x14ac:dyDescent="0.3"/>
  <cols>
    <col min="1" max="1" width="18.1796875" style="1" customWidth="1"/>
    <col min="2" max="2" width="11" style="1" customWidth="1"/>
    <col min="3" max="3" width="14" style="1" customWidth="1"/>
    <col min="4" max="4" width="17" style="1" customWidth="1"/>
    <col min="5" max="5" width="20" style="1" bestFit="1" customWidth="1"/>
    <col min="6" max="6" width="13" style="1" customWidth="1"/>
    <col min="7" max="7" width="20" style="1" bestFit="1" customWidth="1"/>
    <col min="8" max="9" width="14.36328125" style="1" customWidth="1"/>
    <col min="10" max="10" width="4.6328125" style="1" customWidth="1"/>
    <col min="11" max="11" width="20" style="1" bestFit="1" customWidth="1"/>
    <col min="12" max="12" width="14.36328125" style="55" customWidth="1"/>
    <col min="13" max="13" width="14.36328125" style="18" customWidth="1"/>
    <col min="14" max="16384" width="8.90625" style="1"/>
  </cols>
  <sheetData>
    <row r="1" spans="1:13" ht="13.5" thickBot="1" x14ac:dyDescent="0.35">
      <c r="A1" s="22" t="s">
        <v>119</v>
      </c>
      <c r="B1" s="23"/>
      <c r="C1" s="23"/>
      <c r="E1" s="27" t="s">
        <v>133</v>
      </c>
      <c r="G1" s="24" t="s">
        <v>138</v>
      </c>
      <c r="H1" s="24"/>
      <c r="I1" s="24"/>
      <c r="K1" s="24" t="s">
        <v>139</v>
      </c>
      <c r="L1" s="58"/>
      <c r="M1" s="60"/>
    </row>
    <row r="2" spans="1:13" x14ac:dyDescent="0.3">
      <c r="A2" s="6" t="s">
        <v>118</v>
      </c>
      <c r="B2" s="6" t="s">
        <v>136</v>
      </c>
      <c r="C2" s="6" t="s">
        <v>21</v>
      </c>
      <c r="E2" s="7" t="s">
        <v>118</v>
      </c>
      <c r="F2" s="11"/>
      <c r="G2" s="7" t="s">
        <v>118</v>
      </c>
      <c r="H2" s="7" t="s">
        <v>136</v>
      </c>
      <c r="I2" s="7" t="s">
        <v>21</v>
      </c>
      <c r="J2" s="11"/>
      <c r="K2" s="7" t="s">
        <v>118</v>
      </c>
      <c r="L2" s="59" t="s">
        <v>136</v>
      </c>
      <c r="M2" s="61" t="s">
        <v>21</v>
      </c>
    </row>
    <row r="3" spans="1:13" x14ac:dyDescent="0.3">
      <c r="A3" s="1" t="s">
        <v>18</v>
      </c>
      <c r="B3" s="2">
        <v>90267</v>
      </c>
      <c r="C3" s="3">
        <v>0.02</v>
      </c>
      <c r="E3" s="1" t="str" cm="1">
        <f t="array" ref="E3:E31">_xlfn._xlws.SORT(A3:A31)</f>
        <v>abc</v>
      </c>
      <c r="G3" s="1" t="str" cm="1">
        <f t="array" ref="G3:I27">_xlfn._xlws.SORT(A3:C27,2,-1)</f>
        <v>Law</v>
      </c>
      <c r="H3" s="56">
        <v>93395</v>
      </c>
      <c r="I3" s="57">
        <v>1.4999999999999999E-2</v>
      </c>
      <c r="J3" s="57"/>
      <c r="K3" s="1" t="str" cm="1">
        <f t="array" ref="K3:M30">_xlfn._xlws.SORT(A3:C30,{3,2},{-1,1})</f>
        <v>Real Estate</v>
      </c>
      <c r="L3" s="55">
        <v>67007</v>
      </c>
      <c r="M3" s="18">
        <v>0.04</v>
      </c>
    </row>
    <row r="4" spans="1:13" x14ac:dyDescent="0.3">
      <c r="A4" s="1" t="s">
        <v>101</v>
      </c>
      <c r="B4" s="2">
        <v>67139</v>
      </c>
      <c r="C4" s="3">
        <v>3.2000000000000001E-2</v>
      </c>
      <c r="E4" s="1" t="str">
        <v>Design</v>
      </c>
      <c r="G4" s="1" t="str">
        <v>Technology</v>
      </c>
      <c r="H4" s="56">
        <v>90267</v>
      </c>
      <c r="I4" s="57">
        <v>0.02</v>
      </c>
      <c r="J4" s="57"/>
      <c r="K4" s="1" t="str">
        <v>Retail</v>
      </c>
      <c r="L4" s="55">
        <v>48298</v>
      </c>
      <c r="M4" s="18">
        <v>3.5000000000000003E-2</v>
      </c>
    </row>
    <row r="5" spans="1:13" x14ac:dyDescent="0.3">
      <c r="A5" s="1" t="s">
        <v>96</v>
      </c>
      <c r="B5" s="2">
        <v>48298</v>
      </c>
      <c r="C5" s="3">
        <v>3.5000000000000003E-2</v>
      </c>
      <c r="E5" s="1" t="str">
        <v>Education</v>
      </c>
      <c r="G5" s="1" t="str">
        <v>Engineering</v>
      </c>
      <c r="H5" s="56">
        <v>82498</v>
      </c>
      <c r="I5" s="57">
        <v>2.1000000000000001E-2</v>
      </c>
      <c r="J5" s="57"/>
      <c r="K5" s="1" t="str">
        <v>Labor</v>
      </c>
      <c r="L5" s="55">
        <v>49222</v>
      </c>
      <c r="M5" s="18">
        <v>3.3000000000000002E-2</v>
      </c>
    </row>
    <row r="6" spans="1:13" x14ac:dyDescent="0.3">
      <c r="A6" s="1" t="s">
        <v>94</v>
      </c>
      <c r="B6" s="2">
        <v>67007</v>
      </c>
      <c r="C6" s="3">
        <v>0.04</v>
      </c>
      <c r="E6" s="1" t="str">
        <v>Engineering</v>
      </c>
      <c r="G6" s="1" t="str">
        <v>Professional Services</v>
      </c>
      <c r="H6" s="56">
        <v>77216</v>
      </c>
      <c r="I6" s="57">
        <v>1.4999999999999999E-2</v>
      </c>
      <c r="J6" s="57"/>
      <c r="K6" s="1" t="str">
        <v>Finance</v>
      </c>
      <c r="L6" s="55">
        <v>62172</v>
      </c>
      <c r="M6" s="18">
        <v>3.3000000000000002E-2</v>
      </c>
    </row>
    <row r="7" spans="1:13" x14ac:dyDescent="0.3">
      <c r="A7" s="1" t="s">
        <v>81</v>
      </c>
      <c r="B7" s="2">
        <v>77216</v>
      </c>
      <c r="C7" s="3">
        <v>1.4999999999999999E-2</v>
      </c>
      <c r="E7" s="1" t="str">
        <v>Finance</v>
      </c>
      <c r="G7" s="1" t="str">
        <v>Human Resources</v>
      </c>
      <c r="H7" s="56">
        <v>75417</v>
      </c>
      <c r="I7" s="57">
        <v>2.5000000000000001E-2</v>
      </c>
      <c r="J7" s="57"/>
      <c r="K7" s="1" t="str">
        <v>Sales</v>
      </c>
      <c r="L7" s="55">
        <v>67139</v>
      </c>
      <c r="M7" s="18">
        <v>3.2000000000000001E-2</v>
      </c>
    </row>
    <row r="8" spans="1:13" x14ac:dyDescent="0.3">
      <c r="A8" s="1" t="s">
        <v>77</v>
      </c>
      <c r="B8" s="2">
        <v>63668</v>
      </c>
      <c r="C8" s="3">
        <v>2.8000000000000001E-2</v>
      </c>
      <c r="E8" s="1" t="str">
        <v>Food Services</v>
      </c>
      <c r="G8" s="1" t="str">
        <v>Manufacturing</v>
      </c>
      <c r="H8" s="56">
        <v>72173</v>
      </c>
      <c r="I8" s="57">
        <v>2.5999999999999999E-2</v>
      </c>
      <c r="J8" s="57"/>
      <c r="K8" s="1" t="str">
        <v>Operations</v>
      </c>
      <c r="L8" s="55">
        <v>63668</v>
      </c>
      <c r="M8" s="18">
        <v>2.8000000000000001E-2</v>
      </c>
    </row>
    <row r="9" spans="1:13" x14ac:dyDescent="0.3">
      <c r="A9" s="1" t="s">
        <v>161</v>
      </c>
      <c r="B9" s="2">
        <v>66406</v>
      </c>
      <c r="C9" s="3">
        <v>2.5999999999999999E-2</v>
      </c>
      <c r="E9" s="1" t="str">
        <v>Health</v>
      </c>
      <c r="G9" s="1" t="str">
        <v>Education</v>
      </c>
      <c r="H9" s="56">
        <v>68499</v>
      </c>
      <c r="I9" s="57">
        <v>2.7E-2</v>
      </c>
      <c r="J9" s="57"/>
      <c r="K9" s="1" t="str">
        <v>Education</v>
      </c>
      <c r="L9" s="55">
        <v>68499</v>
      </c>
      <c r="M9" s="18">
        <v>2.7E-2</v>
      </c>
    </row>
    <row r="10" spans="1:13" x14ac:dyDescent="0.3">
      <c r="A10" s="1" t="s">
        <v>69</v>
      </c>
      <c r="B10" s="2">
        <v>72173</v>
      </c>
      <c r="C10" s="3">
        <v>2.5999999999999999E-2</v>
      </c>
      <c r="E10" s="1" t="str">
        <v>Human Resources</v>
      </c>
      <c r="G10" s="1" t="str">
        <v>Sales</v>
      </c>
      <c r="H10" s="56">
        <v>67139</v>
      </c>
      <c r="I10" s="57">
        <v>3.2000000000000001E-2</v>
      </c>
      <c r="J10" s="57"/>
      <c r="K10" s="1" t="str">
        <v>abc</v>
      </c>
      <c r="L10" s="55">
        <v>66406</v>
      </c>
      <c r="M10" s="18">
        <v>2.5999999999999999E-2</v>
      </c>
    </row>
    <row r="11" spans="1:13" x14ac:dyDescent="0.3">
      <c r="A11" s="1" t="s">
        <v>66</v>
      </c>
      <c r="B11" s="2">
        <v>93395</v>
      </c>
      <c r="C11" s="3">
        <v>1.4999999999999999E-2</v>
      </c>
      <c r="E11" s="1" t="str">
        <v>Labor</v>
      </c>
      <c r="G11" s="1" t="str">
        <v>Real Estate</v>
      </c>
      <c r="H11" s="56">
        <v>67007</v>
      </c>
      <c r="I11" s="57">
        <v>0.04</v>
      </c>
      <c r="J11" s="57"/>
      <c r="K11" s="1" t="str">
        <v>Manufacturing</v>
      </c>
      <c r="L11" s="55">
        <v>72173</v>
      </c>
      <c r="M11" s="18">
        <v>2.5999999999999999E-2</v>
      </c>
    </row>
    <row r="12" spans="1:13" x14ac:dyDescent="0.3">
      <c r="A12" s="1" t="s">
        <v>16</v>
      </c>
      <c r="B12" s="2">
        <v>49222</v>
      </c>
      <c r="C12" s="3">
        <v>3.3000000000000002E-2</v>
      </c>
      <c r="E12" s="1" t="str">
        <v>Law</v>
      </c>
      <c r="G12" s="1" t="str">
        <v>abc</v>
      </c>
      <c r="H12" s="56">
        <v>66406</v>
      </c>
      <c r="I12" s="57">
        <v>2.5999999999999999E-2</v>
      </c>
      <c r="J12" s="57"/>
      <c r="K12" s="1" t="str">
        <v>Human Resources</v>
      </c>
      <c r="L12" s="55">
        <v>75417</v>
      </c>
      <c r="M12" s="18">
        <v>2.5000000000000001E-2</v>
      </c>
    </row>
    <row r="13" spans="1:13" x14ac:dyDescent="0.3">
      <c r="A13" s="1" t="s">
        <v>56</v>
      </c>
      <c r="B13" s="2">
        <v>75417</v>
      </c>
      <c r="C13" s="3">
        <v>2.5000000000000001E-2</v>
      </c>
      <c r="E13" s="1" t="str">
        <v>Manufacturing</v>
      </c>
      <c r="G13" s="1" t="str">
        <v>Operations</v>
      </c>
      <c r="H13" s="56">
        <v>63668</v>
      </c>
      <c r="I13" s="57">
        <v>2.8000000000000001E-2</v>
      </c>
      <c r="J13" s="57"/>
      <c r="K13" s="1" t="str">
        <v>Health</v>
      </c>
      <c r="L13" s="55">
        <v>62219</v>
      </c>
      <c r="M13" s="18">
        <v>2.4E-2</v>
      </c>
    </row>
    <row r="14" spans="1:13" x14ac:dyDescent="0.3">
      <c r="A14" s="1" t="s">
        <v>46</v>
      </c>
      <c r="B14" s="2">
        <v>62219</v>
      </c>
      <c r="C14" s="3">
        <v>2.4E-2</v>
      </c>
      <c r="E14" s="1" t="str">
        <v>mla</v>
      </c>
      <c r="G14" s="1" t="str">
        <v>Health</v>
      </c>
      <c r="H14" s="56">
        <v>62219</v>
      </c>
      <c r="I14" s="57">
        <v>2.4E-2</v>
      </c>
      <c r="J14" s="57"/>
      <c r="K14" s="1" t="str">
        <v>Food Services</v>
      </c>
      <c r="L14" s="55">
        <v>39147</v>
      </c>
      <c r="M14" s="18">
        <v>2.1000000000000001E-2</v>
      </c>
    </row>
    <row r="15" spans="1:13" x14ac:dyDescent="0.3">
      <c r="A15" s="1" t="s">
        <v>40</v>
      </c>
      <c r="B15" s="2">
        <v>39147</v>
      </c>
      <c r="C15" s="3">
        <v>2.1000000000000001E-2</v>
      </c>
      <c r="E15" s="1" t="str">
        <v>Operations</v>
      </c>
      <c r="G15" s="1" t="str">
        <v>Finance</v>
      </c>
      <c r="H15" s="56">
        <v>62172</v>
      </c>
      <c r="I15" s="57">
        <v>3.3000000000000002E-2</v>
      </c>
      <c r="J15" s="57"/>
      <c r="K15" s="1" t="str">
        <v>Engineering</v>
      </c>
      <c r="L15" s="55">
        <v>82498</v>
      </c>
      <c r="M15" s="18">
        <v>2.1000000000000001E-2</v>
      </c>
    </row>
    <row r="16" spans="1:13" x14ac:dyDescent="0.3">
      <c r="A16" s="1" t="s">
        <v>14</v>
      </c>
      <c r="B16" s="2">
        <v>62172</v>
      </c>
      <c r="C16" s="3">
        <v>3.3000000000000002E-2</v>
      </c>
      <c r="E16" s="1" t="str">
        <v>Professional Services</v>
      </c>
      <c r="G16" s="1" t="str">
        <v>Design</v>
      </c>
      <c r="H16" s="56">
        <v>58300</v>
      </c>
      <c r="I16" s="57">
        <v>1.9E-2</v>
      </c>
      <c r="J16" s="57"/>
      <c r="K16" s="1" t="str">
        <v>Technology</v>
      </c>
      <c r="L16" s="55">
        <v>90267</v>
      </c>
      <c r="M16" s="18">
        <v>0.02</v>
      </c>
    </row>
    <row r="17" spans="1:13" x14ac:dyDescent="0.3">
      <c r="A17" s="1" t="s">
        <v>26</v>
      </c>
      <c r="B17" s="2">
        <v>82498</v>
      </c>
      <c r="C17" s="3">
        <v>2.1000000000000001E-2</v>
      </c>
      <c r="E17" s="1" t="str">
        <v>Real Estate</v>
      </c>
      <c r="G17" s="1" t="str">
        <v>Labor</v>
      </c>
      <c r="H17" s="56">
        <v>49222</v>
      </c>
      <c r="I17" s="57">
        <v>3.3000000000000002E-2</v>
      </c>
      <c r="J17" s="57"/>
      <c r="K17" s="1" t="str">
        <v>Design</v>
      </c>
      <c r="L17" s="55">
        <v>58300</v>
      </c>
      <c r="M17" s="18">
        <v>1.9E-2</v>
      </c>
    </row>
    <row r="18" spans="1:13" x14ac:dyDescent="0.3">
      <c r="A18" s="1" t="s">
        <v>22</v>
      </c>
      <c r="B18" s="2">
        <v>68499</v>
      </c>
      <c r="C18" s="3">
        <v>2.7E-2</v>
      </c>
      <c r="E18" s="1" t="str">
        <v>Retail</v>
      </c>
      <c r="G18" s="1" t="str">
        <v>Retail</v>
      </c>
      <c r="H18" s="56">
        <v>48298</v>
      </c>
      <c r="I18" s="57">
        <v>3.5000000000000003E-2</v>
      </c>
      <c r="J18" s="57"/>
      <c r="K18" s="1" t="str">
        <v>Professional Services</v>
      </c>
      <c r="L18" s="55">
        <v>77216</v>
      </c>
      <c r="M18" s="18">
        <v>1.4999999999999999E-2</v>
      </c>
    </row>
    <row r="19" spans="1:13" x14ac:dyDescent="0.3">
      <c r="A19" s="1" t="s">
        <v>2</v>
      </c>
      <c r="B19" s="2">
        <v>58300</v>
      </c>
      <c r="C19" s="3">
        <v>1.9E-2</v>
      </c>
      <c r="E19" s="1" t="str">
        <v>Sales</v>
      </c>
      <c r="G19" s="1" t="str">
        <v>Food Services</v>
      </c>
      <c r="H19" s="56">
        <v>39147</v>
      </c>
      <c r="I19" s="57">
        <v>2.1000000000000001E-2</v>
      </c>
      <c r="J19" s="57"/>
      <c r="K19" s="1" t="str">
        <v>Law</v>
      </c>
      <c r="L19" s="55">
        <v>93395</v>
      </c>
      <c r="M19" s="18">
        <v>1.4999999999999999E-2</v>
      </c>
    </row>
    <row r="20" spans="1:13" x14ac:dyDescent="0.3">
      <c r="A20" s="1" t="s">
        <v>162</v>
      </c>
      <c r="E20" s="1" t="str">
        <v>Technology</v>
      </c>
      <c r="G20" s="1" t="str">
        <v>xyz</v>
      </c>
      <c r="H20" s="56">
        <v>0</v>
      </c>
      <c r="I20" s="57">
        <v>0</v>
      </c>
      <c r="J20" s="57"/>
      <c r="K20" s="1" t="str">
        <v>xyz</v>
      </c>
      <c r="L20" s="55">
        <v>0</v>
      </c>
      <c r="M20" s="18">
        <v>0</v>
      </c>
    </row>
    <row r="21" spans="1:13" x14ac:dyDescent="0.3">
      <c r="A21" s="1" t="s">
        <v>163</v>
      </c>
      <c r="E21" s="1" t="str">
        <v>xyz</v>
      </c>
      <c r="G21" s="1" t="str">
        <v>mla</v>
      </c>
      <c r="H21" s="56">
        <v>0</v>
      </c>
      <c r="I21" s="57">
        <v>0</v>
      </c>
      <c r="J21" s="57"/>
      <c r="K21" s="1" t="str">
        <v>mla</v>
      </c>
      <c r="L21" s="55">
        <v>0</v>
      </c>
      <c r="M21" s="18">
        <v>0</v>
      </c>
    </row>
    <row r="22" spans="1:13" x14ac:dyDescent="0.3">
      <c r="E22" s="1">
        <v>0</v>
      </c>
      <c r="G22" s="1">
        <v>0</v>
      </c>
      <c r="H22" s="56">
        <v>0</v>
      </c>
      <c r="I22" s="57">
        <v>0</v>
      </c>
      <c r="J22" s="57"/>
      <c r="K22" s="1">
        <v>0</v>
      </c>
      <c r="L22" s="55">
        <v>0</v>
      </c>
      <c r="M22" s="18">
        <v>0</v>
      </c>
    </row>
    <row r="23" spans="1:13" x14ac:dyDescent="0.3">
      <c r="E23" s="1">
        <v>0</v>
      </c>
      <c r="G23" s="1">
        <v>0</v>
      </c>
      <c r="H23" s="56">
        <v>0</v>
      </c>
      <c r="I23" s="57">
        <v>0</v>
      </c>
      <c r="J23" s="57"/>
      <c r="K23" s="1">
        <v>0</v>
      </c>
      <c r="L23" s="55">
        <v>0</v>
      </c>
      <c r="M23" s="18">
        <v>0</v>
      </c>
    </row>
    <row r="24" spans="1:13" x14ac:dyDescent="0.3">
      <c r="E24" s="1">
        <v>0</v>
      </c>
      <c r="G24" s="1">
        <v>0</v>
      </c>
      <c r="H24" s="56">
        <v>0</v>
      </c>
      <c r="I24" s="57">
        <v>0</v>
      </c>
      <c r="J24" s="57"/>
      <c r="K24" s="1">
        <v>0</v>
      </c>
      <c r="L24" s="55">
        <v>0</v>
      </c>
      <c r="M24" s="18">
        <v>0</v>
      </c>
    </row>
    <row r="25" spans="1:13" x14ac:dyDescent="0.3">
      <c r="E25" s="1">
        <v>0</v>
      </c>
      <c r="G25" s="1">
        <v>0</v>
      </c>
      <c r="H25" s="56">
        <v>0</v>
      </c>
      <c r="I25" s="57">
        <v>0</v>
      </c>
      <c r="J25" s="57"/>
      <c r="K25" s="1">
        <v>0</v>
      </c>
      <c r="L25" s="55">
        <v>0</v>
      </c>
      <c r="M25" s="18">
        <v>0</v>
      </c>
    </row>
    <row r="26" spans="1:13" x14ac:dyDescent="0.3">
      <c r="E26" s="1">
        <v>0</v>
      </c>
      <c r="G26" s="1">
        <v>0</v>
      </c>
      <c r="H26" s="56">
        <v>0</v>
      </c>
      <c r="I26" s="57">
        <v>0</v>
      </c>
      <c r="J26" s="57"/>
      <c r="K26" s="1">
        <v>0</v>
      </c>
      <c r="L26" s="55">
        <v>0</v>
      </c>
      <c r="M26" s="18">
        <v>0</v>
      </c>
    </row>
    <row r="27" spans="1:13" x14ac:dyDescent="0.3">
      <c r="E27" s="1">
        <v>0</v>
      </c>
      <c r="G27" s="1">
        <v>0</v>
      </c>
      <c r="H27" s="56">
        <v>0</v>
      </c>
      <c r="I27" s="57">
        <v>0</v>
      </c>
      <c r="J27" s="57"/>
      <c r="K27" s="1">
        <v>0</v>
      </c>
      <c r="L27" s="55">
        <v>0</v>
      </c>
      <c r="M27" s="18">
        <v>0</v>
      </c>
    </row>
    <row r="28" spans="1:13" x14ac:dyDescent="0.3">
      <c r="E28" s="1">
        <v>0</v>
      </c>
      <c r="K28" s="1">
        <v>0</v>
      </c>
      <c r="L28" s="55">
        <v>0</v>
      </c>
      <c r="M28" s="18">
        <v>0</v>
      </c>
    </row>
    <row r="29" spans="1:13" x14ac:dyDescent="0.3">
      <c r="E29" s="1">
        <v>0</v>
      </c>
      <c r="K29" s="1">
        <v>0</v>
      </c>
      <c r="L29" s="55">
        <v>0</v>
      </c>
      <c r="M29" s="18">
        <v>0</v>
      </c>
    </row>
    <row r="30" spans="1:13" x14ac:dyDescent="0.3">
      <c r="E30" s="1">
        <v>0</v>
      </c>
      <c r="K30" s="1">
        <v>0</v>
      </c>
      <c r="L30" s="55">
        <v>0</v>
      </c>
      <c r="M30" s="18">
        <v>0</v>
      </c>
    </row>
    <row r="31" spans="1:13" x14ac:dyDescent="0.3">
      <c r="E31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28"/>
  <sheetViews>
    <sheetView workbookViewId="0">
      <selection activeCell="I4" sqref="I4"/>
    </sheetView>
  </sheetViews>
  <sheetFormatPr defaultColWidth="8.90625" defaultRowHeight="13" x14ac:dyDescent="0.3"/>
  <cols>
    <col min="1" max="1" width="18.81640625" style="1" customWidth="1"/>
    <col min="2" max="2" width="12.1796875" style="1" customWidth="1"/>
    <col min="3" max="3" width="13.90625" style="1" customWidth="1"/>
    <col min="4" max="4" width="4.6328125" style="1" customWidth="1"/>
    <col min="5" max="5" width="20" style="1" bestFit="1" customWidth="1"/>
    <col min="6" max="7" width="14.36328125" style="1" customWidth="1"/>
    <col min="8" max="8" width="4.6328125" style="1" customWidth="1"/>
    <col min="9" max="9" width="26.1796875" style="1" customWidth="1"/>
    <col min="10" max="16384" width="8.90625" style="1"/>
  </cols>
  <sheetData>
    <row r="1" spans="1:9" ht="13.5" thickBot="1" x14ac:dyDescent="0.35">
      <c r="A1" s="22" t="s">
        <v>119</v>
      </c>
      <c r="B1" s="29"/>
      <c r="C1" s="29"/>
      <c r="E1" s="30" t="s">
        <v>139</v>
      </c>
      <c r="F1" s="31"/>
      <c r="G1" s="31"/>
      <c r="I1" s="32" t="s">
        <v>134</v>
      </c>
    </row>
    <row r="2" spans="1:9" s="11" customFormat="1" x14ac:dyDescent="0.3">
      <c r="A2" s="6" t="s">
        <v>118</v>
      </c>
      <c r="B2" s="6" t="s">
        <v>136</v>
      </c>
      <c r="C2" s="6" t="s">
        <v>21</v>
      </c>
      <c r="E2" s="7" t="s">
        <v>118</v>
      </c>
      <c r="F2" s="7" t="s">
        <v>136</v>
      </c>
      <c r="G2" s="7" t="s">
        <v>21</v>
      </c>
      <c r="I2" s="7" t="s">
        <v>118</v>
      </c>
    </row>
    <row r="3" spans="1:9" x14ac:dyDescent="0.3">
      <c r="A3" s="1" t="s">
        <v>2</v>
      </c>
      <c r="B3" s="2">
        <v>58300</v>
      </c>
      <c r="C3" s="3">
        <v>1.9E-2</v>
      </c>
      <c r="E3" s="1" t="str" cm="1">
        <f t="array" ref="E3:G28">_xlfn._xlws.SORT(A3:C28,{3,2},-1)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3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3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3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3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3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3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3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3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3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3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3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3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3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3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3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3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  <row r="20" spans="1:9" x14ac:dyDescent="0.3">
      <c r="E20" s="1">
        <v>0</v>
      </c>
      <c r="F20" s="1">
        <v>0</v>
      </c>
      <c r="G20" s="1">
        <v>0</v>
      </c>
    </row>
    <row r="21" spans="1:9" x14ac:dyDescent="0.3">
      <c r="E21" s="1">
        <v>0</v>
      </c>
      <c r="F21" s="1">
        <v>0</v>
      </c>
      <c r="G21" s="1">
        <v>0</v>
      </c>
    </row>
    <row r="22" spans="1:9" x14ac:dyDescent="0.3">
      <c r="E22" s="1">
        <v>0</v>
      </c>
      <c r="F22" s="1">
        <v>0</v>
      </c>
      <c r="G22" s="1">
        <v>0</v>
      </c>
    </row>
    <row r="23" spans="1:9" x14ac:dyDescent="0.3">
      <c r="E23" s="1">
        <v>0</v>
      </c>
      <c r="F23" s="1">
        <v>0</v>
      </c>
      <c r="G23" s="1">
        <v>0</v>
      </c>
    </row>
    <row r="24" spans="1:9" x14ac:dyDescent="0.3">
      <c r="E24" s="1">
        <v>0</v>
      </c>
      <c r="F24" s="1">
        <v>0</v>
      </c>
      <c r="G24" s="1">
        <v>0</v>
      </c>
    </row>
    <row r="25" spans="1:9" x14ac:dyDescent="0.3">
      <c r="E25" s="1">
        <v>0</v>
      </c>
      <c r="F25" s="1">
        <v>0</v>
      </c>
      <c r="G25" s="1">
        <v>0</v>
      </c>
    </row>
    <row r="26" spans="1:9" x14ac:dyDescent="0.3">
      <c r="E26" s="1">
        <v>0</v>
      </c>
      <c r="F26" s="1">
        <v>0</v>
      </c>
      <c r="G26" s="1">
        <v>0</v>
      </c>
    </row>
    <row r="27" spans="1:9" x14ac:dyDescent="0.3">
      <c r="E27" s="1">
        <v>0</v>
      </c>
      <c r="F27" s="1">
        <v>0</v>
      </c>
      <c r="G27" s="1">
        <v>0</v>
      </c>
    </row>
    <row r="28" spans="1:9" x14ac:dyDescent="0.3">
      <c r="E28" s="1">
        <v>0</v>
      </c>
      <c r="F28" s="1">
        <v>0</v>
      </c>
      <c r="G2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topLeftCell="C1" workbookViewId="0">
      <selection activeCell="K7" sqref="K7"/>
    </sheetView>
  </sheetViews>
  <sheetFormatPr defaultColWidth="8.90625" defaultRowHeight="13" x14ac:dyDescent="0.3"/>
  <cols>
    <col min="1" max="1" width="20" style="1" bestFit="1" customWidth="1"/>
    <col min="2" max="2" width="28.36328125" style="1" customWidth="1"/>
    <col min="3" max="4" width="14.36328125" style="1" customWidth="1"/>
    <col min="5" max="5" width="4.6328125" style="1" customWidth="1"/>
    <col min="6" max="6" width="20" style="1" customWidth="1"/>
    <col min="7" max="7" width="22.1796875" style="1" customWidth="1"/>
    <col min="8" max="8" width="15.54296875" style="1" customWidth="1"/>
    <col min="9" max="9" width="14.36328125" style="1" customWidth="1"/>
    <col min="10" max="10" width="4.6328125" style="1" customWidth="1"/>
    <col min="11" max="11" width="20" style="1" customWidth="1"/>
    <col min="12" max="12" width="22.1796875" style="1" customWidth="1"/>
    <col min="13" max="14" width="14.36328125" style="1" customWidth="1"/>
    <col min="15" max="16384" width="8.90625" style="1"/>
  </cols>
  <sheetData>
    <row r="1" spans="1:13" ht="13.5" thickBot="1" x14ac:dyDescent="0.35">
      <c r="A1" s="22" t="s">
        <v>119</v>
      </c>
      <c r="B1" s="29"/>
      <c r="C1" s="29"/>
      <c r="D1" s="29"/>
      <c r="F1" s="5" t="s">
        <v>140</v>
      </c>
      <c r="G1" s="4"/>
      <c r="H1" s="4"/>
      <c r="I1" s="4"/>
      <c r="K1" s="5" t="s">
        <v>141</v>
      </c>
      <c r="L1" s="4"/>
      <c r="M1" s="4"/>
    </row>
    <row r="2" spans="1:13" s="11" customFormat="1" x14ac:dyDescent="0.3">
      <c r="A2" s="6" t="s">
        <v>118</v>
      </c>
      <c r="B2" s="6" t="s">
        <v>0</v>
      </c>
      <c r="C2" s="6" t="s">
        <v>136</v>
      </c>
      <c r="D2" s="6" t="s">
        <v>21</v>
      </c>
    </row>
    <row r="3" spans="1:13" ht="13.5" thickBot="1" x14ac:dyDescent="0.3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1" t="s">
        <v>121</v>
      </c>
      <c r="G3" s="19" t="s">
        <v>77</v>
      </c>
      <c r="K3" s="21" t="s">
        <v>121</v>
      </c>
      <c r="L3" s="33" t="s">
        <v>18</v>
      </c>
    </row>
    <row r="4" spans="1:13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K4" s="21" t="s">
        <v>142</v>
      </c>
      <c r="L4" s="20">
        <v>100000</v>
      </c>
    </row>
    <row r="5" spans="1:13" x14ac:dyDescent="0.3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3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136</v>
      </c>
      <c r="I6" s="7" t="s">
        <v>21</v>
      </c>
      <c r="K6" s="7" t="s">
        <v>0</v>
      </c>
      <c r="L6" s="7" t="s">
        <v>136</v>
      </c>
      <c r="M6" s="7" t="s">
        <v>21</v>
      </c>
    </row>
    <row r="7" spans="1:13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9">_xlfn._xlws.FILTER(A:D,A:A=G3)</f>
        <v>Operations</v>
      </c>
      <c r="G7" s="1" t="str">
        <v>Security Officer</v>
      </c>
      <c r="H7" s="2">
        <v>42456.4</v>
      </c>
      <c r="I7" s="3">
        <v>5.16E-2</v>
      </c>
      <c r="K7" s="1" t="str" cm="1">
        <f t="array" ref="K7:M10">_xlfn._xlws.FILTER(B:D,(A:A=L3)*(C:C&gt;=L4),"NA")</f>
        <v>Solutions Architect</v>
      </c>
      <c r="L7" s="2">
        <v>122996.4</v>
      </c>
      <c r="M7" s="3">
        <v>1.3500000000000002E-2</v>
      </c>
    </row>
    <row r="8" spans="1:13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  <c r="G8" s="1" t="str">
        <v>Operations Manager</v>
      </c>
      <c r="H8" s="2">
        <v>80992.899999999994</v>
      </c>
      <c r="I8" s="3">
        <v>2.3499999999999997E-2</v>
      </c>
      <c r="K8" s="1" t="str">
        <v>Software Engineer</v>
      </c>
      <c r="L8" s="2">
        <v>101811.8</v>
      </c>
      <c r="M8" s="3">
        <v>2.6200000000000001E-2</v>
      </c>
    </row>
    <row r="9" spans="1:13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Operations</v>
      </c>
      <c r="G9" s="1" t="str">
        <v>Operations Analyst</v>
      </c>
      <c r="H9" s="2">
        <v>67555.100000000006</v>
      </c>
      <c r="I9" s="3">
        <v>8.5000000000000006E-3</v>
      </c>
      <c r="K9" s="1" t="str">
        <v>IT Manager</v>
      </c>
      <c r="L9" s="2">
        <v>109285.8</v>
      </c>
      <c r="M9" s="3">
        <v>3.6400000000000002E-2</v>
      </c>
    </row>
    <row r="10" spans="1:13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H10" s="2"/>
      <c r="I10" s="3"/>
      <c r="K10" s="1" t="str">
        <v>Data Scientist</v>
      </c>
      <c r="L10" s="2">
        <v>116213.5</v>
      </c>
      <c r="M10" s="3">
        <v>1.4500000000000002E-2</v>
      </c>
    </row>
    <row r="11" spans="1:13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H11" s="2"/>
      <c r="I11" s="3"/>
      <c r="L11" s="2"/>
      <c r="M11" s="3"/>
    </row>
    <row r="12" spans="1:13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H12" s="2"/>
      <c r="I12" s="3"/>
      <c r="L12" s="2"/>
      <c r="M12" s="3"/>
    </row>
    <row r="13" spans="1:13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H13" s="2"/>
      <c r="I13" s="3"/>
      <c r="L13" s="2"/>
      <c r="M13" s="3"/>
    </row>
    <row r="14" spans="1:13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H14" s="2"/>
      <c r="I14" s="3"/>
      <c r="L14" s="2"/>
      <c r="M14" s="3"/>
    </row>
    <row r="15" spans="1:13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H15" s="2"/>
      <c r="I15" s="3"/>
      <c r="L15" s="2"/>
      <c r="M15" s="3"/>
    </row>
    <row r="16" spans="1:13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H16" s="2"/>
      <c r="I16" s="3"/>
      <c r="L16" s="2"/>
      <c r="M16" s="3"/>
    </row>
    <row r="17" spans="1:13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H17" s="2"/>
      <c r="I17" s="3"/>
      <c r="L17" s="2"/>
      <c r="M17" s="3"/>
    </row>
    <row r="18" spans="1:13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H18" s="2"/>
      <c r="I18" s="3"/>
      <c r="L18" s="2"/>
      <c r="M18" s="3"/>
    </row>
    <row r="19" spans="1:13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3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3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3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3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7817-C6BD-425A-B8FC-AED49FFC8041}">
  <dimension ref="A1:G6"/>
  <sheetViews>
    <sheetView workbookViewId="0">
      <selection activeCell="M5" sqref="M5"/>
    </sheetView>
  </sheetViews>
  <sheetFormatPr defaultRowHeight="14.5" x14ac:dyDescent="0.35"/>
  <cols>
    <col min="2" max="2" width="14.08984375" customWidth="1"/>
    <col min="3" max="3" width="15.08984375" customWidth="1"/>
    <col min="6" max="6" width="17.08984375" customWidth="1"/>
  </cols>
  <sheetData>
    <row r="1" spans="1:7" x14ac:dyDescent="0.35">
      <c r="A1" t="s">
        <v>165</v>
      </c>
      <c r="B1" t="s">
        <v>166</v>
      </c>
      <c r="C1" t="s">
        <v>167</v>
      </c>
      <c r="D1" t="s">
        <v>168</v>
      </c>
      <c r="F1" t="s">
        <v>167</v>
      </c>
      <c r="G1" s="62">
        <v>100</v>
      </c>
    </row>
    <row r="2" spans="1:7" x14ac:dyDescent="0.35">
      <c r="A2">
        <v>1</v>
      </c>
      <c r="B2" t="s">
        <v>169</v>
      </c>
      <c r="C2">
        <v>100</v>
      </c>
      <c r="D2">
        <v>10000</v>
      </c>
      <c r="F2" t="s">
        <v>174</v>
      </c>
      <c r="G2" s="62">
        <v>20000</v>
      </c>
    </row>
    <row r="3" spans="1:7" x14ac:dyDescent="0.35">
      <c r="A3">
        <v>2</v>
      </c>
      <c r="B3" t="s">
        <v>170</v>
      </c>
      <c r="C3">
        <v>200</v>
      </c>
      <c r="D3">
        <v>20000</v>
      </c>
    </row>
    <row r="4" spans="1:7" x14ac:dyDescent="0.35">
      <c r="A4">
        <v>3</v>
      </c>
      <c r="B4" t="s">
        <v>171</v>
      </c>
      <c r="C4">
        <v>300</v>
      </c>
      <c r="D4">
        <v>30000</v>
      </c>
    </row>
    <row r="5" spans="1:7" x14ac:dyDescent="0.35">
      <c r="A5">
        <v>4</v>
      </c>
      <c r="B5" t="s">
        <v>172</v>
      </c>
      <c r="C5">
        <v>400</v>
      </c>
      <c r="D5">
        <v>40000</v>
      </c>
      <c r="F5" t="s">
        <v>165</v>
      </c>
      <c r="G5" t="s">
        <v>168</v>
      </c>
    </row>
    <row r="6" spans="1:7" x14ac:dyDescent="0.35">
      <c r="A6">
        <v>5</v>
      </c>
      <c r="B6" t="s">
        <v>173</v>
      </c>
      <c r="C6">
        <v>100</v>
      </c>
      <c r="D6">
        <v>50000</v>
      </c>
      <c r="F6" cm="1">
        <f t="array" ref="F6:G6">_xlfn._xlws.FILTER(_xlfn._xlws.FILTER(A:D,(C:C=G1)*(D:D&gt;=G2)),(A1:D1&lt;&gt;"EMP NAME")*(A1:D1&lt;&gt;"DEPARTMENT"))</f>
        <v>5</v>
      </c>
      <c r="G6">
        <v>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I4" sqref="I4:J4"/>
    </sheetView>
  </sheetViews>
  <sheetFormatPr defaultColWidth="8.90625" defaultRowHeight="13" x14ac:dyDescent="0.3"/>
  <cols>
    <col min="1" max="1" width="20" style="1" bestFit="1" customWidth="1"/>
    <col min="2" max="2" width="28.1796875" style="1" customWidth="1"/>
    <col min="3" max="4" width="14.36328125" style="1" customWidth="1"/>
    <col min="5" max="5" width="4.6328125" style="1" customWidth="1"/>
    <col min="6" max="6" width="20" style="1" bestFit="1" customWidth="1"/>
    <col min="7" max="7" width="4.6328125" style="1" customWidth="1"/>
    <col min="8" max="8" width="21.453125" style="1" customWidth="1"/>
    <col min="9" max="16384" width="8.90625" style="1"/>
  </cols>
  <sheetData>
    <row r="1" spans="1:8" ht="13.5" thickBot="1" x14ac:dyDescent="0.35">
      <c r="A1" s="22" t="s">
        <v>119</v>
      </c>
      <c r="B1" s="29"/>
      <c r="C1" s="29"/>
      <c r="D1" s="29"/>
      <c r="F1" s="32" t="s">
        <v>120</v>
      </c>
      <c r="H1" s="32" t="s">
        <v>122</v>
      </c>
    </row>
    <row r="2" spans="1:8" s="11" customFormat="1" x14ac:dyDescent="0.3">
      <c r="A2" s="6" t="s">
        <v>118</v>
      </c>
      <c r="B2" s="6" t="s">
        <v>0</v>
      </c>
      <c r="C2" s="6" t="s">
        <v>136</v>
      </c>
      <c r="D2" s="6" t="s">
        <v>21</v>
      </c>
      <c r="F2" s="7" t="s">
        <v>118</v>
      </c>
      <c r="H2" s="7" t="s">
        <v>118</v>
      </c>
    </row>
    <row r="3" spans="1:8" x14ac:dyDescent="0.3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20">_xlfn._xlws.SORT(_xlfn.UNIQUE(A3:A86))</f>
        <v>anbc</v>
      </c>
      <c r="H3" s="1" t="str" cm="1">
        <f t="array" ref="H3:H5">_xlfn.UNIQUE(A3:A86, ,TRUE)</f>
        <v>anbc</v>
      </c>
    </row>
    <row r="4" spans="1:8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Design</v>
      </c>
      <c r="H4" s="1" t="str">
        <v>Real Estate</v>
      </c>
    </row>
    <row r="5" spans="1:8" x14ac:dyDescent="0.3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Education</v>
      </c>
      <c r="H5" s="1" t="str">
        <v>Design</v>
      </c>
    </row>
    <row r="6" spans="1:8" x14ac:dyDescent="0.3">
      <c r="A6" s="1" t="s">
        <v>18</v>
      </c>
      <c r="B6" s="1" t="s">
        <v>110</v>
      </c>
      <c r="C6" s="2">
        <v>55656.7</v>
      </c>
      <c r="D6" s="3">
        <v>1.15E-2</v>
      </c>
      <c r="F6" s="1" t="str">
        <v>Engineering</v>
      </c>
    </row>
    <row r="7" spans="1:8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Finance</v>
      </c>
    </row>
    <row r="8" spans="1:8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Food Services</v>
      </c>
    </row>
    <row r="9" spans="1:8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Health</v>
      </c>
    </row>
    <row r="10" spans="1:8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Human Resources</v>
      </c>
    </row>
    <row r="11" spans="1:8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Labor</v>
      </c>
    </row>
    <row r="12" spans="1:8" x14ac:dyDescent="0.3">
      <c r="A12" s="1" t="s">
        <v>164</v>
      </c>
      <c r="B12" s="1" t="s">
        <v>105</v>
      </c>
      <c r="C12" s="2">
        <v>109285.8</v>
      </c>
      <c r="D12" s="3">
        <v>3.6400000000000002E-2</v>
      </c>
      <c r="F12" s="1" t="str">
        <v>Law</v>
      </c>
    </row>
    <row r="13" spans="1:8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Manufacturing</v>
      </c>
    </row>
    <row r="14" spans="1:8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Media</v>
      </c>
    </row>
    <row r="15" spans="1:8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Operations</v>
      </c>
    </row>
    <row r="16" spans="1:8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Professional Services</v>
      </c>
    </row>
    <row r="17" spans="1:6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Real Estate</v>
      </c>
    </row>
    <row r="18" spans="1:6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Retail</v>
      </c>
    </row>
    <row r="19" spans="1:6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Sales</v>
      </c>
    </row>
    <row r="20" spans="1:6" x14ac:dyDescent="0.3">
      <c r="A20" s="1" t="s">
        <v>96</v>
      </c>
      <c r="B20" s="1" t="s">
        <v>97</v>
      </c>
      <c r="C20" s="2">
        <v>67242</v>
      </c>
      <c r="D20" s="3">
        <v>3.2500000000000008E-2</v>
      </c>
      <c r="F20" s="1" t="str">
        <v>Technology</v>
      </c>
    </row>
    <row r="21" spans="1:6" x14ac:dyDescent="0.3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3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3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dataValidations count="1">
    <dataValidation type="list" allowBlank="1" showInputMessage="1" showErrorMessage="1" sqref="I4" xr:uid="{39AF67D2-3F36-480B-B4B4-1FE125C6E8BB}">
      <formula1>_xlfn.ANCHORARRAY($F$3)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G3" sqref="G3"/>
    </sheetView>
  </sheetViews>
  <sheetFormatPr defaultColWidth="8.90625" defaultRowHeight="13" x14ac:dyDescent="0.3"/>
  <cols>
    <col min="1" max="1" width="16.6328125" style="1" customWidth="1"/>
    <col min="2" max="2" width="20.36328125" style="1" customWidth="1"/>
    <col min="3" max="3" width="15.36328125" style="1" customWidth="1"/>
    <col min="4" max="4" width="13.1796875" style="1" customWidth="1"/>
    <col min="5" max="5" width="14.36328125" style="1" customWidth="1"/>
    <col min="6" max="6" width="4.6328125" style="1" customWidth="1"/>
    <col min="7" max="7" width="20" style="1" customWidth="1"/>
    <col min="8" max="8" width="4.6328125" style="1" customWidth="1"/>
    <col min="9" max="9" width="31.08984375" style="1" bestFit="1" customWidth="1"/>
    <col min="10" max="10" width="19.453125" style="1" bestFit="1" customWidth="1"/>
    <col min="11" max="11" width="14.54296875" style="1" customWidth="1"/>
    <col min="12" max="12" width="19.453125" style="1" bestFit="1" customWidth="1"/>
    <col min="13" max="13" width="12" style="1" bestFit="1" customWidth="1"/>
    <col min="14" max="16384" width="8.90625" style="1"/>
  </cols>
  <sheetData>
    <row r="1" spans="1:13" ht="13.5" thickBot="1" x14ac:dyDescent="0.35">
      <c r="A1" s="22" t="s">
        <v>119</v>
      </c>
      <c r="B1" s="22"/>
      <c r="C1" s="22"/>
      <c r="D1" s="22"/>
      <c r="E1" s="22"/>
      <c r="G1" s="32" t="s">
        <v>120</v>
      </c>
      <c r="I1" s="5" t="s">
        <v>144</v>
      </c>
      <c r="J1" s="4"/>
      <c r="K1" s="4"/>
    </row>
    <row r="2" spans="1:13" s="11" customFormat="1" x14ac:dyDescent="0.3">
      <c r="A2" s="6" t="s">
        <v>118</v>
      </c>
      <c r="B2" s="6" t="s">
        <v>0</v>
      </c>
      <c r="C2" s="6" t="s">
        <v>1</v>
      </c>
      <c r="D2" s="6" t="s">
        <v>136</v>
      </c>
      <c r="E2" s="6" t="s">
        <v>21</v>
      </c>
      <c r="G2" s="7" t="s">
        <v>118</v>
      </c>
    </row>
    <row r="3" spans="1:13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_xlfn._xlws.SORT(_xlfn._xlws.FILTER(_xlfn.UNIQUE(A:A),(_xlfn.UNIQUE(A:A)&lt;&gt;"RAW DATA")*(_xlfn.UNIQUE(A:A)&lt;&gt;"Industry")*(_xlfn.UNIQUE(A:A)&lt;&gt;0)))</f>
        <v>Design</v>
      </c>
      <c r="I3" s="21" t="s">
        <v>121</v>
      </c>
      <c r="J3" s="19" t="s">
        <v>2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3.5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4" t="s">
        <v>0</v>
      </c>
      <c r="J5" s="34" t="s">
        <v>136</v>
      </c>
      <c r="K5" s="35"/>
    </row>
    <row r="6" spans="1:13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J15">_xlfn._xlws.FILTER(_xlfn._xlws.FILTER(B:D,A:A=J3),B2:D2&lt;&gt;"City")</f>
        <v>Graphic Designer</v>
      </c>
      <c r="J6" s="2">
        <v>52307</v>
      </c>
      <c r="K6" s="2"/>
      <c r="L6" s="2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Graphic Designer</v>
      </c>
      <c r="J7" s="2">
        <v>58616</v>
      </c>
      <c r="M7" s="2"/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Graphic Designer</v>
      </c>
      <c r="J8" s="2">
        <v>53636</v>
      </c>
      <c r="M8" s="2"/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Graphic Designer</v>
      </c>
      <c r="J9" s="2">
        <v>49495</v>
      </c>
      <c r="M9" s="2"/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Graphic Designer</v>
      </c>
      <c r="J10" s="2">
        <v>60004</v>
      </c>
      <c r="M10" s="2"/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Graphic Designer</v>
      </c>
      <c r="J11" s="2">
        <v>60913</v>
      </c>
      <c r="M11" s="2"/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Graphic Designer</v>
      </c>
      <c r="J12" s="2">
        <v>51620</v>
      </c>
      <c r="M12" s="2"/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Graphic Designer</v>
      </c>
      <c r="J13" s="2">
        <v>74986</v>
      </c>
      <c r="M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Graphic Designer</v>
      </c>
      <c r="J14" s="2">
        <v>62118</v>
      </c>
      <c r="M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Graphic Designer</v>
      </c>
      <c r="J15" s="2">
        <v>59308</v>
      </c>
      <c r="M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J16" s="2"/>
      <c r="M16" s="2"/>
    </row>
    <row r="17" spans="1:13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J17" s="2"/>
      <c r="M17" s="2"/>
    </row>
    <row r="18" spans="1:13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3">
      <c r="D843" s="2"/>
      <c r="E843" s="3"/>
    </row>
  </sheetData>
  <dataValidations count="1">
    <dataValidation type="list" allowBlank="1" showInputMessage="1" showErrorMessage="1" sqref="J3" xr:uid="{2CFF18B8-D5EA-4805-9572-8CD7C4083B95}">
      <formula1>_xlfn.ANCHORARRAY($G$3)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S842"/>
  <sheetViews>
    <sheetView zoomScale="90" zoomScaleNormal="100" workbookViewId="0">
      <selection activeCell="K7" sqref="K7"/>
    </sheetView>
  </sheetViews>
  <sheetFormatPr defaultColWidth="8.90625" defaultRowHeight="13" x14ac:dyDescent="0.3"/>
  <cols>
    <col min="1" max="1" width="15.6328125" style="1" customWidth="1"/>
    <col min="2" max="2" width="17.08984375" style="1" customWidth="1"/>
    <col min="3" max="3" width="15.54296875" style="1" customWidth="1"/>
    <col min="4" max="4" width="12" style="1" customWidth="1"/>
    <col min="5" max="5" width="14.36328125" style="1" customWidth="1"/>
    <col min="6" max="6" width="4.6328125" style="1" customWidth="1"/>
    <col min="7" max="7" width="19.453125" style="1" bestFit="1" customWidth="1"/>
    <col min="8" max="8" width="4.6328125" style="1" customWidth="1"/>
    <col min="9" max="9" width="14.36328125" style="1" bestFit="1" customWidth="1"/>
    <col min="10" max="10" width="4.6328125" style="1" customWidth="1"/>
    <col min="11" max="11" width="20" style="1" bestFit="1" customWidth="1"/>
    <col min="12" max="12" width="20" style="1" customWidth="1"/>
    <col min="13" max="13" width="17.08984375" style="1" customWidth="1"/>
    <col min="14" max="15" width="14.36328125" style="1" customWidth="1"/>
    <col min="16" max="16384" width="8.90625" style="1"/>
  </cols>
  <sheetData>
    <row r="1" spans="1:19" ht="13.5" thickBot="1" x14ac:dyDescent="0.35">
      <c r="A1" s="22" t="s">
        <v>119</v>
      </c>
      <c r="B1" s="22"/>
      <c r="C1" s="22"/>
      <c r="D1" s="22"/>
      <c r="E1" s="22"/>
      <c r="G1" s="32" t="s">
        <v>123</v>
      </c>
      <c r="I1" s="5" t="s">
        <v>145</v>
      </c>
      <c r="J1" s="4"/>
      <c r="K1" s="4"/>
      <c r="L1" s="4"/>
      <c r="M1" s="4"/>
      <c r="N1" s="4"/>
      <c r="O1" s="4"/>
    </row>
    <row r="2" spans="1:19" s="11" customFormat="1" x14ac:dyDescent="0.3">
      <c r="A2" s="6" t="s">
        <v>118</v>
      </c>
      <c r="B2" s="6" t="s">
        <v>0</v>
      </c>
      <c r="C2" s="6" t="s">
        <v>1</v>
      </c>
      <c r="D2" s="6" t="s">
        <v>136</v>
      </c>
      <c r="E2" s="6" t="s">
        <v>21</v>
      </c>
      <c r="G2" s="7" t="s">
        <v>136</v>
      </c>
    </row>
    <row r="3" spans="1:19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 cm="1">
        <f t="array" ref="G3:G5">LARGE(D:D,_xlfn.SEQUENCE(3))</f>
        <v>155654</v>
      </c>
      <c r="I3" s="21" t="s">
        <v>124</v>
      </c>
      <c r="J3" s="19">
        <v>5</v>
      </c>
      <c r="L3" s="8"/>
      <c r="R3" s="1" cm="1">
        <f t="array" ref="R3:S12">_xlfn.SEQUENCE(10,2,25,5)</f>
        <v>25</v>
      </c>
      <c r="S3" s="1">
        <v>30</v>
      </c>
    </row>
    <row r="4" spans="1:19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0">
        <v>144318</v>
      </c>
      <c r="R4" s="1">
        <v>35</v>
      </c>
      <c r="S4" s="1">
        <v>40</v>
      </c>
    </row>
    <row r="5" spans="1:19" ht="13.5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0">
        <v>143513</v>
      </c>
      <c r="I5" s="34" t="s">
        <v>136</v>
      </c>
      <c r="J5" s="11"/>
      <c r="K5" s="34" t="s">
        <v>118</v>
      </c>
      <c r="L5" s="34" t="s">
        <v>0</v>
      </c>
      <c r="M5" s="34" t="s">
        <v>1</v>
      </c>
      <c r="N5" s="34" t="s">
        <v>136</v>
      </c>
      <c r="O5" s="34" t="s">
        <v>21</v>
      </c>
      <c r="R5" s="1">
        <v>45</v>
      </c>
      <c r="S5" s="1">
        <v>50</v>
      </c>
    </row>
    <row r="6" spans="1:19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0" cm="1">
        <f t="array" ref="I6:I10">LARGE(D:D,_xlfn.SEQUENCE(J3))</f>
        <v>155654</v>
      </c>
      <c r="K6" s="1" t="str" cm="1">
        <f t="array" ref="K6:O10">_xlfn._xlws.SORT(_xlfn._xlws.FILTER(A:E,(D:D&gt;=LARGE(D:D,J3))*(A:A&lt;&gt;"Industry")),4,-1)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  <c r="R6" s="1">
        <v>55</v>
      </c>
      <c r="S6" s="1">
        <v>60</v>
      </c>
    </row>
    <row r="7" spans="1:19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0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  <c r="R7" s="1">
        <v>65</v>
      </c>
      <c r="S7" s="1">
        <v>70</v>
      </c>
    </row>
    <row r="8" spans="1:19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0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  <c r="R8" s="1">
        <v>75</v>
      </c>
      <c r="S8" s="1">
        <v>80</v>
      </c>
    </row>
    <row r="9" spans="1:19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0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  <c r="R9" s="1">
        <v>85</v>
      </c>
      <c r="S9" s="1">
        <v>90</v>
      </c>
    </row>
    <row r="10" spans="1:19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0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  <c r="R10" s="1">
        <v>95</v>
      </c>
      <c r="S10" s="1">
        <v>100</v>
      </c>
    </row>
    <row r="11" spans="1:19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0"/>
      <c r="N11" s="2"/>
      <c r="O11" s="3"/>
      <c r="R11" s="1">
        <v>105</v>
      </c>
      <c r="S11" s="1">
        <v>110</v>
      </c>
    </row>
    <row r="12" spans="1:19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0"/>
      <c r="N12" s="2"/>
      <c r="O12" s="3"/>
      <c r="R12" s="1">
        <v>115</v>
      </c>
      <c r="S12" s="1">
        <v>120</v>
      </c>
    </row>
    <row r="13" spans="1:19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0"/>
      <c r="N13" s="2"/>
      <c r="O13" s="3"/>
    </row>
    <row r="14" spans="1:19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0"/>
      <c r="N14" s="2"/>
      <c r="O14" s="3"/>
    </row>
    <row r="15" spans="1:19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0"/>
      <c r="N15" s="2"/>
      <c r="O15" s="3"/>
    </row>
    <row r="16" spans="1:19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1"/>
    </row>
    <row r="17" spans="1:9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1"/>
    </row>
    <row r="18" spans="1:9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1"/>
    </row>
    <row r="19" spans="1:9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1"/>
    </row>
    <row r="20" spans="1:9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1"/>
    </row>
    <row r="21" spans="1:9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1"/>
    </row>
    <row r="22" spans="1:9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1"/>
    </row>
    <row r="23" spans="1:9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1"/>
    </row>
    <row r="24" spans="1:9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1"/>
    </row>
    <row r="25" spans="1:9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1"/>
    </row>
    <row r="26" spans="1:9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1"/>
    </row>
    <row r="27" spans="1:9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1"/>
    </row>
    <row r="28" spans="1:9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1"/>
    </row>
    <row r="29" spans="1:9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1"/>
    </row>
    <row r="30" spans="1:9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1"/>
    </row>
    <row r="31" spans="1:9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1"/>
    </row>
    <row r="32" spans="1:9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1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1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1"/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1"/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1"/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1"/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1"/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1"/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1"/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1"/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1"/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1"/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1"/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1"/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1"/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1"/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1"/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I1" workbookViewId="0">
      <selection activeCell="Q18" sqref="Q18"/>
    </sheetView>
  </sheetViews>
  <sheetFormatPr defaultColWidth="8.90625" defaultRowHeight="13" x14ac:dyDescent="0.3"/>
  <cols>
    <col min="1" max="1" width="14.08984375" style="1" customWidth="1"/>
    <col min="2" max="2" width="17.08984375" style="1" customWidth="1"/>
    <col min="3" max="3" width="14.6328125" style="1" customWidth="1"/>
    <col min="4" max="4" width="13.36328125" style="1" customWidth="1"/>
    <col min="5" max="5" width="14.36328125" style="1" customWidth="1"/>
    <col min="6" max="6" width="4.6328125" style="1" customWidth="1"/>
    <col min="7" max="7" width="25.6328125" style="1" customWidth="1"/>
    <col min="8" max="8" width="4.6328125" style="1" customWidth="1"/>
    <col min="9" max="9" width="40.08984375" style="1" customWidth="1"/>
    <col min="10" max="10" width="4.6328125" style="1" customWidth="1"/>
    <col min="11" max="11" width="25.6328125" style="1" customWidth="1"/>
    <col min="12" max="12" width="4.6328125" style="1" customWidth="1"/>
    <col min="13" max="13" width="3.453125" style="1" customWidth="1"/>
    <col min="14" max="14" width="26.6328125" style="1" customWidth="1"/>
    <col min="15" max="15" width="4.6328125" style="1" customWidth="1"/>
    <col min="16" max="16" width="3.6328125" style="1" customWidth="1"/>
    <col min="17" max="17" width="28.1796875" style="1" customWidth="1"/>
    <col min="18" max="18" width="9.54296875" style="1" bestFit="1" customWidth="1"/>
    <col min="19" max="16384" width="8.90625" style="1"/>
  </cols>
  <sheetData>
    <row r="1" spans="1:18" ht="13.5" thickBot="1" x14ac:dyDescent="0.35">
      <c r="A1" s="22" t="s">
        <v>119</v>
      </c>
      <c r="B1" s="22"/>
      <c r="C1" s="22"/>
      <c r="D1" s="22"/>
      <c r="E1" s="22"/>
      <c r="G1" s="32" t="s">
        <v>126</v>
      </c>
      <c r="I1" s="32" t="s">
        <v>125</v>
      </c>
      <c r="K1" s="32" t="s">
        <v>127</v>
      </c>
      <c r="M1" s="5" t="s">
        <v>128</v>
      </c>
      <c r="N1" s="30"/>
      <c r="P1" s="5" t="s">
        <v>146</v>
      </c>
      <c r="Q1" s="30"/>
    </row>
    <row r="2" spans="1:18" s="11" customFormat="1" ht="13.5" thickBot="1" x14ac:dyDescent="0.35">
      <c r="A2" s="26" t="s">
        <v>118</v>
      </c>
      <c r="B2" s="26" t="s">
        <v>0</v>
      </c>
      <c r="C2" s="26" t="s">
        <v>1</v>
      </c>
      <c r="D2" s="26" t="s">
        <v>136</v>
      </c>
      <c r="E2" s="26" t="s">
        <v>21</v>
      </c>
      <c r="G2" s="28" t="s">
        <v>0</v>
      </c>
      <c r="I2" s="28" t="s">
        <v>0</v>
      </c>
      <c r="K2" s="28" t="s">
        <v>0</v>
      </c>
      <c r="M2" s="33">
        <v>5</v>
      </c>
      <c r="N2" s="28" t="s">
        <v>114</v>
      </c>
      <c r="P2" s="37">
        <v>5</v>
      </c>
      <c r="Q2" s="36" t="s">
        <v>114</v>
      </c>
    </row>
    <row r="3" spans="1:18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_xlfn.SORTBY(_xlfn.UNIQUE(B3:B842),_xlfn.RANDARRAY(84),TRUE)</f>
        <v>Claims Adjuster</v>
      </c>
      <c r="K3" s="1" t="str">
        <f ca="1">INDEX(_xlfn.ANCHORARRAY(I3),1)</f>
        <v>Claims Adjuster</v>
      </c>
      <c r="N3" s="1" t="str" cm="1">
        <f t="array" aca="1" ref="N3:N7" ca="1">INDEX(_xlfn.ANCHORARRAY(I3),_xlfn.SEQUENCE(5))</f>
        <v>Claims Adjuster</v>
      </c>
      <c r="P3" s="10"/>
      <c r="Q3" s="1" t="str" cm="1">
        <f t="array" aca="1" ref="Q3:Q7" ca="1">INDEX(_xlfn.SORTBY(_xlfn.UNIQUE(B3:B842),_xlfn.RANDARRAY(84),TRUE),_xlfn.SEQUENCE(5))</f>
        <v>Construction Laborer</v>
      </c>
      <c r="R3" s="15"/>
    </row>
    <row r="4" spans="1:18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Delivery Driver</v>
      </c>
      <c r="N4" s="1" t="str">
        <f ca="1"/>
        <v>Delivery Driver</v>
      </c>
      <c r="P4" s="11"/>
      <c r="Q4" s="1" t="str">
        <f ca="1"/>
        <v>Teacher</v>
      </c>
      <c r="R4" s="15"/>
    </row>
    <row r="5" spans="1:18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Sales Representative</v>
      </c>
      <c r="N5" s="1" t="str">
        <f ca="1"/>
        <v>Sales Representative</v>
      </c>
      <c r="P5" s="11"/>
      <c r="Q5" s="1" t="str">
        <f ca="1"/>
        <v>Physical Therapist</v>
      </c>
      <c r="R5" s="15"/>
    </row>
    <row r="6" spans="1:18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Loan Officer</v>
      </c>
      <c r="N6" s="1" t="str">
        <f ca="1"/>
        <v>Loan Officer</v>
      </c>
      <c r="P6" s="11"/>
      <c r="Q6" s="1" t="str">
        <f ca="1"/>
        <v>Web Designer</v>
      </c>
      <c r="R6" s="15"/>
    </row>
    <row r="7" spans="1:18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Web Developer</v>
      </c>
      <c r="N7" s="1" t="str">
        <f ca="1"/>
        <v>Web Developer</v>
      </c>
      <c r="P7" s="11"/>
      <c r="Q7" s="1" t="str">
        <f ca="1"/>
        <v>Bank Teller</v>
      </c>
      <c r="R7" s="15"/>
    </row>
    <row r="8" spans="1:18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Retail Key Holder</v>
      </c>
      <c r="P8" s="11"/>
      <c r="R8" s="15"/>
    </row>
    <row r="9" spans="1:18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Financial Analyst</v>
      </c>
      <c r="P9" s="11"/>
      <c r="R9" s="15"/>
    </row>
    <row r="10" spans="1:18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Technical Editor</v>
      </c>
      <c r="P10" s="11"/>
      <c r="R10" s="15"/>
    </row>
    <row r="11" spans="1:18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Truck Driver</v>
      </c>
      <c r="P11" s="11"/>
      <c r="R11" s="15"/>
    </row>
    <row r="12" spans="1:18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Software Engineer</v>
      </c>
      <c r="P12" s="11"/>
      <c r="R12" s="15"/>
    </row>
    <row r="13" spans="1:18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Process Engineer</v>
      </c>
      <c r="P13" s="11"/>
      <c r="R13" s="15"/>
    </row>
    <row r="14" spans="1:18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Operations Manager</v>
      </c>
      <c r="P14" s="11"/>
      <c r="R14" s="15"/>
    </row>
    <row r="15" spans="1:18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Technician</v>
      </c>
      <c r="P15" s="11"/>
      <c r="R15" s="15"/>
    </row>
    <row r="16" spans="1:18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UX Designer</v>
      </c>
      <c r="P16" s="11"/>
      <c r="R16" s="15"/>
    </row>
    <row r="17" spans="1:18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Civil Engineer</v>
      </c>
      <c r="P17" s="11"/>
      <c r="R17" s="15"/>
    </row>
    <row r="18" spans="1:18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Research Assistant</v>
      </c>
      <c r="P18" s="11"/>
      <c r="R18" s="15"/>
    </row>
    <row r="19" spans="1:18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Financial Advisor</v>
      </c>
      <c r="P19" s="11"/>
      <c r="R19" s="15"/>
    </row>
    <row r="20" spans="1:18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IT Manager</v>
      </c>
      <c r="P20" s="11"/>
      <c r="R20" s="15"/>
    </row>
    <row r="21" spans="1:18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Solutions Architect</v>
      </c>
      <c r="P21" s="11"/>
      <c r="R21" s="15"/>
    </row>
    <row r="22" spans="1:18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Teacher</v>
      </c>
      <c r="P22" s="11"/>
      <c r="R22" s="15"/>
    </row>
    <row r="23" spans="1:18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Restaurant Cook</v>
      </c>
      <c r="P23" s="11"/>
    </row>
    <row r="24" spans="1:18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Registered Nurse</v>
      </c>
      <c r="P24" s="11"/>
    </row>
    <row r="25" spans="1:18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Marketing Manager</v>
      </c>
      <c r="P25" s="11"/>
    </row>
    <row r="26" spans="1:18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Professor</v>
      </c>
      <c r="P26" s="11"/>
    </row>
    <row r="27" spans="1:18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Graphic Designer</v>
      </c>
      <c r="P27" s="11"/>
    </row>
    <row r="28" spans="1:18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Operations Analyst</v>
      </c>
      <c r="P28" s="11"/>
    </row>
    <row r="29" spans="1:18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Human Resources Manager</v>
      </c>
      <c r="P29" s="11"/>
    </row>
    <row r="30" spans="1:18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Bank Teller</v>
      </c>
      <c r="P30" s="11"/>
    </row>
    <row r="31" spans="1:18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Java Developer</v>
      </c>
      <c r="P31" s="11"/>
    </row>
    <row r="32" spans="1:18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Mechanical Engineer</v>
      </c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Buyer</v>
      </c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Machine Operator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Producer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Business Analyst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Construction Laborer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Recruiter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Security Officer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Customer Service Representative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Pharmacy Technician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Paralegal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Property Manager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Customer Service Manager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Physical Therapist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Licensed Practical Nurse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Product Manager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Production Manager</v>
      </c>
    </row>
    <row r="49" spans="1:9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Project Manager</v>
      </c>
    </row>
    <row r="50" spans="1:9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Pharmacist</v>
      </c>
    </row>
    <row r="51" spans="1:9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Quality Engineer</v>
      </c>
    </row>
    <row r="52" spans="1:9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Design Engineer</v>
      </c>
    </row>
    <row r="53" spans="1:9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Office Manager</v>
      </c>
    </row>
    <row r="54" spans="1:9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Server</v>
      </c>
    </row>
    <row r="55" spans="1:9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Cashier</v>
      </c>
    </row>
    <row r="56" spans="1:9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Data Analyst</v>
      </c>
    </row>
    <row r="57" spans="1:9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Store Manager</v>
      </c>
    </row>
    <row r="58" spans="1:9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Medical Technologist</v>
      </c>
    </row>
    <row r="59" spans="1:9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Administrative Assistant</v>
      </c>
    </row>
    <row r="60" spans="1:9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Communications Manager</v>
      </c>
    </row>
    <row r="61" spans="1:9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Maintenance Worker</v>
      </c>
    </row>
    <row r="62" spans="1:9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Consultant</v>
      </c>
    </row>
    <row r="63" spans="1:9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Restaurant Manager</v>
      </c>
    </row>
    <row r="64" spans="1:9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Data Scientist</v>
      </c>
    </row>
    <row r="65" spans="1:9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Medical Assistant</v>
      </c>
    </row>
    <row r="66" spans="1:9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Electrical Engineer</v>
      </c>
    </row>
    <row r="67" spans="1:9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Barista</v>
      </c>
    </row>
    <row r="68" spans="1:9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Systems Engineer</v>
      </c>
    </row>
    <row r="69" spans="1:9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Tax Manager</v>
      </c>
    </row>
    <row r="70" spans="1:9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Bartender</v>
      </c>
    </row>
    <row r="71" spans="1:9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Accountant</v>
      </c>
    </row>
    <row r="72" spans="1:9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Manufacturing Engineer</v>
      </c>
    </row>
    <row r="73" spans="1:9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Programmer Analyst</v>
      </c>
    </row>
    <row r="74" spans="1:9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Certified Nursing Assistant</v>
      </c>
    </row>
    <row r="75" spans="1:9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Sales Manager</v>
      </c>
    </row>
    <row r="76" spans="1:9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Material Handler</v>
      </c>
    </row>
    <row r="77" spans="1:9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Web Designer</v>
      </c>
    </row>
    <row r="78" spans="1:9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Attorney</v>
      </c>
    </row>
    <row r="79" spans="1:9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Program Manager</v>
      </c>
    </row>
    <row r="80" spans="1:9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Business Development Manager</v>
      </c>
    </row>
    <row r="81" spans="1:9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Insurance Agent</v>
      </c>
    </row>
    <row r="82" spans="1:9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Emergency Medical Technician</v>
      </c>
    </row>
    <row r="83" spans="1:9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Field Engineer</v>
      </c>
    </row>
    <row r="84" spans="1:9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Warehouse Associate</v>
      </c>
    </row>
    <row r="85" spans="1:9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Technical Support</v>
      </c>
    </row>
    <row r="86" spans="1:9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Maintenance Technician</v>
      </c>
    </row>
    <row r="87" spans="1:9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topLeftCell="B1" zoomScale="120" zoomScaleNormal="120" workbookViewId="0">
      <selection activeCell="K10" sqref="K10"/>
    </sheetView>
  </sheetViews>
  <sheetFormatPr defaultColWidth="8.90625" defaultRowHeight="13" x14ac:dyDescent="0.3"/>
  <cols>
    <col min="1" max="1" width="16.08984375" style="1" customWidth="1"/>
    <col min="2" max="2" width="17.08984375" style="1" customWidth="1"/>
    <col min="3" max="3" width="14.90625" style="1" customWidth="1"/>
    <col min="4" max="5" width="14.36328125" style="1" customWidth="1"/>
    <col min="6" max="6" width="4.6328125" style="1" customWidth="1"/>
    <col min="7" max="7" width="18" style="1" bestFit="1" customWidth="1"/>
    <col min="8" max="8" width="11.08984375" style="1" customWidth="1"/>
    <col min="9" max="9" width="8.90625" style="1"/>
    <col min="10" max="10" width="4.6328125" style="1" customWidth="1"/>
    <col min="11" max="11" width="13" style="1" bestFit="1" customWidth="1"/>
    <col min="12" max="12" width="11.08984375" style="1" customWidth="1"/>
    <col min="13" max="13" width="14.90625" style="1" customWidth="1"/>
    <col min="14" max="16384" width="8.90625" style="1"/>
  </cols>
  <sheetData>
    <row r="1" spans="1:13" ht="13.5" thickBot="1" x14ac:dyDescent="0.35">
      <c r="A1" s="22" t="s">
        <v>119</v>
      </c>
      <c r="B1" s="22"/>
      <c r="C1" s="22"/>
      <c r="D1" s="22"/>
      <c r="E1" s="22"/>
      <c r="G1" s="30" t="s">
        <v>129</v>
      </c>
      <c r="H1" s="31"/>
      <c r="I1" s="31"/>
      <c r="K1" s="5" t="s">
        <v>149</v>
      </c>
      <c r="L1" s="5"/>
      <c r="M1" s="5"/>
    </row>
    <row r="2" spans="1:13" s="11" customFormat="1" x14ac:dyDescent="0.3">
      <c r="A2" s="6" t="s">
        <v>118</v>
      </c>
      <c r="B2" s="6" t="s">
        <v>0</v>
      </c>
      <c r="C2" s="6" t="s">
        <v>1</v>
      </c>
      <c r="D2" s="6" t="s">
        <v>136</v>
      </c>
      <c r="E2" s="6" t="s">
        <v>21</v>
      </c>
      <c r="G2" s="7" t="s">
        <v>148</v>
      </c>
      <c r="H2" s="7" t="s">
        <v>115</v>
      </c>
      <c r="I2" s="7" t="s">
        <v>137</v>
      </c>
    </row>
    <row r="3" spans="1:13" ht="13.5" thickBot="1" x14ac:dyDescent="0.3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40" t="s">
        <v>130</v>
      </c>
      <c r="H3" s="2">
        <v>25000</v>
      </c>
      <c r="I3" s="1" cm="1">
        <f t="array" ref="I3:I10">FREQUENCY(D:D,H3:H9)</f>
        <v>3</v>
      </c>
      <c r="K3" s="21" t="s">
        <v>116</v>
      </c>
      <c r="L3" s="38">
        <v>150000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1" t="s">
        <v>150</v>
      </c>
      <c r="H4" s="2">
        <v>50000</v>
      </c>
      <c r="I4" s="1">
        <v>214</v>
      </c>
      <c r="K4" s="21" t="s">
        <v>117</v>
      </c>
      <c r="L4" s="20">
        <v>30000</v>
      </c>
    </row>
    <row r="5" spans="1:13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1" t="s">
        <v>151</v>
      </c>
      <c r="H5" s="2">
        <v>75000</v>
      </c>
      <c r="I5" s="1">
        <v>284</v>
      </c>
    </row>
    <row r="6" spans="1:13" ht="13.5" thickBot="1" x14ac:dyDescent="0.3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1" t="s">
        <v>152</v>
      </c>
      <c r="H6" s="2">
        <v>100000</v>
      </c>
      <c r="I6" s="1">
        <v>242</v>
      </c>
      <c r="K6" s="34" t="s">
        <v>115</v>
      </c>
      <c r="L6" s="34" t="s">
        <v>137</v>
      </c>
      <c r="M6" s="39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1" t="s">
        <v>153</v>
      </c>
      <c r="H7" s="2">
        <v>125000</v>
      </c>
      <c r="I7" s="1">
        <v>81</v>
      </c>
      <c r="K7" s="2" cm="1">
        <f t="array" ref="K7:K11">_xlfn.SEQUENCE(L3/L4,1,L4,L4)</f>
        <v>30000</v>
      </c>
      <c r="L7" s="1" cm="1">
        <f t="array" ref="L7:L12">FREQUENCY(D:D,_xlfn.ANCHORARRAY(K7))</f>
        <v>17</v>
      </c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1" t="s">
        <v>154</v>
      </c>
      <c r="H8" s="2">
        <v>150000</v>
      </c>
      <c r="I8" s="1">
        <v>15</v>
      </c>
      <c r="K8" s="2">
        <v>60000</v>
      </c>
      <c r="L8" s="1">
        <v>322</v>
      </c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1" t="s">
        <v>155</v>
      </c>
      <c r="H9" s="2">
        <v>175000</v>
      </c>
      <c r="I9" s="1">
        <v>1</v>
      </c>
      <c r="K9" s="2">
        <v>90000</v>
      </c>
      <c r="L9" s="1">
        <v>355</v>
      </c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1" t="s">
        <v>131</v>
      </c>
      <c r="H10" s="2"/>
      <c r="I10" s="1">
        <v>0</v>
      </c>
      <c r="K10" s="2">
        <v>120000</v>
      </c>
      <c r="L10" s="1">
        <v>118</v>
      </c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2"/>
      <c r="H11" s="12"/>
      <c r="K11" s="2">
        <v>150000</v>
      </c>
      <c r="L11" s="1">
        <v>27</v>
      </c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R842"/>
  <sheetViews>
    <sheetView zoomScale="65" workbookViewId="0">
      <selection activeCell="H3" sqref="H3:I3"/>
    </sheetView>
  </sheetViews>
  <sheetFormatPr defaultColWidth="8.90625" defaultRowHeight="13" x14ac:dyDescent="0.3"/>
  <cols>
    <col min="1" max="1" width="16.08984375" style="1" customWidth="1"/>
    <col min="2" max="2" width="17.08984375" style="1" customWidth="1"/>
    <col min="3" max="3" width="15.54296875" style="1" customWidth="1"/>
    <col min="4" max="4" width="12.90625" style="1" customWidth="1"/>
    <col min="5" max="5" width="13.6328125" style="1" customWidth="1"/>
    <col min="6" max="6" width="4.6328125" style="1" customWidth="1"/>
    <col min="7" max="7" width="26.08984375" style="47" customWidth="1"/>
    <col min="8" max="8" width="17.81640625" style="1" customWidth="1"/>
    <col min="9" max="17" width="14.453125" style="1" customWidth="1"/>
    <col min="18" max="16384" width="8.90625" style="1"/>
  </cols>
  <sheetData>
    <row r="1" spans="1:18" ht="13.5" thickBot="1" x14ac:dyDescent="0.35">
      <c r="A1" s="22" t="s">
        <v>119</v>
      </c>
      <c r="B1" s="22"/>
      <c r="C1" s="22"/>
      <c r="D1" s="22"/>
      <c r="E1" s="22"/>
      <c r="G1" s="5" t="s">
        <v>147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8" s="11" customFormat="1" x14ac:dyDescent="0.3">
      <c r="A2" s="6" t="s">
        <v>118</v>
      </c>
      <c r="B2" s="6" t="s">
        <v>0</v>
      </c>
      <c r="C2" s="6" t="s">
        <v>1</v>
      </c>
      <c r="D2" s="6" t="s">
        <v>136</v>
      </c>
      <c r="E2" s="6" t="s">
        <v>21</v>
      </c>
      <c r="G2" s="47"/>
    </row>
    <row r="3" spans="1:18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1" t="s">
        <v>121</v>
      </c>
      <c r="H3" s="19" t="s">
        <v>18</v>
      </c>
    </row>
    <row r="4" spans="1:18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I4" s="1" t="str" cm="1">
        <f t="array" ref="I4:R4">TRANSPOSE(_xlfn.UNIQUE(_xlfn._xlws.FILTER(C:C,A:A=H3)))</f>
        <v>Atlanta</v>
      </c>
      <c r="J4" s="1" t="str">
        <v>Boston</v>
      </c>
      <c r="K4" s="1" t="str">
        <v>Chicago</v>
      </c>
      <c r="L4" s="1" t="str">
        <v>Houston</v>
      </c>
      <c r="M4" s="1" t="str">
        <v>Los Angeles</v>
      </c>
      <c r="N4" s="1" t="str">
        <v>New York City</v>
      </c>
      <c r="O4" s="1" t="str">
        <v>Philadelphia</v>
      </c>
      <c r="P4" s="1" t="str">
        <v>San Francisco</v>
      </c>
      <c r="Q4" s="1" t="str">
        <v>Seattle</v>
      </c>
      <c r="R4" s="1" t="str">
        <v>Washington DC</v>
      </c>
    </row>
    <row r="5" spans="1:18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11" t="str" cm="1">
        <f t="array" ref="H5:H16">_xlfn.UNIQUE(_xlfn._xlws.FILTER(B:B,A:A=H3))</f>
        <v>Web Developer</v>
      </c>
      <c r="I5" s="11" cm="1">
        <f t="array" ref="I5:R16">AVERAGEIFS(D:D,B:B,_xlfn.ANCHORARRAY(H5),C:C,_xlfn.ANCHORARRAY(I4))</f>
        <v>77856</v>
      </c>
      <c r="J5" s="42">
        <v>85334</v>
      </c>
      <c r="K5" s="42">
        <v>78251</v>
      </c>
      <c r="L5" s="42">
        <v>72252</v>
      </c>
      <c r="M5" s="42">
        <v>82970</v>
      </c>
      <c r="N5" s="42">
        <v>87284</v>
      </c>
      <c r="O5" s="42">
        <v>74319</v>
      </c>
      <c r="P5" s="42">
        <v>104640</v>
      </c>
      <c r="Q5" s="42">
        <v>89770</v>
      </c>
      <c r="R5" s="1">
        <v>89420</v>
      </c>
    </row>
    <row r="6" spans="1:18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16" t="str">
        <v>Web Designer</v>
      </c>
      <c r="I6" s="16">
        <v>61899</v>
      </c>
      <c r="J6" s="16">
        <v>68300</v>
      </c>
      <c r="K6" s="16">
        <v>64393</v>
      </c>
      <c r="L6" s="16">
        <v>59430</v>
      </c>
      <c r="M6" s="16">
        <v>65705</v>
      </c>
      <c r="N6" s="16">
        <v>68077</v>
      </c>
      <c r="O6" s="16">
        <v>58624</v>
      </c>
      <c r="P6" s="16">
        <v>83150</v>
      </c>
      <c r="Q6" s="16">
        <v>67126</v>
      </c>
      <c r="R6" s="1">
        <v>69062</v>
      </c>
    </row>
    <row r="7" spans="1:18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16" t="str">
        <v>UX Designer</v>
      </c>
      <c r="I7" s="16">
        <v>85912</v>
      </c>
      <c r="J7" s="16">
        <v>90980</v>
      </c>
      <c r="K7" s="16">
        <v>84536</v>
      </c>
      <c r="L7" s="16">
        <v>78309</v>
      </c>
      <c r="M7" s="16">
        <v>93434</v>
      </c>
      <c r="N7" s="16">
        <v>95097</v>
      </c>
      <c r="O7" s="16">
        <v>79303</v>
      </c>
      <c r="P7" s="16">
        <v>112133</v>
      </c>
      <c r="Q7" s="16">
        <v>101237</v>
      </c>
      <c r="R7" s="1">
        <v>91979</v>
      </c>
    </row>
    <row r="8" spans="1:18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16" t="str">
        <v>Technical Support</v>
      </c>
      <c r="I8" s="16">
        <v>46457</v>
      </c>
      <c r="J8" s="16">
        <v>58646</v>
      </c>
      <c r="K8" s="16">
        <v>53640</v>
      </c>
      <c r="L8" s="16">
        <v>48978</v>
      </c>
      <c r="M8" s="16">
        <v>55913</v>
      </c>
      <c r="N8" s="16">
        <v>58419</v>
      </c>
      <c r="O8" s="16">
        <v>51340</v>
      </c>
      <c r="P8" s="16">
        <v>68588</v>
      </c>
      <c r="Q8" s="16">
        <v>55575</v>
      </c>
      <c r="R8" s="1">
        <v>59011</v>
      </c>
    </row>
    <row r="9" spans="1:18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16" t="str">
        <v>Systems Engineer</v>
      </c>
      <c r="I9" s="16">
        <v>82532</v>
      </c>
      <c r="J9" s="16">
        <v>90553</v>
      </c>
      <c r="K9" s="16">
        <v>85134</v>
      </c>
      <c r="L9" s="16">
        <v>77991</v>
      </c>
      <c r="M9" s="16">
        <v>94649</v>
      </c>
      <c r="N9" s="16">
        <v>91868</v>
      </c>
      <c r="O9" s="16">
        <v>83349</v>
      </c>
      <c r="P9" s="16">
        <v>106969</v>
      </c>
      <c r="Q9" s="16">
        <v>95389</v>
      </c>
      <c r="R9" s="1">
        <v>94236</v>
      </c>
    </row>
    <row r="10" spans="1:18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16" t="str">
        <v>Solutions Architect</v>
      </c>
      <c r="I10" s="16">
        <v>121295</v>
      </c>
      <c r="J10" s="16">
        <v>119592</v>
      </c>
      <c r="K10" s="16">
        <v>118947</v>
      </c>
      <c r="L10" s="16">
        <v>110532</v>
      </c>
      <c r="M10" s="16">
        <v>124972</v>
      </c>
      <c r="N10" s="16">
        <v>126424</v>
      </c>
      <c r="O10" s="16">
        <v>117611</v>
      </c>
      <c r="P10" s="16">
        <v>138842</v>
      </c>
      <c r="Q10" s="16">
        <v>124766</v>
      </c>
      <c r="R10" s="1">
        <v>126983</v>
      </c>
    </row>
    <row r="11" spans="1:18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16" t="str">
        <v>Software Engineer</v>
      </c>
      <c r="I11" s="16">
        <v>88441</v>
      </c>
      <c r="J11" s="16">
        <v>101261</v>
      </c>
      <c r="K11" s="16">
        <v>91911</v>
      </c>
      <c r="L11" s="16">
        <v>87232</v>
      </c>
      <c r="M11" s="16">
        <v>103463</v>
      </c>
      <c r="N11" s="16">
        <v>110695</v>
      </c>
      <c r="O11" s="16">
        <v>89641</v>
      </c>
      <c r="P11" s="16">
        <v>127511</v>
      </c>
      <c r="Q11" s="16">
        <v>118376</v>
      </c>
      <c r="R11" s="1">
        <v>99587</v>
      </c>
    </row>
    <row r="12" spans="1:18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16" t="str">
        <v>Programmer Analyst</v>
      </c>
      <c r="I12" s="16">
        <v>76356</v>
      </c>
      <c r="J12" s="16">
        <v>77801</v>
      </c>
      <c r="K12" s="16">
        <v>77800</v>
      </c>
      <c r="L12" s="16">
        <v>73416</v>
      </c>
      <c r="M12" s="16">
        <v>83497</v>
      </c>
      <c r="N12" s="16">
        <v>85597</v>
      </c>
      <c r="O12" s="16">
        <v>76001</v>
      </c>
      <c r="P12" s="16">
        <v>95660</v>
      </c>
      <c r="Q12" s="16">
        <v>88844</v>
      </c>
      <c r="R12" s="1">
        <v>82165</v>
      </c>
    </row>
    <row r="13" spans="1:18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16" t="str">
        <v>Java Developer</v>
      </c>
      <c r="I13" s="16">
        <v>81173</v>
      </c>
      <c r="J13" s="16">
        <v>96405</v>
      </c>
      <c r="K13" s="16">
        <v>84591</v>
      </c>
      <c r="L13" s="16">
        <v>85300</v>
      </c>
      <c r="M13" s="16">
        <v>90978</v>
      </c>
      <c r="N13" s="16">
        <v>89942</v>
      </c>
      <c r="O13" s="16">
        <v>83343</v>
      </c>
      <c r="P13" s="16">
        <v>104358</v>
      </c>
      <c r="Q13" s="16">
        <v>92885</v>
      </c>
      <c r="R13" s="1">
        <v>83775</v>
      </c>
    </row>
    <row r="14" spans="1:18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16" t="str">
        <v>IT Manager</v>
      </c>
      <c r="I14" s="16">
        <v>102227</v>
      </c>
      <c r="J14" s="16">
        <v>109715</v>
      </c>
      <c r="K14" s="16">
        <v>105762</v>
      </c>
      <c r="L14" s="16">
        <v>100939</v>
      </c>
      <c r="M14" s="16">
        <v>112013</v>
      </c>
      <c r="N14" s="16">
        <v>110035</v>
      </c>
      <c r="O14" s="16">
        <v>102307</v>
      </c>
      <c r="P14" s="16">
        <v>127397</v>
      </c>
      <c r="Q14" s="16">
        <v>112043</v>
      </c>
      <c r="R14" s="1">
        <v>110420</v>
      </c>
    </row>
    <row r="15" spans="1:18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16" t="str">
        <v>Data Scientist</v>
      </c>
      <c r="I15" s="16">
        <v>103888</v>
      </c>
      <c r="J15" s="16">
        <v>114210</v>
      </c>
      <c r="K15" s="16">
        <v>105836</v>
      </c>
      <c r="L15" s="16">
        <v>113651</v>
      </c>
      <c r="M15" s="16">
        <v>121080</v>
      </c>
      <c r="N15" s="16">
        <v>117373</v>
      </c>
      <c r="O15" s="16">
        <v>105968</v>
      </c>
      <c r="P15" s="16">
        <v>143513</v>
      </c>
      <c r="Q15" s="16">
        <v>128650</v>
      </c>
      <c r="R15" s="1">
        <v>107966</v>
      </c>
    </row>
    <row r="16" spans="1:18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16" t="str">
        <v>Data Analyst</v>
      </c>
      <c r="I16" s="16">
        <v>67924</v>
      </c>
      <c r="J16" s="16">
        <v>73836</v>
      </c>
      <c r="K16" s="16">
        <v>67902</v>
      </c>
      <c r="L16" s="16">
        <v>67419</v>
      </c>
      <c r="M16" s="16">
        <v>75193</v>
      </c>
      <c r="N16" s="16">
        <v>74828</v>
      </c>
      <c r="O16" s="16">
        <v>67092</v>
      </c>
      <c r="P16" s="16">
        <v>93617</v>
      </c>
      <c r="Q16" s="16">
        <v>75140</v>
      </c>
      <c r="R16" s="1">
        <v>76103</v>
      </c>
    </row>
    <row r="17" spans="1:17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4.5" x14ac:dyDescent="0.35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8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7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7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7"/>
    </row>
    <row r="24" spans="1:17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7"/>
    </row>
    <row r="25" spans="1:17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7"/>
    </row>
    <row r="26" spans="1:17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7"/>
    </row>
    <row r="27" spans="1:17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7"/>
    </row>
    <row r="28" spans="1:17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7"/>
    </row>
    <row r="29" spans="1:17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7"/>
    </row>
    <row r="30" spans="1:17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7"/>
    </row>
    <row r="31" spans="1:17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7"/>
    </row>
    <row r="32" spans="1:17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7"/>
    </row>
    <row r="33" spans="1:8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7"/>
    </row>
    <row r="34" spans="1:8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7"/>
    </row>
    <row r="35" spans="1:8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7"/>
    </row>
    <row r="36" spans="1:8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7"/>
    </row>
    <row r="37" spans="1:8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7"/>
    </row>
    <row r="38" spans="1:8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3"/>
  <sheetViews>
    <sheetView tabSelected="1" topLeftCell="D1" workbookViewId="0">
      <selection activeCell="J4" sqref="J4"/>
    </sheetView>
  </sheetViews>
  <sheetFormatPr defaultColWidth="8.90625" defaultRowHeight="13" x14ac:dyDescent="0.3"/>
  <cols>
    <col min="1" max="1" width="15.90625" style="1" customWidth="1"/>
    <col min="2" max="2" width="17.08984375" style="1" customWidth="1"/>
    <col min="3" max="3" width="15.90625" style="1" customWidth="1"/>
    <col min="4" max="4" width="12.81640625" style="1" customWidth="1"/>
    <col min="5" max="5" width="14.36328125" style="1" customWidth="1"/>
    <col min="6" max="6" width="4.6328125" style="1" customWidth="1"/>
    <col min="7" max="7" width="21.1796875" style="1" customWidth="1"/>
    <col min="8" max="8" width="14.36328125" style="1" customWidth="1"/>
    <col min="9" max="9" width="6" style="1" customWidth="1"/>
    <col min="10" max="10" width="21.90625" style="1" customWidth="1"/>
    <col min="11" max="11" width="14.36328125" style="1" customWidth="1"/>
    <col min="12" max="12" width="4.6328125" style="1" customWidth="1"/>
    <col min="13" max="13" width="18.453125" style="1" customWidth="1"/>
    <col min="14" max="14" width="14.36328125" style="1" customWidth="1"/>
    <col min="15" max="16384" width="8.90625" style="1"/>
  </cols>
  <sheetData>
    <row r="1" spans="1:14" ht="13.5" thickBot="1" x14ac:dyDescent="0.35">
      <c r="A1" s="22" t="s">
        <v>119</v>
      </c>
      <c r="B1" s="22"/>
      <c r="C1" s="22"/>
      <c r="D1" s="22"/>
      <c r="E1" s="22"/>
      <c r="G1" s="30" t="s">
        <v>143</v>
      </c>
      <c r="H1" s="31"/>
      <c r="J1" s="30" t="s">
        <v>156</v>
      </c>
      <c r="K1" s="31"/>
      <c r="M1" s="30" t="s">
        <v>157</v>
      </c>
      <c r="N1" s="30"/>
    </row>
    <row r="2" spans="1:14" s="11" customFormat="1" x14ac:dyDescent="0.3">
      <c r="A2" s="6" t="s">
        <v>118</v>
      </c>
      <c r="B2" s="6" t="s">
        <v>0</v>
      </c>
      <c r="C2" s="6" t="s">
        <v>1</v>
      </c>
      <c r="D2" s="6" t="s">
        <v>136</v>
      </c>
      <c r="E2" s="6" t="s">
        <v>21</v>
      </c>
      <c r="G2" s="7" t="s">
        <v>118</v>
      </c>
      <c r="H2" s="7" t="s">
        <v>136</v>
      </c>
      <c r="J2" s="7" t="s">
        <v>118</v>
      </c>
      <c r="K2" s="7" t="s">
        <v>136</v>
      </c>
      <c r="M2" s="7" t="s">
        <v>118</v>
      </c>
      <c r="N2" s="7" t="s">
        <v>136</v>
      </c>
    </row>
    <row r="3" spans="1:14" ht="16" customHeight="1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AVERAGEIFS(D:D,A:A,_xlfn.ANCHORARRAY(G3))</f>
        <v>90266.958333333328</v>
      </c>
      <c r="J3" s="1" t="str" cm="1">
        <f t="array" ref="J3:K19">_xlfn._xlws.SORT(CHOOSE({1,2},_xlfn.UNIQUE(A3:A842),AVERAGEIFS(D:D,A:A,_xlfn.UNIQUE(A3:A842))),2,-1)</f>
        <v>Law</v>
      </c>
      <c r="K3" s="2">
        <v>93394.7</v>
      </c>
      <c r="M3" s="2" t="str" cm="1">
        <f t="array" ref="M3:N19">_xlfn.LET(_xlpm.uniqueindustry, _xlfn.UNIQUE(A3:A842),
_xlpm.avgsalary, AVERAGEIFS(D:D,A:A,_xlfn.UNIQUE(A3:A842)),
CHOOSE({1,2}, _xlpm.uniqueindustry, _xlpm.avgsalary))</f>
        <v>Technology</v>
      </c>
      <c r="N3" s="2">
        <v>90266.958333333328</v>
      </c>
    </row>
    <row r="4" spans="1:14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Sales</v>
      </c>
      <c r="N4" s="2">
        <v>67139</v>
      </c>
    </row>
    <row r="5" spans="1:14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Retail</v>
      </c>
      <c r="N5" s="2">
        <v>48298.025000000001</v>
      </c>
    </row>
    <row r="6" spans="1:14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Real Estate</v>
      </c>
      <c r="N6" s="2">
        <v>67006.8</v>
      </c>
    </row>
    <row r="7" spans="1:14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Professional Services</v>
      </c>
      <c r="N7" s="2">
        <v>77216.316666666666</v>
      </c>
    </row>
    <row r="8" spans="1:14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Operations</v>
      </c>
      <c r="N8" s="2">
        <v>63668.133333333331</v>
      </c>
    </row>
    <row r="9" spans="1:14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Media</v>
      </c>
      <c r="N9" s="2">
        <v>66406.399999999994</v>
      </c>
    </row>
    <row r="10" spans="1:14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Manufacturing</v>
      </c>
      <c r="N10" s="2">
        <v>72173.175000000003</v>
      </c>
    </row>
    <row r="11" spans="1:14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Law</v>
      </c>
      <c r="N11" s="2">
        <v>93394.7</v>
      </c>
    </row>
    <row r="12" spans="1:14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Labor</v>
      </c>
      <c r="N12" s="2">
        <v>49221.525000000001</v>
      </c>
    </row>
    <row r="13" spans="1:14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Human Resources</v>
      </c>
      <c r="N13" s="2">
        <v>75416.95</v>
      </c>
    </row>
    <row r="14" spans="1:14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</row>
    <row r="15" spans="1:14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Food Services</v>
      </c>
      <c r="N15" s="2">
        <v>39146.92</v>
      </c>
    </row>
    <row r="16" spans="1:14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Finance</v>
      </c>
      <c r="N16" s="2">
        <v>62172.387499999997</v>
      </c>
    </row>
    <row r="17" spans="1:14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Engineering</v>
      </c>
      <c r="N17" s="2">
        <v>82497.78333333334</v>
      </c>
    </row>
    <row r="18" spans="1:14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Education</v>
      </c>
      <c r="N18" s="2">
        <v>68499.166666666672</v>
      </c>
    </row>
    <row r="19" spans="1:14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Design</v>
      </c>
      <c r="N19" s="2">
        <v>58300.3</v>
      </c>
    </row>
    <row r="20" spans="1:14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9"/>
    </row>
    <row r="22" spans="1:14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9"/>
    </row>
    <row r="23" spans="1:14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8"/>
    </row>
    <row r="25" spans="1:14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8"/>
    </row>
    <row r="26" spans="1:14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8"/>
    </row>
    <row r="27" spans="1:14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8"/>
    </row>
    <row r="28" spans="1:14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8"/>
    </row>
    <row r="29" spans="1:14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8"/>
    </row>
    <row r="30" spans="1:14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8"/>
    </row>
    <row r="31" spans="1:14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8"/>
    </row>
    <row r="32" spans="1:14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8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8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3">
      <c r="A843" s="1" t="s">
        <v>175</v>
      </c>
      <c r="D843" s="1">
        <v>10</v>
      </c>
      <c r="E84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Intro to Dynamic Arrays</vt:lpstr>
      <vt:lpstr>SORT</vt:lpstr>
      <vt:lpstr>SORTBY</vt:lpstr>
      <vt:lpstr>FILTER</vt:lpstr>
      <vt:lpstr>Sheet1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  <vt:lpstr>MyFirstTable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suresh vallivedu</cp:lastModifiedBy>
  <dcterms:created xsi:type="dcterms:W3CDTF">2021-03-18T20:05:03Z</dcterms:created>
  <dcterms:modified xsi:type="dcterms:W3CDTF">2024-08-26T11:13:14Z</dcterms:modified>
</cp:coreProperties>
</file>