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oraisu\Desktop\iNeuron\Assignments\Excel\Assignment -2 Countif-sumif-exercises\"/>
    </mc:Choice>
  </mc:AlternateContent>
  <xr:revisionPtr revIDLastSave="0" documentId="13_ncr:1_{B566BC80-AA8B-4797-8F89-DB548E3204C9}" xr6:coauthVersionLast="45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9" i="2"/>
  <c r="E11" i="3"/>
  <c r="D11" i="3"/>
  <c r="C11" i="3"/>
  <c r="B11" i="3"/>
  <c r="E10" i="3"/>
  <c r="D10" i="3"/>
  <c r="C10" i="3"/>
  <c r="B10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2" i="3"/>
  <c r="F3" i="3"/>
  <c r="E3" i="3"/>
  <c r="D3" i="3"/>
  <c r="C3" i="3"/>
  <c r="B3" i="3"/>
  <c r="B2" i="3"/>
  <c r="E2" i="3"/>
  <c r="D2" i="3"/>
  <c r="C2" i="3"/>
  <c r="F53" i="1"/>
  <c r="F45" i="1"/>
  <c r="F44" i="1"/>
  <c r="F42" i="1"/>
  <c r="F43" i="1"/>
  <c r="F50" i="1"/>
  <c r="F49" i="1"/>
  <c r="F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8" i="1"/>
  <c r="F37" i="1"/>
  <c r="F36" i="1"/>
  <c r="F33" i="1"/>
  <c r="F32" i="1"/>
  <c r="F29" i="1"/>
  <c r="F31" i="1"/>
  <c r="F30" i="1"/>
  <c r="F39" i="1" l="1"/>
  <c r="F10" i="2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<sst xmlns="http://schemas.openxmlformats.org/spreadsheetml/2006/main" count="1532" uniqueCount="77">
  <si>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</si>
  <si>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</si>
  <si>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</si>
  <si>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</si>
  <si>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</si>
  <si>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</si>
  <si>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</si>
  <si>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</si>
  <si>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</si>
  <si>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</si>
  <si>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</si>
  <si>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</si>
  <si>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</si>
  <si>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</si>
  <si>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</si>
  <si>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</si>
  <si>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</si>
  <si>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</si>
  <si>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</si>
  <si>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</si>
  <si>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</si>
  <si>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</si>
  <si>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</si>
  <si>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</si>
  <si>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</si>
  <si>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</si>
  <si>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</si>
  <si>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</si>
  <si>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</si>
  <si>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</si>
  <si>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</si>
  <si>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</si>
  <si>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</si>
  <si>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</si>
  <si>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</si>
  <si>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</si>
  <si>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</si>
  <si>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</si>
  <si>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</si>
  <si>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</si>
  <si>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</si>
  <si>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</si>
  <si>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</si>
  <si>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</si>
  <si>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</si>
  <si>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</si>
  <si>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</si>
  <si>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</si>
  <si>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</si>
  <si>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</si>
  <si>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</si>
  <si>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</si>
  <si>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</si>
  <si>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</si>
  <si>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</si>
  <si>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</si>
  <si>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</si>
  <si>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</si>
  <si>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</si>
  <si>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</si>
  <si>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</si>
  <si>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</si>
  <si>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</si>
  <si>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</si>
  <si>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</si>
  <si>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</si>
  <si>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</si>
  <si>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</si>
  <si>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</si>
  <si>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</si>
  <si>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</si>
  <si>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</si>
  <si>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</si>
  <si>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</si>
  <si>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</si>
  <si>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</si>
  <si>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Transport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</si>
</sst>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3"/>
  <sheetViews>
    <sheetView topLeftCell="B12" workbookViewId="0">
      <selection activeCell="F36" sqref="F36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6.42578125" customWidth="1"/>
    <col min="5" max="5" width="26.5703125" customWidth="1"/>
    <col min="6" max="6" width="17.28515625" style="18" customWidth="1"/>
    <col min="7" max="7" width="13.28515625" customWidth="1"/>
  </cols>
  <sheetData>
    <row r="1" spans="1:8" ht="30" x14ac:dyDescent="0.25">
      <c r="A1" s="4" t="s">
        <v>29</v>
      </c>
      <c r="B1" s="4" t="s">
        <v>1</v>
      </c>
      <c r="C1" s="4" t="s">
        <v>6</v>
      </c>
      <c r="D1" s="4" t="s">
        <v>7</v>
      </c>
      <c r="E1" s="4" t="s">
        <v>11</v>
      </c>
      <c r="F1" s="4" t="s">
        <v>46</v>
      </c>
      <c r="G1" s="4" t="s">
        <v>12</v>
      </c>
      <c r="H1" s="20" t="s">
        <v>76</v>
      </c>
    </row>
    <row r="2" spans="1:8" hidden="1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1" t="s">
        <v>2</v>
      </c>
      <c r="G2" s="2" t="s">
        <v>18</v>
      </c>
      <c r="H2" t="str">
        <f>LEFT(F2,5)</f>
        <v>truck</v>
      </c>
    </row>
    <row r="3" spans="1:8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1" t="s">
        <v>3</v>
      </c>
      <c r="G3" s="2" t="s">
        <v>19</v>
      </c>
      <c r="H3" t="str">
        <f t="shared" ref="H3:H25" si="0">LEFT(F3,5)</f>
        <v>truck</v>
      </c>
    </row>
    <row r="4" spans="1:8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1" t="s">
        <v>3</v>
      </c>
      <c r="G4" s="2" t="s">
        <v>20</v>
      </c>
      <c r="H4" t="str">
        <f t="shared" si="0"/>
        <v>truck</v>
      </c>
    </row>
    <row r="5" spans="1:8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1" t="s">
        <v>2</v>
      </c>
      <c r="G5" s="2" t="s">
        <v>19</v>
      </c>
      <c r="H5" t="str">
        <f t="shared" si="0"/>
        <v>truck</v>
      </c>
    </row>
    <row r="6" spans="1:8" hidden="1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1" t="s">
        <v>3</v>
      </c>
      <c r="G6" s="2" t="s">
        <v>18</v>
      </c>
      <c r="H6" t="str">
        <f t="shared" si="0"/>
        <v>truck</v>
      </c>
    </row>
    <row r="7" spans="1:8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1" t="s">
        <v>4</v>
      </c>
      <c r="G7" s="2" t="s">
        <v>21</v>
      </c>
      <c r="H7" t="str">
        <f t="shared" si="0"/>
        <v>truck</v>
      </c>
    </row>
    <row r="8" spans="1:8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1" t="s">
        <v>5</v>
      </c>
      <c r="G8" s="2" t="s">
        <v>20</v>
      </c>
      <c r="H8" t="str">
        <f t="shared" si="0"/>
        <v>truck</v>
      </c>
    </row>
    <row r="9" spans="1:8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1" t="s">
        <v>3</v>
      </c>
      <c r="G9" s="2" t="s">
        <v>21</v>
      </c>
      <c r="H9" t="str">
        <f t="shared" si="0"/>
        <v>truck</v>
      </c>
    </row>
    <row r="10" spans="1:8" hidden="1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1" t="s">
        <v>4</v>
      </c>
      <c r="G10" s="2" t="s">
        <v>22</v>
      </c>
      <c r="H10" t="str">
        <f t="shared" si="0"/>
        <v>truck</v>
      </c>
    </row>
    <row r="11" spans="1:8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1" t="s">
        <v>5</v>
      </c>
      <c r="G11" s="2" t="s">
        <v>19</v>
      </c>
      <c r="H11" t="str">
        <f t="shared" si="0"/>
        <v>truck</v>
      </c>
    </row>
    <row r="12" spans="1:8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1" t="s">
        <v>3</v>
      </c>
      <c r="G12" s="2" t="s">
        <v>20</v>
      </c>
      <c r="H12" t="str">
        <f t="shared" si="0"/>
        <v>truck</v>
      </c>
    </row>
    <row r="13" spans="1:8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1" t="s">
        <v>2</v>
      </c>
      <c r="G13" s="2" t="s">
        <v>19</v>
      </c>
      <c r="H13" t="str">
        <f t="shared" si="0"/>
        <v>truck</v>
      </c>
    </row>
    <row r="14" spans="1:8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22" t="s">
        <v>45</v>
      </c>
      <c r="G14" s="2" t="s">
        <v>21</v>
      </c>
      <c r="H14" t="str">
        <f t="shared" si="0"/>
        <v>airpl</v>
      </c>
    </row>
    <row r="15" spans="1:8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1" t="s">
        <v>2</v>
      </c>
      <c r="G15" s="2" t="s">
        <v>20</v>
      </c>
      <c r="H15" t="str">
        <f t="shared" si="0"/>
        <v>truck</v>
      </c>
    </row>
    <row r="16" spans="1:8" hidden="1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1" t="s">
        <v>3</v>
      </c>
      <c r="G16" s="2" t="s">
        <v>18</v>
      </c>
      <c r="H16" t="str">
        <f t="shared" si="0"/>
        <v>truck</v>
      </c>
    </row>
    <row r="17" spans="1:8" hidden="1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1" t="s">
        <v>4</v>
      </c>
      <c r="G17" s="2" t="s">
        <v>22</v>
      </c>
      <c r="H17" t="str">
        <f t="shared" si="0"/>
        <v>truck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1" t="s">
        <v>4</v>
      </c>
      <c r="G18" s="2" t="s">
        <v>19</v>
      </c>
      <c r="H18" t="str">
        <f t="shared" si="0"/>
        <v>truck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1" t="s">
        <v>2</v>
      </c>
      <c r="G19" s="2" t="s">
        <v>20</v>
      </c>
      <c r="H19" t="str">
        <f t="shared" si="0"/>
        <v>truck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1" t="s">
        <v>3</v>
      </c>
      <c r="G20" s="2" t="s">
        <v>21</v>
      </c>
      <c r="H20" t="str">
        <f t="shared" si="0"/>
        <v>truck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1" t="s">
        <v>5</v>
      </c>
      <c r="G21" s="2" t="s">
        <v>20</v>
      </c>
      <c r="H21" t="str">
        <f t="shared" si="0"/>
        <v>truck</v>
      </c>
    </row>
    <row r="22" spans="1:8" hidden="1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1" t="s">
        <v>4</v>
      </c>
      <c r="G22" s="2" t="s">
        <v>22</v>
      </c>
      <c r="H22" t="str">
        <f t="shared" si="0"/>
        <v>truck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1" t="s">
        <v>45</v>
      </c>
      <c r="G23" s="2" t="s">
        <v>19</v>
      </c>
      <c r="H23" t="str">
        <f t="shared" si="0"/>
        <v>airpl</v>
      </c>
    </row>
    <row r="24" spans="1:8" hidden="1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1" t="s">
        <v>2</v>
      </c>
      <c r="G24" s="2" t="s">
        <v>18</v>
      </c>
      <c r="H24" t="str">
        <f t="shared" si="0"/>
        <v>truck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1" t="s">
        <v>3</v>
      </c>
      <c r="G25" s="2" t="s">
        <v>21</v>
      </c>
      <c r="H25" t="str">
        <f t="shared" si="0"/>
        <v>truck</v>
      </c>
    </row>
    <row r="28" spans="1:8" x14ac:dyDescent="0.25">
      <c r="F28" s="23" t="s">
        <v>23</v>
      </c>
    </row>
    <row r="29" spans="1:8" x14ac:dyDescent="0.25">
      <c r="E29" s="3" t="s">
        <v>35</v>
      </c>
      <c r="F29" s="19">
        <f>COUNTIF($A$2:$G$25,"Boston")</f>
        <v>4</v>
      </c>
    </row>
    <row r="30" spans="1:8" x14ac:dyDescent="0.25">
      <c r="E30" s="3" t="s">
        <v>36</v>
      </c>
      <c r="F30" s="19">
        <f>COUNTIF(A2:G25,"microwave")</f>
        <v>5</v>
      </c>
    </row>
    <row r="31" spans="1:8" x14ac:dyDescent="0.25">
      <c r="E31" s="3" t="s">
        <v>37</v>
      </c>
      <c r="F31" s="19">
        <f>COUNTIF(A2:G25,"truck 3")</f>
        <v>8</v>
      </c>
    </row>
    <row r="32" spans="1:8" x14ac:dyDescent="0.25">
      <c r="E32" s="3" t="s">
        <v>38</v>
      </c>
      <c r="F32" s="19">
        <f>COUNTIF($A$2:$G$25,"Peter White")</f>
        <v>6</v>
      </c>
    </row>
    <row r="33" spans="5:6" x14ac:dyDescent="0.25">
      <c r="E33" s="3" t="s">
        <v>30</v>
      </c>
      <c r="F33" s="19">
        <f>COUNTIF(E2:E25,"&lt;20")</f>
        <v>9</v>
      </c>
    </row>
    <row r="35" spans="5:6" x14ac:dyDescent="0.25">
      <c r="F35" s="23" t="s">
        <v>24</v>
      </c>
    </row>
    <row r="36" spans="5:6" x14ac:dyDescent="0.25">
      <c r="E36" s="3" t="s">
        <v>27</v>
      </c>
      <c r="F36" s="18">
        <f>SUMIF($D$2:$D$25,"refrigerator",E2:E25)</f>
        <v>105</v>
      </c>
    </row>
    <row r="37" spans="5:6" x14ac:dyDescent="0.25">
      <c r="E37" s="3" t="s">
        <v>28</v>
      </c>
      <c r="F37" s="18">
        <f>SUMIF($D$2:$D$25,"washing machine",E2:E25)</f>
        <v>164</v>
      </c>
    </row>
    <row r="38" spans="5:6" x14ac:dyDescent="0.25">
      <c r="E38" s="3" t="s">
        <v>34</v>
      </c>
      <c r="F38" s="18">
        <f>SUMIF(F2:F25,"truck 4",E2:E25)</f>
        <v>156</v>
      </c>
    </row>
    <row r="39" spans="5:6" x14ac:dyDescent="0.25">
      <c r="E39" s="3" t="s">
        <v>44</v>
      </c>
      <c r="F39" s="18">
        <f>SUMIF(H2:H25,"truck",E2:E25)</f>
        <v>511</v>
      </c>
    </row>
    <row r="41" spans="5:6" x14ac:dyDescent="0.25">
      <c r="E41" s="3"/>
      <c r="F41" s="23" t="s">
        <v>25</v>
      </c>
    </row>
    <row r="42" spans="5:6" x14ac:dyDescent="0.25">
      <c r="E42" s="3" t="s">
        <v>39</v>
      </c>
      <c r="F42" s="18">
        <f>COUNTIFS(D2:D25,"microwave",G2:G25,"Boston")</f>
        <v>2</v>
      </c>
    </row>
    <row r="43" spans="5:6" x14ac:dyDescent="0.25">
      <c r="E43" s="3" t="s">
        <v>40</v>
      </c>
      <c r="F43" s="18">
        <f>COUNTIFS(C2:C25,"Peter White",F2:F25,"truck 1")</f>
        <v>2</v>
      </c>
    </row>
    <row r="44" spans="5:6" x14ac:dyDescent="0.25">
      <c r="E44" s="3" t="s">
        <v>41</v>
      </c>
      <c r="F44" s="18">
        <f>COUNTIFS(G2:G25,"Boston",B2:B25,"&gt;=2/3/2013")</f>
        <v>3</v>
      </c>
    </row>
    <row r="45" spans="5:6" x14ac:dyDescent="0.25">
      <c r="E45" s="3" t="s">
        <v>42</v>
      </c>
      <c r="F45" s="18">
        <f>COUNTIFS(A2:A25,"&gt;2/3/2013",B2:B25,"&lt;2/6/2013")</f>
        <v>16</v>
      </c>
    </row>
    <row r="46" spans="5:6" x14ac:dyDescent="0.25">
      <c r="E46" s="3"/>
    </row>
    <row r="47" spans="5:6" x14ac:dyDescent="0.25">
      <c r="F47" s="23" t="s">
        <v>26</v>
      </c>
    </row>
    <row r="48" spans="5:6" x14ac:dyDescent="0.25">
      <c r="E48" s="3" t="s">
        <v>31</v>
      </c>
      <c r="F48" s="18">
        <f>SUMIFS(E2:E25,D2:D25,"microwave",G2:G25,"NY")</f>
        <v>25</v>
      </c>
    </row>
    <row r="49" spans="5:6" x14ac:dyDescent="0.25">
      <c r="E49" s="3" t="s">
        <v>33</v>
      </c>
      <c r="F49" s="18">
        <f>SUMIFS(E2:E25,F2:F25,"truck 1",G2:G25,"Pittsburgh")</f>
        <v>75</v>
      </c>
    </row>
    <row r="50" spans="5:6" x14ac:dyDescent="0.25">
      <c r="E50" s="3" t="s">
        <v>43</v>
      </c>
      <c r="F50" s="18">
        <f>SUMIFS(E2:E25,B2:B25,"&gt;=2/3/2013",B2:B25,"&lt;=2/6/2013")</f>
        <v>309</v>
      </c>
    </row>
    <row r="53" spans="5:6" x14ac:dyDescent="0.25">
      <c r="E53" s="3" t="s">
        <v>32</v>
      </c>
      <c r="F53" s="18">
        <f>SUM((SUMIFS(E2:E25,G2:G25,"NY")+(SUMIFS(E2:E25,G2:G25,"Baltimore"))+(SUMIFS(E2:E25,G2:G25,"Philadelphia"))))</f>
        <v>386</v>
      </c>
    </row>
  </sheetData>
  <autoFilter ref="A1:G25" xr:uid="{D6486DFA-533D-44B7-8DF3-1A5EBE3917FD}">
    <filterColumn colId="6">
      <filters>
        <filter val="Baltimore"/>
        <filter val="NY"/>
        <filter val="Philadelph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J9" sqref="J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2" t="s">
        <v>49</v>
      </c>
      <c r="B2" s="25">
        <f>COUNTIF($A$16:$E$241,A2)</f>
        <v>71</v>
      </c>
      <c r="C2" s="24">
        <f>SUMIFS($E$16:$E$241,$B$16:$B$241,A2)</f>
        <v>717</v>
      </c>
      <c r="D2" s="24">
        <f>COUNTIFS($B$16:$B$241,A2,$D$16:$D$241,"cash")</f>
        <v>42</v>
      </c>
      <c r="E2" s="24">
        <f>COUNTIFS($B$16:$B$241,A2,$D$16:$D$241,"credit card")</f>
        <v>29</v>
      </c>
      <c r="F2" s="24">
        <f>SUMIFS(E16:E241,B16:B241,A2,D16:D241,"cash")</f>
        <v>414</v>
      </c>
    </row>
    <row r="3" spans="1:6" x14ac:dyDescent="0.25">
      <c r="A3" s="7" t="s">
        <v>47</v>
      </c>
      <c r="B3" s="25">
        <f>COUNTIF($A$16:$E$241,A3)</f>
        <v>46</v>
      </c>
      <c r="C3" s="24">
        <f>SUMIFS($E$16:$E$241,$B$16:$B$241,A3)</f>
        <v>1934</v>
      </c>
      <c r="D3" s="24">
        <f>COUNTIFS($B$16:$B$241,A3,$D$16:$D$241,"cash")</f>
        <v>31</v>
      </c>
      <c r="E3" s="24">
        <f>COUNTIFS($B$16:$B$241,A3,$D$16:$D$241,"credit card")</f>
        <v>15</v>
      </c>
      <c r="F3" s="24">
        <f>SUMIFS(E17:E242,B17:B242,A3,D17:D242,"cash")</f>
        <v>1350</v>
      </c>
    </row>
    <row r="4" spans="1:6" x14ac:dyDescent="0.25">
      <c r="A4" s="8" t="s">
        <v>48</v>
      </c>
      <c r="B4" s="25">
        <f>COUNTIF($A$16:$E$241,A4)</f>
        <v>50</v>
      </c>
      <c r="C4" s="24">
        <f>SUMIFS($E$16:$E$241,$B$16:$B$241,A4)</f>
        <v>1650</v>
      </c>
      <c r="D4" s="24">
        <f>COUNTIFS($B$16:$B$241,A4,$D$16:$D$241,"cash")</f>
        <v>35</v>
      </c>
      <c r="E4" s="24">
        <f>COUNTIFS($B$16:$B$241,A4,$D$16:$D$241,"credit card")</f>
        <v>15</v>
      </c>
      <c r="F4" s="24">
        <f>SUMIFS(E18:E243,B18:B243,A4,D18:D243,"cash")</f>
        <v>1155</v>
      </c>
    </row>
    <row r="5" spans="1:6" x14ac:dyDescent="0.25">
      <c r="A5" s="2" t="s">
        <v>52</v>
      </c>
      <c r="B5" s="25">
        <f>COUNTIF($A$16:$E$241,A5)</f>
        <v>32</v>
      </c>
      <c r="C5" s="24">
        <f>SUMIFS($E$16:$E$241,$B$16:$B$241,A5)</f>
        <v>1119</v>
      </c>
      <c r="D5" s="24">
        <f>COUNTIFS($B$16:$B$241,A5,$D$16:$D$241,"cash")</f>
        <v>21</v>
      </c>
      <c r="E5" s="24">
        <f>COUNTIFS($B$16:$B$241,A5,$D$16:$D$241,"credit card")</f>
        <v>11</v>
      </c>
      <c r="F5" s="24">
        <f>SUMIFS(E19:E244,B19:B244,A5,D19:D244,"cash")</f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7.2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25">
        <f>COUNTIF($A$16:$E$241,A9)</f>
        <v>25</v>
      </c>
      <c r="C9" s="24">
        <f>SUMIFS($E$16:$E$241,$C$16:$C$241,A9)</f>
        <v>688</v>
      </c>
      <c r="D9" s="24">
        <f>COUNTIFS($C$16:$C$241,A9,$B$16:$B$241,"Shaving")</f>
        <v>7</v>
      </c>
      <c r="E9" s="24">
        <f>COUNTIFS($C$16:$C$241,A9,$B$16:$B$241,"Kids")</f>
        <v>1</v>
      </c>
      <c r="F9" s="24">
        <f>SUMIFS($E$16:$E$241,$C$16:$C$241,A9,$B$16:$B$241,"Shaving",$A$16:$A$241,"&gt;=5/10/2013",$A$16:$A$241,"&lt;=5/20/2013")</f>
        <v>31</v>
      </c>
    </row>
    <row r="10" spans="1:6" x14ac:dyDescent="0.25">
      <c r="A10" s="7" t="s">
        <v>54</v>
      </c>
      <c r="B10" s="25">
        <f t="shared" ref="B10:B11" si="0">COUNTIF($A$16:$E$241,A10)</f>
        <v>31</v>
      </c>
      <c r="C10" s="24">
        <f t="shared" ref="C10:C11" si="1">SUMIFS($E$16:$E$241,$C$16:$C$241,A10)</f>
        <v>965</v>
      </c>
      <c r="D10" s="24">
        <f t="shared" ref="D10:D11" si="2">COUNTIFS($C$16:$C$241,A10,$B$16:$B$241,"Shaving")</f>
        <v>8</v>
      </c>
      <c r="E10" s="24">
        <f t="shared" ref="E10:E11" si="3">COUNTIFS($C$16:$C$241,A10,$B$16:$B$241,"Kids")</f>
        <v>1</v>
      </c>
      <c r="F10" s="24">
        <f t="shared" ref="F10:F11" si="4">SUMIFS($E$16:$E$241,$C$16:$C$241,A10,$B$16:$B$241,"Shaving",$A$16:$A$241,"&gt;=5/10/2013",$A$16:$A$241,"&lt;=5/20/2013")</f>
        <v>24</v>
      </c>
    </row>
    <row r="11" spans="1:6" x14ac:dyDescent="0.25">
      <c r="A11" s="7" t="s">
        <v>56</v>
      </c>
      <c r="B11" s="25">
        <f t="shared" si="0"/>
        <v>23</v>
      </c>
      <c r="C11" s="24">
        <f t="shared" si="1"/>
        <v>701</v>
      </c>
      <c r="D11" s="24">
        <f t="shared" si="2"/>
        <v>5</v>
      </c>
      <c r="E11" s="24">
        <f t="shared" si="3"/>
        <v>1</v>
      </c>
      <c r="F11" s="24">
        <f t="shared" si="4"/>
        <v>38</v>
      </c>
    </row>
    <row r="12" spans="1:6" x14ac:dyDescent="0.25">
      <c r="B12" s="14"/>
    </row>
    <row r="13" spans="1:6" x14ac:dyDescent="0.25">
      <c r="B13" s="14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4" t="s">
        <v>1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25">
      <c r="A16" s="5">
        <v>41395</v>
      </c>
      <c r="B16" s="2" t="s">
        <v>49</v>
      </c>
      <c r="C16" s="7" t="s">
        <v>53</v>
      </c>
      <c r="D16" s="7" t="s">
        <v>63</v>
      </c>
      <c r="E16" s="11">
        <v>7</v>
      </c>
    </row>
    <row r="17" spans="1:5" x14ac:dyDescent="0.2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2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2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2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25">
      <c r="A21" s="5">
        <v>41395</v>
      </c>
      <c r="B21" s="2" t="s">
        <v>51</v>
      </c>
      <c r="C21" s="7" t="s">
        <v>57</v>
      </c>
      <c r="D21" s="7" t="s">
        <v>63</v>
      </c>
      <c r="E21" s="11">
        <v>67</v>
      </c>
    </row>
    <row r="22" spans="1:5" x14ac:dyDescent="0.25">
      <c r="A22" s="5">
        <v>41395</v>
      </c>
      <c r="B22" s="2" t="s">
        <v>52</v>
      </c>
      <c r="C22" s="7" t="s">
        <v>55</v>
      </c>
      <c r="D22" s="7" t="s">
        <v>63</v>
      </c>
      <c r="E22" s="11">
        <v>33</v>
      </c>
    </row>
    <row r="23" spans="1:5" x14ac:dyDescent="0.2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2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2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25">
      <c r="A26" s="5">
        <v>41396</v>
      </c>
      <c r="B26" s="2" t="s">
        <v>50</v>
      </c>
      <c r="C26" s="7" t="s">
        <v>59</v>
      </c>
      <c r="D26" s="7" t="s">
        <v>63</v>
      </c>
      <c r="E26" s="11">
        <v>3</v>
      </c>
    </row>
    <row r="27" spans="1:5" x14ac:dyDescent="0.2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2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2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2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2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25">
      <c r="A32" s="5">
        <v>41396</v>
      </c>
      <c r="B32" s="2" t="s">
        <v>51</v>
      </c>
      <c r="C32" s="7" t="s">
        <v>56</v>
      </c>
      <c r="D32" s="7" t="s">
        <v>64</v>
      </c>
      <c r="E32" s="11">
        <v>67</v>
      </c>
    </row>
    <row r="33" spans="1:5" x14ac:dyDescent="0.2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2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2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25">
      <c r="A36" s="5">
        <v>41396</v>
      </c>
      <c r="B36" s="2" t="s">
        <v>49</v>
      </c>
      <c r="C36" s="7" t="s">
        <v>53</v>
      </c>
      <c r="D36" s="7" t="s">
        <v>63</v>
      </c>
      <c r="E36" s="11">
        <v>17</v>
      </c>
    </row>
    <row r="37" spans="1:5" x14ac:dyDescent="0.2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2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2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2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2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2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25">
      <c r="A43" s="5">
        <v>41397</v>
      </c>
      <c r="B43" s="2" t="s">
        <v>52</v>
      </c>
      <c r="C43" s="7" t="s">
        <v>54</v>
      </c>
      <c r="D43" s="7" t="s">
        <v>63</v>
      </c>
      <c r="E43" s="11">
        <v>33</v>
      </c>
    </row>
    <row r="44" spans="1:5" x14ac:dyDescent="0.25">
      <c r="A44" s="5">
        <v>41397</v>
      </c>
      <c r="B44" s="2" t="s">
        <v>47</v>
      </c>
      <c r="C44" s="7" t="s">
        <v>53</v>
      </c>
      <c r="D44" s="7" t="s">
        <v>64</v>
      </c>
      <c r="E44" s="11">
        <v>23</v>
      </c>
    </row>
    <row r="45" spans="1:5" x14ac:dyDescent="0.25">
      <c r="A45" s="5">
        <v>41397</v>
      </c>
      <c r="B45" s="2" t="s">
        <v>49</v>
      </c>
      <c r="C45" s="7" t="s">
        <v>57</v>
      </c>
      <c r="D45" s="7" t="s">
        <v>63</v>
      </c>
      <c r="E45" s="11">
        <v>7</v>
      </c>
    </row>
    <row r="46" spans="1:5" x14ac:dyDescent="0.25">
      <c r="A46" s="5">
        <v>41398</v>
      </c>
      <c r="B46" s="2" t="s">
        <v>49</v>
      </c>
      <c r="C46" s="7" t="s">
        <v>54</v>
      </c>
      <c r="D46" s="7" t="s">
        <v>63</v>
      </c>
      <c r="E46" s="11">
        <v>17</v>
      </c>
    </row>
    <row r="47" spans="1:5" x14ac:dyDescent="0.2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2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2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2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2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2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2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2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2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2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2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2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2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2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2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2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2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2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2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2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2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2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2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2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2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2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2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2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2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2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2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2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2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2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2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2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2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2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2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2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2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2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2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2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2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2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2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2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2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2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2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2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2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2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2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2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2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2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2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2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2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2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2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2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2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2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2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2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2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2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2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2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2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2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2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2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2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2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2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2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2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2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2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2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2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2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2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2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2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2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2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2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2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2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2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2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2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2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2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2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2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2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2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2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2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2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2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2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2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2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2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2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2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2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2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2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2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2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2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2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2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2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2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2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2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2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2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2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2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2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2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2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2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2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2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2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2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2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2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2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2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2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2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2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2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2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2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2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2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2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2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2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2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2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2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2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2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2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2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2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2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2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2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2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2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2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2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2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2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2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2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2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2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2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2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2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2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2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2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2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2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2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2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2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2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2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2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2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2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2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2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2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2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2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2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autoFilter ref="A15:E241" xr:uid="{D5B47E7A-911D-4428-BE43-BA6EB765DC87}"/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7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8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8.7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7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7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4"/>
    </row>
    <row r="13" spans="1:6" x14ac:dyDescent="0.25">
      <c r="B13" s="14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4" t="s">
        <v>1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25">
      <c r="A16" s="5">
        <v>41395</v>
      </c>
      <c r="B16" s="2" t="s">
        <v>49</v>
      </c>
      <c r="C16" s="7" t="s">
        <v>53</v>
      </c>
      <c r="D16" s="7" t="s">
        <v>63</v>
      </c>
      <c r="E16" s="11">
        <v>7</v>
      </c>
    </row>
    <row r="17" spans="1:5" x14ac:dyDescent="0.2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2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2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2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25">
      <c r="A21" s="5">
        <v>41395</v>
      </c>
      <c r="B21" s="2" t="s">
        <v>51</v>
      </c>
      <c r="C21" s="7" t="s">
        <v>57</v>
      </c>
      <c r="D21" s="7" t="s">
        <v>63</v>
      </c>
      <c r="E21" s="11">
        <v>67</v>
      </c>
    </row>
    <row r="22" spans="1:5" x14ac:dyDescent="0.25">
      <c r="A22" s="5">
        <v>41395</v>
      </c>
      <c r="B22" s="2" t="s">
        <v>52</v>
      </c>
      <c r="C22" s="7" t="s">
        <v>55</v>
      </c>
      <c r="D22" s="7" t="s">
        <v>63</v>
      </c>
      <c r="E22" s="11">
        <v>33</v>
      </c>
    </row>
    <row r="23" spans="1:5" x14ac:dyDescent="0.2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2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2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25">
      <c r="A26" s="5">
        <v>41396</v>
      </c>
      <c r="B26" s="2" t="s">
        <v>50</v>
      </c>
      <c r="C26" s="7" t="s">
        <v>59</v>
      </c>
      <c r="D26" s="7" t="s">
        <v>63</v>
      </c>
      <c r="E26" s="11">
        <v>3</v>
      </c>
    </row>
    <row r="27" spans="1:5" x14ac:dyDescent="0.2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2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2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2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2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25">
      <c r="A32" s="5">
        <v>41396</v>
      </c>
      <c r="B32" s="2" t="s">
        <v>51</v>
      </c>
      <c r="C32" s="7" t="s">
        <v>56</v>
      </c>
      <c r="D32" s="7" t="s">
        <v>64</v>
      </c>
      <c r="E32" s="11">
        <v>67</v>
      </c>
    </row>
    <row r="33" spans="1:5" x14ac:dyDescent="0.2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2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2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25">
      <c r="A36" s="5">
        <v>41396</v>
      </c>
      <c r="B36" s="2" t="s">
        <v>49</v>
      </c>
      <c r="C36" s="7" t="s">
        <v>53</v>
      </c>
      <c r="D36" s="7" t="s">
        <v>63</v>
      </c>
      <c r="E36" s="11">
        <v>17</v>
      </c>
    </row>
    <row r="37" spans="1:5" x14ac:dyDescent="0.2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2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2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2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2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2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25">
      <c r="A43" s="5">
        <v>41397</v>
      </c>
      <c r="B43" s="2" t="s">
        <v>52</v>
      </c>
      <c r="C43" s="7" t="s">
        <v>54</v>
      </c>
      <c r="D43" s="7" t="s">
        <v>63</v>
      </c>
      <c r="E43" s="11">
        <v>33</v>
      </c>
    </row>
    <row r="44" spans="1:5" x14ac:dyDescent="0.25">
      <c r="A44" s="5">
        <v>41397</v>
      </c>
      <c r="B44" s="2" t="s">
        <v>47</v>
      </c>
      <c r="C44" s="7" t="s">
        <v>53</v>
      </c>
      <c r="D44" s="7" t="s">
        <v>64</v>
      </c>
      <c r="E44" s="11">
        <v>23</v>
      </c>
    </row>
    <row r="45" spans="1:5" x14ac:dyDescent="0.25">
      <c r="A45" s="5">
        <v>41397</v>
      </c>
      <c r="B45" s="2" t="s">
        <v>49</v>
      </c>
      <c r="C45" s="7" t="s">
        <v>57</v>
      </c>
      <c r="D45" s="7" t="s">
        <v>63</v>
      </c>
      <c r="E45" s="11">
        <v>7</v>
      </c>
    </row>
    <row r="46" spans="1:5" x14ac:dyDescent="0.25">
      <c r="A46" s="5">
        <v>41398</v>
      </c>
      <c r="B46" s="2" t="s">
        <v>49</v>
      </c>
      <c r="C46" s="7" t="s">
        <v>54</v>
      </c>
      <c r="D46" s="7" t="s">
        <v>63</v>
      </c>
      <c r="E46" s="11">
        <v>17</v>
      </c>
    </row>
    <row r="47" spans="1:5" x14ac:dyDescent="0.2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2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2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2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2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2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2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2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2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2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2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2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2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2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2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2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2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2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2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2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2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2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2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2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2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2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2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2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2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2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2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2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2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2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2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2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2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2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2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2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2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2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2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2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2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2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2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2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2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2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2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2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2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2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2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2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2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2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2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2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2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2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2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2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2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2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2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2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2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2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2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2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2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2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2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2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2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2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2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2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2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2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2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2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2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2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2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2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2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2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2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2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2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2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2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2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2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2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2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2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2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2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2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2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2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2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2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2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2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2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2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2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2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2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2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2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2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2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2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2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2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2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2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2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2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2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2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2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2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2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2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2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2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2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2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2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2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2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2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2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2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2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2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2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2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2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2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2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2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2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2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2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2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2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2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2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2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2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2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2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2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2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2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2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2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2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2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2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2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2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2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2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2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2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2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2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2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2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2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2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2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2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2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2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2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2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2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2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2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2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2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2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2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2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2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5" x14ac:dyDescent="0.25"/>
  <sheetData>
    <row r="8" spans="2:2" ht="31.5" x14ac:dyDescent="0.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67e66f8d-4e76-4fdc-a7a1-b421fe54f86a" value=""/>
</sisl>
</file>

<file path=customXml/itemProps1.xml><?xml version="1.0" encoding="utf-8"?>
<ds:datastoreItem xmlns:ds="http://schemas.openxmlformats.org/officeDocument/2006/customXml" ds:itemID="{622A5944-7F68-4DDA-A0B0-64BEBA95128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DHORAI Suresh</cp:lastModifiedBy>
  <dcterms:created xsi:type="dcterms:W3CDTF">2013-06-05T17:23:06Z</dcterms:created>
  <dcterms:modified xsi:type="dcterms:W3CDTF">2022-03-21T17:08:11Z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8640f3a8-a3ca-406c-a4f8-bda5e3996d10</vt:lpwstr>
  </property>
  <property fmtid="{D5CDD505-2E9C-101B-9397-08002B2CF9AE}" pid="3" name="bjSaver">
    <vt:lpwstr>IucM0ZB9+y7Nl5onJCgcA/MqBx0BawWx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5" name="bjDocumentLabelXML-0">
    <vt:lpwstr>ames.com/2008/01/sie/internal/label"&gt;&lt;element uid="67e66f8d-4e76-4fdc-a7a1-b421fe54f86a" value="" /&gt;&lt;/sisl&gt;</vt:lpwstr>
  </property>
  <property fmtid="{D5CDD505-2E9C-101B-9397-08002B2CF9AE}" pid="6" name="bjDocumentSecurityLabel">
    <vt:lpwstr>N O N - S E N S I T I V E      </vt:lpwstr>
  </property>
</Properties>
</file>