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 Home\Back up home 20131027 Keep\Current data\Home May 2012\Shares  Will 2020\"/>
    </mc:Choice>
  </mc:AlternateContent>
  <xr:revisionPtr revIDLastSave="0" documentId="8_{4D2AED6A-F77B-4FAE-9D91-39B496E71693}" xr6:coauthVersionLast="47" xr6:coauthVersionMax="47" xr10:uidLastSave="{00000000-0000-0000-0000-000000000000}"/>
  <bookViews>
    <workbookView xWindow="-120" yWindow="16080" windowWidth="29040" windowHeight="15840" firstSheet="8" activeTab="7" xr2:uid="{E0A445E5-590B-4A9A-B4B1-DACF5B3041E1}"/>
  </bookViews>
  <sheets>
    <sheet name="Buying" sheetId="1" r:id="rId1"/>
    <sheet name="Sell AKP" sheetId="2" r:id="rId2"/>
    <sheet name="Sell quarter JIN" sheetId="4" r:id="rId3"/>
    <sheet name="Sell 9000 EOS" sheetId="5" r:id="rId4"/>
    <sheet name="Sell 3000 EOS" sheetId="6" r:id="rId5"/>
    <sheet name="Consolidation" sheetId="7" r:id="rId6"/>
    <sheet name="Sell no buy Brokerage" sheetId="8" r:id="rId7"/>
    <sheet name="Sell no sell brokerage" sheetId="9" r:id="rId8"/>
    <sheet name="Sell part no buy brokerage 3000" sheetId="10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9" l="1"/>
  <c r="N18" i="9"/>
  <c r="N19" i="9"/>
  <c r="N20" i="9"/>
  <c r="N21" i="9"/>
  <c r="N22" i="9"/>
  <c r="N16" i="9"/>
  <c r="N17" i="7"/>
  <c r="N18" i="7"/>
  <c r="N19" i="7"/>
  <c r="N20" i="7"/>
  <c r="N16" i="7"/>
  <c r="N17" i="10"/>
  <c r="N18" i="10"/>
  <c r="N19" i="10"/>
  <c r="N20" i="10"/>
  <c r="N21" i="10"/>
  <c r="N22" i="10"/>
  <c r="N23" i="10"/>
  <c r="N24" i="10"/>
  <c r="N16" i="10"/>
  <c r="N17" i="8"/>
  <c r="N18" i="8"/>
  <c r="N19" i="8"/>
  <c r="N20" i="8"/>
  <c r="N21" i="8"/>
  <c r="N16" i="8"/>
  <c r="N20" i="6"/>
  <c r="N17" i="4"/>
  <c r="N18" i="4"/>
  <c r="N17" i="2"/>
  <c r="N17" i="6"/>
  <c r="N18" i="6"/>
  <c r="N19" i="6"/>
  <c r="N16" i="6"/>
  <c r="G17" i="2"/>
  <c r="E18" i="4"/>
  <c r="G16" i="5"/>
  <c r="E24" i="10"/>
  <c r="L19" i="5"/>
  <c r="L18" i="5"/>
  <c r="N16" i="5"/>
  <c r="N17" i="5"/>
  <c r="P16" i="5"/>
  <c r="L24" i="10"/>
  <c r="L23" i="10"/>
  <c r="M23" i="10" s="1"/>
  <c r="F24" i="10"/>
  <c r="G24" i="10" s="1"/>
  <c r="E10" i="10"/>
  <c r="F10" i="10" s="1"/>
  <c r="G10" i="10" s="1"/>
  <c r="M22" i="10"/>
  <c r="F22" i="10"/>
  <c r="D22" i="10"/>
  <c r="C22" i="10"/>
  <c r="M21" i="10"/>
  <c r="F21" i="10"/>
  <c r="G21" i="10" s="1"/>
  <c r="M20" i="10"/>
  <c r="E20" i="10"/>
  <c r="F20" i="10" s="1"/>
  <c r="G20" i="10" s="1"/>
  <c r="L19" i="10"/>
  <c r="M19" i="10" s="1"/>
  <c r="E19" i="10"/>
  <c r="L18" i="10"/>
  <c r="F18" i="10"/>
  <c r="G18" i="10" s="1"/>
  <c r="M17" i="10"/>
  <c r="E17" i="10"/>
  <c r="M16" i="10"/>
  <c r="F16" i="10"/>
  <c r="G16" i="10" s="1"/>
  <c r="F14" i="10"/>
  <c r="G14" i="10" s="1"/>
  <c r="F13" i="10"/>
  <c r="G13" i="10" s="1"/>
  <c r="F12" i="10"/>
  <c r="G12" i="10" s="1"/>
  <c r="F11" i="10"/>
  <c r="G11" i="10" s="1"/>
  <c r="F9" i="10"/>
  <c r="G9" i="10" s="1"/>
  <c r="F8" i="10"/>
  <c r="G8" i="10" s="1"/>
  <c r="F7" i="10"/>
  <c r="G7" i="10" s="1"/>
  <c r="F23" i="10"/>
  <c r="G23" i="10" s="1"/>
  <c r="D4" i="10"/>
  <c r="E4" i="10" s="1"/>
  <c r="D3" i="10"/>
  <c r="E3" i="10" s="1"/>
  <c r="M22" i="9"/>
  <c r="M21" i="9"/>
  <c r="F21" i="9"/>
  <c r="G21" i="9" s="1"/>
  <c r="M20" i="9"/>
  <c r="E20" i="9"/>
  <c r="F20" i="9" s="1"/>
  <c r="L19" i="9"/>
  <c r="M19" i="9" s="1"/>
  <c r="E19" i="9"/>
  <c r="F19" i="9" s="1"/>
  <c r="L18" i="9"/>
  <c r="M18" i="9" s="1"/>
  <c r="F18" i="9"/>
  <c r="G18" i="9" s="1"/>
  <c r="M17" i="9"/>
  <c r="E17" i="9"/>
  <c r="F17" i="9" s="1"/>
  <c r="M16" i="9"/>
  <c r="F16" i="9"/>
  <c r="G16" i="9" s="1"/>
  <c r="F14" i="9"/>
  <c r="G14" i="9" s="1"/>
  <c r="F13" i="9"/>
  <c r="G13" i="9" s="1"/>
  <c r="F12" i="9"/>
  <c r="G12" i="9" s="1"/>
  <c r="F11" i="9"/>
  <c r="G11" i="9" s="1"/>
  <c r="F10" i="9"/>
  <c r="G10" i="9" s="1"/>
  <c r="F9" i="9"/>
  <c r="G9" i="9" s="1"/>
  <c r="F8" i="9"/>
  <c r="G8" i="9" s="1"/>
  <c r="F7" i="9"/>
  <c r="G7" i="9" s="1"/>
  <c r="F6" i="9"/>
  <c r="G6" i="9" s="1"/>
  <c r="F22" i="9"/>
  <c r="D22" i="9"/>
  <c r="C22" i="9"/>
  <c r="G22" i="9" s="1"/>
  <c r="P22" i="9" s="1"/>
  <c r="D4" i="9"/>
  <c r="E4" i="9" s="1"/>
  <c r="D3" i="9"/>
  <c r="E3" i="9" s="1"/>
  <c r="M21" i="8"/>
  <c r="F21" i="8"/>
  <c r="G21" i="8" s="1"/>
  <c r="M20" i="8"/>
  <c r="E20" i="8"/>
  <c r="F20" i="8" s="1"/>
  <c r="G20" i="8" s="1"/>
  <c r="L19" i="8"/>
  <c r="M19" i="8" s="1"/>
  <c r="E19" i="8"/>
  <c r="F19" i="8" s="1"/>
  <c r="G19" i="8" s="1"/>
  <c r="L18" i="8"/>
  <c r="M18" i="8" s="1"/>
  <c r="F18" i="8"/>
  <c r="G18" i="8" s="1"/>
  <c r="M17" i="8"/>
  <c r="E17" i="8"/>
  <c r="F17" i="8" s="1"/>
  <c r="G17" i="8" s="1"/>
  <c r="M16" i="8"/>
  <c r="F16" i="8"/>
  <c r="G16" i="8" s="1"/>
  <c r="F14" i="8"/>
  <c r="G14" i="8" s="1"/>
  <c r="F13" i="8"/>
  <c r="G13" i="8" s="1"/>
  <c r="F12" i="8"/>
  <c r="G12" i="8" s="1"/>
  <c r="F11" i="8"/>
  <c r="G11" i="8" s="1"/>
  <c r="F10" i="8"/>
  <c r="G10" i="8" s="1"/>
  <c r="F9" i="8"/>
  <c r="G9" i="8" s="1"/>
  <c r="F8" i="8"/>
  <c r="G8" i="8" s="1"/>
  <c r="F7" i="8"/>
  <c r="G7" i="8" s="1"/>
  <c r="F6" i="8"/>
  <c r="G6" i="8" s="1"/>
  <c r="F5" i="8"/>
  <c r="D5" i="8"/>
  <c r="C5" i="8"/>
  <c r="G5" i="8" s="1"/>
  <c r="D4" i="8"/>
  <c r="D3" i="8"/>
  <c r="D5" i="7"/>
  <c r="C5" i="7"/>
  <c r="M20" i="7"/>
  <c r="E20" i="7"/>
  <c r="F20" i="7" s="1"/>
  <c r="G20" i="7" s="1"/>
  <c r="L19" i="7"/>
  <c r="M19" i="7" s="1"/>
  <c r="E19" i="7"/>
  <c r="L18" i="7"/>
  <c r="F18" i="7"/>
  <c r="G18" i="7" s="1"/>
  <c r="M17" i="7"/>
  <c r="E17" i="7"/>
  <c r="M16" i="7"/>
  <c r="F16" i="7"/>
  <c r="G16" i="7" s="1"/>
  <c r="F14" i="7"/>
  <c r="G14" i="7" s="1"/>
  <c r="F13" i="7"/>
  <c r="G13" i="7" s="1"/>
  <c r="F12" i="7"/>
  <c r="G12" i="7" s="1"/>
  <c r="F11" i="7"/>
  <c r="G11" i="7" s="1"/>
  <c r="F10" i="7"/>
  <c r="G10" i="7" s="1"/>
  <c r="F9" i="7"/>
  <c r="G9" i="7" s="1"/>
  <c r="F8" i="7"/>
  <c r="G8" i="7" s="1"/>
  <c r="F7" i="7"/>
  <c r="G7" i="7" s="1"/>
  <c r="F6" i="7"/>
  <c r="G6" i="7" s="1"/>
  <c r="F5" i="7"/>
  <c r="D4" i="7"/>
  <c r="E4" i="7" s="1"/>
  <c r="D3" i="7"/>
  <c r="E3" i="7" s="1"/>
  <c r="M20" i="6"/>
  <c r="D3" i="6"/>
  <c r="L19" i="6"/>
  <c r="M19" i="6" s="1"/>
  <c r="E19" i="6"/>
  <c r="F19" i="6" s="1"/>
  <c r="G19" i="6" s="1"/>
  <c r="L18" i="6"/>
  <c r="M18" i="6" s="1"/>
  <c r="F18" i="6"/>
  <c r="G18" i="6" s="1"/>
  <c r="M17" i="6"/>
  <c r="E17" i="6"/>
  <c r="F17" i="6" s="1"/>
  <c r="G17" i="6" s="1"/>
  <c r="M16" i="6"/>
  <c r="F16" i="6"/>
  <c r="G16" i="6" s="1"/>
  <c r="F14" i="6"/>
  <c r="G14" i="6" s="1"/>
  <c r="F13" i="6"/>
  <c r="G13" i="6" s="1"/>
  <c r="F12" i="6"/>
  <c r="G12" i="6" s="1"/>
  <c r="F11" i="6"/>
  <c r="G11" i="6" s="1"/>
  <c r="F10" i="6"/>
  <c r="G10" i="6" s="1"/>
  <c r="F9" i="6"/>
  <c r="G9" i="6" s="1"/>
  <c r="F8" i="6"/>
  <c r="G8" i="6" s="1"/>
  <c r="F7" i="6"/>
  <c r="G7" i="6" s="1"/>
  <c r="F6" i="6"/>
  <c r="G6" i="6" s="1"/>
  <c r="F5" i="6"/>
  <c r="D5" i="6"/>
  <c r="C5" i="6"/>
  <c r="G5" i="6" s="1"/>
  <c r="D4" i="6"/>
  <c r="E4" i="6" s="1"/>
  <c r="F4" i="6" s="1"/>
  <c r="M19" i="5"/>
  <c r="N19" i="5" s="1"/>
  <c r="M18" i="5"/>
  <c r="N18" i="5" s="1"/>
  <c r="E19" i="5"/>
  <c r="F19" i="5"/>
  <c r="G19" i="5" s="1"/>
  <c r="D3" i="5"/>
  <c r="E3" i="5" s="1"/>
  <c r="P19" i="5" l="1"/>
  <c r="P18" i="6"/>
  <c r="P19" i="6"/>
  <c r="P16" i="7"/>
  <c r="P20" i="7"/>
  <c r="G5" i="7"/>
  <c r="P16" i="8"/>
  <c r="P21" i="8"/>
  <c r="P21" i="10"/>
  <c r="G22" i="10"/>
  <c r="P23" i="10"/>
  <c r="M24" i="10"/>
  <c r="P24" i="10" s="1"/>
  <c r="P22" i="10"/>
  <c r="P16" i="10"/>
  <c r="F3" i="10"/>
  <c r="G3" i="10"/>
  <c r="P20" i="10"/>
  <c r="F4" i="10"/>
  <c r="G4" i="10"/>
  <c r="F17" i="10"/>
  <c r="G17" i="10" s="1"/>
  <c r="P17" i="10" s="1"/>
  <c r="M18" i="10"/>
  <c r="P18" i="10" s="1"/>
  <c r="F19" i="10"/>
  <c r="G19" i="10" s="1"/>
  <c r="P19" i="10" s="1"/>
  <c r="P16" i="9"/>
  <c r="G20" i="9"/>
  <c r="P20" i="9" s="1"/>
  <c r="F3" i="9"/>
  <c r="G3" i="9" s="1"/>
  <c r="F4" i="9"/>
  <c r="G4" i="9" s="1"/>
  <c r="P21" i="9"/>
  <c r="G17" i="9"/>
  <c r="P17" i="9" s="1"/>
  <c r="P18" i="9"/>
  <c r="G19" i="9"/>
  <c r="P18" i="8"/>
  <c r="P19" i="8"/>
  <c r="P17" i="8"/>
  <c r="P20" i="8"/>
  <c r="E3" i="8"/>
  <c r="F3" i="8" s="1"/>
  <c r="E4" i="8"/>
  <c r="F4" i="8" s="1"/>
  <c r="F3" i="7"/>
  <c r="G3" i="7" s="1"/>
  <c r="F4" i="7"/>
  <c r="G4" i="7"/>
  <c r="F17" i="7"/>
  <c r="G17" i="7" s="1"/>
  <c r="P17" i="7" s="1"/>
  <c r="M18" i="7"/>
  <c r="P18" i="7" s="1"/>
  <c r="F19" i="7"/>
  <c r="G19" i="7" s="1"/>
  <c r="P19" i="7" s="1"/>
  <c r="E20" i="6"/>
  <c r="F20" i="6" s="1"/>
  <c r="P17" i="6"/>
  <c r="P16" i="6"/>
  <c r="E3" i="6"/>
  <c r="F3" i="6" s="1"/>
  <c r="G4" i="6"/>
  <c r="M17" i="5"/>
  <c r="E17" i="5"/>
  <c r="F17" i="5" s="1"/>
  <c r="G17" i="5" s="1"/>
  <c r="M16" i="5"/>
  <c r="F16" i="5"/>
  <c r="F14" i="5"/>
  <c r="G14" i="5" s="1"/>
  <c r="F13" i="5"/>
  <c r="G13" i="5" s="1"/>
  <c r="F12" i="5"/>
  <c r="G12" i="5" s="1"/>
  <c r="F11" i="5"/>
  <c r="G11" i="5" s="1"/>
  <c r="F10" i="5"/>
  <c r="G10" i="5" s="1"/>
  <c r="F9" i="5"/>
  <c r="G9" i="5" s="1"/>
  <c r="F8" i="5"/>
  <c r="G8" i="5" s="1"/>
  <c r="F7" i="5"/>
  <c r="G7" i="5" s="1"/>
  <c r="F6" i="5"/>
  <c r="G6" i="5" s="1"/>
  <c r="F5" i="5"/>
  <c r="D5" i="5"/>
  <c r="C5" i="5"/>
  <c r="D4" i="5"/>
  <c r="E4" i="5" s="1"/>
  <c r="F4" i="5" s="1"/>
  <c r="F3" i="5"/>
  <c r="G3" i="5" s="1"/>
  <c r="F18" i="5"/>
  <c r="G18" i="5" s="1"/>
  <c r="P18" i="5" s="1"/>
  <c r="M18" i="4"/>
  <c r="F18" i="4"/>
  <c r="G18" i="4" s="1"/>
  <c r="D5" i="4"/>
  <c r="E5" i="4" s="1"/>
  <c r="M17" i="4"/>
  <c r="F17" i="4"/>
  <c r="G17" i="4" s="1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F6" i="4"/>
  <c r="D6" i="4"/>
  <c r="C6" i="4"/>
  <c r="F5" i="4"/>
  <c r="G5" i="4" s="1"/>
  <c r="F4" i="4"/>
  <c r="G4" i="4" s="1"/>
  <c r="F3" i="4"/>
  <c r="G3" i="4" s="1"/>
  <c r="M17" i="2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D6" i="2"/>
  <c r="C6" i="2"/>
  <c r="G6" i="2" s="1"/>
  <c r="F5" i="2"/>
  <c r="G5" i="2" s="1"/>
  <c r="F4" i="2"/>
  <c r="G4" i="2" s="1"/>
  <c r="F3" i="2"/>
  <c r="G3" i="2" s="1"/>
  <c r="F10" i="1"/>
  <c r="G10" i="1" s="1"/>
  <c r="F17" i="2"/>
  <c r="F5" i="1"/>
  <c r="G5" i="1" s="1"/>
  <c r="F4" i="1"/>
  <c r="G4" i="1" s="1"/>
  <c r="D7" i="1"/>
  <c r="C7" i="1"/>
  <c r="F9" i="1"/>
  <c r="G9" i="1" s="1"/>
  <c r="F7" i="1"/>
  <c r="F8" i="1"/>
  <c r="G8" i="1" s="1"/>
  <c r="F16" i="1"/>
  <c r="G16" i="1" s="1"/>
  <c r="F12" i="1"/>
  <c r="G12" i="1" s="1"/>
  <c r="F13" i="1"/>
  <c r="G13" i="1" s="1"/>
  <c r="F15" i="1"/>
  <c r="G15" i="1" s="1"/>
  <c r="F14" i="1"/>
  <c r="G14" i="1" s="1"/>
  <c r="F11" i="1"/>
  <c r="G11" i="1" s="1"/>
  <c r="F6" i="1"/>
  <c r="G6" i="1" s="1"/>
  <c r="F3" i="1"/>
  <c r="G3" i="1" s="1"/>
  <c r="P17" i="4" l="1"/>
  <c r="P17" i="2"/>
  <c r="G6" i="4"/>
  <c r="P18" i="4"/>
  <c r="P19" i="9"/>
  <c r="G4" i="8"/>
  <c r="G3" i="8"/>
  <c r="G20" i="6"/>
  <c r="P20" i="6" s="1"/>
  <c r="G3" i="6"/>
  <c r="G4" i="5"/>
  <c r="G5" i="5"/>
  <c r="P17" i="5"/>
  <c r="G7" i="1"/>
</calcChain>
</file>

<file path=xl/sharedStrings.xml><?xml version="1.0" encoding="utf-8"?>
<sst xmlns="http://schemas.openxmlformats.org/spreadsheetml/2006/main" count="297" uniqueCount="26">
  <si>
    <t>Buy Date</t>
  </si>
  <si>
    <t>Company</t>
  </si>
  <si>
    <t>Unit Cost</t>
  </si>
  <si>
    <t>Quantity</t>
  </si>
  <si>
    <t>Brokerage</t>
  </si>
  <si>
    <t>GST</t>
  </si>
  <si>
    <t>Total Cost</t>
  </si>
  <si>
    <t>Sell Date</t>
  </si>
  <si>
    <t>Unit Sell</t>
  </si>
  <si>
    <t>Total</t>
  </si>
  <si>
    <t>Profit / Loss</t>
  </si>
  <si>
    <t>AKP</t>
  </si>
  <si>
    <t>EOS</t>
  </si>
  <si>
    <t>JIN</t>
  </si>
  <si>
    <t>CAD</t>
  </si>
  <si>
    <t xml:space="preserve"> </t>
  </si>
  <si>
    <t>XTE</t>
  </si>
  <si>
    <t>Sometimes get to buy shares in placements, without brokerage</t>
  </si>
  <si>
    <t>ZNO</t>
  </si>
  <si>
    <t>CDX</t>
  </si>
  <si>
    <t>PNR</t>
  </si>
  <si>
    <t>NST</t>
  </si>
  <si>
    <t>SOLD</t>
  </si>
  <si>
    <t xml:space="preserve">^This doesn't make sense. R u losing money by selling? If u r making money how come the Brokerage and GST is being added on? </t>
  </si>
  <si>
    <t>Able to sort by sell date 1/7/18 to 30/6/19 to give transaction print out and profit</t>
  </si>
  <si>
    <t>Sometimes shares consolidate, say 10 to 1, 20 to 1, 100 to 1, after we brought them, this example 100:1,
I brought at 0.003, but *100 becomes 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</si>
</sst>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0" fontId="0" fillId="0" borderId="0" xfId="0" applyAlignment="1">
      <alignment wrapText="1"/>
    </xf>
    <xf numFmtId="14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2" fontId="0" fillId="3" borderId="0" xfId="0" applyNumberFormat="1" applyFill="1"/>
    <xf numFmtId="0" fontId="0" fillId="4" borderId="0" xfId="0" applyFill="1" applyAlignment="1">
      <alignment wrapText="1"/>
    </xf>
    <xf numFmtId="0" fontId="0" fillId="7" borderId="0" xfId="0" applyFill="1"/>
    <xf numFmtId="14" fontId="0" fillId="6" borderId="0" xfId="0" applyNumberForma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F4229-3DAA-463D-AF9A-6E7CFD6A09F9}">
  <sheetPr>
    <pageSetUpPr fitToPage="1"/>
  </sheetPr>
  <dimension ref="A2:Q18"/>
  <sheetViews>
    <sheetView workbookViewId="0">
      <selection activeCell="G14" sqref="G14"/>
    </sheetView>
  </sheetViews>
  <sheetFormatPr defaultRowHeight="15"/>
  <cols>
    <col min="1" max="1" width="10.5703125" customWidth="1"/>
    <col min="2" max="2" width="10.140625" customWidth="1"/>
    <col min="4" max="4" width="10.85546875" customWidth="1"/>
    <col min="5" max="5" width="11" customWidth="1"/>
    <col min="7" max="7" width="10.5703125" customWidth="1"/>
    <col min="12" max="12" width="12.42578125" customWidth="1"/>
    <col min="16" max="16" width="12.42578125" customWidth="1"/>
    <col min="17" max="17" width="65" customWidth="1"/>
  </cols>
  <sheetData>
    <row r="2" spans="1:1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7</v>
      </c>
      <c r="J2" t="s">
        <v>8</v>
      </c>
      <c r="K2" t="s">
        <v>3</v>
      </c>
      <c r="L2" t="s">
        <v>4</v>
      </c>
      <c r="M2" t="s">
        <v>5</v>
      </c>
      <c r="N2" t="s">
        <v>9</v>
      </c>
      <c r="P2" t="s">
        <v>10</v>
      </c>
    </row>
    <row r="3" spans="1:17">
      <c r="A3" s="1">
        <v>42270</v>
      </c>
      <c r="B3" t="s">
        <v>11</v>
      </c>
      <c r="C3">
        <v>8.5500000000000007</v>
      </c>
      <c r="D3">
        <v>800</v>
      </c>
      <c r="E3">
        <v>22.68</v>
      </c>
      <c r="F3" s="3">
        <f>E3*0.1</f>
        <v>2.2680000000000002</v>
      </c>
      <c r="G3" s="3">
        <f>(C3*D3)+E3+F3</f>
        <v>6864.9480000000012</v>
      </c>
    </row>
    <row r="4" spans="1:17">
      <c r="A4" s="1">
        <v>42520</v>
      </c>
      <c r="B4" t="s">
        <v>12</v>
      </c>
      <c r="C4">
        <v>1.66</v>
      </c>
      <c r="D4">
        <v>8000</v>
      </c>
      <c r="E4">
        <v>18.14</v>
      </c>
      <c r="F4" s="3">
        <f>E4*0.1</f>
        <v>1.8140000000000001</v>
      </c>
      <c r="G4" s="3">
        <f>(C4*D4)+E4+F4</f>
        <v>13299.954</v>
      </c>
    </row>
    <row r="5" spans="1:17">
      <c r="A5" s="1">
        <v>42576</v>
      </c>
      <c r="B5" t="s">
        <v>12</v>
      </c>
      <c r="C5">
        <v>1.9</v>
      </c>
      <c r="D5">
        <v>10000</v>
      </c>
      <c r="E5">
        <v>18.14</v>
      </c>
      <c r="F5" s="3">
        <f>E5*0.1</f>
        <v>1.8140000000000001</v>
      </c>
      <c r="G5" s="3">
        <f>(C5*D5)+E5+F5</f>
        <v>19019.953999999998</v>
      </c>
    </row>
    <row r="6" spans="1:17">
      <c r="A6" s="1">
        <v>42580</v>
      </c>
      <c r="B6" t="s">
        <v>13</v>
      </c>
      <c r="C6">
        <v>1.74</v>
      </c>
      <c r="D6">
        <v>4000</v>
      </c>
      <c r="E6">
        <v>18.14</v>
      </c>
      <c r="F6" s="3">
        <f>E6*0.1</f>
        <v>1.8140000000000001</v>
      </c>
      <c r="G6" s="3">
        <f>(C6*D6)+E6+F6</f>
        <v>6979.9540000000006</v>
      </c>
    </row>
    <row r="7" spans="1:17">
      <c r="A7" s="1">
        <v>42916</v>
      </c>
      <c r="B7" t="s">
        <v>14</v>
      </c>
      <c r="C7">
        <f>0.003</f>
        <v>3.0000000000000001E-3</v>
      </c>
      <c r="D7">
        <f>400000</f>
        <v>400000</v>
      </c>
      <c r="E7">
        <v>18.14</v>
      </c>
      <c r="F7" s="3">
        <f t="shared" ref="F7:F16" si="0">E7*0.1</f>
        <v>1.8140000000000001</v>
      </c>
      <c r="G7" s="3">
        <f t="shared" ref="G7" si="1">(C7*D7)+E7+F7</f>
        <v>1219.9540000000002</v>
      </c>
      <c r="Q7" s="5" t="s">
        <v>15</v>
      </c>
    </row>
    <row r="8" spans="1:17">
      <c r="A8" s="1">
        <v>42947</v>
      </c>
      <c r="B8" t="s">
        <v>16</v>
      </c>
      <c r="C8">
        <v>0.46</v>
      </c>
      <c r="D8">
        <v>5000</v>
      </c>
      <c r="E8">
        <v>0</v>
      </c>
      <c r="F8" s="3">
        <f t="shared" si="0"/>
        <v>0</v>
      </c>
      <c r="G8" s="3">
        <f t="shared" ref="G8:G10" si="2">(C8*D8)+E8+F8</f>
        <v>2300</v>
      </c>
      <c r="Q8" s="7" t="s">
        <v>17</v>
      </c>
    </row>
    <row r="9" spans="1:17">
      <c r="A9" s="1">
        <v>43025</v>
      </c>
      <c r="B9" t="s">
        <v>18</v>
      </c>
      <c r="C9">
        <v>0.5</v>
      </c>
      <c r="D9">
        <v>15000</v>
      </c>
      <c r="E9">
        <v>18.14</v>
      </c>
      <c r="F9" s="3">
        <f t="shared" si="0"/>
        <v>1.8140000000000001</v>
      </c>
      <c r="G9" s="3">
        <f t="shared" si="2"/>
        <v>7519.9540000000006</v>
      </c>
    </row>
    <row r="10" spans="1:17">
      <c r="A10" s="1">
        <v>43035</v>
      </c>
      <c r="B10" t="s">
        <v>13</v>
      </c>
      <c r="C10">
        <v>0.85</v>
      </c>
      <c r="D10">
        <v>10000</v>
      </c>
      <c r="E10">
        <v>18.14</v>
      </c>
      <c r="F10" s="3">
        <f t="shared" si="0"/>
        <v>1.8140000000000001</v>
      </c>
      <c r="G10" s="3">
        <f t="shared" si="2"/>
        <v>8519.9539999999997</v>
      </c>
    </row>
    <row r="11" spans="1:17">
      <c r="A11" s="1">
        <v>43270</v>
      </c>
      <c r="B11" t="s">
        <v>19</v>
      </c>
      <c r="C11">
        <v>0.03</v>
      </c>
      <c r="D11">
        <v>100000</v>
      </c>
      <c r="E11">
        <v>18.14</v>
      </c>
      <c r="F11" s="3">
        <f t="shared" si="0"/>
        <v>1.8140000000000001</v>
      </c>
      <c r="G11" s="3">
        <f t="shared" ref="G11:G16" si="3">(C11*D11)+E11+F11</f>
        <v>3019.9539999999997</v>
      </c>
    </row>
    <row r="12" spans="1:17">
      <c r="A12" s="1">
        <v>43319</v>
      </c>
      <c r="B12" t="s">
        <v>16</v>
      </c>
      <c r="C12">
        <v>0.55000000000000004</v>
      </c>
      <c r="D12">
        <v>10000</v>
      </c>
      <c r="E12">
        <v>18.14</v>
      </c>
      <c r="F12" s="3">
        <f>E12*0.1</f>
        <v>1.8140000000000001</v>
      </c>
      <c r="G12" s="3">
        <f>(C12*D12)+E12+F12</f>
        <v>5519.9540000000006</v>
      </c>
    </row>
    <row r="13" spans="1:17">
      <c r="A13" s="1">
        <v>43348</v>
      </c>
      <c r="B13" t="s">
        <v>18</v>
      </c>
      <c r="C13">
        <v>7.5999999999999998E-2</v>
      </c>
      <c r="D13">
        <v>40000</v>
      </c>
      <c r="E13">
        <v>18.14</v>
      </c>
      <c r="F13" s="3">
        <f>E13*0.1</f>
        <v>1.8140000000000001</v>
      </c>
      <c r="G13" s="3">
        <f>(C13*D13)+E13+F13</f>
        <v>3059.9539999999997</v>
      </c>
    </row>
    <row r="14" spans="1:17">
      <c r="A14" s="1">
        <v>43650</v>
      </c>
      <c r="B14" t="s">
        <v>20</v>
      </c>
      <c r="C14">
        <v>0.21</v>
      </c>
      <c r="D14">
        <v>21000</v>
      </c>
      <c r="E14">
        <v>18.14</v>
      </c>
      <c r="F14" s="3">
        <f t="shared" si="0"/>
        <v>1.8140000000000001</v>
      </c>
      <c r="G14" s="3">
        <f t="shared" si="3"/>
        <v>4429.9540000000006</v>
      </c>
    </row>
    <row r="15" spans="1:17">
      <c r="A15" s="1">
        <v>43678</v>
      </c>
      <c r="B15" t="s">
        <v>21</v>
      </c>
      <c r="C15">
        <v>1.62</v>
      </c>
      <c r="D15">
        <v>4500</v>
      </c>
      <c r="E15">
        <v>18.14</v>
      </c>
      <c r="F15" s="3">
        <f t="shared" si="0"/>
        <v>1.8140000000000001</v>
      </c>
      <c r="G15" s="3">
        <f t="shared" si="3"/>
        <v>7309.9540000000015</v>
      </c>
    </row>
    <row r="16" spans="1:17">
      <c r="F16" s="3">
        <f t="shared" si="0"/>
        <v>0</v>
      </c>
      <c r="G16" s="3">
        <f t="shared" si="3"/>
        <v>0</v>
      </c>
    </row>
    <row r="18" spans="1:1">
      <c r="A18" t="s">
        <v>22</v>
      </c>
    </row>
  </sheetData>
  <pageMargins left="0.7" right="0.7" top="0.75" bottom="0.75" header="0.3" footer="0.3"/>
  <pageSetup paperSize="9" scale="58" fitToHeight="0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9551A-9625-4A93-B785-8375B25AE099}">
  <sheetPr>
    <pageSetUpPr fitToPage="1"/>
  </sheetPr>
  <dimension ref="A2:Q18"/>
  <sheetViews>
    <sheetView workbookViewId="0">
      <selection activeCell="N17" sqref="N17"/>
    </sheetView>
  </sheetViews>
  <sheetFormatPr defaultRowHeight="15"/>
  <cols>
    <col min="1" max="1" width="10.5703125" customWidth="1"/>
    <col min="2" max="2" width="10.140625" customWidth="1"/>
    <col min="4" max="4" width="10.85546875" customWidth="1"/>
    <col min="5" max="5" width="11" customWidth="1"/>
    <col min="7" max="7" width="10.5703125" customWidth="1"/>
    <col min="9" max="9" width="10.7109375" bestFit="1" customWidth="1"/>
    <col min="12" max="12" width="12.42578125" customWidth="1"/>
    <col min="14" max="14" width="10.140625" customWidth="1"/>
    <col min="16" max="16" width="12.42578125" customWidth="1"/>
    <col min="17" max="17" width="65" customWidth="1"/>
  </cols>
  <sheetData>
    <row r="2" spans="1:1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7</v>
      </c>
      <c r="J2" t="s">
        <v>8</v>
      </c>
      <c r="K2" t="s">
        <v>3</v>
      </c>
      <c r="L2" t="s">
        <v>4</v>
      </c>
      <c r="M2" t="s">
        <v>5</v>
      </c>
      <c r="N2" t="s">
        <v>9</v>
      </c>
      <c r="P2" t="s">
        <v>10</v>
      </c>
    </row>
    <row r="3" spans="1:17">
      <c r="A3" s="1">
        <v>42520</v>
      </c>
      <c r="B3" t="s">
        <v>12</v>
      </c>
      <c r="C3">
        <v>1.66</v>
      </c>
      <c r="D3">
        <v>8000</v>
      </c>
      <c r="E3">
        <v>18.14</v>
      </c>
      <c r="F3" s="3">
        <f>E3*0.1</f>
        <v>1.8140000000000001</v>
      </c>
      <c r="G3" s="3">
        <f>(C3*D3)+E3+F3</f>
        <v>13299.954</v>
      </c>
    </row>
    <row r="4" spans="1:17">
      <c r="A4" s="1">
        <v>42576</v>
      </c>
      <c r="B4" t="s">
        <v>12</v>
      </c>
      <c r="C4">
        <v>1.9</v>
      </c>
      <c r="D4">
        <v>10000</v>
      </c>
      <c r="E4">
        <v>18.14</v>
      </c>
      <c r="F4" s="3">
        <f>E4*0.1</f>
        <v>1.8140000000000001</v>
      </c>
      <c r="G4" s="3">
        <f>(C4*D4)+E4+F4</f>
        <v>19019.953999999998</v>
      </c>
    </row>
    <row r="5" spans="1:17">
      <c r="A5" s="1">
        <v>42580</v>
      </c>
      <c r="B5" t="s">
        <v>13</v>
      </c>
      <c r="C5">
        <v>1.74</v>
      </c>
      <c r="D5">
        <v>4000</v>
      </c>
      <c r="E5">
        <v>18.14</v>
      </c>
      <c r="F5" s="3">
        <f>E5*0.1</f>
        <v>1.8140000000000001</v>
      </c>
      <c r="G5" s="3">
        <f>(C5*D5)+E5+F5</f>
        <v>6979.9540000000006</v>
      </c>
    </row>
    <row r="6" spans="1:17">
      <c r="A6" s="1">
        <v>42916</v>
      </c>
      <c r="B6" t="s">
        <v>14</v>
      </c>
      <c r="C6">
        <f>0.003</f>
        <v>3.0000000000000001E-3</v>
      </c>
      <c r="D6">
        <f>400000</f>
        <v>400000</v>
      </c>
      <c r="E6">
        <v>18.14</v>
      </c>
      <c r="F6" s="3">
        <f t="shared" ref="F6:F15" si="0">E6*0.1</f>
        <v>1.8140000000000001</v>
      </c>
      <c r="G6" s="3">
        <f t="shared" ref="G6:G15" si="1">(C6*D6)+E6+F6</f>
        <v>1219.9540000000002</v>
      </c>
      <c r="Q6" s="5" t="s">
        <v>15</v>
      </c>
    </row>
    <row r="7" spans="1:17">
      <c r="A7" s="1">
        <v>42947</v>
      </c>
      <c r="B7" t="s">
        <v>16</v>
      </c>
      <c r="C7">
        <v>0.46</v>
      </c>
      <c r="D7">
        <v>5000</v>
      </c>
      <c r="E7">
        <v>0</v>
      </c>
      <c r="F7" s="3">
        <f t="shared" si="0"/>
        <v>0</v>
      </c>
      <c r="G7" s="3">
        <f t="shared" si="1"/>
        <v>2300</v>
      </c>
      <c r="Q7" t="s">
        <v>15</v>
      </c>
    </row>
    <row r="8" spans="1:17">
      <c r="A8" s="1">
        <v>43025</v>
      </c>
      <c r="B8" t="s">
        <v>18</v>
      </c>
      <c r="C8">
        <v>0.5</v>
      </c>
      <c r="D8">
        <v>15000</v>
      </c>
      <c r="E8">
        <v>18.14</v>
      </c>
      <c r="F8" s="3">
        <f t="shared" si="0"/>
        <v>1.8140000000000001</v>
      </c>
      <c r="G8" s="3">
        <f t="shared" si="1"/>
        <v>7519.9540000000006</v>
      </c>
    </row>
    <row r="9" spans="1:17">
      <c r="A9" s="1">
        <v>43035</v>
      </c>
      <c r="B9" t="s">
        <v>13</v>
      </c>
      <c r="C9">
        <v>0.85</v>
      </c>
      <c r="D9">
        <v>10000</v>
      </c>
      <c r="E9">
        <v>18.14</v>
      </c>
      <c r="F9" s="3">
        <f t="shared" si="0"/>
        <v>1.8140000000000001</v>
      </c>
      <c r="G9" s="3">
        <f t="shared" si="1"/>
        <v>8519.9539999999997</v>
      </c>
    </row>
    <row r="10" spans="1:17">
      <c r="A10" s="1">
        <v>43270</v>
      </c>
      <c r="B10" t="s">
        <v>19</v>
      </c>
      <c r="C10">
        <v>0.03</v>
      </c>
      <c r="D10">
        <v>100000</v>
      </c>
      <c r="E10">
        <v>18.14</v>
      </c>
      <c r="F10" s="3">
        <f t="shared" si="0"/>
        <v>1.8140000000000001</v>
      </c>
      <c r="G10" s="3">
        <f t="shared" si="1"/>
        <v>3019.9539999999997</v>
      </c>
    </row>
    <row r="11" spans="1:17">
      <c r="A11" s="1">
        <v>43319</v>
      </c>
      <c r="B11" t="s">
        <v>16</v>
      </c>
      <c r="C11">
        <v>0.55000000000000004</v>
      </c>
      <c r="D11">
        <v>10000</v>
      </c>
      <c r="E11">
        <v>18.14</v>
      </c>
      <c r="F11" s="3">
        <f>E11*0.1</f>
        <v>1.8140000000000001</v>
      </c>
      <c r="G11" s="3">
        <f>(C11*D11)+E11+F11</f>
        <v>5519.9540000000006</v>
      </c>
    </row>
    <row r="12" spans="1:17">
      <c r="A12" s="1">
        <v>43348</v>
      </c>
      <c r="B12" t="s">
        <v>18</v>
      </c>
      <c r="C12">
        <v>7.5999999999999998E-2</v>
      </c>
      <c r="D12">
        <v>40000</v>
      </c>
      <c r="E12">
        <v>18.14</v>
      </c>
      <c r="F12" s="3">
        <f>E12*0.1</f>
        <v>1.8140000000000001</v>
      </c>
      <c r="G12" s="3">
        <f>(C12*D12)+E12+F12</f>
        <v>3059.9539999999997</v>
      </c>
    </row>
    <row r="13" spans="1:17">
      <c r="A13" s="1">
        <v>43650</v>
      </c>
      <c r="B13" t="s">
        <v>20</v>
      </c>
      <c r="C13">
        <v>0.21</v>
      </c>
      <c r="D13">
        <v>21000</v>
      </c>
      <c r="E13">
        <v>18.14</v>
      </c>
      <c r="F13" s="3">
        <f t="shared" si="0"/>
        <v>1.8140000000000001</v>
      </c>
      <c r="G13" s="3">
        <f t="shared" si="1"/>
        <v>4429.9540000000006</v>
      </c>
    </row>
    <row r="14" spans="1:17">
      <c r="A14" s="1">
        <v>43678</v>
      </c>
      <c r="B14" t="s">
        <v>21</v>
      </c>
      <c r="C14">
        <v>1.62</v>
      </c>
      <c r="D14">
        <v>4500</v>
      </c>
      <c r="E14">
        <v>18.14</v>
      </c>
      <c r="F14" s="3">
        <f t="shared" si="0"/>
        <v>1.8140000000000001</v>
      </c>
      <c r="G14" s="3">
        <f t="shared" si="1"/>
        <v>7309.9540000000015</v>
      </c>
    </row>
    <row r="15" spans="1:17">
      <c r="F15" s="3">
        <f t="shared" si="0"/>
        <v>0</v>
      </c>
      <c r="G15" s="3">
        <f t="shared" si="1"/>
        <v>0</v>
      </c>
    </row>
    <row r="16" spans="1:17">
      <c r="A16" t="s">
        <v>22</v>
      </c>
    </row>
    <row r="17" spans="1:16">
      <c r="A17" s="6">
        <v>42270</v>
      </c>
      <c r="B17" s="7" t="s">
        <v>11</v>
      </c>
      <c r="C17">
        <v>8.5500000000000007</v>
      </c>
      <c r="D17">
        <v>800</v>
      </c>
      <c r="E17">
        <v>22.68</v>
      </c>
      <c r="F17" s="3">
        <f>E17*0.1</f>
        <v>2.2680000000000002</v>
      </c>
      <c r="G17" s="14">
        <f>(C17*D17)+E17+F17</f>
        <v>6864.9480000000012</v>
      </c>
      <c r="I17" s="13">
        <v>43552</v>
      </c>
      <c r="J17" s="9">
        <v>28.5</v>
      </c>
      <c r="K17" s="9">
        <v>800</v>
      </c>
      <c r="L17">
        <v>29.95</v>
      </c>
      <c r="M17" s="3">
        <f t="shared" ref="M17" si="2">L17*0.1</f>
        <v>2.9950000000000001</v>
      </c>
      <c r="N17" s="3">
        <f>(J17*K17)-(L17+M17)</f>
        <v>22767.055</v>
      </c>
      <c r="P17" s="2">
        <f>N17-G17</f>
        <v>15902.107</v>
      </c>
    </row>
    <row r="18" spans="1:16">
      <c r="G18" t="s">
        <v>23</v>
      </c>
    </row>
  </sheetData>
  <pageMargins left="0.7" right="0.7" top="0.75" bottom="0.75" header="0.3" footer="0.3"/>
  <pageSetup paperSize="9" scale="58" fitToHeight="0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6A403-0403-49FB-9F95-EB2DB02291EA}">
  <sheetPr>
    <pageSetUpPr fitToPage="1"/>
  </sheetPr>
  <dimension ref="A2:Q18"/>
  <sheetViews>
    <sheetView workbookViewId="0">
      <selection activeCell="N19" sqref="N19"/>
    </sheetView>
  </sheetViews>
  <sheetFormatPr defaultRowHeight="15"/>
  <cols>
    <col min="1" max="1" width="10.5703125" customWidth="1"/>
    <col min="2" max="2" width="10.140625" customWidth="1"/>
    <col min="4" max="4" width="10.85546875" customWidth="1"/>
    <col min="5" max="5" width="11" customWidth="1"/>
    <col min="7" max="7" width="10.5703125" customWidth="1"/>
    <col min="9" max="9" width="10.7109375" bestFit="1" customWidth="1"/>
    <col min="12" max="12" width="12.42578125" customWidth="1"/>
    <col min="14" max="14" width="10.140625" customWidth="1"/>
    <col min="16" max="16" width="12.42578125" customWidth="1"/>
    <col min="17" max="17" width="65" customWidth="1"/>
  </cols>
  <sheetData>
    <row r="2" spans="1:1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7</v>
      </c>
      <c r="J2" t="s">
        <v>8</v>
      </c>
      <c r="K2" t="s">
        <v>3</v>
      </c>
      <c r="L2" t="s">
        <v>4</v>
      </c>
      <c r="M2" t="s">
        <v>5</v>
      </c>
      <c r="N2" t="s">
        <v>9</v>
      </c>
      <c r="P2" t="s">
        <v>10</v>
      </c>
    </row>
    <row r="3" spans="1:17">
      <c r="A3" s="1">
        <v>42520</v>
      </c>
      <c r="B3" t="s">
        <v>12</v>
      </c>
      <c r="C3">
        <v>1.66</v>
      </c>
      <c r="D3">
        <v>8000</v>
      </c>
      <c r="E3">
        <v>18.14</v>
      </c>
      <c r="F3" s="3">
        <f>E3*0.1</f>
        <v>1.8140000000000001</v>
      </c>
      <c r="G3" s="3">
        <f>(C3*D3)+E3+F3</f>
        <v>13299.954</v>
      </c>
    </row>
    <row r="4" spans="1:17">
      <c r="A4" s="1">
        <v>42576</v>
      </c>
      <c r="B4" t="s">
        <v>12</v>
      </c>
      <c r="C4">
        <v>1.9</v>
      </c>
      <c r="D4">
        <v>10000</v>
      </c>
      <c r="E4">
        <v>18.14</v>
      </c>
      <c r="F4" s="3">
        <f>E4*0.1</f>
        <v>1.8140000000000001</v>
      </c>
      <c r="G4" s="3">
        <f>(C4*D4)+E4+F4</f>
        <v>19019.953999999998</v>
      </c>
    </row>
    <row r="5" spans="1:17">
      <c r="A5" s="6">
        <v>42580</v>
      </c>
      <c r="B5" s="7" t="s">
        <v>13</v>
      </c>
      <c r="C5" s="7">
        <v>1.74</v>
      </c>
      <c r="D5" s="4">
        <f>4000-1000</f>
        <v>3000</v>
      </c>
      <c r="E5" s="7">
        <f>18.14*D5/4000</f>
        <v>13.605</v>
      </c>
      <c r="F5" s="3">
        <f>E5*0.1</f>
        <v>1.3605</v>
      </c>
      <c r="G5" s="3">
        <f>(C5*D5)+E5+F5</f>
        <v>5234.9654999999993</v>
      </c>
    </row>
    <row r="6" spans="1:17">
      <c r="A6" s="1">
        <v>42916</v>
      </c>
      <c r="B6" t="s">
        <v>14</v>
      </c>
      <c r="C6">
        <f>0.003</f>
        <v>3.0000000000000001E-3</v>
      </c>
      <c r="D6">
        <f>400000</f>
        <v>400000</v>
      </c>
      <c r="E6">
        <v>18.14</v>
      </c>
      <c r="F6" s="3">
        <f t="shared" ref="F6:F15" si="0">E6*0.1</f>
        <v>1.8140000000000001</v>
      </c>
      <c r="G6" s="3">
        <f t="shared" ref="G6:G15" si="1">(C6*D6)+E6+F6</f>
        <v>1219.9540000000002</v>
      </c>
      <c r="Q6" s="5" t="s">
        <v>15</v>
      </c>
    </row>
    <row r="7" spans="1:17">
      <c r="A7" s="1">
        <v>42947</v>
      </c>
      <c r="B7" t="s">
        <v>16</v>
      </c>
      <c r="C7">
        <v>0.46</v>
      </c>
      <c r="D7">
        <v>5000</v>
      </c>
      <c r="E7">
        <v>0</v>
      </c>
      <c r="F7" s="3">
        <f t="shared" si="0"/>
        <v>0</v>
      </c>
      <c r="G7" s="3">
        <f t="shared" si="1"/>
        <v>2300</v>
      </c>
      <c r="Q7" t="s">
        <v>15</v>
      </c>
    </row>
    <row r="8" spans="1:17">
      <c r="A8" s="1">
        <v>43025</v>
      </c>
      <c r="B8" t="s">
        <v>18</v>
      </c>
      <c r="C8">
        <v>0.5</v>
      </c>
      <c r="D8">
        <v>15000</v>
      </c>
      <c r="E8">
        <v>18.14</v>
      </c>
      <c r="F8" s="3">
        <f t="shared" si="0"/>
        <v>1.8140000000000001</v>
      </c>
      <c r="G8" s="3">
        <f t="shared" si="1"/>
        <v>7519.9540000000006</v>
      </c>
    </row>
    <row r="9" spans="1:17">
      <c r="A9" s="1">
        <v>43035</v>
      </c>
      <c r="B9" t="s">
        <v>13</v>
      </c>
      <c r="C9">
        <v>0.85</v>
      </c>
      <c r="D9">
        <v>10000</v>
      </c>
      <c r="E9">
        <v>18.14</v>
      </c>
      <c r="F9" s="3">
        <f t="shared" si="0"/>
        <v>1.8140000000000001</v>
      </c>
      <c r="G9" s="3">
        <f t="shared" si="1"/>
        <v>8519.9539999999997</v>
      </c>
    </row>
    <row r="10" spans="1:17">
      <c r="A10" s="1">
        <v>43270</v>
      </c>
      <c r="B10" t="s">
        <v>19</v>
      </c>
      <c r="C10">
        <v>0.03</v>
      </c>
      <c r="D10">
        <v>100000</v>
      </c>
      <c r="E10">
        <v>18.14</v>
      </c>
      <c r="F10" s="3">
        <f t="shared" si="0"/>
        <v>1.8140000000000001</v>
      </c>
      <c r="G10" s="3">
        <f t="shared" si="1"/>
        <v>3019.9539999999997</v>
      </c>
    </row>
    <row r="11" spans="1:17">
      <c r="A11" s="1">
        <v>43319</v>
      </c>
      <c r="B11" t="s">
        <v>16</v>
      </c>
      <c r="C11">
        <v>0.55000000000000004</v>
      </c>
      <c r="D11">
        <v>10000</v>
      </c>
      <c r="E11">
        <v>18.14</v>
      </c>
      <c r="F11" s="3">
        <f>E11*0.1</f>
        <v>1.8140000000000001</v>
      </c>
      <c r="G11" s="3">
        <f>(C11*D11)+E11+F11</f>
        <v>5519.9540000000006</v>
      </c>
    </row>
    <row r="12" spans="1:17">
      <c r="A12" s="1">
        <v>43348</v>
      </c>
      <c r="B12" t="s">
        <v>18</v>
      </c>
      <c r="C12">
        <v>7.5999999999999998E-2</v>
      </c>
      <c r="D12">
        <v>40000</v>
      </c>
      <c r="E12">
        <v>18.14</v>
      </c>
      <c r="F12" s="3">
        <f>E12*0.1</f>
        <v>1.8140000000000001</v>
      </c>
      <c r="G12" s="3">
        <f>(C12*D12)+E12+F12</f>
        <v>3059.9539999999997</v>
      </c>
    </row>
    <row r="13" spans="1:17">
      <c r="A13" s="1">
        <v>43650</v>
      </c>
      <c r="B13" t="s">
        <v>20</v>
      </c>
      <c r="C13">
        <v>0.21</v>
      </c>
      <c r="D13">
        <v>21000</v>
      </c>
      <c r="E13">
        <v>18.14</v>
      </c>
      <c r="F13" s="3">
        <f t="shared" si="0"/>
        <v>1.8140000000000001</v>
      </c>
      <c r="G13" s="3">
        <f t="shared" si="1"/>
        <v>4429.9540000000006</v>
      </c>
    </row>
    <row r="14" spans="1:17">
      <c r="A14" s="1">
        <v>43678</v>
      </c>
      <c r="B14" t="s">
        <v>21</v>
      </c>
      <c r="C14">
        <v>1.62</v>
      </c>
      <c r="D14">
        <v>4500</v>
      </c>
      <c r="E14">
        <v>18.14</v>
      </c>
      <c r="F14" s="3">
        <f t="shared" si="0"/>
        <v>1.8140000000000001</v>
      </c>
      <c r="G14" s="3">
        <f t="shared" si="1"/>
        <v>7309.9540000000015</v>
      </c>
    </row>
    <row r="15" spans="1:17">
      <c r="F15" s="3">
        <f t="shared" si="0"/>
        <v>0</v>
      </c>
      <c r="G15" s="3">
        <f t="shared" si="1"/>
        <v>0</v>
      </c>
    </row>
    <row r="16" spans="1:17">
      <c r="A16" t="s">
        <v>22</v>
      </c>
    </row>
    <row r="17" spans="1:16">
      <c r="A17" s="1">
        <v>42270</v>
      </c>
      <c r="B17" t="s">
        <v>11</v>
      </c>
      <c r="C17">
        <v>8.5500000000000007</v>
      </c>
      <c r="D17">
        <v>800</v>
      </c>
      <c r="E17">
        <v>22.68</v>
      </c>
      <c r="F17" s="3">
        <f>E17*0.1</f>
        <v>2.2680000000000002</v>
      </c>
      <c r="G17" s="3">
        <f>(C17*D17)+E17+F17</f>
        <v>6864.9480000000012</v>
      </c>
      <c r="I17" s="1">
        <v>43552</v>
      </c>
      <c r="J17">
        <v>28.5</v>
      </c>
      <c r="K17">
        <v>800</v>
      </c>
      <c r="L17">
        <v>29.95</v>
      </c>
      <c r="M17" s="3">
        <f t="shared" ref="M17:M18" si="2">L17*0.1</f>
        <v>2.9950000000000001</v>
      </c>
      <c r="N17" s="3">
        <f>(J17*K17)-(L17+M17)</f>
        <v>22767.055</v>
      </c>
      <c r="P17" s="3">
        <f>N17-G17</f>
        <v>15902.107</v>
      </c>
    </row>
    <row r="18" spans="1:16">
      <c r="A18" s="6">
        <v>42580</v>
      </c>
      <c r="B18" s="7" t="s">
        <v>13</v>
      </c>
      <c r="C18">
        <v>1.74</v>
      </c>
      <c r="D18" s="4">
        <v>1000</v>
      </c>
      <c r="E18" s="4">
        <f>18.14*D18/4000</f>
        <v>4.5350000000000001</v>
      </c>
      <c r="F18" s="3">
        <f>E18*0.1</f>
        <v>0.45350000000000001</v>
      </c>
      <c r="G18" s="3">
        <f>(C18*D18)+E18+F18</f>
        <v>1744.9885000000002</v>
      </c>
      <c r="I18" s="1">
        <v>43600</v>
      </c>
      <c r="J18" s="8">
        <v>4.5</v>
      </c>
      <c r="K18" s="8">
        <v>1000</v>
      </c>
      <c r="L18">
        <v>18.95</v>
      </c>
      <c r="M18" s="3">
        <f t="shared" si="2"/>
        <v>1.895</v>
      </c>
      <c r="N18" s="3">
        <f>(J18*K18)-(L18+M18)</f>
        <v>4479.1549999999997</v>
      </c>
      <c r="P18" s="3">
        <f>N18-G18</f>
        <v>2734.1664999999994</v>
      </c>
    </row>
  </sheetData>
  <pageMargins left="0.7" right="0.7" top="0.75" bottom="0.75" header="0.3" footer="0.3"/>
  <pageSetup paperSize="9" scale="58" fitToHeight="0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E5921-7099-436E-BFA9-F8F13F227911}">
  <sheetPr>
    <pageSetUpPr fitToPage="1"/>
  </sheetPr>
  <dimension ref="A2:Q20"/>
  <sheetViews>
    <sheetView topLeftCell="A6" workbookViewId="0">
      <selection activeCell="M21" sqref="M21"/>
    </sheetView>
  </sheetViews>
  <sheetFormatPr defaultRowHeight="15"/>
  <cols>
    <col min="1" max="1" width="10.5703125" customWidth="1"/>
    <col min="2" max="2" width="10.140625" customWidth="1"/>
    <col min="4" max="4" width="10.85546875" customWidth="1"/>
    <col min="5" max="5" width="11" customWidth="1"/>
    <col min="7" max="7" width="10.5703125" customWidth="1"/>
    <col min="9" max="9" width="10.7109375" bestFit="1" customWidth="1"/>
    <col min="12" max="12" width="12.42578125" customWidth="1"/>
    <col min="14" max="14" width="10.140625" customWidth="1"/>
    <col min="16" max="16" width="12.42578125" customWidth="1"/>
    <col min="17" max="17" width="65" customWidth="1"/>
  </cols>
  <sheetData>
    <row r="2" spans="1:1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7</v>
      </c>
      <c r="J2" t="s">
        <v>8</v>
      </c>
      <c r="K2" t="s">
        <v>3</v>
      </c>
      <c r="L2" t="s">
        <v>4</v>
      </c>
      <c r="M2" t="s">
        <v>5</v>
      </c>
      <c r="N2" t="s">
        <v>9</v>
      </c>
      <c r="P2" t="s">
        <v>10</v>
      </c>
    </row>
    <row r="3" spans="1:17">
      <c r="A3" s="1">
        <v>42576</v>
      </c>
      <c r="B3" t="s">
        <v>12</v>
      </c>
      <c r="C3">
        <v>1.9</v>
      </c>
      <c r="D3" s="4">
        <f>10000-1000</f>
        <v>9000</v>
      </c>
      <c r="E3" s="4">
        <f>18.14*D3/10000</f>
        <v>16.326000000000001</v>
      </c>
      <c r="F3" s="3">
        <f>E3*0.1</f>
        <v>1.6326000000000001</v>
      </c>
      <c r="G3" s="3">
        <f>(C3*D3)+E3+F3</f>
        <v>17117.958600000002</v>
      </c>
    </row>
    <row r="4" spans="1:17">
      <c r="A4" s="1">
        <v>42580</v>
      </c>
      <c r="B4" t="s">
        <v>13</v>
      </c>
      <c r="C4">
        <v>1.74</v>
      </c>
      <c r="D4">
        <f>4000-1000</f>
        <v>3000</v>
      </c>
      <c r="E4">
        <f>18.14*D4/4000</f>
        <v>13.605</v>
      </c>
      <c r="F4" s="3">
        <f>E4*0.1</f>
        <v>1.3605</v>
      </c>
      <c r="G4" s="3">
        <f>(C4*D4)+E4+F4</f>
        <v>5234.9654999999993</v>
      </c>
    </row>
    <row r="5" spans="1:17">
      <c r="A5" s="1">
        <v>42916</v>
      </c>
      <c r="B5" t="s">
        <v>14</v>
      </c>
      <c r="C5">
        <f>0.003</f>
        <v>3.0000000000000001E-3</v>
      </c>
      <c r="D5">
        <f>400000</f>
        <v>400000</v>
      </c>
      <c r="E5">
        <v>18.14</v>
      </c>
      <c r="F5" s="3">
        <f t="shared" ref="F5:F14" si="0">E5*0.1</f>
        <v>1.8140000000000001</v>
      </c>
      <c r="G5" s="3">
        <f t="shared" ref="G5:G14" si="1">(C5*D5)+E5+F5</f>
        <v>1219.9540000000002</v>
      </c>
      <c r="Q5" s="5" t="s">
        <v>15</v>
      </c>
    </row>
    <row r="6" spans="1:17">
      <c r="A6" s="1">
        <v>42947</v>
      </c>
      <c r="B6" t="s">
        <v>16</v>
      </c>
      <c r="C6">
        <v>0.46</v>
      </c>
      <c r="D6">
        <v>5000</v>
      </c>
      <c r="E6">
        <v>0</v>
      </c>
      <c r="F6" s="3">
        <f t="shared" si="0"/>
        <v>0</v>
      </c>
      <c r="G6" s="3">
        <f t="shared" si="1"/>
        <v>2300</v>
      </c>
      <c r="Q6" t="s">
        <v>15</v>
      </c>
    </row>
    <row r="7" spans="1:17">
      <c r="A7" s="1">
        <v>43025</v>
      </c>
      <c r="B7" t="s">
        <v>18</v>
      </c>
      <c r="C7">
        <v>0.5</v>
      </c>
      <c r="D7">
        <v>15000</v>
      </c>
      <c r="E7">
        <v>18.14</v>
      </c>
      <c r="F7" s="3">
        <f t="shared" si="0"/>
        <v>1.8140000000000001</v>
      </c>
      <c r="G7" s="3">
        <f t="shared" si="1"/>
        <v>7519.9540000000006</v>
      </c>
    </row>
    <row r="8" spans="1:17">
      <c r="A8" s="1">
        <v>43035</v>
      </c>
      <c r="B8" t="s">
        <v>13</v>
      </c>
      <c r="C8">
        <v>0.85</v>
      </c>
      <c r="D8">
        <v>10000</v>
      </c>
      <c r="E8">
        <v>18.14</v>
      </c>
      <c r="F8" s="3">
        <f t="shared" si="0"/>
        <v>1.8140000000000001</v>
      </c>
      <c r="G8" s="3">
        <f t="shared" si="1"/>
        <v>8519.9539999999997</v>
      </c>
    </row>
    <row r="9" spans="1:17">
      <c r="A9" s="1">
        <v>43270</v>
      </c>
      <c r="B9" t="s">
        <v>19</v>
      </c>
      <c r="C9">
        <v>0.03</v>
      </c>
      <c r="D9">
        <v>100000</v>
      </c>
      <c r="E9">
        <v>18.14</v>
      </c>
      <c r="F9" s="3">
        <f t="shared" si="0"/>
        <v>1.8140000000000001</v>
      </c>
      <c r="G9" s="3">
        <f t="shared" si="1"/>
        <v>3019.9539999999997</v>
      </c>
    </row>
    <row r="10" spans="1:17">
      <c r="A10" s="1">
        <v>43319</v>
      </c>
      <c r="B10" t="s">
        <v>16</v>
      </c>
      <c r="C10">
        <v>0.55000000000000004</v>
      </c>
      <c r="D10">
        <v>10000</v>
      </c>
      <c r="E10">
        <v>18.14</v>
      </c>
      <c r="F10" s="3">
        <f>E10*0.1</f>
        <v>1.8140000000000001</v>
      </c>
      <c r="G10" s="3">
        <f>(C10*D10)+E10+F10</f>
        <v>5519.9540000000006</v>
      </c>
    </row>
    <row r="11" spans="1:17">
      <c r="A11" s="1">
        <v>43348</v>
      </c>
      <c r="B11" t="s">
        <v>18</v>
      </c>
      <c r="C11">
        <v>7.5999999999999998E-2</v>
      </c>
      <c r="D11">
        <v>40000</v>
      </c>
      <c r="E11">
        <v>18.14</v>
      </c>
      <c r="F11" s="3">
        <f>E11*0.1</f>
        <v>1.8140000000000001</v>
      </c>
      <c r="G11" s="3">
        <f>(C11*D11)+E11+F11</f>
        <v>3059.9539999999997</v>
      </c>
    </row>
    <row r="12" spans="1:17">
      <c r="A12" s="1">
        <v>43650</v>
      </c>
      <c r="B12" t="s">
        <v>20</v>
      </c>
      <c r="C12">
        <v>0.21</v>
      </c>
      <c r="D12">
        <v>21000</v>
      </c>
      <c r="E12">
        <v>18.14</v>
      </c>
      <c r="F12" s="3">
        <f t="shared" si="0"/>
        <v>1.8140000000000001</v>
      </c>
      <c r="G12" s="3">
        <f t="shared" si="1"/>
        <v>4429.9540000000006</v>
      </c>
    </row>
    <row r="13" spans="1:17">
      <c r="A13" s="1">
        <v>43678</v>
      </c>
      <c r="B13" t="s">
        <v>21</v>
      </c>
      <c r="C13">
        <v>1.62</v>
      </c>
      <c r="D13">
        <v>4500</v>
      </c>
      <c r="E13">
        <v>18.14</v>
      </c>
      <c r="F13" s="3">
        <f t="shared" si="0"/>
        <v>1.8140000000000001</v>
      </c>
      <c r="G13" s="3">
        <f t="shared" si="1"/>
        <v>7309.9540000000015</v>
      </c>
    </row>
    <row r="14" spans="1:17">
      <c r="F14" s="3">
        <f t="shared" si="0"/>
        <v>0</v>
      </c>
      <c r="G14" s="3">
        <f t="shared" si="1"/>
        <v>0</v>
      </c>
    </row>
    <row r="15" spans="1:17">
      <c r="A15" t="s">
        <v>22</v>
      </c>
    </row>
    <row r="16" spans="1:17">
      <c r="A16" s="1">
        <v>42270</v>
      </c>
      <c r="B16" t="s">
        <v>11</v>
      </c>
      <c r="C16">
        <v>8.5500000000000007</v>
      </c>
      <c r="D16">
        <v>800</v>
      </c>
      <c r="E16">
        <v>22.68</v>
      </c>
      <c r="F16" s="3">
        <f>E16*0.1</f>
        <v>2.2680000000000002</v>
      </c>
      <c r="G16" s="3">
        <f>(C16*D16)+E16+F16</f>
        <v>6864.9480000000012</v>
      </c>
      <c r="I16" s="1">
        <v>43552</v>
      </c>
      <c r="J16">
        <v>28.5</v>
      </c>
      <c r="K16">
        <v>800</v>
      </c>
      <c r="L16">
        <v>29.95</v>
      </c>
      <c r="M16" s="3">
        <f t="shared" ref="M16:M17" si="2">L16*0.1</f>
        <v>2.9950000000000001</v>
      </c>
      <c r="N16" s="3">
        <f>(J16*K16)-(L16+M16)</f>
        <v>22767.055</v>
      </c>
      <c r="P16" s="3">
        <f>N16-G16</f>
        <v>15902.107</v>
      </c>
      <c r="Q16" s="7" t="s">
        <v>24</v>
      </c>
    </row>
    <row r="17" spans="1:16">
      <c r="A17" s="1">
        <v>42580</v>
      </c>
      <c r="B17" t="s">
        <v>13</v>
      </c>
      <c r="C17">
        <v>1.74</v>
      </c>
      <c r="D17">
        <v>1000</v>
      </c>
      <c r="E17">
        <f>18.14*D17/4000</f>
        <v>4.5350000000000001</v>
      </c>
      <c r="F17" s="3">
        <f>E17*0.1</f>
        <v>0.45350000000000001</v>
      </c>
      <c r="G17" s="3">
        <f>(C17*D17)+E17+F17</f>
        <v>1744.9885000000002</v>
      </c>
      <c r="I17" s="1">
        <v>43600</v>
      </c>
      <c r="J17">
        <v>4.5</v>
      </c>
      <c r="K17">
        <v>1000</v>
      </c>
      <c r="L17">
        <v>18.95</v>
      </c>
      <c r="M17" s="3">
        <f t="shared" si="2"/>
        <v>1.895</v>
      </c>
      <c r="N17" s="3">
        <f t="shared" ref="N17:N19" si="3">(J17*K17)-(L17+M17)</f>
        <v>4479.1549999999997</v>
      </c>
      <c r="P17" s="3">
        <f>N17-G17</f>
        <v>2734.1664999999994</v>
      </c>
    </row>
    <row r="18" spans="1:16">
      <c r="A18" s="6">
        <v>42520</v>
      </c>
      <c r="B18" s="7" t="s">
        <v>12</v>
      </c>
      <c r="C18">
        <v>1.66</v>
      </c>
      <c r="D18">
        <v>8000</v>
      </c>
      <c r="E18">
        <v>18.14</v>
      </c>
      <c r="F18" s="3">
        <f>E18*0.1</f>
        <v>1.8140000000000001</v>
      </c>
      <c r="G18" s="3">
        <f>(C18*D18)+E18+F18</f>
        <v>13299.954</v>
      </c>
      <c r="I18" s="1">
        <v>44013</v>
      </c>
      <c r="J18" s="9">
        <v>8.0500000000000007</v>
      </c>
      <c r="K18" s="9">
        <v>8000</v>
      </c>
      <c r="L18" s="10">
        <f>18.95*K18/9000</f>
        <v>16.844444444444445</v>
      </c>
      <c r="M18" s="3">
        <f t="shared" ref="M18:M19" si="4">L18*0.1</f>
        <v>1.6844444444444446</v>
      </c>
      <c r="N18" s="3">
        <f t="shared" si="3"/>
        <v>64381.471111111117</v>
      </c>
      <c r="P18" s="3">
        <f t="shared" ref="P18:P19" si="5">N18-G18</f>
        <v>51081.517111111119</v>
      </c>
    </row>
    <row r="19" spans="1:16">
      <c r="A19" s="6">
        <v>42576</v>
      </c>
      <c r="B19" s="7" t="s">
        <v>12</v>
      </c>
      <c r="C19">
        <v>1.9</v>
      </c>
      <c r="D19" s="9">
        <v>1000</v>
      </c>
      <c r="E19" s="4">
        <f>18.14*D19/10000</f>
        <v>1.8140000000000001</v>
      </c>
      <c r="F19" s="3">
        <f>E19*0.1</f>
        <v>0.18140000000000001</v>
      </c>
      <c r="G19" s="3">
        <f>(C19*D19)+E19+F19</f>
        <v>1901.9954</v>
      </c>
      <c r="I19" s="1">
        <v>44013</v>
      </c>
      <c r="J19" s="9">
        <v>8.0500000000000007</v>
      </c>
      <c r="K19" s="9">
        <v>1000</v>
      </c>
      <c r="L19" s="10">
        <f>18.95*K19/9000</f>
        <v>2.1055555555555556</v>
      </c>
      <c r="M19" s="3">
        <f t="shared" si="4"/>
        <v>0.21055555555555558</v>
      </c>
      <c r="N19" s="3">
        <f t="shared" si="3"/>
        <v>8047.6838888888897</v>
      </c>
      <c r="P19" s="3">
        <f t="shared" si="5"/>
        <v>6145.6884888888899</v>
      </c>
    </row>
    <row r="20" spans="1:16">
      <c r="L20" s="2"/>
    </row>
  </sheetData>
  <pageMargins left="0.7" right="0.7" top="0.75" bottom="0.75" header="0.3" footer="0.3"/>
  <pageSetup paperSize="9" scale="58" fitToHeight="0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095F3-04F7-47F5-9928-C9987C8553FD}">
  <sheetPr>
    <pageSetUpPr fitToPage="1"/>
  </sheetPr>
  <dimension ref="A2:Q20"/>
  <sheetViews>
    <sheetView topLeftCell="A11" workbookViewId="0">
      <selection activeCell="N17" sqref="N17"/>
    </sheetView>
  </sheetViews>
  <sheetFormatPr defaultRowHeight="15"/>
  <cols>
    <col min="1" max="1" width="10.5703125" customWidth="1"/>
    <col min="2" max="2" width="10.140625" customWidth="1"/>
    <col min="4" max="4" width="10.85546875" customWidth="1"/>
    <col min="5" max="5" width="11" customWidth="1"/>
    <col min="7" max="7" width="10.5703125" customWidth="1"/>
    <col min="9" max="9" width="10.7109375" bestFit="1" customWidth="1"/>
    <col min="12" max="12" width="12.42578125" customWidth="1"/>
    <col min="14" max="14" width="10.140625" customWidth="1"/>
    <col min="16" max="16" width="12.42578125" customWidth="1"/>
    <col min="17" max="17" width="65" customWidth="1"/>
  </cols>
  <sheetData>
    <row r="2" spans="1:1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7</v>
      </c>
      <c r="J2" t="s">
        <v>8</v>
      </c>
      <c r="K2" t="s">
        <v>3</v>
      </c>
      <c r="L2" t="s">
        <v>4</v>
      </c>
      <c r="M2" t="s">
        <v>5</v>
      </c>
      <c r="N2" t="s">
        <v>9</v>
      </c>
      <c r="P2" t="s">
        <v>10</v>
      </c>
    </row>
    <row r="3" spans="1:17">
      <c r="A3" s="1">
        <v>42576</v>
      </c>
      <c r="B3" t="s">
        <v>12</v>
      </c>
      <c r="C3">
        <v>1.9</v>
      </c>
      <c r="D3" s="4">
        <f>10000-1000-3000</f>
        <v>6000</v>
      </c>
      <c r="E3" s="4">
        <f>18.14*D3/10000</f>
        <v>10.884</v>
      </c>
      <c r="F3" s="3">
        <f>E3*0.1</f>
        <v>1.0884</v>
      </c>
      <c r="G3" s="3">
        <f>(C3*D3)+E3+F3</f>
        <v>11411.972400000001</v>
      </c>
    </row>
    <row r="4" spans="1:17">
      <c r="A4" s="1">
        <v>42580</v>
      </c>
      <c r="B4" t="s">
        <v>13</v>
      </c>
      <c r="C4">
        <v>1.74</v>
      </c>
      <c r="D4">
        <f>4000-1000</f>
        <v>3000</v>
      </c>
      <c r="E4">
        <f>18.14*D4/4000</f>
        <v>13.605</v>
      </c>
      <c r="F4" s="3">
        <f>E4*0.1</f>
        <v>1.3605</v>
      </c>
      <c r="G4" s="3">
        <f>(C4*D4)+E4+F4</f>
        <v>5234.9654999999993</v>
      </c>
    </row>
    <row r="5" spans="1:17">
      <c r="A5" s="1">
        <v>42916</v>
      </c>
      <c r="B5" t="s">
        <v>14</v>
      </c>
      <c r="C5">
        <f>0.003</f>
        <v>3.0000000000000001E-3</v>
      </c>
      <c r="D5">
        <f>400000</f>
        <v>400000</v>
      </c>
      <c r="E5">
        <v>18.14</v>
      </c>
      <c r="F5" s="3">
        <f t="shared" ref="F5:F14" si="0">E5*0.1</f>
        <v>1.8140000000000001</v>
      </c>
      <c r="G5" s="3">
        <f t="shared" ref="G5:G14" si="1">(C5*D5)+E5+F5</f>
        <v>1219.9540000000002</v>
      </c>
      <c r="Q5" s="5" t="s">
        <v>15</v>
      </c>
    </row>
    <row r="6" spans="1:17">
      <c r="A6" s="1">
        <v>42947</v>
      </c>
      <c r="B6" t="s">
        <v>16</v>
      </c>
      <c r="C6">
        <v>0.46</v>
      </c>
      <c r="D6">
        <v>5000</v>
      </c>
      <c r="E6">
        <v>0</v>
      </c>
      <c r="F6" s="3">
        <f t="shared" si="0"/>
        <v>0</v>
      </c>
      <c r="G6" s="3">
        <f t="shared" si="1"/>
        <v>2300</v>
      </c>
      <c r="Q6" t="s">
        <v>15</v>
      </c>
    </row>
    <row r="7" spans="1:17">
      <c r="A7" s="1">
        <v>43025</v>
      </c>
      <c r="B7" t="s">
        <v>18</v>
      </c>
      <c r="C7">
        <v>0.5</v>
      </c>
      <c r="D7">
        <v>15000</v>
      </c>
      <c r="E7">
        <v>18.14</v>
      </c>
      <c r="F7" s="3">
        <f t="shared" si="0"/>
        <v>1.8140000000000001</v>
      </c>
      <c r="G7" s="3">
        <f t="shared" si="1"/>
        <v>7519.9540000000006</v>
      </c>
    </row>
    <row r="8" spans="1:17">
      <c r="A8" s="1">
        <v>43035</v>
      </c>
      <c r="B8" t="s">
        <v>13</v>
      </c>
      <c r="C8">
        <v>0.85</v>
      </c>
      <c r="D8">
        <v>10000</v>
      </c>
      <c r="E8">
        <v>18.14</v>
      </c>
      <c r="F8" s="3">
        <f t="shared" si="0"/>
        <v>1.8140000000000001</v>
      </c>
      <c r="G8" s="3">
        <f t="shared" si="1"/>
        <v>8519.9539999999997</v>
      </c>
    </row>
    <row r="9" spans="1:17">
      <c r="A9" s="1">
        <v>43270</v>
      </c>
      <c r="B9" t="s">
        <v>19</v>
      </c>
      <c r="C9">
        <v>0.03</v>
      </c>
      <c r="D9">
        <v>100000</v>
      </c>
      <c r="E9">
        <v>18.14</v>
      </c>
      <c r="F9" s="3">
        <f t="shared" si="0"/>
        <v>1.8140000000000001</v>
      </c>
      <c r="G9" s="3">
        <f t="shared" si="1"/>
        <v>3019.9539999999997</v>
      </c>
    </row>
    <row r="10" spans="1:17">
      <c r="A10" s="1">
        <v>43319</v>
      </c>
      <c r="B10" t="s">
        <v>16</v>
      </c>
      <c r="C10">
        <v>0.55000000000000004</v>
      </c>
      <c r="D10">
        <v>10000</v>
      </c>
      <c r="E10">
        <v>18.14</v>
      </c>
      <c r="F10" s="3">
        <f>E10*0.1</f>
        <v>1.8140000000000001</v>
      </c>
      <c r="G10" s="3">
        <f>(C10*D10)+E10+F10</f>
        <v>5519.9540000000006</v>
      </c>
    </row>
    <row r="11" spans="1:17">
      <c r="A11" s="1">
        <v>43348</v>
      </c>
      <c r="B11" t="s">
        <v>18</v>
      </c>
      <c r="C11">
        <v>7.5999999999999998E-2</v>
      </c>
      <c r="D11">
        <v>40000</v>
      </c>
      <c r="E11">
        <v>18.14</v>
      </c>
      <c r="F11" s="3">
        <f>E11*0.1</f>
        <v>1.8140000000000001</v>
      </c>
      <c r="G11" s="3">
        <f>(C11*D11)+E11+F11</f>
        <v>3059.9539999999997</v>
      </c>
    </row>
    <row r="12" spans="1:17">
      <c r="A12" s="1">
        <v>43650</v>
      </c>
      <c r="B12" t="s">
        <v>20</v>
      </c>
      <c r="C12">
        <v>0.21</v>
      </c>
      <c r="D12">
        <v>21000</v>
      </c>
      <c r="E12">
        <v>18.14</v>
      </c>
      <c r="F12" s="3">
        <f t="shared" si="0"/>
        <v>1.8140000000000001</v>
      </c>
      <c r="G12" s="3">
        <f t="shared" si="1"/>
        <v>4429.9540000000006</v>
      </c>
    </row>
    <row r="13" spans="1:17">
      <c r="A13" s="1">
        <v>43678</v>
      </c>
      <c r="B13" t="s">
        <v>21</v>
      </c>
      <c r="C13">
        <v>1.62</v>
      </c>
      <c r="D13">
        <v>4500</v>
      </c>
      <c r="E13">
        <v>18.14</v>
      </c>
      <c r="F13" s="3">
        <f t="shared" si="0"/>
        <v>1.8140000000000001</v>
      </c>
      <c r="G13" s="3">
        <f t="shared" si="1"/>
        <v>7309.9540000000015</v>
      </c>
    </row>
    <row r="14" spans="1:17">
      <c r="F14" s="3">
        <f t="shared" si="0"/>
        <v>0</v>
      </c>
      <c r="G14" s="3">
        <f t="shared" si="1"/>
        <v>0</v>
      </c>
    </row>
    <row r="15" spans="1:17">
      <c r="A15" t="s">
        <v>22</v>
      </c>
    </row>
    <row r="16" spans="1:17">
      <c r="A16" s="1">
        <v>42270</v>
      </c>
      <c r="B16" t="s">
        <v>11</v>
      </c>
      <c r="C16">
        <v>8.5500000000000007</v>
      </c>
      <c r="D16">
        <v>800</v>
      </c>
      <c r="E16">
        <v>22.68</v>
      </c>
      <c r="F16" s="3">
        <f>E16*0.1</f>
        <v>2.2680000000000002</v>
      </c>
      <c r="G16" s="3">
        <f>(C16*D16)+E16+F16</f>
        <v>6864.9480000000012</v>
      </c>
      <c r="I16" s="1">
        <v>43552</v>
      </c>
      <c r="J16">
        <v>28.5</v>
      </c>
      <c r="K16">
        <v>800</v>
      </c>
      <c r="L16">
        <v>29.95</v>
      </c>
      <c r="M16" s="3">
        <f t="shared" ref="M16:M19" si="2">L16*0.1</f>
        <v>2.9950000000000001</v>
      </c>
      <c r="N16" s="3">
        <f>(J16*K16)-(L16+M16)</f>
        <v>22767.055</v>
      </c>
      <c r="P16" s="3">
        <f>N16-G16</f>
        <v>15902.107</v>
      </c>
    </row>
    <row r="17" spans="1:16">
      <c r="A17" s="1">
        <v>42580</v>
      </c>
      <c r="B17" t="s">
        <v>13</v>
      </c>
      <c r="C17">
        <v>1.74</v>
      </c>
      <c r="D17">
        <v>1000</v>
      </c>
      <c r="E17">
        <f>18.14*D17/4000</f>
        <v>4.5350000000000001</v>
      </c>
      <c r="F17" s="3">
        <f>E17*0.1</f>
        <v>0.45350000000000001</v>
      </c>
      <c r="G17" s="3">
        <f>(C17*D17)+E17+F17</f>
        <v>1744.9885000000002</v>
      </c>
      <c r="I17" s="1">
        <v>43600</v>
      </c>
      <c r="J17">
        <v>4.5</v>
      </c>
      <c r="K17">
        <v>1000</v>
      </c>
      <c r="L17">
        <v>18.95</v>
      </c>
      <c r="M17" s="3">
        <f t="shared" si="2"/>
        <v>1.895</v>
      </c>
      <c r="N17" s="3">
        <f>(J17*K17)-(L17+M17)</f>
        <v>4479.1549999999997</v>
      </c>
      <c r="P17" s="3">
        <f>N17-G17</f>
        <v>2734.1664999999994</v>
      </c>
    </row>
    <row r="18" spans="1:16">
      <c r="A18" s="1">
        <v>42520</v>
      </c>
      <c r="B18" t="s">
        <v>12</v>
      </c>
      <c r="C18">
        <v>1.66</v>
      </c>
      <c r="D18">
        <v>8000</v>
      </c>
      <c r="E18">
        <v>18.14</v>
      </c>
      <c r="F18" s="3">
        <f>E18*0.1</f>
        <v>1.8140000000000001</v>
      </c>
      <c r="G18" s="3">
        <f>(C18*D18)+E18+F18</f>
        <v>13299.954</v>
      </c>
      <c r="I18" s="1">
        <v>44013</v>
      </c>
      <c r="J18">
        <v>8.0500000000000007</v>
      </c>
      <c r="K18">
        <v>8000</v>
      </c>
      <c r="L18" s="2">
        <f>18.95*K18/9000</f>
        <v>16.844444444444445</v>
      </c>
      <c r="M18" s="3">
        <f t="shared" si="2"/>
        <v>1.6844444444444446</v>
      </c>
      <c r="N18" s="3">
        <f>(J18*K18)-(L18+M18)</f>
        <v>64381.471111111117</v>
      </c>
      <c r="P18" s="3">
        <f t="shared" ref="P18:P19" si="3">N18-G18</f>
        <v>51081.517111111119</v>
      </c>
    </row>
    <row r="19" spans="1:16">
      <c r="A19" s="1">
        <v>42576</v>
      </c>
      <c r="B19" t="s">
        <v>12</v>
      </c>
      <c r="C19">
        <v>1.9</v>
      </c>
      <c r="D19">
        <v>1000</v>
      </c>
      <c r="E19">
        <f>18.14*D19/10000</f>
        <v>1.8140000000000001</v>
      </c>
      <c r="F19" s="3">
        <f>E19*0.1</f>
        <v>0.18140000000000001</v>
      </c>
      <c r="G19" s="3">
        <f>(C19*D19)+E19+F19</f>
        <v>1901.9954</v>
      </c>
      <c r="I19" s="1">
        <v>44013</v>
      </c>
      <c r="J19">
        <v>8.0500000000000007</v>
      </c>
      <c r="K19">
        <v>1000</v>
      </c>
      <c r="L19" s="2">
        <f>18.95*K19/9000</f>
        <v>2.1055555555555556</v>
      </c>
      <c r="M19" s="3">
        <f t="shared" si="2"/>
        <v>0.21055555555555558</v>
      </c>
      <c r="N19" s="3">
        <f>(J19*K19)-(L19+M19)</f>
        <v>8047.6838888888897</v>
      </c>
      <c r="P19" s="3">
        <f t="shared" si="3"/>
        <v>6145.6884888888899</v>
      </c>
    </row>
    <row r="20" spans="1:16">
      <c r="A20" s="6">
        <v>42576</v>
      </c>
      <c r="B20" s="7" t="s">
        <v>12</v>
      </c>
      <c r="C20">
        <v>1.9</v>
      </c>
      <c r="D20" s="9">
        <v>3000</v>
      </c>
      <c r="E20" s="4">
        <f>18.14*D20/10000</f>
        <v>5.4420000000000002</v>
      </c>
      <c r="F20" s="3">
        <f>E20*0.1</f>
        <v>0.54420000000000002</v>
      </c>
      <c r="G20" s="3">
        <f>(C20*D20)+E20+F20</f>
        <v>5705.9862000000003</v>
      </c>
      <c r="I20" s="1">
        <v>44040</v>
      </c>
      <c r="J20" s="9">
        <v>7.54</v>
      </c>
      <c r="K20" s="9">
        <v>3000</v>
      </c>
      <c r="L20">
        <v>18.95</v>
      </c>
      <c r="M20" s="3">
        <f t="shared" ref="M20" si="4">L20*0.1</f>
        <v>1.895</v>
      </c>
      <c r="N20" s="3">
        <f>(J20*K20)-(L20+M20)</f>
        <v>22599.154999999999</v>
      </c>
      <c r="P20" s="3">
        <f t="shared" ref="P20" si="5">N20-G20</f>
        <v>16893.168799999999</v>
      </c>
    </row>
  </sheetData>
  <pageMargins left="0.7" right="0.7" top="0.75" bottom="0.75" header="0.3" footer="0.3"/>
  <pageSetup paperSize="9" scale="58" fitToHeight="0" orientation="landscape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146E4-CC01-4D68-AF68-6388A2D0646A}">
  <sheetPr>
    <pageSetUpPr fitToPage="1"/>
  </sheetPr>
  <dimension ref="A2:Q20"/>
  <sheetViews>
    <sheetView topLeftCell="A5" workbookViewId="0">
      <selection activeCell="N16" sqref="N16:N20"/>
    </sheetView>
  </sheetViews>
  <sheetFormatPr defaultRowHeight="15"/>
  <cols>
    <col min="1" max="1" width="10.5703125" customWidth="1"/>
    <col min="2" max="2" width="10.140625" customWidth="1"/>
    <col min="4" max="4" width="10.85546875" customWidth="1"/>
    <col min="5" max="5" width="11" customWidth="1"/>
    <col min="7" max="7" width="10.5703125" customWidth="1"/>
    <col min="9" max="9" width="10.7109375" bestFit="1" customWidth="1"/>
    <col min="12" max="12" width="12.42578125" customWidth="1"/>
    <col min="14" max="14" width="10.140625" customWidth="1"/>
    <col min="16" max="16" width="12.42578125" customWidth="1"/>
    <col min="17" max="17" width="65" customWidth="1"/>
  </cols>
  <sheetData>
    <row r="2" spans="1:1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7</v>
      </c>
      <c r="J2" t="s">
        <v>8</v>
      </c>
      <c r="K2" t="s">
        <v>3</v>
      </c>
      <c r="L2" t="s">
        <v>4</v>
      </c>
      <c r="M2" t="s">
        <v>5</v>
      </c>
      <c r="N2" t="s">
        <v>9</v>
      </c>
      <c r="P2" t="s">
        <v>10</v>
      </c>
    </row>
    <row r="3" spans="1:17">
      <c r="A3" s="1">
        <v>42576</v>
      </c>
      <c r="B3" t="s">
        <v>12</v>
      </c>
      <c r="C3">
        <v>1.9</v>
      </c>
      <c r="D3">
        <f>10000-1000-3000</f>
        <v>6000</v>
      </c>
      <c r="E3">
        <f>18.14*D3/10000</f>
        <v>10.884</v>
      </c>
      <c r="F3" s="3">
        <f>E3*0.1</f>
        <v>1.0884</v>
      </c>
      <c r="G3" s="3">
        <f>(C3*D3)+E3+F3</f>
        <v>11411.972400000001</v>
      </c>
    </row>
    <row r="4" spans="1:17">
      <c r="A4" s="1">
        <v>42580</v>
      </c>
      <c r="B4" t="s">
        <v>13</v>
      </c>
      <c r="C4">
        <v>1.74</v>
      </c>
      <c r="D4">
        <f>4000-1000</f>
        <v>3000</v>
      </c>
      <c r="E4">
        <f>18.14*D4/4000</f>
        <v>13.605</v>
      </c>
      <c r="F4" s="3">
        <f>E4*0.1</f>
        <v>1.3605</v>
      </c>
      <c r="G4" s="3">
        <f>(C4*D4)+E4+F4</f>
        <v>5234.9654999999993</v>
      </c>
    </row>
    <row r="5" spans="1:17" ht="45">
      <c r="A5" s="1">
        <v>42916</v>
      </c>
      <c r="B5" t="s">
        <v>14</v>
      </c>
      <c r="C5" s="4">
        <f>0.003*100</f>
        <v>0.3</v>
      </c>
      <c r="D5" s="4">
        <f>400000/100</f>
        <v>4000</v>
      </c>
      <c r="E5">
        <v>18.14</v>
      </c>
      <c r="F5" s="3">
        <f t="shared" ref="F5:F14" si="0">E5*0.1</f>
        <v>1.8140000000000001</v>
      </c>
      <c r="G5" s="3">
        <f t="shared" ref="G5:G14" si="1">(C5*D5)+E5+F5</f>
        <v>1219.9540000000002</v>
      </c>
      <c r="Q5" s="11" t="s">
        <v>25</v>
      </c>
    </row>
    <row r="6" spans="1:17">
      <c r="A6" s="1">
        <v>42947</v>
      </c>
      <c r="B6" t="s">
        <v>16</v>
      </c>
      <c r="C6">
        <v>0.46</v>
      </c>
      <c r="D6">
        <v>5000</v>
      </c>
      <c r="E6">
        <v>0</v>
      </c>
      <c r="F6" s="3">
        <f t="shared" si="0"/>
        <v>0</v>
      </c>
      <c r="G6" s="3">
        <f t="shared" si="1"/>
        <v>2300</v>
      </c>
      <c r="Q6" t="s">
        <v>15</v>
      </c>
    </row>
    <row r="7" spans="1:17">
      <c r="A7" s="1">
        <v>43025</v>
      </c>
      <c r="B7" t="s">
        <v>18</v>
      </c>
      <c r="C7">
        <v>0.5</v>
      </c>
      <c r="D7">
        <v>15000</v>
      </c>
      <c r="E7">
        <v>18.14</v>
      </c>
      <c r="F7" s="3">
        <f t="shared" si="0"/>
        <v>1.8140000000000001</v>
      </c>
      <c r="G7" s="3">
        <f t="shared" si="1"/>
        <v>7519.9540000000006</v>
      </c>
    </row>
    <row r="8" spans="1:17">
      <c r="A8" s="1">
        <v>43035</v>
      </c>
      <c r="B8" t="s">
        <v>13</v>
      </c>
      <c r="C8">
        <v>0.85</v>
      </c>
      <c r="D8">
        <v>10000</v>
      </c>
      <c r="E8">
        <v>18.14</v>
      </c>
      <c r="F8" s="3">
        <f t="shared" si="0"/>
        <v>1.8140000000000001</v>
      </c>
      <c r="G8" s="3">
        <f t="shared" si="1"/>
        <v>8519.9539999999997</v>
      </c>
    </row>
    <row r="9" spans="1:17">
      <c r="A9" s="1">
        <v>43270</v>
      </c>
      <c r="B9" t="s">
        <v>19</v>
      </c>
      <c r="C9">
        <v>0.03</v>
      </c>
      <c r="D9">
        <v>100000</v>
      </c>
      <c r="E9">
        <v>18.14</v>
      </c>
      <c r="F9" s="3">
        <f t="shared" si="0"/>
        <v>1.8140000000000001</v>
      </c>
      <c r="G9" s="3">
        <f t="shared" si="1"/>
        <v>3019.9539999999997</v>
      </c>
    </row>
    <row r="10" spans="1:17">
      <c r="A10" s="1">
        <v>43319</v>
      </c>
      <c r="B10" t="s">
        <v>16</v>
      </c>
      <c r="C10">
        <v>0.55000000000000004</v>
      </c>
      <c r="D10">
        <v>10000</v>
      </c>
      <c r="E10">
        <v>18.14</v>
      </c>
      <c r="F10" s="3">
        <f>E10*0.1</f>
        <v>1.8140000000000001</v>
      </c>
      <c r="G10" s="3">
        <f>(C10*D10)+E10+F10</f>
        <v>5519.9540000000006</v>
      </c>
    </row>
    <row r="11" spans="1:17">
      <c r="A11" s="1">
        <v>43348</v>
      </c>
      <c r="B11" t="s">
        <v>18</v>
      </c>
      <c r="C11">
        <v>7.5999999999999998E-2</v>
      </c>
      <c r="D11">
        <v>40000</v>
      </c>
      <c r="E11">
        <v>18.14</v>
      </c>
      <c r="F11" s="3">
        <f>E11*0.1</f>
        <v>1.8140000000000001</v>
      </c>
      <c r="G11" s="3">
        <f>(C11*D11)+E11+F11</f>
        <v>3059.9539999999997</v>
      </c>
    </row>
    <row r="12" spans="1:17">
      <c r="A12" s="1">
        <v>43650</v>
      </c>
      <c r="B12" t="s">
        <v>20</v>
      </c>
      <c r="C12">
        <v>0.21</v>
      </c>
      <c r="D12">
        <v>21000</v>
      </c>
      <c r="E12">
        <v>18.14</v>
      </c>
      <c r="F12" s="3">
        <f t="shared" si="0"/>
        <v>1.8140000000000001</v>
      </c>
      <c r="G12" s="3">
        <f t="shared" si="1"/>
        <v>4429.9540000000006</v>
      </c>
    </row>
    <row r="13" spans="1:17">
      <c r="A13" s="1">
        <v>43678</v>
      </c>
      <c r="B13" t="s">
        <v>21</v>
      </c>
      <c r="C13">
        <v>1.62</v>
      </c>
      <c r="D13">
        <v>4500</v>
      </c>
      <c r="E13">
        <v>18.14</v>
      </c>
      <c r="F13" s="3">
        <f t="shared" si="0"/>
        <v>1.8140000000000001</v>
      </c>
      <c r="G13" s="3">
        <f t="shared" si="1"/>
        <v>7309.9540000000015</v>
      </c>
    </row>
    <row r="14" spans="1:17">
      <c r="F14" s="3">
        <f t="shared" si="0"/>
        <v>0</v>
      </c>
      <c r="G14" s="3">
        <f t="shared" si="1"/>
        <v>0</v>
      </c>
    </row>
    <row r="15" spans="1:17">
      <c r="A15" t="s">
        <v>22</v>
      </c>
    </row>
    <row r="16" spans="1:17">
      <c r="A16" s="1">
        <v>42270</v>
      </c>
      <c r="B16" t="s">
        <v>11</v>
      </c>
      <c r="C16">
        <v>8.5500000000000007</v>
      </c>
      <c r="D16">
        <v>800</v>
      </c>
      <c r="E16">
        <v>22.68</v>
      </c>
      <c r="F16" s="3">
        <f>E16*0.1</f>
        <v>2.2680000000000002</v>
      </c>
      <c r="G16" s="3">
        <f>(C16*D16)+E16+F16</f>
        <v>6864.9480000000012</v>
      </c>
      <c r="I16" s="1">
        <v>43552</v>
      </c>
      <c r="J16">
        <v>28.5</v>
      </c>
      <c r="K16">
        <v>800</v>
      </c>
      <c r="L16">
        <v>29.95</v>
      </c>
      <c r="M16" s="3">
        <f t="shared" ref="M16:M20" si="2">L16*0.1</f>
        <v>2.9950000000000001</v>
      </c>
      <c r="N16" s="3">
        <f>(J16*K16)-(L16+M16)</f>
        <v>22767.055</v>
      </c>
      <c r="P16" s="3">
        <f>N16-G16</f>
        <v>15902.107</v>
      </c>
    </row>
    <row r="17" spans="1:16">
      <c r="A17" s="1">
        <v>42580</v>
      </c>
      <c r="B17" t="s">
        <v>13</v>
      </c>
      <c r="C17">
        <v>1.74</v>
      </c>
      <c r="D17">
        <v>1000</v>
      </c>
      <c r="E17">
        <f>18.14*D17/4000</f>
        <v>4.5350000000000001</v>
      </c>
      <c r="F17" s="3">
        <f>E17*0.1</f>
        <v>0.45350000000000001</v>
      </c>
      <c r="G17" s="3">
        <f>(C17*D17)+E17+F17</f>
        <v>1744.9885000000002</v>
      </c>
      <c r="I17" s="1">
        <v>43600</v>
      </c>
      <c r="J17">
        <v>4.5</v>
      </c>
      <c r="K17">
        <v>1000</v>
      </c>
      <c r="L17">
        <v>18.95</v>
      </c>
      <c r="M17" s="3">
        <f t="shared" si="2"/>
        <v>1.895</v>
      </c>
      <c r="N17" s="3">
        <f t="shared" ref="N17:N20" si="3">(J17*K17)-(L17+M17)</f>
        <v>4479.1549999999997</v>
      </c>
      <c r="P17" s="3">
        <f>N17-G17</f>
        <v>2734.1664999999994</v>
      </c>
    </row>
    <row r="18" spans="1:16">
      <c r="A18" s="1">
        <v>42520</v>
      </c>
      <c r="B18" t="s">
        <v>12</v>
      </c>
      <c r="C18">
        <v>1.66</v>
      </c>
      <c r="D18">
        <v>8000</v>
      </c>
      <c r="E18">
        <v>18.14</v>
      </c>
      <c r="F18" s="3">
        <f>E18*0.1</f>
        <v>1.8140000000000001</v>
      </c>
      <c r="G18" s="3">
        <f>(C18*D18)+E18+F18</f>
        <v>13299.954</v>
      </c>
      <c r="I18" s="1">
        <v>44013</v>
      </c>
      <c r="J18">
        <v>8.0500000000000007</v>
      </c>
      <c r="K18">
        <v>8000</v>
      </c>
      <c r="L18" s="2">
        <f>18.95*K18/9000</f>
        <v>16.844444444444445</v>
      </c>
      <c r="M18" s="3">
        <f t="shared" si="2"/>
        <v>1.6844444444444446</v>
      </c>
      <c r="N18" s="3">
        <f t="shared" si="3"/>
        <v>64381.471111111117</v>
      </c>
      <c r="P18" s="3">
        <f t="shared" ref="P18:P20" si="4">N18-G18</f>
        <v>51081.517111111119</v>
      </c>
    </row>
    <row r="19" spans="1:16">
      <c r="A19" s="1">
        <v>42576</v>
      </c>
      <c r="B19" t="s">
        <v>12</v>
      </c>
      <c r="C19">
        <v>1.9</v>
      </c>
      <c r="D19">
        <v>1000</v>
      </c>
      <c r="E19">
        <f>18.14*D19/10000</f>
        <v>1.8140000000000001</v>
      </c>
      <c r="F19" s="3">
        <f>E19*0.1</f>
        <v>0.18140000000000001</v>
      </c>
      <c r="G19" s="3">
        <f>(C19*D19)+E19+F19</f>
        <v>1901.9954</v>
      </c>
      <c r="I19" s="1">
        <v>44013</v>
      </c>
      <c r="J19">
        <v>8.0500000000000007</v>
      </c>
      <c r="K19">
        <v>1000</v>
      </c>
      <c r="L19" s="2">
        <f>18.95*K19/9000</f>
        <v>2.1055555555555556</v>
      </c>
      <c r="M19" s="3">
        <f t="shared" si="2"/>
        <v>0.21055555555555558</v>
      </c>
      <c r="N19" s="3">
        <f t="shared" si="3"/>
        <v>8047.6838888888897</v>
      </c>
      <c r="P19" s="3">
        <f t="shared" si="4"/>
        <v>6145.6884888888899</v>
      </c>
    </row>
    <row r="20" spans="1:16">
      <c r="A20" s="1">
        <v>42576</v>
      </c>
      <c r="B20" t="s">
        <v>12</v>
      </c>
      <c r="C20">
        <v>1.9</v>
      </c>
      <c r="D20">
        <v>3000</v>
      </c>
      <c r="E20">
        <f>18.14*D20/10000</f>
        <v>5.4420000000000002</v>
      </c>
      <c r="F20" s="3">
        <f>E20*0.1</f>
        <v>0.54420000000000002</v>
      </c>
      <c r="G20" s="3">
        <f>(C20*D20)+E20+F20</f>
        <v>5705.9862000000003</v>
      </c>
      <c r="I20" s="1">
        <v>44040</v>
      </c>
      <c r="J20">
        <v>7.54</v>
      </c>
      <c r="K20">
        <v>3000</v>
      </c>
      <c r="L20">
        <v>18.95</v>
      </c>
      <c r="M20" s="3">
        <f t="shared" si="2"/>
        <v>1.895</v>
      </c>
      <c r="N20" s="3">
        <f t="shared" si="3"/>
        <v>22599.154999999999</v>
      </c>
      <c r="P20" s="3">
        <f t="shared" si="4"/>
        <v>16893.168799999999</v>
      </c>
    </row>
  </sheetData>
  <pageMargins left="0.7" right="0.7" top="0.75" bottom="0.75" header="0.3" footer="0.3"/>
  <pageSetup paperSize="9" scale="58" fitToHeight="0" orientation="landscape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DF75A-CF14-4B41-A4DD-5B35F2BBA8DE}">
  <sheetPr>
    <pageSetUpPr fitToPage="1"/>
  </sheetPr>
  <dimension ref="A2:Q21"/>
  <sheetViews>
    <sheetView topLeftCell="A2" workbookViewId="0">
      <selection activeCell="N17" sqref="N17"/>
    </sheetView>
  </sheetViews>
  <sheetFormatPr defaultRowHeight="15"/>
  <cols>
    <col min="1" max="1" width="10.5703125" customWidth="1"/>
    <col min="2" max="2" width="10.140625" customWidth="1"/>
    <col min="4" max="4" width="10.85546875" customWidth="1"/>
    <col min="5" max="5" width="11" customWidth="1"/>
    <col min="7" max="7" width="10.5703125" customWidth="1"/>
    <col min="9" max="9" width="10.7109375" bestFit="1" customWidth="1"/>
    <col min="12" max="12" width="12.42578125" customWidth="1"/>
    <col min="14" max="14" width="10.140625" customWidth="1"/>
    <col min="16" max="16" width="12.42578125" customWidth="1"/>
    <col min="17" max="17" width="65" customWidth="1"/>
  </cols>
  <sheetData>
    <row r="2" spans="1:1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7</v>
      </c>
      <c r="J2" t="s">
        <v>8</v>
      </c>
      <c r="K2" t="s">
        <v>3</v>
      </c>
      <c r="L2" t="s">
        <v>4</v>
      </c>
      <c r="M2" t="s">
        <v>5</v>
      </c>
      <c r="N2" t="s">
        <v>9</v>
      </c>
      <c r="P2" t="s">
        <v>10</v>
      </c>
    </row>
    <row r="3" spans="1:17">
      <c r="A3" s="1">
        <v>42576</v>
      </c>
      <c r="B3" t="s">
        <v>12</v>
      </c>
      <c r="C3">
        <v>1.9</v>
      </c>
      <c r="D3">
        <f>10000-1000-3000</f>
        <v>6000</v>
      </c>
      <c r="E3">
        <f>18.14*D3/10000</f>
        <v>10.884</v>
      </c>
      <c r="F3" s="3">
        <f>E3*0.1</f>
        <v>1.0884</v>
      </c>
      <c r="G3" s="3">
        <f>(C3*D3)+E3+F3</f>
        <v>11411.972400000001</v>
      </c>
    </row>
    <row r="4" spans="1:17">
      <c r="A4" s="1">
        <v>42580</v>
      </c>
      <c r="B4" t="s">
        <v>13</v>
      </c>
      <c r="C4">
        <v>1.74</v>
      </c>
      <c r="D4">
        <f>4000-1000</f>
        <v>3000</v>
      </c>
      <c r="E4">
        <f>18.14*D4/4000</f>
        <v>13.605</v>
      </c>
      <c r="F4" s="3">
        <f>E4*0.1</f>
        <v>1.3605</v>
      </c>
      <c r="G4" s="3">
        <f>(C4*D4)+E4+F4</f>
        <v>5234.9654999999993</v>
      </c>
    </row>
    <row r="5" spans="1:17">
      <c r="A5" s="1">
        <v>42916</v>
      </c>
      <c r="B5" t="s">
        <v>14</v>
      </c>
      <c r="C5">
        <f>0.003*100</f>
        <v>0.3</v>
      </c>
      <c r="D5">
        <f>400000/100</f>
        <v>4000</v>
      </c>
      <c r="E5">
        <v>18.14</v>
      </c>
      <c r="F5" s="3">
        <f t="shared" ref="F5:F14" si="0">E5*0.1</f>
        <v>1.8140000000000001</v>
      </c>
      <c r="G5" s="3">
        <f t="shared" ref="G5:G14" si="1">(C5*D5)+E5+F5</f>
        <v>1219.9540000000002</v>
      </c>
      <c r="Q5" s="5" t="s">
        <v>15</v>
      </c>
    </row>
    <row r="6" spans="1:17">
      <c r="A6" s="1">
        <v>42947</v>
      </c>
      <c r="B6" t="s">
        <v>16</v>
      </c>
      <c r="C6">
        <v>0.46</v>
      </c>
      <c r="D6" s="12">
        <v>2000</v>
      </c>
      <c r="E6">
        <v>0</v>
      </c>
      <c r="F6" s="3">
        <f t="shared" si="0"/>
        <v>0</v>
      </c>
      <c r="G6" s="3">
        <f t="shared" si="1"/>
        <v>920</v>
      </c>
      <c r="Q6" t="s">
        <v>15</v>
      </c>
    </row>
    <row r="7" spans="1:17">
      <c r="A7" s="1">
        <v>43025</v>
      </c>
      <c r="B7" t="s">
        <v>18</v>
      </c>
      <c r="C7">
        <v>0.5</v>
      </c>
      <c r="D7">
        <v>15000</v>
      </c>
      <c r="E7">
        <v>18.14</v>
      </c>
      <c r="F7" s="3">
        <f t="shared" si="0"/>
        <v>1.8140000000000001</v>
      </c>
      <c r="G7" s="3">
        <f t="shared" si="1"/>
        <v>7519.9540000000006</v>
      </c>
    </row>
    <row r="8" spans="1:17">
      <c r="A8" s="1">
        <v>43035</v>
      </c>
      <c r="B8" t="s">
        <v>13</v>
      </c>
      <c r="C8">
        <v>0.85</v>
      </c>
      <c r="D8">
        <v>10000</v>
      </c>
      <c r="E8">
        <v>18.14</v>
      </c>
      <c r="F8" s="3">
        <f t="shared" si="0"/>
        <v>1.8140000000000001</v>
      </c>
      <c r="G8" s="3">
        <f t="shared" si="1"/>
        <v>8519.9539999999997</v>
      </c>
    </row>
    <row r="9" spans="1:17">
      <c r="A9" s="1">
        <v>43270</v>
      </c>
      <c r="B9" t="s">
        <v>19</v>
      </c>
      <c r="C9">
        <v>0.03</v>
      </c>
      <c r="D9">
        <v>100000</v>
      </c>
      <c r="E9">
        <v>18.14</v>
      </c>
      <c r="F9" s="3">
        <f t="shared" si="0"/>
        <v>1.8140000000000001</v>
      </c>
      <c r="G9" s="3">
        <f t="shared" si="1"/>
        <v>3019.9539999999997</v>
      </c>
    </row>
    <row r="10" spans="1:17">
      <c r="A10" s="1">
        <v>43319</v>
      </c>
      <c r="B10" t="s">
        <v>16</v>
      </c>
      <c r="C10">
        <v>0.55000000000000004</v>
      </c>
      <c r="D10">
        <v>10000</v>
      </c>
      <c r="E10">
        <v>18.14</v>
      </c>
      <c r="F10" s="3">
        <f>E10*0.1</f>
        <v>1.8140000000000001</v>
      </c>
      <c r="G10" s="3">
        <f>(C10*D10)+E10+F10</f>
        <v>5519.9540000000006</v>
      </c>
    </row>
    <row r="11" spans="1:17">
      <c r="A11" s="1">
        <v>43348</v>
      </c>
      <c r="B11" t="s">
        <v>18</v>
      </c>
      <c r="C11">
        <v>7.5999999999999998E-2</v>
      </c>
      <c r="D11">
        <v>40000</v>
      </c>
      <c r="E11">
        <v>18.14</v>
      </c>
      <c r="F11" s="3">
        <f>E11*0.1</f>
        <v>1.8140000000000001</v>
      </c>
      <c r="G11" s="3">
        <f>(C11*D11)+E11+F11</f>
        <v>3059.9539999999997</v>
      </c>
    </row>
    <row r="12" spans="1:17">
      <c r="A12" s="1">
        <v>43650</v>
      </c>
      <c r="B12" t="s">
        <v>20</v>
      </c>
      <c r="C12">
        <v>0.21</v>
      </c>
      <c r="D12">
        <v>21000</v>
      </c>
      <c r="E12">
        <v>18.14</v>
      </c>
      <c r="F12" s="3">
        <f t="shared" si="0"/>
        <v>1.8140000000000001</v>
      </c>
      <c r="G12" s="3">
        <f t="shared" si="1"/>
        <v>4429.9540000000006</v>
      </c>
    </row>
    <row r="13" spans="1:17">
      <c r="A13" s="1">
        <v>43678</v>
      </c>
      <c r="B13" t="s">
        <v>21</v>
      </c>
      <c r="C13">
        <v>1.62</v>
      </c>
      <c r="D13">
        <v>4500</v>
      </c>
      <c r="E13">
        <v>18.14</v>
      </c>
      <c r="F13" s="3">
        <f t="shared" si="0"/>
        <v>1.8140000000000001</v>
      </c>
      <c r="G13" s="3">
        <f t="shared" si="1"/>
        <v>7309.9540000000015</v>
      </c>
    </row>
    <row r="14" spans="1:17">
      <c r="F14" s="3">
        <f t="shared" si="0"/>
        <v>0</v>
      </c>
      <c r="G14" s="3">
        <f t="shared" si="1"/>
        <v>0</v>
      </c>
    </row>
    <row r="15" spans="1:17">
      <c r="A15" t="s">
        <v>22</v>
      </c>
    </row>
    <row r="16" spans="1:17">
      <c r="A16" s="1">
        <v>42270</v>
      </c>
      <c r="B16" t="s">
        <v>11</v>
      </c>
      <c r="C16">
        <v>8.5500000000000007</v>
      </c>
      <c r="D16">
        <v>800</v>
      </c>
      <c r="E16">
        <v>22.68</v>
      </c>
      <c r="F16" s="3">
        <f>E16*0.1</f>
        <v>2.2680000000000002</v>
      </c>
      <c r="G16" s="3">
        <f>(C16*D16)+E16+F16</f>
        <v>6864.9480000000012</v>
      </c>
      <c r="I16" s="1">
        <v>43552</v>
      </c>
      <c r="J16">
        <v>28.5</v>
      </c>
      <c r="K16">
        <v>800</v>
      </c>
      <c r="L16">
        <v>29.95</v>
      </c>
      <c r="M16" s="3">
        <f t="shared" ref="M16:M20" si="2">L16*0.1</f>
        <v>2.9950000000000001</v>
      </c>
      <c r="N16" s="3">
        <f>(J16*K16)-(L16+M16)</f>
        <v>22767.055</v>
      </c>
      <c r="P16" s="3">
        <f>N16-G16</f>
        <v>15902.107</v>
      </c>
    </row>
    <row r="17" spans="1:17">
      <c r="A17" s="1">
        <v>42580</v>
      </c>
      <c r="B17" t="s">
        <v>13</v>
      </c>
      <c r="C17">
        <v>1.74</v>
      </c>
      <c r="D17">
        <v>1000</v>
      </c>
      <c r="E17">
        <f>18.14*D17/4000</f>
        <v>4.5350000000000001</v>
      </c>
      <c r="F17" s="3">
        <f>E17*0.1</f>
        <v>0.45350000000000001</v>
      </c>
      <c r="G17" s="3">
        <f>(C17*D17)+E17+F17</f>
        <v>1744.9885000000002</v>
      </c>
      <c r="I17" s="1">
        <v>43600</v>
      </c>
      <c r="J17">
        <v>4.5</v>
      </c>
      <c r="K17">
        <v>1000</v>
      </c>
      <c r="L17">
        <v>18.95</v>
      </c>
      <c r="M17" s="3">
        <f t="shared" si="2"/>
        <v>1.895</v>
      </c>
      <c r="N17" s="3">
        <f t="shared" ref="N17:N21" si="3">(J17*K17)-(L17+M17)</f>
        <v>4479.1549999999997</v>
      </c>
      <c r="P17" s="3">
        <f>N17-G17</f>
        <v>2734.1664999999994</v>
      </c>
    </row>
    <row r="18" spans="1:17">
      <c r="A18" s="1">
        <v>42520</v>
      </c>
      <c r="B18" t="s">
        <v>12</v>
      </c>
      <c r="C18">
        <v>1.66</v>
      </c>
      <c r="D18">
        <v>8000</v>
      </c>
      <c r="E18">
        <v>18.14</v>
      </c>
      <c r="F18" s="3">
        <f>E18*0.1</f>
        <v>1.8140000000000001</v>
      </c>
      <c r="G18" s="3">
        <f>(C18*D18)+E18+F18</f>
        <v>13299.954</v>
      </c>
      <c r="I18" s="1">
        <v>44013</v>
      </c>
      <c r="J18">
        <v>8.0500000000000007</v>
      </c>
      <c r="K18">
        <v>8000</v>
      </c>
      <c r="L18" s="2">
        <f>18.95*K18/9000</f>
        <v>16.844444444444445</v>
      </c>
      <c r="M18" s="3">
        <f t="shared" si="2"/>
        <v>1.6844444444444446</v>
      </c>
      <c r="N18" s="3">
        <f t="shared" si="3"/>
        <v>64381.471111111117</v>
      </c>
      <c r="P18" s="3">
        <f t="shared" ref="P18:P20" si="4">N18-G18</f>
        <v>51081.517111111119</v>
      </c>
    </row>
    <row r="19" spans="1:17">
      <c r="A19" s="1">
        <v>42576</v>
      </c>
      <c r="B19" t="s">
        <v>12</v>
      </c>
      <c r="C19">
        <v>1.9</v>
      </c>
      <c r="D19">
        <v>1000</v>
      </c>
      <c r="E19">
        <f>18.14*D19/10000</f>
        <v>1.8140000000000001</v>
      </c>
      <c r="F19" s="3">
        <f>E19*0.1</f>
        <v>0.18140000000000001</v>
      </c>
      <c r="G19" s="3">
        <f>(C19*D19)+E19+F19</f>
        <v>1901.9954</v>
      </c>
      <c r="I19" s="1">
        <v>44013</v>
      </c>
      <c r="J19">
        <v>8.0500000000000007</v>
      </c>
      <c r="K19">
        <v>1000</v>
      </c>
      <c r="L19" s="2">
        <f>18.95*K19/9000</f>
        <v>2.1055555555555556</v>
      </c>
      <c r="M19" s="3">
        <f t="shared" si="2"/>
        <v>0.21055555555555558</v>
      </c>
      <c r="N19" s="3">
        <f t="shared" si="3"/>
        <v>8047.6838888888897</v>
      </c>
      <c r="P19" s="3">
        <f t="shared" si="4"/>
        <v>6145.6884888888899</v>
      </c>
    </row>
    <row r="20" spans="1:17">
      <c r="A20" s="1">
        <v>42576</v>
      </c>
      <c r="B20" t="s">
        <v>12</v>
      </c>
      <c r="C20">
        <v>1.9</v>
      </c>
      <c r="D20">
        <v>3000</v>
      </c>
      <c r="E20">
        <f>18.14*D20/10000</f>
        <v>5.4420000000000002</v>
      </c>
      <c r="F20" s="3">
        <f>E20*0.1</f>
        <v>0.54420000000000002</v>
      </c>
      <c r="G20" s="3">
        <f>(C20*D20)+E20+F20</f>
        <v>5705.9862000000003</v>
      </c>
      <c r="I20" s="1">
        <v>44040</v>
      </c>
      <c r="J20">
        <v>7.54</v>
      </c>
      <c r="K20">
        <v>3000</v>
      </c>
      <c r="L20">
        <v>18.95</v>
      </c>
      <c r="M20" s="3">
        <f t="shared" si="2"/>
        <v>1.895</v>
      </c>
      <c r="N20" s="3">
        <f t="shared" si="3"/>
        <v>22599.154999999999</v>
      </c>
      <c r="P20" s="3">
        <f t="shared" si="4"/>
        <v>16893.168799999999</v>
      </c>
    </row>
    <row r="21" spans="1:17">
      <c r="A21" s="6">
        <v>42947</v>
      </c>
      <c r="B21" s="7" t="s">
        <v>16</v>
      </c>
      <c r="C21">
        <v>0.46</v>
      </c>
      <c r="D21" s="12">
        <v>3000</v>
      </c>
      <c r="E21">
        <v>0</v>
      </c>
      <c r="F21" s="3">
        <f t="shared" ref="F21" si="5">E21*0.1</f>
        <v>0</v>
      </c>
      <c r="G21" s="3">
        <f t="shared" ref="G21" si="6">(C21*D21)+E21+F21</f>
        <v>1380</v>
      </c>
      <c r="I21" s="1">
        <v>44048</v>
      </c>
      <c r="J21" s="9">
        <v>0.65</v>
      </c>
      <c r="K21" s="9">
        <v>3000</v>
      </c>
      <c r="L21">
        <v>18.95</v>
      </c>
      <c r="M21" s="3">
        <f t="shared" ref="M21" si="7">L21*0.1</f>
        <v>1.895</v>
      </c>
      <c r="N21" s="3">
        <f t="shared" si="3"/>
        <v>1929.155</v>
      </c>
      <c r="P21" s="3">
        <f t="shared" ref="P21" si="8">N21-G21</f>
        <v>549.15499999999997</v>
      </c>
      <c r="Q21" t="s">
        <v>15</v>
      </c>
    </row>
  </sheetData>
  <pageMargins left="0.7" right="0.7" top="0.75" bottom="0.75" header="0.3" footer="0.3"/>
  <pageSetup paperSize="9" scale="58" fitToHeight="0" orientation="landscape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D29A8-5839-4AF3-B3A2-C02E75347DCD}">
  <sheetPr>
    <pageSetUpPr fitToPage="1"/>
  </sheetPr>
  <dimension ref="A2:Q22"/>
  <sheetViews>
    <sheetView tabSelected="1" workbookViewId="0">
      <selection activeCell="N16" sqref="N16:N22"/>
    </sheetView>
  </sheetViews>
  <sheetFormatPr defaultRowHeight="15"/>
  <cols>
    <col min="1" max="1" width="10.5703125" customWidth="1"/>
    <col min="2" max="2" width="10.140625" customWidth="1"/>
    <col min="4" max="4" width="10.85546875" customWidth="1"/>
    <col min="5" max="5" width="11" customWidth="1"/>
    <col min="7" max="7" width="10.5703125" customWidth="1"/>
    <col min="9" max="9" width="10.7109375" bestFit="1" customWidth="1"/>
    <col min="12" max="12" width="12.42578125" customWidth="1"/>
    <col min="14" max="14" width="10.140625" customWidth="1"/>
    <col min="16" max="16" width="12.42578125" customWidth="1"/>
    <col min="17" max="17" width="65" customWidth="1"/>
  </cols>
  <sheetData>
    <row r="2" spans="1:1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7</v>
      </c>
      <c r="J2" t="s">
        <v>8</v>
      </c>
      <c r="K2" t="s">
        <v>3</v>
      </c>
      <c r="L2" t="s">
        <v>4</v>
      </c>
      <c r="M2" t="s">
        <v>5</v>
      </c>
      <c r="N2" t="s">
        <v>9</v>
      </c>
      <c r="P2" t="s">
        <v>10</v>
      </c>
    </row>
    <row r="3" spans="1:17">
      <c r="A3" s="1">
        <v>42576</v>
      </c>
      <c r="B3" t="s">
        <v>12</v>
      </c>
      <c r="C3">
        <v>1.9</v>
      </c>
      <c r="D3">
        <f>10000-1000-3000</f>
        <v>6000</v>
      </c>
      <c r="E3">
        <f>18.14*D3/10000</f>
        <v>10.884</v>
      </c>
      <c r="F3" s="3">
        <f>E3*0.1</f>
        <v>1.0884</v>
      </c>
      <c r="G3" s="3">
        <f>(C3*D3)+E3+F3</f>
        <v>11411.972400000001</v>
      </c>
    </row>
    <row r="4" spans="1:17">
      <c r="A4" s="1">
        <v>42580</v>
      </c>
      <c r="B4" t="s">
        <v>13</v>
      </c>
      <c r="C4">
        <v>1.74</v>
      </c>
      <c r="D4">
        <f>4000-1000</f>
        <v>3000</v>
      </c>
      <c r="E4">
        <f>18.14*D4/4000</f>
        <v>13.605</v>
      </c>
      <c r="F4" s="3">
        <f>E4*0.1</f>
        <v>1.3605</v>
      </c>
      <c r="G4" s="3">
        <f>(C4*D4)+E4+F4</f>
        <v>5234.9654999999993</v>
      </c>
    </row>
    <row r="6" spans="1:17">
      <c r="A6" s="1">
        <v>42947</v>
      </c>
      <c r="B6" t="s">
        <v>16</v>
      </c>
      <c r="C6">
        <v>0.46</v>
      </c>
      <c r="D6">
        <v>2000</v>
      </c>
      <c r="E6">
        <v>0</v>
      </c>
      <c r="F6" s="3">
        <f t="shared" ref="F6:F14" si="0">E6*0.1</f>
        <v>0</v>
      </c>
      <c r="G6" s="3">
        <f t="shared" ref="G6:G14" si="1">(C6*D6)+E6+F6</f>
        <v>920</v>
      </c>
      <c r="Q6" t="s">
        <v>15</v>
      </c>
    </row>
    <row r="7" spans="1:17">
      <c r="A7" s="1">
        <v>43025</v>
      </c>
      <c r="B7" t="s">
        <v>18</v>
      </c>
      <c r="C7">
        <v>0.5</v>
      </c>
      <c r="D7">
        <v>15000</v>
      </c>
      <c r="E7">
        <v>18.14</v>
      </c>
      <c r="F7" s="3">
        <f t="shared" si="0"/>
        <v>1.8140000000000001</v>
      </c>
      <c r="G7" s="3">
        <f t="shared" si="1"/>
        <v>7519.9540000000006</v>
      </c>
    </row>
    <row r="8" spans="1:17">
      <c r="A8" s="1">
        <v>43035</v>
      </c>
      <c r="B8" t="s">
        <v>13</v>
      </c>
      <c r="C8">
        <v>0.85</v>
      </c>
      <c r="D8">
        <v>10000</v>
      </c>
      <c r="E8">
        <v>18.14</v>
      </c>
      <c r="F8" s="3">
        <f t="shared" si="0"/>
        <v>1.8140000000000001</v>
      </c>
      <c r="G8" s="3">
        <f t="shared" si="1"/>
        <v>8519.9539999999997</v>
      </c>
    </row>
    <row r="9" spans="1:17">
      <c r="A9" s="1">
        <v>43270</v>
      </c>
      <c r="B9" t="s">
        <v>19</v>
      </c>
      <c r="C9">
        <v>0.03</v>
      </c>
      <c r="D9">
        <v>100000</v>
      </c>
      <c r="E9">
        <v>18.14</v>
      </c>
      <c r="F9" s="3">
        <f t="shared" si="0"/>
        <v>1.8140000000000001</v>
      </c>
      <c r="G9" s="3">
        <f t="shared" si="1"/>
        <v>3019.9539999999997</v>
      </c>
    </row>
    <row r="10" spans="1:17">
      <c r="A10" s="1">
        <v>43319</v>
      </c>
      <c r="B10" t="s">
        <v>16</v>
      </c>
      <c r="C10">
        <v>0.55000000000000004</v>
      </c>
      <c r="D10">
        <v>10000</v>
      </c>
      <c r="E10">
        <v>18.14</v>
      </c>
      <c r="F10" s="3">
        <f>E10*0.1</f>
        <v>1.8140000000000001</v>
      </c>
      <c r="G10" s="3">
        <f>(C10*D10)+E10+F10</f>
        <v>5519.9540000000006</v>
      </c>
    </row>
    <row r="11" spans="1:17">
      <c r="A11" s="1">
        <v>43348</v>
      </c>
      <c r="B11" t="s">
        <v>18</v>
      </c>
      <c r="C11">
        <v>7.5999999999999998E-2</v>
      </c>
      <c r="D11">
        <v>40000</v>
      </c>
      <c r="E11">
        <v>18.14</v>
      </c>
      <c r="F11" s="3">
        <f>E11*0.1</f>
        <v>1.8140000000000001</v>
      </c>
      <c r="G11" s="3">
        <f>(C11*D11)+E11+F11</f>
        <v>3059.9539999999997</v>
      </c>
    </row>
    <row r="12" spans="1:17">
      <c r="A12" s="1">
        <v>43650</v>
      </c>
      <c r="B12" t="s">
        <v>20</v>
      </c>
      <c r="C12">
        <v>0.21</v>
      </c>
      <c r="D12">
        <v>21000</v>
      </c>
      <c r="E12">
        <v>18.14</v>
      </c>
      <c r="F12" s="3">
        <f t="shared" si="0"/>
        <v>1.8140000000000001</v>
      </c>
      <c r="G12" s="3">
        <f t="shared" si="1"/>
        <v>4429.9540000000006</v>
      </c>
    </row>
    <row r="13" spans="1:17">
      <c r="A13" s="1">
        <v>43678</v>
      </c>
      <c r="B13" t="s">
        <v>21</v>
      </c>
      <c r="C13">
        <v>1.62</v>
      </c>
      <c r="D13">
        <v>4500</v>
      </c>
      <c r="E13">
        <v>18.14</v>
      </c>
      <c r="F13" s="3">
        <f t="shared" si="0"/>
        <v>1.8140000000000001</v>
      </c>
      <c r="G13" s="3">
        <f t="shared" si="1"/>
        <v>7309.9540000000015</v>
      </c>
    </row>
    <row r="14" spans="1:17">
      <c r="F14" s="3">
        <f t="shared" si="0"/>
        <v>0</v>
      </c>
      <c r="G14" s="3">
        <f t="shared" si="1"/>
        <v>0</v>
      </c>
    </row>
    <row r="15" spans="1:17">
      <c r="A15" t="s">
        <v>22</v>
      </c>
    </row>
    <row r="16" spans="1:17">
      <c r="A16" s="1">
        <v>42270</v>
      </c>
      <c r="B16" t="s">
        <v>11</v>
      </c>
      <c r="C16">
        <v>8.5500000000000007</v>
      </c>
      <c r="D16">
        <v>800</v>
      </c>
      <c r="E16">
        <v>22.68</v>
      </c>
      <c r="F16" s="3">
        <f>E16*0.1</f>
        <v>2.2680000000000002</v>
      </c>
      <c r="G16" s="3">
        <f>(C16*D16)+E16+F16</f>
        <v>6864.9480000000012</v>
      </c>
      <c r="I16" s="1">
        <v>43552</v>
      </c>
      <c r="J16">
        <v>28.5</v>
      </c>
      <c r="K16">
        <v>800</v>
      </c>
      <c r="L16">
        <v>29.95</v>
      </c>
      <c r="M16" s="3">
        <f t="shared" ref="M16:M22" si="2">L16*0.1</f>
        <v>2.9950000000000001</v>
      </c>
      <c r="N16" s="3">
        <f>(J16*K16)-(L16+M16)</f>
        <v>22767.055</v>
      </c>
      <c r="P16" s="3">
        <f>N16-G16</f>
        <v>15902.107</v>
      </c>
    </row>
    <row r="17" spans="1:17">
      <c r="A17" s="1">
        <v>42580</v>
      </c>
      <c r="B17" t="s">
        <v>13</v>
      </c>
      <c r="C17">
        <v>1.74</v>
      </c>
      <c r="D17">
        <v>1000</v>
      </c>
      <c r="E17">
        <f>18.14*D17/4000</f>
        <v>4.5350000000000001</v>
      </c>
      <c r="F17" s="3">
        <f>E17*0.1</f>
        <v>0.45350000000000001</v>
      </c>
      <c r="G17" s="3">
        <f>(C17*D17)+E17+F17</f>
        <v>1744.9885000000002</v>
      </c>
      <c r="I17" s="1">
        <v>43600</v>
      </c>
      <c r="J17">
        <v>4.5</v>
      </c>
      <c r="K17">
        <v>1000</v>
      </c>
      <c r="L17">
        <v>18.95</v>
      </c>
      <c r="M17" s="3">
        <f t="shared" si="2"/>
        <v>1.895</v>
      </c>
      <c r="N17" s="3">
        <f t="shared" ref="N17:N22" si="3">(J17*K17)-(L17+M17)</f>
        <v>4479.1549999999997</v>
      </c>
      <c r="P17" s="3">
        <f>N17-G17</f>
        <v>2734.1664999999994</v>
      </c>
    </row>
    <row r="18" spans="1:17">
      <c r="A18" s="1">
        <v>42520</v>
      </c>
      <c r="B18" t="s">
        <v>12</v>
      </c>
      <c r="C18">
        <v>1.66</v>
      </c>
      <c r="D18">
        <v>8000</v>
      </c>
      <c r="E18">
        <v>18.14</v>
      </c>
      <c r="F18" s="3">
        <f>E18*0.1</f>
        <v>1.8140000000000001</v>
      </c>
      <c r="G18" s="3">
        <f>(C18*D18)+E18+F18</f>
        <v>13299.954</v>
      </c>
      <c r="I18" s="1">
        <v>44013</v>
      </c>
      <c r="J18">
        <v>8.0500000000000007</v>
      </c>
      <c r="K18">
        <v>8000</v>
      </c>
      <c r="L18" s="2">
        <f>18.95*K18/9000</f>
        <v>16.844444444444445</v>
      </c>
      <c r="M18" s="3">
        <f t="shared" si="2"/>
        <v>1.6844444444444446</v>
      </c>
      <c r="N18" s="3">
        <f t="shared" si="3"/>
        <v>64381.471111111117</v>
      </c>
      <c r="P18" s="3">
        <f t="shared" ref="P18:P22" si="4">N18-G18</f>
        <v>51081.517111111119</v>
      </c>
    </row>
    <row r="19" spans="1:17">
      <c r="A19" s="1">
        <v>42576</v>
      </c>
      <c r="B19" t="s">
        <v>12</v>
      </c>
      <c r="C19">
        <v>1.9</v>
      </c>
      <c r="D19">
        <v>1000</v>
      </c>
      <c r="E19">
        <f>18.14*D19/10000</f>
        <v>1.8140000000000001</v>
      </c>
      <c r="F19" s="3">
        <f>E19*0.1</f>
        <v>0.18140000000000001</v>
      </c>
      <c r="G19" s="3">
        <f>(C19*D19)+E19+F19</f>
        <v>1901.9954</v>
      </c>
      <c r="I19" s="1">
        <v>44013</v>
      </c>
      <c r="J19">
        <v>8.0500000000000007</v>
      </c>
      <c r="K19">
        <v>1000</v>
      </c>
      <c r="L19" s="2">
        <f>18.95*K19/9000</f>
        <v>2.1055555555555556</v>
      </c>
      <c r="M19" s="3">
        <f t="shared" si="2"/>
        <v>0.21055555555555558</v>
      </c>
      <c r="N19" s="3">
        <f t="shared" si="3"/>
        <v>8047.6838888888897</v>
      </c>
      <c r="P19" s="3">
        <f t="shared" si="4"/>
        <v>6145.6884888888899</v>
      </c>
    </row>
    <row r="20" spans="1:17">
      <c r="A20" s="1">
        <v>42576</v>
      </c>
      <c r="B20" t="s">
        <v>12</v>
      </c>
      <c r="C20">
        <v>1.9</v>
      </c>
      <c r="D20">
        <v>3000</v>
      </c>
      <c r="E20">
        <f>18.14*D20/10000</f>
        <v>5.4420000000000002</v>
      </c>
      <c r="F20" s="3">
        <f>E20*0.1</f>
        <v>0.54420000000000002</v>
      </c>
      <c r="G20" s="3">
        <f>(C20*D20)+E20+F20</f>
        <v>5705.9862000000003</v>
      </c>
      <c r="I20" s="1">
        <v>44040</v>
      </c>
      <c r="J20">
        <v>7.54</v>
      </c>
      <c r="K20">
        <v>3000</v>
      </c>
      <c r="L20">
        <v>18.95</v>
      </c>
      <c r="M20" s="3">
        <f t="shared" si="2"/>
        <v>1.895</v>
      </c>
      <c r="N20" s="3">
        <f t="shared" si="3"/>
        <v>22599.154999999999</v>
      </c>
      <c r="P20" s="3">
        <f t="shared" si="4"/>
        <v>16893.168799999999</v>
      </c>
    </row>
    <row r="21" spans="1:17">
      <c r="A21" s="1">
        <v>42947</v>
      </c>
      <c r="B21" t="s">
        <v>16</v>
      </c>
      <c r="C21">
        <v>0.46</v>
      </c>
      <c r="D21">
        <v>3000</v>
      </c>
      <c r="E21">
        <v>0</v>
      </c>
      <c r="F21" s="3">
        <f t="shared" ref="F21" si="5">E21*0.1</f>
        <v>0</v>
      </c>
      <c r="G21" s="3">
        <f t="shared" ref="G21" si="6">(C21*D21)+E21+F21</f>
        <v>1380</v>
      </c>
      <c r="I21" s="1">
        <v>44048</v>
      </c>
      <c r="J21">
        <v>0.65</v>
      </c>
      <c r="K21">
        <v>3000</v>
      </c>
      <c r="L21">
        <v>18.95</v>
      </c>
      <c r="M21" s="3">
        <f t="shared" si="2"/>
        <v>1.895</v>
      </c>
      <c r="N21" s="3">
        <f t="shared" si="3"/>
        <v>1929.155</v>
      </c>
      <c r="P21" s="3">
        <f t="shared" si="4"/>
        <v>549.15499999999997</v>
      </c>
      <c r="Q21" t="s">
        <v>15</v>
      </c>
    </row>
    <row r="22" spans="1:17">
      <c r="A22" s="1">
        <v>42916</v>
      </c>
      <c r="B22" s="7" t="s">
        <v>14</v>
      </c>
      <c r="C22">
        <f>0.003*100</f>
        <v>0.3</v>
      </c>
      <c r="D22">
        <f>400000/100</f>
        <v>4000</v>
      </c>
      <c r="E22">
        <v>18.14</v>
      </c>
      <c r="F22" s="3">
        <f>E22*0.1</f>
        <v>1.8140000000000001</v>
      </c>
      <c r="G22" s="3">
        <f>(C22*D22)+E22+F22</f>
        <v>1219.9540000000002</v>
      </c>
      <c r="I22" s="1">
        <v>44063</v>
      </c>
      <c r="J22" s="9">
        <v>1.4999999999999999E-2</v>
      </c>
      <c r="K22" s="9">
        <v>4000</v>
      </c>
      <c r="L22">
        <v>0</v>
      </c>
      <c r="M22" s="3">
        <f t="shared" si="2"/>
        <v>0</v>
      </c>
      <c r="N22" s="3">
        <f t="shared" si="3"/>
        <v>60</v>
      </c>
      <c r="P22" s="3">
        <f t="shared" si="4"/>
        <v>-1159.9540000000002</v>
      </c>
      <c r="Q22" s="5" t="s">
        <v>15</v>
      </c>
    </row>
  </sheetData>
  <pageMargins left="0.7" right="0.7" top="0.75" bottom="0.75" header="0.3" footer="0.3"/>
  <pageSetup paperSize="9" scale="58" fitToHeight="0" orientation="landscape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49540-53C8-4EDB-918C-04C2AF212968}">
  <sheetPr>
    <pageSetUpPr fitToPage="1"/>
  </sheetPr>
  <dimension ref="A2:Q24"/>
  <sheetViews>
    <sheetView topLeftCell="D1" workbookViewId="0">
      <selection activeCell="N16" sqref="N16"/>
    </sheetView>
  </sheetViews>
  <sheetFormatPr defaultRowHeight="15"/>
  <cols>
    <col min="1" max="1" width="10.5703125" customWidth="1"/>
    <col min="2" max="2" width="10.140625" customWidth="1"/>
    <col min="4" max="4" width="10.85546875" customWidth="1"/>
    <col min="5" max="5" width="11" customWidth="1"/>
    <col min="7" max="7" width="10.5703125" customWidth="1"/>
    <col min="9" max="9" width="10.7109375" bestFit="1" customWidth="1"/>
    <col min="12" max="12" width="12.42578125" customWidth="1"/>
    <col min="14" max="14" width="10.140625" customWidth="1"/>
    <col min="16" max="16" width="12.42578125" customWidth="1"/>
    <col min="17" max="17" width="65" customWidth="1"/>
  </cols>
  <sheetData>
    <row r="2" spans="1:16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7</v>
      </c>
      <c r="J2" t="s">
        <v>8</v>
      </c>
      <c r="K2" t="s">
        <v>3</v>
      </c>
      <c r="L2" t="s">
        <v>4</v>
      </c>
      <c r="M2" t="s">
        <v>5</v>
      </c>
      <c r="N2" t="s">
        <v>9</v>
      </c>
      <c r="P2" t="s">
        <v>10</v>
      </c>
    </row>
    <row r="3" spans="1:16">
      <c r="A3" s="1">
        <v>42576</v>
      </c>
      <c r="B3" t="s">
        <v>12</v>
      </c>
      <c r="C3">
        <v>1.9</v>
      </c>
      <c r="D3">
        <f>10000-1000-3000</f>
        <v>6000</v>
      </c>
      <c r="E3">
        <f>18.14*D3/10000</f>
        <v>10.884</v>
      </c>
      <c r="F3" s="3">
        <f>E3*0.1</f>
        <v>1.0884</v>
      </c>
      <c r="G3" s="3">
        <f>(C3*D3)+E3+F3</f>
        <v>11411.972400000001</v>
      </c>
    </row>
    <row r="4" spans="1:16">
      <c r="A4" s="1">
        <v>42580</v>
      </c>
      <c r="B4" t="s">
        <v>13</v>
      </c>
      <c r="C4">
        <v>1.74</v>
      </c>
      <c r="D4">
        <f>4000-1000</f>
        <v>3000</v>
      </c>
      <c r="E4">
        <f>18.14*D4/4000</f>
        <v>13.605</v>
      </c>
      <c r="F4" s="3">
        <f>E4*0.1</f>
        <v>1.3605</v>
      </c>
      <c r="G4" s="3">
        <f>(C4*D4)+E4+F4</f>
        <v>5234.9654999999993</v>
      </c>
    </row>
    <row r="7" spans="1:16">
      <c r="A7" s="1">
        <v>43025</v>
      </c>
      <c r="B7" t="s">
        <v>18</v>
      </c>
      <c r="C7">
        <v>0.5</v>
      </c>
      <c r="D7">
        <v>15000</v>
      </c>
      <c r="E7">
        <v>18.14</v>
      </c>
      <c r="F7" s="3">
        <f t="shared" ref="F7:F14" si="0">E7*0.1</f>
        <v>1.8140000000000001</v>
      </c>
      <c r="G7" s="3">
        <f t="shared" ref="G7:G14" si="1">(C7*D7)+E7+F7</f>
        <v>7519.9540000000006</v>
      </c>
    </row>
    <row r="8" spans="1:16">
      <c r="A8" s="1">
        <v>43035</v>
      </c>
      <c r="B8" t="s">
        <v>13</v>
      </c>
      <c r="C8">
        <v>0.85</v>
      </c>
      <c r="D8">
        <v>10000</v>
      </c>
      <c r="E8">
        <v>18.14</v>
      </c>
      <c r="F8" s="3">
        <f t="shared" si="0"/>
        <v>1.8140000000000001</v>
      </c>
      <c r="G8" s="3">
        <f t="shared" si="1"/>
        <v>8519.9539999999997</v>
      </c>
    </row>
    <row r="9" spans="1:16">
      <c r="A9" s="1">
        <v>43270</v>
      </c>
      <c r="B9" t="s">
        <v>19</v>
      </c>
      <c r="C9">
        <v>0.03</v>
      </c>
      <c r="D9">
        <v>100000</v>
      </c>
      <c r="E9">
        <v>18.14</v>
      </c>
      <c r="F9" s="3">
        <f t="shared" si="0"/>
        <v>1.8140000000000001</v>
      </c>
      <c r="G9" s="3">
        <f t="shared" si="1"/>
        <v>3019.9539999999997</v>
      </c>
    </row>
    <row r="10" spans="1:16">
      <c r="A10" s="1">
        <v>43319</v>
      </c>
      <c r="B10" t="s">
        <v>16</v>
      </c>
      <c r="C10">
        <v>0.55000000000000004</v>
      </c>
      <c r="D10" s="4">
        <v>9000</v>
      </c>
      <c r="E10" s="4">
        <f>18.14*D10/10000</f>
        <v>16.326000000000001</v>
      </c>
      <c r="F10" s="3">
        <f>E10*0.1</f>
        <v>1.6326000000000001</v>
      </c>
      <c r="G10" s="3">
        <f>(C10*D10)+E10+F10</f>
        <v>4967.9585999999999</v>
      </c>
    </row>
    <row r="11" spans="1:16">
      <c r="A11" s="1">
        <v>43348</v>
      </c>
      <c r="B11" t="s">
        <v>18</v>
      </c>
      <c r="C11">
        <v>7.5999999999999998E-2</v>
      </c>
      <c r="D11">
        <v>40000</v>
      </c>
      <c r="E11">
        <v>18.14</v>
      </c>
      <c r="F11" s="3">
        <f>E11*0.1</f>
        <v>1.8140000000000001</v>
      </c>
      <c r="G11" s="3">
        <f>(C11*D11)+E11+F11</f>
        <v>3059.9539999999997</v>
      </c>
    </row>
    <row r="12" spans="1:16">
      <c r="A12" s="1">
        <v>43650</v>
      </c>
      <c r="B12" t="s">
        <v>20</v>
      </c>
      <c r="C12">
        <v>0.21</v>
      </c>
      <c r="D12">
        <v>21000</v>
      </c>
      <c r="E12">
        <v>18.14</v>
      </c>
      <c r="F12" s="3">
        <f t="shared" si="0"/>
        <v>1.8140000000000001</v>
      </c>
      <c r="G12" s="3">
        <f t="shared" si="1"/>
        <v>4429.9540000000006</v>
      </c>
    </row>
    <row r="13" spans="1:16">
      <c r="A13" s="1">
        <v>43678</v>
      </c>
      <c r="B13" t="s">
        <v>21</v>
      </c>
      <c r="C13">
        <v>1.62</v>
      </c>
      <c r="D13">
        <v>4500</v>
      </c>
      <c r="E13">
        <v>18.14</v>
      </c>
      <c r="F13" s="3">
        <f t="shared" si="0"/>
        <v>1.8140000000000001</v>
      </c>
      <c r="G13" s="3">
        <f t="shared" si="1"/>
        <v>7309.9540000000015</v>
      </c>
    </row>
    <row r="14" spans="1:16">
      <c r="F14" s="3">
        <f t="shared" si="0"/>
        <v>0</v>
      </c>
      <c r="G14" s="3">
        <f t="shared" si="1"/>
        <v>0</v>
      </c>
    </row>
    <row r="15" spans="1:16">
      <c r="A15" t="s">
        <v>22</v>
      </c>
    </row>
    <row r="16" spans="1:16">
      <c r="A16" s="1">
        <v>42270</v>
      </c>
      <c r="B16" t="s">
        <v>11</v>
      </c>
      <c r="C16">
        <v>8.5500000000000007</v>
      </c>
      <c r="D16">
        <v>800</v>
      </c>
      <c r="E16">
        <v>22.68</v>
      </c>
      <c r="F16" s="3">
        <f>E16*0.1</f>
        <v>2.2680000000000002</v>
      </c>
      <c r="G16" s="3">
        <f>(C16*D16)+E16+F16</f>
        <v>6864.9480000000012</v>
      </c>
      <c r="I16" s="1">
        <v>43552</v>
      </c>
      <c r="J16">
        <v>28.5</v>
      </c>
      <c r="K16">
        <v>800</v>
      </c>
      <c r="L16">
        <v>29.95</v>
      </c>
      <c r="M16" s="3">
        <f t="shared" ref="M16:M22" si="2">L16*0.1</f>
        <v>2.9950000000000001</v>
      </c>
      <c r="N16" s="3">
        <f>(J16*K16)-(L16+M16)</f>
        <v>22767.055</v>
      </c>
      <c r="P16" s="3">
        <f>N16-G16</f>
        <v>15902.107</v>
      </c>
    </row>
    <row r="17" spans="1:17">
      <c r="A17" s="1">
        <v>42580</v>
      </c>
      <c r="B17" t="s">
        <v>13</v>
      </c>
      <c r="C17">
        <v>1.74</v>
      </c>
      <c r="D17">
        <v>1000</v>
      </c>
      <c r="E17">
        <f>18.14*D17/4000</f>
        <v>4.5350000000000001</v>
      </c>
      <c r="F17" s="3">
        <f>E17*0.1</f>
        <v>0.45350000000000001</v>
      </c>
      <c r="G17" s="3">
        <f>(C17*D17)+E17+F17</f>
        <v>1744.9885000000002</v>
      </c>
      <c r="I17" s="1">
        <v>43600</v>
      </c>
      <c r="J17">
        <v>4.5</v>
      </c>
      <c r="K17">
        <v>1000</v>
      </c>
      <c r="L17">
        <v>18.95</v>
      </c>
      <c r="M17" s="3">
        <f t="shared" si="2"/>
        <v>1.895</v>
      </c>
      <c r="N17" s="3">
        <f t="shared" ref="N17:N24" si="3">(J17*K17)-(L17+M17)</f>
        <v>4479.1549999999997</v>
      </c>
      <c r="P17" s="3">
        <f>N17-G17</f>
        <v>2734.1664999999994</v>
      </c>
    </row>
    <row r="18" spans="1:17">
      <c r="A18" s="1">
        <v>42520</v>
      </c>
      <c r="B18" t="s">
        <v>12</v>
      </c>
      <c r="C18">
        <v>1.66</v>
      </c>
      <c r="D18">
        <v>8000</v>
      </c>
      <c r="E18">
        <v>18.14</v>
      </c>
      <c r="F18" s="3">
        <f>E18*0.1</f>
        <v>1.8140000000000001</v>
      </c>
      <c r="G18" s="3">
        <f>(C18*D18)+E18+F18</f>
        <v>13299.954</v>
      </c>
      <c r="I18" s="1">
        <v>44013</v>
      </c>
      <c r="J18">
        <v>8.0500000000000007</v>
      </c>
      <c r="K18">
        <v>8000</v>
      </c>
      <c r="L18" s="2">
        <f>18.95*K18/9000</f>
        <v>16.844444444444445</v>
      </c>
      <c r="M18" s="3">
        <f t="shared" si="2"/>
        <v>1.6844444444444446</v>
      </c>
      <c r="N18" s="3">
        <f t="shared" si="3"/>
        <v>64381.471111111117</v>
      </c>
      <c r="P18" s="3">
        <f t="shared" ref="P18:P22" si="4">N18-G18</f>
        <v>51081.517111111119</v>
      </c>
    </row>
    <row r="19" spans="1:17">
      <c r="A19" s="1">
        <v>42576</v>
      </c>
      <c r="B19" t="s">
        <v>12</v>
      </c>
      <c r="C19">
        <v>1.9</v>
      </c>
      <c r="D19">
        <v>1000</v>
      </c>
      <c r="E19">
        <f>18.14*D19/10000</f>
        <v>1.8140000000000001</v>
      </c>
      <c r="F19" s="3">
        <f>E19*0.1</f>
        <v>0.18140000000000001</v>
      </c>
      <c r="G19" s="3">
        <f>(C19*D19)+E19+F19</f>
        <v>1901.9954</v>
      </c>
      <c r="I19" s="1">
        <v>44013</v>
      </c>
      <c r="J19">
        <v>8.0500000000000007</v>
      </c>
      <c r="K19">
        <v>1000</v>
      </c>
      <c r="L19" s="2">
        <f>18.95*K19/9000</f>
        <v>2.1055555555555556</v>
      </c>
      <c r="M19" s="3">
        <f t="shared" si="2"/>
        <v>0.21055555555555558</v>
      </c>
      <c r="N19" s="3">
        <f t="shared" si="3"/>
        <v>8047.6838888888897</v>
      </c>
      <c r="P19" s="3">
        <f t="shared" si="4"/>
        <v>6145.6884888888899</v>
      </c>
    </row>
    <row r="20" spans="1:17">
      <c r="A20" s="1">
        <v>42576</v>
      </c>
      <c r="B20" t="s">
        <v>12</v>
      </c>
      <c r="C20">
        <v>1.9</v>
      </c>
      <c r="D20">
        <v>3000</v>
      </c>
      <c r="E20">
        <f>18.14*D20/10000</f>
        <v>5.4420000000000002</v>
      </c>
      <c r="F20" s="3">
        <f>E20*0.1</f>
        <v>0.54420000000000002</v>
      </c>
      <c r="G20" s="3">
        <f>(C20*D20)+E20+F20</f>
        <v>5705.9862000000003</v>
      </c>
      <c r="I20" s="1">
        <v>44040</v>
      </c>
      <c r="J20">
        <v>7.54</v>
      </c>
      <c r="K20">
        <v>3000</v>
      </c>
      <c r="L20">
        <v>18.95</v>
      </c>
      <c r="M20" s="3">
        <f t="shared" si="2"/>
        <v>1.895</v>
      </c>
      <c r="N20" s="3">
        <f t="shared" si="3"/>
        <v>22599.154999999999</v>
      </c>
      <c r="P20" s="3">
        <f t="shared" si="4"/>
        <v>16893.168799999999</v>
      </c>
    </row>
    <row r="21" spans="1:17">
      <c r="A21" s="1">
        <v>42947</v>
      </c>
      <c r="B21" t="s">
        <v>16</v>
      </c>
      <c r="C21">
        <v>0.46</v>
      </c>
      <c r="D21">
        <v>3000</v>
      </c>
      <c r="E21">
        <v>0</v>
      </c>
      <c r="F21" s="3">
        <f t="shared" ref="F21" si="5">E21*0.1</f>
        <v>0</v>
      </c>
      <c r="G21" s="3">
        <f t="shared" ref="G21" si="6">(C21*D21)+E21+F21</f>
        <v>1380</v>
      </c>
      <c r="I21" s="1">
        <v>44048</v>
      </c>
      <c r="J21">
        <v>0.65</v>
      </c>
      <c r="K21">
        <v>3000</v>
      </c>
      <c r="L21">
        <v>18.95</v>
      </c>
      <c r="M21" s="3">
        <f t="shared" si="2"/>
        <v>1.895</v>
      </c>
      <c r="N21" s="3">
        <f t="shared" si="3"/>
        <v>1929.155</v>
      </c>
      <c r="P21" s="3">
        <f t="shared" si="4"/>
        <v>549.15499999999997</v>
      </c>
      <c r="Q21" t="s">
        <v>15</v>
      </c>
    </row>
    <row r="22" spans="1:17">
      <c r="A22" s="1">
        <v>42916</v>
      </c>
      <c r="B22" t="s">
        <v>14</v>
      </c>
      <c r="C22">
        <f>0.003*100</f>
        <v>0.3</v>
      </c>
      <c r="D22">
        <f>400000/100</f>
        <v>4000</v>
      </c>
      <c r="E22">
        <v>18.14</v>
      </c>
      <c r="F22" s="3">
        <f>E22*0.1</f>
        <v>1.8140000000000001</v>
      </c>
      <c r="G22" s="3">
        <f>(C22*D22)+E22+F22</f>
        <v>1219.9540000000002</v>
      </c>
      <c r="I22" s="1">
        <v>44057</v>
      </c>
      <c r="J22">
        <v>1.4999999999999999E-2</v>
      </c>
      <c r="K22">
        <v>4000</v>
      </c>
      <c r="L22">
        <v>0</v>
      </c>
      <c r="M22" s="3">
        <f t="shared" si="2"/>
        <v>0</v>
      </c>
      <c r="N22" s="3">
        <f t="shared" si="3"/>
        <v>60</v>
      </c>
      <c r="P22" s="3">
        <f t="shared" si="4"/>
        <v>-1159.9540000000002</v>
      </c>
      <c r="Q22" s="5" t="s">
        <v>15</v>
      </c>
    </row>
    <row r="23" spans="1:17">
      <c r="A23" s="1">
        <v>42947</v>
      </c>
      <c r="B23" t="s">
        <v>16</v>
      </c>
      <c r="C23">
        <v>0.46</v>
      </c>
      <c r="D23" s="4">
        <v>2000</v>
      </c>
      <c r="E23" s="4">
        <v>0</v>
      </c>
      <c r="F23" s="3">
        <f>E23*0.1</f>
        <v>0</v>
      </c>
      <c r="G23" s="3">
        <f>(C23*D23)+E23+F23</f>
        <v>920</v>
      </c>
      <c r="I23" s="1">
        <v>44058</v>
      </c>
      <c r="J23" s="9">
        <v>0.48</v>
      </c>
      <c r="K23" s="9">
        <v>2000</v>
      </c>
      <c r="L23" s="10">
        <f>18.95*K23/3000</f>
        <v>12.633333333333333</v>
      </c>
      <c r="M23" s="3">
        <f t="shared" ref="M23:M24" si="7">L23*0.1</f>
        <v>1.2633333333333334</v>
      </c>
      <c r="N23" s="3">
        <f t="shared" si="3"/>
        <v>946.10333333333335</v>
      </c>
      <c r="P23" s="3">
        <f t="shared" ref="P23:P24" si="8">N23-G23</f>
        <v>26.103333333333353</v>
      </c>
      <c r="Q23" t="s">
        <v>15</v>
      </c>
    </row>
    <row r="24" spans="1:17">
      <c r="A24" s="1">
        <v>43319</v>
      </c>
      <c r="B24" t="s">
        <v>16</v>
      </c>
      <c r="C24">
        <v>0.55000000000000004</v>
      </c>
      <c r="D24" s="4">
        <v>1000</v>
      </c>
      <c r="E24" s="4">
        <f>18.14*D24/10000</f>
        <v>1.8140000000000001</v>
      </c>
      <c r="F24" s="3">
        <f>E24*0.1</f>
        <v>0.18140000000000001</v>
      </c>
      <c r="G24" s="3">
        <f>(C24*D24)+E24+F24</f>
        <v>551.99540000000002</v>
      </c>
      <c r="I24" s="1">
        <v>44058</v>
      </c>
      <c r="J24" s="9">
        <v>0.48</v>
      </c>
      <c r="K24" s="9">
        <v>1000</v>
      </c>
      <c r="L24" s="10">
        <f>18.95*K24/3000</f>
        <v>6.3166666666666664</v>
      </c>
      <c r="M24" s="3">
        <f t="shared" si="7"/>
        <v>0.63166666666666671</v>
      </c>
      <c r="N24" s="3">
        <f t="shared" si="3"/>
        <v>473.05166666666668</v>
      </c>
      <c r="P24" s="3">
        <f t="shared" si="8"/>
        <v>-78.943733333333341</v>
      </c>
    </row>
  </sheetData>
  <pageMargins left="0.7" right="0.7" top="0.75" bottom="0.75" header="0.3" footer="0.3"/>
  <pageSetup paperSize="9" scale="58" fitToHeight="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Anderson, Mike</dc:creator>
  <cp:keywords/>
  <dc:description/>
  <cp:lastModifiedBy/>
  <cp:revision/>
  <dcterms:created xsi:type="dcterms:W3CDTF">2020-08-13T06:26:13Z</dcterms:created>
  <dcterms:modified xsi:type="dcterms:W3CDTF">2024-05-16T09:58:08Z</dcterms:modified>
  <cp:category/>
  <cp:contentStatus/>
</cp:coreProperties>
</file>