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PTO\PTTO 2018-2019\Banco trabajo_ estimacion\"/>
    </mc:Choice>
  </mc:AlternateContent>
  <bookViews>
    <workbookView xWindow="0" yWindow="0" windowWidth="20490" windowHeight="7755"/>
  </bookViews>
  <sheets>
    <sheet name="revision" sheetId="3" r:id="rId1"/>
    <sheet name="comparado" sheetId="1" r:id="rId2"/>
    <sheet name="Dinámica" sheetId="2" r:id="rId3"/>
  </sheets>
  <definedNames>
    <definedName name="_xlnm._FilterDatabase" localSheetId="1" hidden="1">comparado!$A$2:$BB$125</definedName>
    <definedName name="_xlnm._FilterDatabase" localSheetId="0" hidden="1">revision!$A$2:$AY$125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5" i="3" l="1"/>
  <c r="AF124" i="3"/>
  <c r="AS123" i="3"/>
  <c r="AF123" i="3"/>
  <c r="AS122" i="3"/>
  <c r="AF122" i="3"/>
  <c r="AS121" i="3"/>
  <c r="AF121" i="3"/>
  <c r="AS120" i="3"/>
  <c r="AF120" i="3"/>
  <c r="AS119" i="3"/>
  <c r="AF119" i="3"/>
  <c r="AS118" i="3"/>
  <c r="AF118" i="3"/>
  <c r="AS117" i="3"/>
  <c r="AF117" i="3"/>
  <c r="AF116" i="3"/>
  <c r="AF115" i="3"/>
  <c r="AS114" i="3"/>
  <c r="AF114" i="3"/>
  <c r="AS113" i="3"/>
  <c r="AF113" i="3"/>
  <c r="AS112" i="3"/>
  <c r="AF112" i="3"/>
  <c r="AS111" i="3"/>
  <c r="AF111" i="3"/>
  <c r="AF110" i="3"/>
  <c r="AF109" i="3"/>
  <c r="AF108" i="3"/>
  <c r="AF107" i="3"/>
  <c r="AS106" i="3"/>
  <c r="AF106" i="3"/>
  <c r="AS105" i="3"/>
  <c r="AF105" i="3"/>
  <c r="AF104" i="3"/>
  <c r="AF103" i="3"/>
  <c r="AF102" i="3"/>
  <c r="AS101" i="3"/>
  <c r="AF101" i="3"/>
  <c r="AS100" i="3"/>
  <c r="AF100" i="3"/>
  <c r="AS99" i="3"/>
  <c r="AF99" i="3"/>
  <c r="AS98" i="3"/>
  <c r="AF98" i="3"/>
  <c r="AS97" i="3"/>
  <c r="AF97" i="3"/>
  <c r="AF96" i="3"/>
  <c r="AF95" i="3"/>
  <c r="AF94" i="3"/>
  <c r="AF93" i="3"/>
  <c r="AF92" i="3"/>
  <c r="AF91" i="3"/>
  <c r="AF90" i="3"/>
  <c r="AF89" i="3"/>
  <c r="AF88" i="3"/>
  <c r="AF87" i="3"/>
  <c r="AS86" i="3"/>
  <c r="AF86" i="3"/>
  <c r="AS85" i="3"/>
  <c r="AF85" i="3"/>
  <c r="AS84" i="3"/>
  <c r="AF84" i="3"/>
  <c r="AS83" i="3"/>
  <c r="AF83" i="3"/>
  <c r="AF82" i="3"/>
  <c r="AS81" i="3"/>
  <c r="AF81" i="3"/>
  <c r="AS80" i="3"/>
  <c r="AF80" i="3"/>
  <c r="AS79" i="3"/>
  <c r="AF79" i="3"/>
  <c r="AF78" i="3"/>
  <c r="AS77" i="3"/>
  <c r="AF77" i="3"/>
  <c r="AS76" i="3"/>
  <c r="AF76" i="3"/>
  <c r="AS75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S50" i="3"/>
  <c r="AF50" i="3"/>
  <c r="AS49" i="3"/>
  <c r="AF49" i="3"/>
  <c r="AS48" i="3"/>
  <c r="AF48" i="3"/>
  <c r="AS47" i="3"/>
  <c r="AF47" i="3"/>
  <c r="AS46" i="3"/>
  <c r="AF46" i="3"/>
  <c r="AS45" i="3"/>
  <c r="AF45" i="3"/>
  <c r="AF44" i="3"/>
  <c r="AS43" i="3"/>
  <c r="AF43" i="3"/>
  <c r="AS42" i="3"/>
  <c r="AF42" i="3"/>
  <c r="AS41" i="3"/>
  <c r="AF41" i="3"/>
  <c r="AF40" i="3"/>
  <c r="AU39" i="3"/>
  <c r="AW39" i="3" s="1"/>
  <c r="AS39" i="3"/>
  <c r="AF39" i="3"/>
  <c r="AF38" i="3"/>
  <c r="AF37" i="3"/>
  <c r="AS36" i="3"/>
  <c r="AF36" i="3"/>
  <c r="AS35" i="3"/>
  <c r="AF35" i="3"/>
  <c r="AF34" i="3"/>
  <c r="AS33" i="3"/>
  <c r="AF33" i="3"/>
  <c r="AS32" i="3"/>
  <c r="AF32" i="3"/>
  <c r="AF31" i="3"/>
  <c r="AF30" i="3"/>
  <c r="AF29" i="3"/>
  <c r="AF28" i="3"/>
  <c r="AF27" i="3"/>
  <c r="AS26" i="3"/>
  <c r="AF26" i="3"/>
  <c r="AS25" i="3"/>
  <c r="AF25" i="3"/>
  <c r="AU25" i="3" s="1"/>
  <c r="AF24" i="3"/>
  <c r="AF23" i="3"/>
  <c r="AF22" i="3"/>
  <c r="AF21" i="3"/>
  <c r="AS20" i="3"/>
  <c r="AF20" i="3"/>
  <c r="AF19" i="3"/>
  <c r="AS18" i="3"/>
  <c r="AC18" i="3"/>
  <c r="AF18" i="3" s="1"/>
  <c r="AF17" i="3"/>
  <c r="AS16" i="3"/>
  <c r="AF16" i="3"/>
  <c r="AF15" i="3"/>
  <c r="AF14" i="3"/>
  <c r="AF13" i="3"/>
  <c r="AT12" i="3"/>
  <c r="AF12" i="3"/>
  <c r="AF11" i="3"/>
  <c r="AF10" i="3"/>
  <c r="AF9" i="3"/>
  <c r="AF8" i="3"/>
  <c r="AF7" i="3"/>
  <c r="AF6" i="3"/>
  <c r="AF5" i="3"/>
  <c r="AF4" i="3"/>
  <c r="AF3" i="3"/>
  <c r="AU42" i="3" l="1"/>
  <c r="AW42" i="3" s="1"/>
  <c r="AU118" i="3"/>
  <c r="AW118" i="3" s="1"/>
  <c r="AU122" i="3"/>
  <c r="AW122" i="3" s="1"/>
  <c r="AU49" i="3"/>
  <c r="AW49" i="3" s="1"/>
  <c r="AU75" i="3"/>
  <c r="AU77" i="3"/>
  <c r="AW77" i="3" s="1"/>
  <c r="AU79" i="3"/>
  <c r="AU83" i="3"/>
  <c r="AW83" i="3" s="1"/>
  <c r="AU97" i="3"/>
  <c r="AW97" i="3" s="1"/>
  <c r="AU99" i="3"/>
  <c r="AU101" i="3"/>
  <c r="AW101" i="3" s="1"/>
  <c r="AU105" i="3"/>
  <c r="AW105" i="3" s="1"/>
  <c r="AU119" i="3"/>
  <c r="AW119" i="3" s="1"/>
  <c r="AU121" i="3"/>
  <c r="AU123" i="3"/>
  <c r="AU113" i="3"/>
  <c r="AW113" i="3" s="1"/>
  <c r="AU117" i="3"/>
  <c r="AU16" i="3"/>
  <c r="AU18" i="3"/>
  <c r="AU20" i="3"/>
  <c r="AU50" i="3"/>
  <c r="AW50" i="3" s="1"/>
  <c r="AU80" i="3"/>
  <c r="AW80" i="3" s="1"/>
  <c r="AU32" i="3"/>
  <c r="AU43" i="3"/>
  <c r="AU45" i="3"/>
  <c r="AW45" i="3" s="1"/>
  <c r="AU47" i="3"/>
  <c r="AU84" i="3"/>
  <c r="AW84" i="3" s="1"/>
  <c r="AU86" i="3"/>
  <c r="AU98" i="3"/>
  <c r="AW98" i="3" s="1"/>
  <c r="AU106" i="3"/>
  <c r="AW106" i="3" s="1"/>
  <c r="AU112" i="3"/>
  <c r="AW112" i="3" s="1"/>
  <c r="AU36" i="3"/>
  <c r="AU26" i="3"/>
  <c r="AW26" i="3" s="1"/>
  <c r="AU33" i="3"/>
  <c r="AU35" i="3"/>
  <c r="AU76" i="3"/>
  <c r="AW76" i="3" s="1"/>
  <c r="AU81" i="3"/>
  <c r="AU100" i="3"/>
  <c r="AW100" i="3" s="1"/>
  <c r="AU114" i="3"/>
  <c r="AU41" i="3"/>
  <c r="AU46" i="3"/>
  <c r="AW46" i="3" s="1"/>
  <c r="AU48" i="3"/>
  <c r="AU85" i="3"/>
  <c r="AU111" i="3"/>
  <c r="AU120" i="3"/>
  <c r="AW99" i="3"/>
  <c r="AW47" i="3"/>
  <c r="AW79" i="3"/>
  <c r="AW121" i="3"/>
  <c r="AW25" i="3"/>
  <c r="AW81" i="3"/>
  <c r="AW123" i="3"/>
  <c r="AW16" i="3"/>
  <c r="AW32" i="3"/>
  <c r="AW33" i="3"/>
  <c r="AW48" i="3"/>
  <c r="G7" i="2"/>
  <c r="G8" i="2"/>
  <c r="G9" i="2"/>
  <c r="G10" i="2"/>
  <c r="G11" i="2"/>
  <c r="G6" i="2"/>
  <c r="AE18" i="1"/>
  <c r="AX102" i="1"/>
  <c r="AH102" i="1"/>
  <c r="AW111" i="3" l="1"/>
  <c r="AW86" i="3"/>
  <c r="AW43" i="3"/>
  <c r="AW36" i="3"/>
  <c r="AW117" i="3"/>
  <c r="AW120" i="3"/>
  <c r="AW41" i="3"/>
  <c r="AW75" i="3"/>
  <c r="AW20" i="3"/>
  <c r="AW18" i="3"/>
  <c r="AW35" i="3"/>
  <c r="AW85" i="3"/>
  <c r="AW114" i="3"/>
  <c r="AV12" i="1"/>
  <c r="AX4" i="1"/>
  <c r="AX5" i="1"/>
  <c r="AX6" i="1"/>
  <c r="AX7" i="1"/>
  <c r="AX8" i="1"/>
  <c r="AX9" i="1"/>
  <c r="AX10" i="1"/>
  <c r="AX11" i="1"/>
  <c r="AX12" i="1"/>
  <c r="AX13" i="1"/>
  <c r="AX14" i="1"/>
  <c r="AX15" i="1"/>
  <c r="AX17" i="1"/>
  <c r="AX19" i="1"/>
  <c r="AX23" i="1"/>
  <c r="AX24" i="1"/>
  <c r="AX30" i="1"/>
  <c r="AX31" i="1"/>
  <c r="AX34" i="1"/>
  <c r="AX37" i="1"/>
  <c r="AX38" i="1"/>
  <c r="AX40" i="1"/>
  <c r="AX44" i="1"/>
  <c r="AX51" i="1"/>
  <c r="AX52" i="1"/>
  <c r="AX54" i="1"/>
  <c r="AX55" i="1"/>
  <c r="AX56" i="1"/>
  <c r="AX57" i="1"/>
  <c r="AX58" i="1"/>
  <c r="AX59" i="1"/>
  <c r="AX61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8" i="1"/>
  <c r="AX82" i="1"/>
  <c r="AX87" i="1"/>
  <c r="AX88" i="1"/>
  <c r="AX89" i="1"/>
  <c r="AX90" i="1"/>
  <c r="AX91" i="1"/>
  <c r="AX92" i="1"/>
  <c r="AX93" i="1"/>
  <c r="AX94" i="1"/>
  <c r="AX95" i="1"/>
  <c r="AX96" i="1"/>
  <c r="AX103" i="1"/>
  <c r="AX104" i="1"/>
  <c r="AX107" i="1"/>
  <c r="AX108" i="1"/>
  <c r="AX109" i="1"/>
  <c r="AX115" i="1"/>
  <c r="AX116" i="1"/>
  <c r="AX124" i="1"/>
  <c r="AX125" i="1"/>
  <c r="AU119" i="1"/>
  <c r="AH119" i="1"/>
  <c r="AU105" i="1"/>
  <c r="AH105" i="1"/>
  <c r="AU97" i="1"/>
  <c r="AH97" i="1"/>
  <c r="AU75" i="1"/>
  <c r="AH75" i="1"/>
  <c r="AH58" i="1"/>
  <c r="AU42" i="1"/>
  <c r="AH42" i="1"/>
  <c r="AU35" i="1"/>
  <c r="AH35" i="1"/>
  <c r="AU32" i="1"/>
  <c r="AH32" i="1"/>
  <c r="AU25" i="1"/>
  <c r="AH25" i="1"/>
  <c r="BB22" i="1"/>
  <c r="AX22" i="1" s="1"/>
  <c r="AH22" i="1"/>
  <c r="AH10" i="1"/>
  <c r="AH9" i="1"/>
  <c r="BB7" i="1"/>
  <c r="BB3" i="1"/>
  <c r="AX3" i="1" s="1"/>
  <c r="BB29" i="1"/>
  <c r="AX29" i="1" s="1"/>
  <c r="BB23" i="1"/>
  <c r="BB21" i="1"/>
  <c r="AX21" i="1" s="1"/>
  <c r="BB60" i="1"/>
  <c r="AX60" i="1" s="1"/>
  <c r="BB53" i="1"/>
  <c r="AX53" i="1" s="1"/>
  <c r="BB110" i="1"/>
  <c r="AX110" i="1" s="1"/>
  <c r="BB108" i="1"/>
  <c r="BB62" i="1"/>
  <c r="AX62" i="1" s="1"/>
  <c r="BB55" i="1"/>
  <c r="BB31" i="1"/>
  <c r="BB28" i="1"/>
  <c r="AX28" i="1" s="1"/>
  <c r="BB27" i="1"/>
  <c r="AX27" i="1" s="1"/>
  <c r="AW119" i="1" l="1"/>
  <c r="AW105" i="1"/>
  <c r="AX105" i="1" s="1"/>
  <c r="AW97" i="1"/>
  <c r="AX97" i="1" s="1"/>
  <c r="AW75" i="1"/>
  <c r="AX75" i="1" s="1"/>
  <c r="AW42" i="1"/>
  <c r="AW35" i="1"/>
  <c r="AX35" i="1" s="1"/>
  <c r="AW32" i="1"/>
  <c r="AX32" i="1" s="1"/>
  <c r="AW25" i="1"/>
  <c r="AX25" i="1" s="1"/>
  <c r="AY42" i="1" l="1"/>
  <c r="AX42" i="1"/>
  <c r="AY119" i="1"/>
  <c r="AX119" i="1"/>
  <c r="AY105" i="1"/>
  <c r="AY97" i="1"/>
  <c r="AY75" i="1"/>
  <c r="AY35" i="1"/>
  <c r="AY32" i="1"/>
  <c r="AY25" i="1"/>
  <c r="AH4" i="1" l="1"/>
  <c r="AH5" i="1"/>
  <c r="AH6" i="1"/>
  <c r="AH7" i="1"/>
  <c r="AH8" i="1"/>
  <c r="AH11" i="1"/>
  <c r="AH12" i="1"/>
  <c r="AH13" i="1"/>
  <c r="AH14" i="1"/>
  <c r="AH15" i="1"/>
  <c r="AH16" i="1"/>
  <c r="AH17" i="1"/>
  <c r="AH18" i="1"/>
  <c r="AH19" i="1"/>
  <c r="AH20" i="1"/>
  <c r="AH21" i="1"/>
  <c r="AH23" i="1"/>
  <c r="AH24" i="1"/>
  <c r="AH26" i="1"/>
  <c r="AH27" i="1"/>
  <c r="AH28" i="1"/>
  <c r="AH29" i="1"/>
  <c r="AH30" i="1"/>
  <c r="AH31" i="1"/>
  <c r="AH33" i="1"/>
  <c r="AH34" i="1"/>
  <c r="AH36" i="1"/>
  <c r="AH37" i="1"/>
  <c r="AH38" i="1"/>
  <c r="AH39" i="1"/>
  <c r="AH40" i="1"/>
  <c r="AH41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8" i="1"/>
  <c r="AH99" i="1"/>
  <c r="AH100" i="1"/>
  <c r="AH101" i="1"/>
  <c r="AH103" i="1"/>
  <c r="AH104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0" i="1"/>
  <c r="AH121" i="1"/>
  <c r="AH122" i="1"/>
  <c r="AH123" i="1"/>
  <c r="AH124" i="1"/>
  <c r="AH125" i="1"/>
  <c r="AU50" i="1"/>
  <c r="AU49" i="1"/>
  <c r="AU48" i="1"/>
  <c r="AU120" i="1"/>
  <c r="AU118" i="1"/>
  <c r="AU117" i="1"/>
  <c r="AW117" i="1" l="1"/>
  <c r="AW120" i="1"/>
  <c r="AW49" i="1"/>
  <c r="AW48" i="1"/>
  <c r="AW50" i="1"/>
  <c r="AW118" i="1"/>
  <c r="AX118" i="1" s="1"/>
  <c r="AH3" i="1"/>
  <c r="AY48" i="1" l="1"/>
  <c r="AX48" i="1"/>
  <c r="AY49" i="1"/>
  <c r="AX49" i="1"/>
  <c r="AY120" i="1"/>
  <c r="AX120" i="1"/>
  <c r="AY50" i="1"/>
  <c r="AX50" i="1"/>
  <c r="AY117" i="1"/>
  <c r="AX117" i="1"/>
  <c r="AY118" i="1"/>
  <c r="AU122" i="1"/>
  <c r="AU123" i="1"/>
  <c r="AU20" i="1"/>
  <c r="AU16" i="1"/>
  <c r="AU18" i="1"/>
  <c r="AU43" i="1"/>
  <c r="AU100" i="1"/>
  <c r="AU101" i="1"/>
  <c r="AU98" i="1"/>
  <c r="AU99" i="1"/>
  <c r="AU41" i="1"/>
  <c r="AU36" i="1"/>
  <c r="AU33" i="1"/>
  <c r="AU39" i="1"/>
  <c r="AU85" i="1"/>
  <c r="AU83" i="1"/>
  <c r="AU84" i="1"/>
  <c r="AU86" i="1"/>
  <c r="AU77" i="1"/>
  <c r="AU80" i="1"/>
  <c r="AU81" i="1"/>
  <c r="AU76" i="1"/>
  <c r="AU79" i="1"/>
  <c r="AU114" i="1"/>
  <c r="AU111" i="1"/>
  <c r="AU112" i="1"/>
  <c r="AU113" i="1"/>
  <c r="AU26" i="1"/>
  <c r="AU46" i="1"/>
  <c r="AU47" i="1"/>
  <c r="AU45" i="1"/>
  <c r="AU106" i="1"/>
  <c r="AU121" i="1"/>
  <c r="AW47" i="1" l="1"/>
  <c r="AW39" i="1"/>
  <c r="AW45" i="1"/>
  <c r="AW113" i="1"/>
  <c r="AW79" i="1"/>
  <c r="AW77" i="1"/>
  <c r="AX77" i="1" s="1"/>
  <c r="AW85" i="1"/>
  <c r="AW41" i="1"/>
  <c r="AX41" i="1" s="1"/>
  <c r="AW100" i="1"/>
  <c r="AW20" i="1"/>
  <c r="AX20" i="1" s="1"/>
  <c r="AW121" i="1"/>
  <c r="AW46" i="1"/>
  <c r="AX46" i="1" s="1"/>
  <c r="AW111" i="1"/>
  <c r="AX111" i="1" s="1"/>
  <c r="AW81" i="1"/>
  <c r="AW84" i="1"/>
  <c r="AW33" i="1"/>
  <c r="AW98" i="1"/>
  <c r="AX98" i="1" s="1"/>
  <c r="AW18" i="1"/>
  <c r="AW122" i="1"/>
  <c r="AW112" i="1"/>
  <c r="AW76" i="1"/>
  <c r="AW86" i="1"/>
  <c r="AW99" i="1"/>
  <c r="AW43" i="1"/>
  <c r="AW123" i="1"/>
  <c r="AW106" i="1"/>
  <c r="AX106" i="1" s="1"/>
  <c r="AW26" i="1"/>
  <c r="AX26" i="1" s="1"/>
  <c r="AW114" i="1"/>
  <c r="AX114" i="1" s="1"/>
  <c r="AW80" i="1"/>
  <c r="AX80" i="1" s="1"/>
  <c r="AW83" i="1"/>
  <c r="AX83" i="1" s="1"/>
  <c r="AW36" i="1"/>
  <c r="AX36" i="1" s="1"/>
  <c r="AW101" i="1"/>
  <c r="AX101" i="1" s="1"/>
  <c r="AW16" i="1"/>
  <c r="AX16" i="1" s="1"/>
  <c r="AY43" i="1" l="1"/>
  <c r="AX43" i="1"/>
  <c r="AY112" i="1"/>
  <c r="AX112" i="1"/>
  <c r="AY33" i="1"/>
  <c r="AX33" i="1"/>
  <c r="AY113" i="1"/>
  <c r="AX113" i="1"/>
  <c r="AY99" i="1"/>
  <c r="AX99" i="1"/>
  <c r="AY122" i="1"/>
  <c r="AX122" i="1"/>
  <c r="AY84" i="1"/>
  <c r="AX84" i="1"/>
  <c r="AY121" i="1"/>
  <c r="AX121" i="1"/>
  <c r="AY85" i="1"/>
  <c r="AX85" i="1"/>
  <c r="AY45" i="1"/>
  <c r="AX45" i="1"/>
  <c r="AY86" i="1"/>
  <c r="AX86" i="1"/>
  <c r="AY39" i="1"/>
  <c r="AX39" i="1"/>
  <c r="AY18" i="1"/>
  <c r="AX18" i="1"/>
  <c r="AY81" i="1"/>
  <c r="AX81" i="1"/>
  <c r="AY123" i="1"/>
  <c r="AX123" i="1"/>
  <c r="AY76" i="1"/>
  <c r="AX76" i="1"/>
  <c r="AY100" i="1"/>
  <c r="AX100" i="1"/>
  <c r="AY79" i="1"/>
  <c r="AX79" i="1"/>
  <c r="AY47" i="1"/>
  <c r="AX47" i="1"/>
  <c r="AY111" i="1"/>
  <c r="AY46" i="1"/>
  <c r="AY101" i="1"/>
  <c r="AY41" i="1"/>
  <c r="AY26" i="1"/>
  <c r="AY20" i="1"/>
  <c r="AY77" i="1"/>
  <c r="AY114" i="1"/>
  <c r="AY98" i="1"/>
  <c r="AY83" i="1"/>
  <c r="AY106" i="1"/>
  <c r="AY36" i="1"/>
  <c r="AY16" i="1"/>
  <c r="AY80" i="1"/>
</calcChain>
</file>

<file path=xl/comments1.xml><?xml version="1.0" encoding="utf-8"?>
<comments xmlns="http://schemas.openxmlformats.org/spreadsheetml/2006/main">
  <authors>
    <author>Usuario</author>
  </authors>
  <commentList>
    <comment ref="M2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3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4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8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8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8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9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12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12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M12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N2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8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8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8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9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12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122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  <comment ref="N123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Deberian ser codigos terminados en 7</t>
        </r>
      </text>
    </comment>
  </commentList>
</comments>
</file>

<file path=xl/sharedStrings.xml><?xml version="1.0" encoding="utf-8"?>
<sst xmlns="http://schemas.openxmlformats.org/spreadsheetml/2006/main" count="4685" uniqueCount="168">
  <si>
    <t>Entidad</t>
  </si>
  <si>
    <t>Descripcion</t>
  </si>
  <si>
    <t>Id Presup</t>
  </si>
  <si>
    <t>Fecha</t>
  </si>
  <si>
    <t>Definitivo</t>
  </si>
  <si>
    <t>Cliente</t>
  </si>
  <si>
    <t>Nombre</t>
  </si>
  <si>
    <t>Pais</t>
  </si>
  <si>
    <t>Mercado</t>
  </si>
  <si>
    <t>Embarcar-a</t>
  </si>
  <si>
    <t>Articulo</t>
  </si>
  <si>
    <t>UM</t>
  </si>
  <si>
    <t>Canal</t>
  </si>
  <si>
    <t>Familia</t>
  </si>
  <si>
    <t>Clase</t>
  </si>
  <si>
    <t>Grupo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</si>
  <si>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</si>
  <si>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</si>
  <si>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</si>
  <si>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</si>
  <si>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</si>
  <si>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</si>
  <si>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</si>
  <si>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</si>
  <si>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</si>
  <si>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</si>
  <si>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</si>
  <si>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</si>
  <si>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1er.Id.Ppto</t>
  </si>
  <si>
    <t>Total 2do.Id.Ppto</t>
  </si>
  <si>
    <t>Prom.Pond</t>
  </si>
  <si>
    <t>Total UM</t>
  </si>
  <si>
    <t>Total Kilos</t>
  </si>
  <si>
    <t>Total Valor</t>
  </si>
  <si>
    <t>Gasto Comerc</t>
  </si>
  <si>
    <t>Mon GC</t>
  </si>
  <si>
    <t>AGROINDUSTRIAL SURFRUT L</t>
  </si>
  <si>
    <t>1801-181A</t>
  </si>
  <si>
    <t>Presupuesto 2018 Ene-Dic-Presupuesto 2019 Ene-Abril</t>
  </si>
  <si>
    <t>no</t>
  </si>
  <si>
    <t>BR0007</t>
  </si>
  <si>
    <t>Brazil</t>
  </si>
  <si>
    <t>Latin Am</t>
  </si>
  <si>
    <t>UNIAGRO IND. E COM. DE PROD.</t>
  </si>
  <si>
    <t>MREXT1TSSC20S</t>
  </si>
  <si>
    <t>Red MaraschinoCherries18-20mm Pitted,Stem A10LI</t>
  </si>
  <si>
    <t>CJ</t>
  </si>
  <si>
    <t>Firme</t>
  </si>
  <si>
    <t>Cerezas</t>
  </si>
  <si>
    <t>Marrasquinos</t>
  </si>
  <si>
    <t>Cerezas Marrasquinos y Otros</t>
  </si>
  <si>
    <t>USE</t>
  </si>
  <si>
    <t>MREXT1TSSS407</t>
  </si>
  <si>
    <t>Red Maraschino Cherries, 22-24 mm, A10 Litografi</t>
  </si>
  <si>
    <t>MREXT1TSSS40S</t>
  </si>
  <si>
    <t>Red Maraschino Cherries, 22-24mm,A10Litografiada</t>
  </si>
  <si>
    <t>BR0045</t>
  </si>
  <si>
    <t>Companhia Brasileira de</t>
  </si>
  <si>
    <t>MREXT1TSSSMTS</t>
  </si>
  <si>
    <t>Red Maraschino Cherries, Broken,A10 Litografiada</t>
  </si>
  <si>
    <t>MREXT1TSSSTAS</t>
  </si>
  <si>
    <t>MARR. TROZO COMPRA S/CZO S/PALO</t>
  </si>
  <si>
    <t>KG</t>
  </si>
  <si>
    <t>BR0079</t>
  </si>
  <si>
    <t>Magui Imp.e Distr.de Alim.Lt</t>
  </si>
  <si>
    <t>BR0080</t>
  </si>
  <si>
    <t>Parter Trading Importadora e</t>
  </si>
  <si>
    <t>BR0081</t>
  </si>
  <si>
    <t>COSTA ESMERALDA TRADING</t>
  </si>
  <si>
    <t>BR0086</t>
  </si>
  <si>
    <t>Mundial Imp.e Exp.Eirelli</t>
  </si>
  <si>
    <t>EC0019</t>
  </si>
  <si>
    <t>Bioalimentos Cia.ltda.</t>
  </si>
  <si>
    <t>Ecuador</t>
  </si>
  <si>
    <t>MVEXT1TSSS20S</t>
  </si>
  <si>
    <t>Green Maraschino Cherries, 18-20mm,A10Litografia</t>
  </si>
  <si>
    <t>GT0001</t>
  </si>
  <si>
    <t>Representaciones SOLV, S.A</t>
  </si>
  <si>
    <t>Guatemala</t>
  </si>
  <si>
    <t>Cent.Ame</t>
  </si>
  <si>
    <t>MREXL1TSSC20S</t>
  </si>
  <si>
    <t>Red Maraschino Cherries,18-20mm, Pitted,Stem A10</t>
  </si>
  <si>
    <t>MREXL1TSSS40S</t>
  </si>
  <si>
    <t>Red Maraschino Cherries, 22-24 mm, A10</t>
  </si>
  <si>
    <t>LA0001</t>
  </si>
  <si>
    <t>clientes varios Lat. America</t>
  </si>
  <si>
    <t>Mexico</t>
  </si>
  <si>
    <t>MREXL8TSSS40S</t>
  </si>
  <si>
    <t>Red Maraschino Cherries, 22-24 mm, A8</t>
  </si>
  <si>
    <t>PE0014</t>
  </si>
  <si>
    <t>Logistica Alimentaria SAC</t>
  </si>
  <si>
    <t>Peru</t>
  </si>
  <si>
    <t>MREXL1TSSSTZS</t>
  </si>
  <si>
    <t>Red Maraschino Cherries, Broken, A10</t>
  </si>
  <si>
    <t>pe0014</t>
  </si>
  <si>
    <t>MREXL8SSSS40S</t>
  </si>
  <si>
    <t>firme</t>
  </si>
  <si>
    <t>PY0001</t>
  </si>
  <si>
    <t>Cono Sur Levaduras del Py S.</t>
  </si>
  <si>
    <t>PARAGUAY</t>
  </si>
  <si>
    <t>MVEXL8TSSS40S</t>
  </si>
  <si>
    <t>Green Maraschino Cherries, 22-24 mm, A8</t>
  </si>
  <si>
    <t>PY0002</t>
  </si>
  <si>
    <t>Linea Erico S.A.</t>
  </si>
  <si>
    <t>UY0001</t>
  </si>
  <si>
    <t>Pontyn S.A.</t>
  </si>
  <si>
    <t>URUGUAY</t>
  </si>
  <si>
    <t>CFEXBLTSSS3AS</t>
  </si>
  <si>
    <t>Red Glazed Cherries, 20-22 mm, 10 Kg Case</t>
  </si>
  <si>
    <t>UY0002</t>
  </si>
  <si>
    <t>Nidera Uruaguaya SA</t>
  </si>
  <si>
    <t>Nidera Uruguaya SA</t>
  </si>
  <si>
    <t>Tipo</t>
  </si>
  <si>
    <t>Corte</t>
  </si>
  <si>
    <t>MREXL1TSSS20S</t>
  </si>
  <si>
    <t>Red Maraschino Cherries, 18-20 mm, A10</t>
  </si>
  <si>
    <t>FIRME</t>
  </si>
  <si>
    <t>Otros</t>
  </si>
  <si>
    <t>MREXL1TSSS30S</t>
  </si>
  <si>
    <t>Red Maraschino Cherries, 20-22 mm, A10</t>
  </si>
  <si>
    <t>br0045</t>
  </si>
  <si>
    <t>MREXT1TSSC30S</t>
  </si>
  <si>
    <t>Red MaraschinoCherries20-22mm Pitted,StemA10LI</t>
  </si>
  <si>
    <t>MREXT1TSSSMT5</t>
  </si>
  <si>
    <t>Red Maraschino Cherries, Broken,A10</t>
  </si>
  <si>
    <t>BR0068</t>
  </si>
  <si>
    <t>Freeway Comercio e Importaca</t>
  </si>
  <si>
    <t>MREXL1TSSS407</t>
  </si>
  <si>
    <t>br0072</t>
  </si>
  <si>
    <t>Polico Comercial de alimento</t>
  </si>
  <si>
    <t>MREXT1TSSS507</t>
  </si>
  <si>
    <t>Red Maraschino Cherries, &gt;24MM, A10, Litografia</t>
  </si>
  <si>
    <t>MREXT1TSSSTZS</t>
  </si>
  <si>
    <t>MREXT1TSSC207</t>
  </si>
  <si>
    <t>Red Maraschino Cherries18-20mm,Pitted, Stem A-10</t>
  </si>
  <si>
    <t>MREXT1TSSC407</t>
  </si>
  <si>
    <t>Red Maraschino Cherries 22-24mm,Pitted,Stem A-10</t>
  </si>
  <si>
    <t>MREXT1TSSS207</t>
  </si>
  <si>
    <t>Red Maraschino Cherries, 18-20 mm, A10 Litografi</t>
  </si>
  <si>
    <t>MREXT1TSSS20S</t>
  </si>
  <si>
    <t>Red Maraschino Cherries, 18-20mm,A10Litografiada</t>
  </si>
  <si>
    <t>MREXT1TSSS30S</t>
  </si>
  <si>
    <t>Red Maraschino Cherries, 20-22mm,A10Litografiada</t>
  </si>
  <si>
    <t>BR0087</t>
  </si>
  <si>
    <t>Rofimex Imp.e Exp.de Frutas</t>
  </si>
  <si>
    <t>MREXL8TSSS10S</t>
  </si>
  <si>
    <t>Red Maraschino Cherries, 16-18 mm A-8</t>
  </si>
  <si>
    <t>MREXL8TSSS30S</t>
  </si>
  <si>
    <t>Red Maraschino Cherries, 20-22 mm, A8</t>
  </si>
  <si>
    <t>MREXL8TSSS507</t>
  </si>
  <si>
    <t>Red Maraschino Cherries, &gt;24 mm, A8</t>
  </si>
  <si>
    <t>factor conversión</t>
  </si>
  <si>
    <t>Ptto original</t>
  </si>
  <si>
    <t>Ptto revisado</t>
  </si>
  <si>
    <t>Nombre 2</t>
  </si>
  <si>
    <t>Total general</t>
  </si>
  <si>
    <t>Suma de Total 1er.Id.Ppto</t>
  </si>
  <si>
    <t>Ptto arraste año anterior</t>
  </si>
  <si>
    <t>MVEXL8TSSS407</t>
  </si>
  <si>
    <t>MREXL8TSSS407</t>
  </si>
  <si>
    <t>MREXT1TSSS50S</t>
  </si>
  <si>
    <t>MREXL8TSSS50S</t>
  </si>
  <si>
    <t>Sin Palo</t>
  </si>
  <si>
    <t>Con Palo</t>
  </si>
  <si>
    <t>Confitadas</t>
  </si>
  <si>
    <t>Trozos</t>
  </si>
  <si>
    <t>(en blanco)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</si>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</sst>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 * #,##0.00_ ;_ * \-#,##0.00_ ;_ * &quot;-&quot;_ ;_ @_ 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0" borderId="1" xfId="0" applyFont="1" applyBorder="1"/>
    <xf numFmtId="0" fontId="3" fillId="0" borderId="1" xfId="0" applyNumberFormat="1" applyFont="1" applyBorder="1"/>
    <xf numFmtId="0" fontId="0" fillId="0" borderId="0" xfId="0" pivotButton="1"/>
    <xf numFmtId="0" fontId="6" fillId="0" borderId="1" xfId="0" applyFont="1" applyBorder="1"/>
    <xf numFmtId="14" fontId="6" fillId="0" borderId="1" xfId="0" applyNumberFormat="1" applyFont="1" applyBorder="1"/>
    <xf numFmtId="0" fontId="7" fillId="0" borderId="1" xfId="0" applyFont="1" applyBorder="1"/>
    <xf numFmtId="0" fontId="6" fillId="0" borderId="1" xfId="0" applyNumberFormat="1" applyFont="1" applyBorder="1"/>
    <xf numFmtId="0" fontId="6" fillId="0" borderId="0" xfId="0" applyFont="1"/>
    <xf numFmtId="0" fontId="3" fillId="0" borderId="1" xfId="0" applyNumberFormat="1" applyFont="1" applyFill="1" applyBorder="1"/>
    <xf numFmtId="0" fontId="2" fillId="0" borderId="1" xfId="0" applyFont="1" applyFill="1" applyBorder="1"/>
    <xf numFmtId="0" fontId="6" fillId="0" borderId="1" xfId="0" applyNumberFormat="1" applyFont="1" applyFill="1" applyBorder="1"/>
    <xf numFmtId="3" fontId="0" fillId="0" borderId="0" xfId="0" applyNumberFormat="1"/>
    <xf numFmtId="0" fontId="6" fillId="3" borderId="1" xfId="0" applyFont="1" applyFill="1" applyBorder="1"/>
    <xf numFmtId="164" fontId="1" fillId="2" borderId="1" xfId="1" applyFont="1" applyFill="1" applyBorder="1"/>
    <xf numFmtId="164" fontId="2" fillId="0" borderId="1" xfId="1" applyFont="1" applyBorder="1"/>
    <xf numFmtId="164" fontId="3" fillId="0" borderId="1" xfId="1" applyFont="1" applyBorder="1"/>
    <xf numFmtId="164" fontId="6" fillId="0" borderId="1" xfId="1" applyFont="1" applyBorder="1"/>
    <xf numFmtId="164" fontId="2" fillId="0" borderId="0" xfId="1" applyFont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4" fillId="0" borderId="1" xfId="0" applyFont="1" applyFill="1" applyBorder="1"/>
    <xf numFmtId="164" fontId="3" fillId="0" borderId="1" xfId="1" applyFont="1" applyFill="1" applyBorder="1"/>
    <xf numFmtId="0" fontId="2" fillId="0" borderId="0" xfId="0" applyFont="1" applyFill="1"/>
    <xf numFmtId="0" fontId="3" fillId="0" borderId="0" xfId="0" applyFont="1" applyFill="1"/>
    <xf numFmtId="165" fontId="1" fillId="2" borderId="1" xfId="1" applyNumberFormat="1" applyFont="1" applyFill="1" applyBorder="1"/>
    <xf numFmtId="165" fontId="2" fillId="0" borderId="1" xfId="1" applyNumberFormat="1" applyFont="1" applyBorder="1"/>
    <xf numFmtId="165" fontId="3" fillId="0" borderId="1" xfId="1" applyNumberFormat="1" applyFont="1" applyFill="1" applyBorder="1"/>
    <xf numFmtId="165" fontId="3" fillId="0" borderId="1" xfId="1" applyNumberFormat="1" applyFont="1" applyBorder="1"/>
    <xf numFmtId="165" fontId="6" fillId="0" borderId="1" xfId="1" applyNumberFormat="1" applyFont="1" applyBorder="1"/>
    <xf numFmtId="165" fontId="2" fillId="0" borderId="0" xfId="1" applyNumberFormat="1" applyFo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200.734546874999" createdVersion="5" refreshedVersion="5" minRefreshableVersion="3" recordCount="124">
  <cacheSource type="worksheet">
    <worksheetSource ref="A2:BB1048576" sheet="comparado"/>
  </cacheSource>
  <cacheFields count="54">
    <cacheField name="Tipo" numFmtId="0">
      <sharedItems containsBlank="1" count="4">
        <s v="Ptto original"/>
        <s v="Ptto revisado"/>
        <s v="Ptto arraste año anterior"/>
        <m/>
      </sharedItems>
    </cacheField>
    <cacheField name="Entidad" numFmtId="0">
      <sharedItems containsString="0" containsBlank="1" containsNumber="1" containsInteger="1" minValue="200" maxValue="200"/>
    </cacheField>
    <cacheField name="Descripcion" numFmtId="0">
      <sharedItems containsBlank="1"/>
    </cacheField>
    <cacheField name="Id Presup" numFmtId="0">
      <sharedItems containsBlank="1"/>
    </cacheField>
    <cacheField name="Descripcion2" numFmtId="0">
      <sharedItems containsBlank="1"/>
    </cacheField>
    <cacheField name="Fecha" numFmtId="0">
      <sharedItems containsNonDate="0" containsDate="1" containsString="0" containsBlank="1" minDate="2017-09-22T00:00:00" maxDate="2018-04-10T00:00:00"/>
    </cacheField>
    <cacheField name="Definitivo" numFmtId="0">
      <sharedItems containsBlank="1"/>
    </cacheField>
    <cacheField name="Cliente" numFmtId="0">
      <sharedItems containsBlank="1"/>
    </cacheField>
    <cacheField name="Nombre" numFmtId="0">
      <sharedItems containsBlank="1" count="18">
        <s v="Bioalimentos Cia.ltda."/>
        <s v="clientes varios Lat. America"/>
        <s v="Companhia Brasileira de"/>
        <s v="Cono Sur Levaduras del Py S."/>
        <s v="COSTA ESMERALDA TRADING"/>
        <s v="Freeway Comercio e Importaca"/>
        <s v="Linea Erico S.A."/>
        <s v="Logistica Alimentaria SAC"/>
        <s v="Magui Imp.e Distr.de Alim.Lt"/>
        <s v="Mundial Imp.e Exp.Eirelli"/>
        <s v="Nidera Uruaguaya SA"/>
        <s v="Parter Trading Importadora e"/>
        <s v="Polico Comercial de alimento"/>
        <s v="Pontyn S.A."/>
        <s v="Representaciones SOLV, S.A"/>
        <s v="Rofimex Imp.e Exp.de Frutas"/>
        <s v="UNIAGRO IND. E COM. DE PROD."/>
        <m/>
      </sharedItems>
    </cacheField>
    <cacheField name="Pais" numFmtId="0">
      <sharedItems containsBlank="1"/>
    </cacheField>
    <cacheField name="Mercado" numFmtId="0">
      <sharedItems containsBlank="1"/>
    </cacheField>
    <cacheField name="Embarcar-a" numFmtId="0">
      <sharedItems containsBlank="1"/>
    </cacheField>
    <cacheField name="Nombre 2" numFmtId="0">
      <sharedItems containsBlank="1"/>
    </cacheField>
    <cacheField name="Articulo" numFmtId="0">
      <sharedItems containsBlank="1" count="33">
        <s v="MVEXT1TSSS20S"/>
        <s v="MREXT1TSSS407"/>
        <s v="MREXT1TSSS40S"/>
        <s v="MREXT1TSSC20S"/>
        <s v="MREXL8TSSS40S"/>
        <s v="MREXT1TSSSTAS"/>
        <s v="MREXT1TSSSMT5"/>
        <s v="MREXT1TSSSMTS"/>
        <s v="MREXT1TSSC30S"/>
        <s v="MVEXL8TSSS40S"/>
        <s v="MVEXL8TSSS407"/>
        <s v="MREXL8TSSS407"/>
        <s v="MREXL1TSSC20S"/>
        <s v="MREXT1TSSS507"/>
        <s v="MREXT1TSSS50S"/>
        <s v="MREXT1TSSSTZS"/>
        <s v="MREXL1TSSS407"/>
        <s v="MREXL1TSSS40S"/>
        <s v="MREXL8TSSS10S"/>
        <s v="MREXL8TSSS30S"/>
        <s v="MREXL1TSSSTZS"/>
        <s v="MREXL8SSSS40S"/>
        <s v="MREXT1TSSS207"/>
        <s v="MREXT1TSSS20S"/>
        <s v="MREXT1TSSS30S"/>
        <s v="MREXT1TSSC207"/>
        <s v="MREXT1TSSC407"/>
        <s v="CFEXBLTSSS3AS"/>
        <s v="MREXL8TSSS507"/>
        <s v="MREXL8TSSS50S"/>
        <s v="MREXL1TSSS20S"/>
        <s v="MREXL1TSSS30S"/>
        <m/>
      </sharedItems>
    </cacheField>
    <cacheField name="Descripcion3" numFmtId="0">
      <sharedItems containsBlank="1"/>
    </cacheField>
    <cacheField name="UM" numFmtId="0">
      <sharedItems containsBlank="1"/>
    </cacheField>
    <cacheField name="Canal" numFmtId="0">
      <sharedItems containsBlank="1"/>
    </cacheField>
    <cacheField name="Familia" numFmtId="0">
      <sharedItems containsBlank="1"/>
    </cacheField>
    <cacheField name="Clase" numFmtId="0">
      <sharedItems containsBlank="1"/>
    </cacheField>
    <cacheField name="Grupo" numFmtId="0">
      <sharedItems containsBlank="1"/>
    </cacheField>
    <cacheField name="Corte" numFmtId="0">
      <sharedItems containsBlank="1" count="5">
        <s v="Sin Palo"/>
        <s v="Con Palo"/>
        <s v="Trozos"/>
        <s v="Confitadas"/>
        <m/>
      </sharedItems>
    </cacheField>
    <cacheField name="Ene" numFmtId="0">
      <sharedItems containsString="0" containsBlank="1" containsNumber="1" containsInteger="1" minValue="0" maxValue="850"/>
    </cacheField>
    <cacheField name="Feb" numFmtId="0">
      <sharedItems containsString="0" containsBlank="1" containsNumber="1" containsInteger="1" minValue="0" maxValue="608"/>
    </cacheField>
    <cacheField name="Mar" numFmtId="0">
      <sharedItems containsString="0" containsBlank="1" containsNumber="1" containsInteger="1" minValue="0" maxValue="740"/>
    </cacheField>
    <cacheField name="Abr" numFmtId="0">
      <sharedItems containsString="0" containsBlank="1" containsNumber="1" containsInteger="1" minValue="0" maxValue="1040"/>
    </cacheField>
    <cacheField name="May" numFmtId="0">
      <sharedItems containsString="0" containsBlank="1" containsNumber="1" containsInteger="1" minValue="0" maxValue="1000"/>
    </cacheField>
    <cacheField name="Jun" numFmtId="0">
      <sharedItems containsString="0" containsBlank="1" containsNumber="1" containsInteger="1" minValue="0" maxValue="504"/>
    </cacheField>
    <cacheField name="Jul" numFmtId="0">
      <sharedItems containsString="0" containsBlank="1" containsNumber="1" containsInteger="1" minValue="0" maxValue="1008"/>
    </cacheField>
    <cacheField name="Ago" numFmtId="0">
      <sharedItems containsString="0" containsBlank="1" containsNumber="1" containsInteger="1" minValue="0" maxValue="1008"/>
    </cacheField>
    <cacheField name="Sep" numFmtId="0">
      <sharedItems containsString="0" containsBlank="1" containsNumber="1" containsInteger="1" minValue="0" maxValue="1040"/>
    </cacheField>
    <cacheField name="Oct" numFmtId="0">
      <sharedItems containsString="0" containsBlank="1" containsNumber="1" containsInteger="1" minValue="0" maxValue="1040"/>
    </cacheField>
    <cacheField name="Nov" numFmtId="0">
      <sharedItems containsString="0" containsBlank="1" containsNumber="1" containsInteger="1" minValue="0" maxValue="841"/>
    </cacheField>
    <cacheField name="Dic" numFmtId="0">
      <sharedItems containsString="0" containsBlank="1" containsNumber="1" containsInteger="1" minValue="0" maxValue="740"/>
    </cacheField>
    <cacheField name="Total 1er.Id.Ppto" numFmtId="0">
      <sharedItems containsString="0" containsBlank="1" containsNumber="1" containsInteger="1" minValue="0" maxValue="4205"/>
    </cacheField>
    <cacheField name="Ene2" numFmtId="0">
      <sharedItems containsString="0" containsBlank="1" containsNumber="1" containsInteger="1" minValue="0" maxValue="708"/>
    </cacheField>
    <cacheField name="Feb2" numFmtId="0">
      <sharedItems containsString="0" containsBlank="1" containsNumber="1" containsInteger="1" minValue="0" maxValue="790"/>
    </cacheField>
    <cacheField name="Mar2" numFmtId="0">
      <sharedItems containsString="0" containsBlank="1" containsNumber="1" containsInteger="1" minValue="0" maxValue="0"/>
    </cacheField>
    <cacheField name="Abr2" numFmtId="0">
      <sharedItems containsString="0" containsBlank="1" containsNumber="1" containsInteger="1" minValue="0" maxValue="0"/>
    </cacheField>
    <cacheField name="May2" numFmtId="0">
      <sharedItems containsString="0" containsBlank="1" containsNumber="1" containsInteger="1" minValue="0" maxValue="0"/>
    </cacheField>
    <cacheField name="Jun2" numFmtId="0">
      <sharedItems containsString="0" containsBlank="1" containsNumber="1" containsInteger="1" minValue="0" maxValue="0"/>
    </cacheField>
    <cacheField name="Jul2" numFmtId="0">
      <sharedItems containsString="0" containsBlank="1" containsNumber="1" containsInteger="1" minValue="0" maxValue="0"/>
    </cacheField>
    <cacheField name="Ago2" numFmtId="0">
      <sharedItems containsString="0" containsBlank="1" containsNumber="1" containsInteger="1" minValue="0" maxValue="0"/>
    </cacheField>
    <cacheField name="Sep2" numFmtId="0">
      <sharedItems containsString="0" containsBlank="1" containsNumber="1" containsInteger="1" minValue="0" maxValue="0"/>
    </cacheField>
    <cacheField name="Oct2" numFmtId="0">
      <sharedItems containsString="0" containsBlank="1" containsNumber="1" containsInteger="1" minValue="0" maxValue="0"/>
    </cacheField>
    <cacheField name="Nov2" numFmtId="0">
      <sharedItems containsString="0" containsBlank="1" containsNumber="1" containsInteger="1" minValue="0" maxValue="0"/>
    </cacheField>
    <cacheField name="Dic2" numFmtId="0">
      <sharedItems containsString="0" containsBlank="1" containsNumber="1" containsInteger="1" minValue="0" maxValue="0"/>
    </cacheField>
    <cacheField name="Total 2do.Id.Ppto" numFmtId="0">
      <sharedItems containsString="0" containsBlank="1" containsNumber="1" containsInteger="1" minValue="0" maxValue="790"/>
    </cacheField>
    <cacheField name="Prom.Pond" numFmtId="0">
      <sharedItems containsString="0" containsBlank="1" containsNumber="1" minValue="0" maxValue="59"/>
    </cacheField>
    <cacheField name="Total UM" numFmtId="0">
      <sharedItems containsString="0" containsBlank="1" containsNumber="1" containsInteger="1" minValue="0" maxValue="4205"/>
    </cacheField>
    <cacheField name="Total Kilos" numFmtId="164">
      <sharedItems containsString="0" containsBlank="1" containsNumber="1" minValue="0" maxValue="55506"/>
    </cacheField>
    <cacheField name="Total Valor" numFmtId="0">
      <sharedItems containsString="0" containsBlank="1" containsNumber="1" minValue="0" maxValue="222865"/>
    </cacheField>
    <cacheField name="Gasto Comerc" numFmtId="0">
      <sharedItems containsString="0" containsBlank="1" containsNumber="1" minValue="0" maxValue="2.94"/>
    </cacheField>
    <cacheField name="Mon GC" numFmtId="0">
      <sharedItems containsBlank="1"/>
    </cacheField>
    <cacheField name="factor conversión" numFmtId="165">
      <sharedItems containsString="0" containsBlank="1" containsNumber="1" minValue="10.8" maxValue="14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0"/>
    <s v="Green Maraschino Cherries, 18-20mm,A10Litografia"/>
    <s v="CJ"/>
    <s v="Firme"/>
    <s v="Cerezas"/>
    <s v="Marrasquinos"/>
    <s v="Cerezas Marrasquinos y Otros"/>
    <x v="0"/>
    <n v="0"/>
    <n v="0"/>
    <n v="0"/>
    <n v="40"/>
    <n v="0"/>
    <n v="0"/>
    <n v="0"/>
    <n v="40"/>
    <n v="0"/>
    <n v="0"/>
    <n v="0"/>
    <n v="40"/>
    <n v="120"/>
    <n v="0"/>
    <n v="0"/>
    <n v="0"/>
    <n v="0"/>
    <n v="0"/>
    <n v="0"/>
    <n v="0"/>
    <n v="0"/>
    <n v="0"/>
    <n v="0"/>
    <n v="0"/>
    <n v="0"/>
    <n v="0"/>
    <n v="47.88"/>
    <n v="120"/>
    <n v="1584.0000000000002"/>
    <n v="5745.6"/>
    <n v="0.87"/>
    <s v="USE"/>
    <n v="13.200000000000001"/>
  </r>
  <r>
    <x v="0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1"/>
    <s v="Red Maraschino Cherries, 22-24 mm, A10 Litografi"/>
    <s v="CJ"/>
    <s v="Firme"/>
    <s v="Cerezas"/>
    <s v="Marrasquinos"/>
    <s v="Cerezas Marrasquinos y Otros"/>
    <x v="0"/>
    <n v="0"/>
    <n v="0"/>
    <n v="0"/>
    <n v="370"/>
    <n v="0"/>
    <n v="370"/>
    <n v="0"/>
    <n v="370"/>
    <n v="0"/>
    <n v="370"/>
    <n v="0"/>
    <n v="370"/>
    <n v="1850"/>
    <n v="0"/>
    <n v="0"/>
    <n v="0"/>
    <n v="0"/>
    <n v="0"/>
    <n v="0"/>
    <n v="0"/>
    <n v="0"/>
    <n v="0"/>
    <n v="0"/>
    <n v="0"/>
    <n v="0"/>
    <n v="0"/>
    <n v="47.88"/>
    <n v="1850"/>
    <n v="24420"/>
    <n v="88578"/>
    <n v="0.87"/>
    <s v="USE"/>
    <n v="13.2"/>
  </r>
  <r>
    <x v="0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2"/>
    <s v="Red Maraschino Cherries, 22-24mm,A10Litografiada"/>
    <s v="CJ"/>
    <s v="Firme"/>
    <s v="Cerezas"/>
    <s v="Marrasquinos"/>
    <s v="Cerezas Marrasquinos y Otros"/>
    <x v="0"/>
    <n v="0"/>
    <n v="0"/>
    <n v="0"/>
    <n v="398"/>
    <n v="0"/>
    <n v="438"/>
    <n v="0"/>
    <n v="398"/>
    <n v="0"/>
    <n v="438"/>
    <n v="0"/>
    <n v="398"/>
    <n v="2070"/>
    <n v="0"/>
    <n v="0"/>
    <n v="0"/>
    <n v="0"/>
    <n v="0"/>
    <n v="0"/>
    <n v="0"/>
    <n v="0"/>
    <n v="0"/>
    <n v="0"/>
    <n v="0"/>
    <n v="0"/>
    <n v="0"/>
    <n v="47.88"/>
    <n v="2070"/>
    <n v="27324"/>
    <n v="99111.6"/>
    <n v="0.87"/>
    <s v="USE"/>
    <n v="13.2"/>
  </r>
  <r>
    <x v="0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3"/>
    <s v="Red MaraschinoCherries18-20mm Pitted,Stem A10LI"/>
    <s v="CJ"/>
    <s v="Firme"/>
    <s v="Cerezas"/>
    <s v="Marrasquinos"/>
    <s v="Cerezas Marrasquinos y Otros"/>
    <x v="1"/>
    <n v="0"/>
    <n v="0"/>
    <n v="0"/>
    <n v="200"/>
    <n v="0"/>
    <n v="200"/>
    <n v="0"/>
    <n v="200"/>
    <n v="0"/>
    <n v="200"/>
    <n v="0"/>
    <n v="200"/>
    <n v="1000"/>
    <n v="0"/>
    <n v="0"/>
    <n v="0"/>
    <n v="0"/>
    <n v="0"/>
    <n v="0"/>
    <n v="0"/>
    <n v="0"/>
    <n v="0"/>
    <n v="0"/>
    <n v="0"/>
    <n v="0"/>
    <n v="0"/>
    <n v="51.53"/>
    <n v="1000"/>
    <n v="12000"/>
    <n v="51530"/>
    <n v="0.85"/>
    <s v="USE"/>
    <n v="1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0"/>
    <s v="Green Maraschino Cherries, 18-20mm,A10Litografia"/>
    <s v="CJ"/>
    <s v="Firme"/>
    <s v="Cerezas"/>
    <s v="Marrasquinos"/>
    <s v="Cerezas Marrasquinos y Otros"/>
    <x v="0"/>
    <n v="0"/>
    <n v="0"/>
    <n v="0"/>
    <n v="0"/>
    <n v="40"/>
    <n v="0"/>
    <n v="0"/>
    <n v="0"/>
    <n v="40"/>
    <n v="0"/>
    <n v="0"/>
    <n v="0"/>
    <n v="80"/>
    <n v="0"/>
    <n v="0"/>
    <n v="0"/>
    <n v="0"/>
    <n v="0"/>
    <n v="0"/>
    <n v="0"/>
    <n v="0"/>
    <n v="0"/>
    <n v="0"/>
    <n v="0"/>
    <n v="0"/>
    <n v="0"/>
    <n v="50.5"/>
    <n v="120"/>
    <n v="1584.0000000000002"/>
    <n v="5745.6"/>
    <n v="0.87"/>
    <s v="USE"/>
    <n v="13.200000000000001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1"/>
    <s v="Red Maraschino Cherries, 22-24 mm, A10 Litografi"/>
    <s v="CJ"/>
    <s v="Firme"/>
    <s v="Cerezas"/>
    <s v="Marrasquinos"/>
    <s v="Cerezas Marrasquinos y Otros"/>
    <x v="0"/>
    <n v="0"/>
    <n v="0"/>
    <n v="0"/>
    <n v="0"/>
    <n v="370"/>
    <n v="0"/>
    <n v="370"/>
    <n v="0"/>
    <n v="0"/>
    <n v="0"/>
    <n v="0"/>
    <n v="0"/>
    <n v="740"/>
    <n v="0"/>
    <n v="0"/>
    <n v="0"/>
    <n v="0"/>
    <n v="0"/>
    <n v="0"/>
    <n v="0"/>
    <n v="0"/>
    <n v="0"/>
    <n v="0"/>
    <n v="0"/>
    <n v="0"/>
    <n v="0"/>
    <n v="50.5"/>
    <n v="1850"/>
    <n v="24420"/>
    <n v="88578"/>
    <n v="0.87"/>
    <s v="USE"/>
    <n v="13.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2"/>
    <s v="Red Maraschino Cherries, 22-24 mm, A10 Litografi"/>
    <s v="CJ"/>
    <s v="Firme"/>
    <s v="Cerezas"/>
    <s v="Marrasquinos"/>
    <s v="Cerezas Marrasquinos y Otros"/>
    <x v="0"/>
    <n v="0"/>
    <n v="0"/>
    <n v="0"/>
    <n v="0"/>
    <n v="0"/>
    <n v="0"/>
    <n v="0"/>
    <n v="0"/>
    <n v="370"/>
    <n v="0"/>
    <n v="370"/>
    <n v="0"/>
    <n v="740"/>
    <n v="0"/>
    <n v="0"/>
    <n v="0"/>
    <n v="0"/>
    <n v="0"/>
    <n v="0"/>
    <n v="0"/>
    <n v="0"/>
    <n v="0"/>
    <n v="0"/>
    <n v="0"/>
    <n v="0"/>
    <n v="0"/>
    <n v="50.5"/>
    <n v="1850"/>
    <n v="24420"/>
    <n v="88578"/>
    <n v="0.87"/>
    <s v="USE"/>
    <n v="13.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1"/>
    <s v="Red Maraschino Cherries, 22-24mm,A10Litografiada"/>
    <s v="CJ"/>
    <s v="Firme"/>
    <s v="Cerezas"/>
    <s v="Marrasquinos"/>
    <s v="Cerezas Marrasquinos y Otros"/>
    <x v="0"/>
    <n v="0"/>
    <n v="0"/>
    <n v="0"/>
    <n v="0"/>
    <n v="398"/>
    <n v="0"/>
    <n v="0"/>
    <n v="0"/>
    <n v="0"/>
    <n v="0"/>
    <n v="0"/>
    <n v="0"/>
    <n v="398"/>
    <n v="0"/>
    <n v="0"/>
    <n v="0"/>
    <n v="0"/>
    <n v="0"/>
    <n v="0"/>
    <n v="0"/>
    <n v="0"/>
    <n v="0"/>
    <n v="0"/>
    <n v="0"/>
    <n v="0"/>
    <n v="0"/>
    <n v="50.5"/>
    <n v="2070"/>
    <n v="27324"/>
    <n v="99111.6"/>
    <n v="0.87"/>
    <s v="USE"/>
    <n v="13.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2"/>
    <s v="Red Maraschino Cherries, 22-24mm,A10Litografiada"/>
    <s v="CJ"/>
    <s v="Firme"/>
    <s v="Cerezas"/>
    <s v="Marrasquinos"/>
    <s v="Cerezas Marrasquinos y Otros"/>
    <x v="0"/>
    <n v="0"/>
    <n v="0"/>
    <n v="0"/>
    <n v="0"/>
    <n v="0"/>
    <n v="0"/>
    <n v="438"/>
    <n v="0"/>
    <n v="398"/>
    <n v="0"/>
    <n v="438"/>
    <n v="0"/>
    <n v="1274"/>
    <n v="0"/>
    <n v="0"/>
    <n v="0"/>
    <n v="0"/>
    <n v="0"/>
    <n v="0"/>
    <n v="0"/>
    <n v="0"/>
    <n v="0"/>
    <n v="0"/>
    <n v="0"/>
    <n v="0"/>
    <n v="0"/>
    <n v="50.5"/>
    <n v="2070"/>
    <n v="27324"/>
    <n v="99111.6"/>
    <n v="0.87"/>
    <s v="USE"/>
    <n v="13.2"/>
  </r>
  <r>
    <x v="1"/>
    <n v="200"/>
    <s v="AGROINDUSTRIAL SURFRUT L"/>
    <s v="1801-181A"/>
    <s v="Presupuesto 2018 Ene-Dic-Presupuesto 2019 Ene-Abril"/>
    <d v="2017-09-22T00:00:00"/>
    <s v="no"/>
    <s v="EC0019"/>
    <x v="0"/>
    <s v="Ecuador"/>
    <s v="Latin Am"/>
    <s v="EC0019"/>
    <s v="Bioalimentos Cia.ltda.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200"/>
    <n v="0"/>
    <n v="200"/>
    <n v="0"/>
    <n v="200"/>
    <n v="0"/>
    <n v="200"/>
    <n v="0"/>
    <n v="800"/>
    <n v="0"/>
    <n v="0"/>
    <n v="0"/>
    <n v="0"/>
    <n v="0"/>
    <n v="0"/>
    <n v="0"/>
    <n v="0"/>
    <n v="0"/>
    <n v="0"/>
    <n v="0"/>
    <n v="0"/>
    <n v="0"/>
    <n v="54.5"/>
    <n v="1000"/>
    <n v="12000"/>
    <n v="51530"/>
    <n v="0.85"/>
    <s v="USE"/>
    <n v="12"/>
  </r>
  <r>
    <x v="0"/>
    <n v="200"/>
    <s v="AGROINDUSTRIAL SURFRUT L"/>
    <s v="1801-181A"/>
    <s v="Presupuesto 2018 Ene-Dic-Presupuesto 2019 Ene-Abril"/>
    <d v="2017-09-22T00:00:00"/>
    <s v="no"/>
    <s v="LA0001"/>
    <x v="1"/>
    <s v="Mexico"/>
    <s v="Latin Am"/>
    <s v="LA0001"/>
    <s v="clientes varios Lat. America"/>
    <x v="4"/>
    <s v="Red Maraschino Cherries, 22-24 mm, A8"/>
    <s v="CJ"/>
    <s v="Firme"/>
    <s v="Cerezas"/>
    <s v="Marrasquinos"/>
    <s v="Cerezas Marrasquinos y Otros"/>
    <x v="0"/>
    <n v="0"/>
    <n v="0"/>
    <n v="0"/>
    <n v="0"/>
    <n v="0"/>
    <n v="0"/>
    <n v="1008"/>
    <n v="1008"/>
    <n v="0"/>
    <n v="0"/>
    <n v="0"/>
    <n v="0"/>
    <n v="2016"/>
    <n v="0"/>
    <n v="0"/>
    <n v="0"/>
    <n v="0"/>
    <n v="0"/>
    <n v="0"/>
    <n v="0"/>
    <n v="0"/>
    <n v="0"/>
    <n v="0"/>
    <n v="0"/>
    <n v="0"/>
    <n v="0"/>
    <n v="42.86"/>
    <n v="2016"/>
    <n v="21772.800000000003"/>
    <n v="86405.759999999995"/>
    <n v="1.79"/>
    <s v="USE"/>
    <n v="10.8"/>
  </r>
  <r>
    <x v="1"/>
    <n v="200"/>
    <s v="AGROINDUSTRIAL SURFRUT L"/>
    <s v="1801-181A"/>
    <s v="Presupuesto 2018 Ene-Dic-Presupuesto 2019 Ene-Abril"/>
    <d v="2017-09-22T00:00:00"/>
    <s v="no"/>
    <s v="LA0001"/>
    <x v="1"/>
    <s v="Mexico"/>
    <s v="Latin Am"/>
    <s v="LA0001"/>
    <s v="clientes varios Lat. America"/>
    <x v="4"/>
    <s v="Red Maraschino Cherries, 22-24 mm, A8"/>
    <s v="CJ"/>
    <s v="Firme"/>
    <s v="Cerezas"/>
    <s v="Marrasquinos"/>
    <s v="Cerezas Marrasquinos y Otros"/>
    <x v="0"/>
    <n v="0"/>
    <n v="0"/>
    <n v="0"/>
    <n v="0"/>
    <n v="0"/>
    <n v="0"/>
    <n v="1008"/>
    <n v="1008"/>
    <n v="0"/>
    <n v="0"/>
    <n v="0"/>
    <n v="0"/>
    <n v="2016"/>
    <n v="0"/>
    <n v="0"/>
    <n v="0"/>
    <n v="0"/>
    <n v="0"/>
    <n v="0"/>
    <n v="0"/>
    <n v="0"/>
    <n v="0"/>
    <n v="0"/>
    <n v="0"/>
    <n v="0"/>
    <n v="0"/>
    <n v="42.86"/>
    <n v="2016"/>
    <n v="21772.800000000003"/>
    <n v="86405.759999999995"/>
    <n v="1.79"/>
    <s v="USE"/>
    <n v="10.8"/>
  </r>
  <r>
    <x v="0"/>
    <n v="200"/>
    <s v="AGROINDUSTRIAL SURFRUT L"/>
    <s v="1801-181A"/>
    <s v="Presupuesto 2018 Ene-Dic-Presupuesto 2019 Ene-Abril"/>
    <d v="2017-09-22T00:00:00"/>
    <s v="no"/>
    <s v="BR0045"/>
    <x v="2"/>
    <s v="Brazil"/>
    <s v="Latin Am"/>
    <s v="BR0045"/>
    <s v="Companhia Brasileira de"/>
    <x v="5"/>
    <s v="MARR. TROZO COMPRA S/CZO S/PALO"/>
    <s v="KG"/>
    <s v="Firme"/>
    <s v="Cerezas"/>
    <s v="Marrasquinos"/>
    <s v="Cerezas Marrasquinos y Otros"/>
    <x v="2"/>
    <n v="0"/>
    <n v="0"/>
    <n v="0"/>
    <n v="0"/>
    <n v="0"/>
    <n v="0"/>
    <n v="0"/>
    <n v="0"/>
    <n v="361"/>
    <n v="0"/>
    <n v="361"/>
    <n v="0"/>
    <n v="722"/>
    <n v="0"/>
    <n v="0"/>
    <n v="0"/>
    <n v="0"/>
    <n v="0"/>
    <n v="0"/>
    <n v="0"/>
    <n v="0"/>
    <n v="0"/>
    <n v="0"/>
    <n v="0"/>
    <n v="0"/>
    <n v="0"/>
    <n v="45.51"/>
    <n v="722"/>
    <n v="10396.800000000001"/>
    <n v="32858.22"/>
    <n v="1.8"/>
    <s v="USE"/>
    <n v="14.4"/>
  </r>
  <r>
    <x v="1"/>
    <n v="200"/>
    <s v="AGROINDUSTRIAL SURFRUT L"/>
    <s v="1801-181A"/>
    <s v="Presupuesto 2018 Ene-Dic-Presupuesto 2019 Ene-Abril"/>
    <d v="2018-04-09T00:00:00"/>
    <m/>
    <s v="BR0045"/>
    <x v="2"/>
    <s v="Brazil"/>
    <s v="Latin Am"/>
    <s v="BR0045"/>
    <s v="Companhia Brasileira de"/>
    <x v="6"/>
    <s v="Red Maraschino Cherries, Broken,A10"/>
    <s v="CJ"/>
    <s v="Firme"/>
    <s v="Cerezas"/>
    <s v="Marrasquinos"/>
    <s v="Cerezas Marrasquinos y Otros"/>
    <x v="2"/>
    <m/>
    <m/>
    <n v="12"/>
    <m/>
    <m/>
    <m/>
    <m/>
    <m/>
    <m/>
    <m/>
    <m/>
    <m/>
    <n v="12"/>
    <m/>
    <m/>
    <m/>
    <m/>
    <m/>
    <m/>
    <m/>
    <m/>
    <m/>
    <m/>
    <m/>
    <m/>
    <n v="0"/>
    <n v="55"/>
    <n v="12"/>
    <n v="172.8"/>
    <n v="660"/>
    <m/>
    <s v="USE"/>
    <n v="14.4"/>
  </r>
  <r>
    <x v="0"/>
    <n v="200"/>
    <s v="AGROINDUSTRIAL SURFRUT L"/>
    <s v="1801-181A"/>
    <s v="Presupuesto 2018 Ene-Dic-Presupuesto 2019 Ene-Abril"/>
    <d v="2017-09-22T00:00:00"/>
    <s v="no"/>
    <s v="BR0045"/>
    <x v="2"/>
    <s v="Brazil"/>
    <s v="Latin Am"/>
    <s v="BR0045"/>
    <s v="Companhia Brasileira de"/>
    <x v="7"/>
    <s v="Red Maraschino Cherries, Broken,A10 Litografiada"/>
    <s v="CJ"/>
    <s v="Firme"/>
    <s v="Cerezas"/>
    <s v="Marrasquinos"/>
    <s v="Cerezas Marrasquinos y Otros"/>
    <x v="2"/>
    <n v="0"/>
    <n v="0"/>
    <n v="0"/>
    <n v="0"/>
    <n v="361"/>
    <n v="0"/>
    <n v="361"/>
    <n v="0"/>
    <n v="0"/>
    <n v="0"/>
    <n v="0"/>
    <n v="0"/>
    <n v="722"/>
    <n v="0"/>
    <n v="0"/>
    <n v="0"/>
    <n v="0"/>
    <n v="0"/>
    <n v="0"/>
    <n v="0"/>
    <n v="0"/>
    <n v="0"/>
    <n v="0"/>
    <n v="0"/>
    <n v="0"/>
    <n v="0"/>
    <n v="46.01"/>
    <n v="722"/>
    <n v="10396.800000000001"/>
    <n v="33219.22"/>
    <n v="1.8"/>
    <s v="USE"/>
    <n v="14.4"/>
  </r>
  <r>
    <x v="1"/>
    <n v="200"/>
    <s v="AGROINDUSTRIAL SURFRUT L"/>
    <s v="1801-181A"/>
    <s v="Presupuesto 2018 Ene-Dic-Presupuesto 2019 Ene-Abril"/>
    <d v="2018-04-09T00:00:00"/>
    <m/>
    <s v="BR0045"/>
    <x v="2"/>
    <s v="Brazil"/>
    <s v="Latin Am"/>
    <s v="BR0045"/>
    <s v="Companhia Brasileira de"/>
    <x v="7"/>
    <s v="Red Maraschino Cherries, Broken,A10 Litografiada"/>
    <s v="CJ"/>
    <s v="Firme"/>
    <s v="Otros"/>
    <s v="Marrasquinos"/>
    <s v="Cerezas Marrasquinos y Otros"/>
    <x v="2"/>
    <m/>
    <m/>
    <n v="492"/>
    <m/>
    <m/>
    <n v="504"/>
    <m/>
    <m/>
    <m/>
    <n v="504"/>
    <m/>
    <m/>
    <n v="1500"/>
    <m/>
    <m/>
    <m/>
    <m/>
    <m/>
    <m/>
    <m/>
    <m/>
    <m/>
    <m/>
    <m/>
    <m/>
    <n v="0"/>
    <n v="55"/>
    <n v="1500"/>
    <n v="21600"/>
    <n v="82500"/>
    <m/>
    <s v="USE"/>
    <n v="14.4"/>
  </r>
  <r>
    <x v="0"/>
    <n v="200"/>
    <s v="AGROINDUSTRIAL SURFRUT L"/>
    <s v="1801-181A"/>
    <s v="Presupuesto 2018 Ene-Dic-Presupuesto 2019 Ene-Abril"/>
    <d v="2017-09-22T00:00:00"/>
    <s v="no"/>
    <s v="BR0045"/>
    <x v="2"/>
    <s v="Brazil"/>
    <s v="Latin Am"/>
    <s v="BR0045"/>
    <s v="Companhia Brasileira de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200"/>
    <n v="0"/>
    <n v="200"/>
    <n v="0"/>
    <n v="200"/>
    <n v="0"/>
    <n v="200"/>
    <n v="0"/>
    <n v="800"/>
    <n v="0"/>
    <n v="0"/>
    <n v="0"/>
    <n v="0"/>
    <n v="0"/>
    <n v="0"/>
    <n v="0"/>
    <n v="0"/>
    <n v="0"/>
    <n v="0"/>
    <n v="0"/>
    <n v="0"/>
    <n v="0"/>
    <n v="50.16"/>
    <n v="800"/>
    <n v="9600"/>
    <n v="40128"/>
    <n v="2.04"/>
    <s v="USE"/>
    <n v="12"/>
  </r>
  <r>
    <x v="1"/>
    <n v="200"/>
    <s v="AGROINDUSTRIAL SURFRUT L"/>
    <s v="1801-181A"/>
    <s v="Presupuesto 2018 Ene-Dic-Presupuesto 2019 Ene-Abril"/>
    <d v="2018-04-09T00:00:00"/>
    <m/>
    <s v="BR0045"/>
    <x v="2"/>
    <s v="Brazil"/>
    <s v="Latin Am"/>
    <s v="BR0045"/>
    <s v="Companhia Brasileira de"/>
    <x v="8"/>
    <s v="Red MaraschinoCherries20-22mm Pitted,StemA10LI"/>
    <s v="CJ"/>
    <s v="Firme"/>
    <s v="Cerezas"/>
    <s v="Marrasquinos"/>
    <s v="Cerezas Marrasquinos y Otros"/>
    <x v="1"/>
    <m/>
    <m/>
    <n v="168"/>
    <m/>
    <m/>
    <n v="168"/>
    <m/>
    <m/>
    <m/>
    <n v="168"/>
    <m/>
    <m/>
    <n v="504"/>
    <m/>
    <m/>
    <m/>
    <m/>
    <m/>
    <m/>
    <m/>
    <m/>
    <m/>
    <m/>
    <m/>
    <m/>
    <n v="0"/>
    <n v="59"/>
    <n v="504"/>
    <n v="6048"/>
    <n v="29736"/>
    <m/>
    <s v="USE"/>
    <n v="12"/>
  </r>
  <r>
    <x v="0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9"/>
    <s v="Green Maraschino Cherries, 22-24 mm, A8"/>
    <s v="CJ"/>
    <s v="Firme"/>
    <s v="Cerezas"/>
    <s v="Marrasquinos"/>
    <s v="Cerezas Marrasquinos y Otros"/>
    <x v="0"/>
    <n v="0"/>
    <n v="0"/>
    <n v="0"/>
    <n v="0"/>
    <n v="100"/>
    <n v="0"/>
    <n v="0"/>
    <n v="0"/>
    <n v="0"/>
    <n v="0"/>
    <n v="100"/>
    <n v="0"/>
    <n v="200"/>
    <n v="0"/>
    <n v="0"/>
    <n v="0"/>
    <n v="0"/>
    <n v="0"/>
    <n v="0"/>
    <n v="0"/>
    <n v="0"/>
    <n v="0"/>
    <n v="0"/>
    <n v="0"/>
    <n v="0"/>
    <n v="0"/>
    <n v="45.6"/>
    <n v="200"/>
    <n v="2160"/>
    <n v="9120"/>
    <n v="2.38"/>
    <s v="USE"/>
    <n v="10.8"/>
  </r>
  <r>
    <x v="1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10"/>
    <s v="Green Maraschino Cherries, 22-24 mm, A8"/>
    <s v="CJ"/>
    <s v="Firme"/>
    <s v="Cerezas"/>
    <s v="Marrasquinos"/>
    <s v="Cerezas Marrasquinos y Otros"/>
    <x v="0"/>
    <n v="0"/>
    <n v="0"/>
    <n v="0"/>
    <n v="0"/>
    <n v="10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  <n v="0"/>
    <n v="0"/>
    <n v="48"/>
    <n v="200"/>
    <n v="2160"/>
    <n v="9120"/>
    <n v="2.38"/>
    <s v="USE"/>
    <n v="10.8"/>
  </r>
  <r>
    <x v="1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9"/>
    <s v="Green Maraschino Cherries, 22-24 mm, A8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100"/>
    <n v="0"/>
    <n v="100"/>
    <n v="0"/>
    <n v="0"/>
    <n v="0"/>
    <n v="0"/>
    <n v="0"/>
    <n v="0"/>
    <n v="0"/>
    <n v="0"/>
    <n v="0"/>
    <n v="0"/>
    <n v="0"/>
    <n v="0"/>
    <n v="0"/>
    <n v="48"/>
    <n v="200"/>
    <n v="2160"/>
    <n v="9120"/>
    <n v="2.38"/>
    <s v="USE"/>
    <n v="10.8"/>
  </r>
  <r>
    <x v="0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4"/>
    <s v="Red Maraschino Cherries, 22-24 mm, A8"/>
    <s v="CJ"/>
    <s v="Firme"/>
    <s v="Cerezas"/>
    <s v="Marrasquinos"/>
    <s v="Cerezas Marrasquinos y Otros"/>
    <x v="0"/>
    <n v="0"/>
    <n v="0"/>
    <n v="0"/>
    <n v="0"/>
    <n v="550"/>
    <n v="0"/>
    <n v="0"/>
    <n v="0"/>
    <n v="0"/>
    <n v="0"/>
    <n v="550"/>
    <n v="0"/>
    <n v="1100"/>
    <n v="0"/>
    <n v="0"/>
    <n v="0"/>
    <n v="0"/>
    <n v="0"/>
    <n v="0"/>
    <n v="0"/>
    <n v="0"/>
    <n v="0"/>
    <n v="0"/>
    <n v="0"/>
    <n v="0"/>
    <n v="0"/>
    <n v="45.6"/>
    <n v="1100"/>
    <n v="11880"/>
    <n v="50160"/>
    <n v="2.38"/>
    <s v="USE"/>
    <n v="10.8"/>
  </r>
  <r>
    <x v="1"/>
    <n v="200"/>
    <s v="AGROINDUSTRIAL SURFRUT L"/>
    <s v="1801-181A"/>
    <s v="Presupuesto 2018 Ene-Dic-Presupuesto 2019 Ene-Abril"/>
    <d v="2018-04-09T00:00:00"/>
    <m/>
    <s v="PY0001"/>
    <x v="3"/>
    <s v="PARAGUAY"/>
    <s v="Latin Am"/>
    <s v="PY0001"/>
    <s v="Cono Sur Levaduras del Py S."/>
    <x v="11"/>
    <s v="Red Maraschino Cherries, 22-24 mm, A8"/>
    <s v="CJ"/>
    <s v="Firme"/>
    <s v="Otros"/>
    <s v="Marrasquinos"/>
    <s v="Cerezas Marrasquinos y Otros"/>
    <x v="0"/>
    <n v="0"/>
    <n v="0"/>
    <n v="0"/>
    <n v="0"/>
    <n v="550"/>
    <n v="0"/>
    <n v="0"/>
    <n v="0"/>
    <n v="0"/>
    <n v="0"/>
    <n v="0"/>
    <m/>
    <n v="550"/>
    <m/>
    <m/>
    <m/>
    <m/>
    <m/>
    <m/>
    <m/>
    <m/>
    <m/>
    <m/>
    <m/>
    <m/>
    <n v="0"/>
    <n v="52.5"/>
    <n v="550"/>
    <n v="5940"/>
    <n v="28875"/>
    <m/>
    <s v="USE"/>
    <n v="10.8"/>
  </r>
  <r>
    <x v="1"/>
    <n v="200"/>
    <s v="AGROINDUSTRIAL SURFRUT L"/>
    <s v="1801-181A"/>
    <s v="Presupuesto 2018 Ene-Dic-Presupuesto 2019 Ene-Abril"/>
    <d v="2018-04-09T00:00:00"/>
    <m/>
    <s v="PY0001"/>
    <x v="3"/>
    <s v="PARAGUAY"/>
    <s v="Latin Am"/>
    <s v="PY0001"/>
    <s v="Cono Sur Levaduras del Py S."/>
    <x v="4"/>
    <s v="Red Maraschino Cherries, 22-24 mm, A8"/>
    <s v="CJ"/>
    <s v="Firme"/>
    <s v="Otros"/>
    <s v="Marrasquinos"/>
    <s v="Cerezas Marrasquinos y Otros"/>
    <x v="0"/>
    <n v="0"/>
    <n v="0"/>
    <n v="0"/>
    <n v="0"/>
    <n v="0"/>
    <n v="0"/>
    <n v="0"/>
    <n v="0"/>
    <n v="0"/>
    <n v="0"/>
    <n v="550"/>
    <m/>
    <n v="550"/>
    <m/>
    <m/>
    <m/>
    <m/>
    <m/>
    <m/>
    <m/>
    <m/>
    <m/>
    <m/>
    <m/>
    <m/>
    <n v="0"/>
    <n v="52.5"/>
    <n v="550"/>
    <n v="5940"/>
    <n v="28875"/>
    <m/>
    <s v="USE"/>
    <n v="10.8"/>
  </r>
  <r>
    <x v="0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150"/>
    <n v="0"/>
    <n v="0"/>
    <n v="0"/>
    <n v="0"/>
    <n v="0"/>
    <n v="150"/>
    <n v="0"/>
    <n v="300"/>
    <n v="0"/>
    <n v="0"/>
    <n v="0"/>
    <n v="0"/>
    <n v="0"/>
    <n v="0"/>
    <n v="0"/>
    <n v="0"/>
    <n v="0"/>
    <n v="0"/>
    <n v="0"/>
    <n v="0"/>
    <n v="0"/>
    <n v="51.07"/>
    <n v="300"/>
    <n v="3600"/>
    <n v="15321"/>
    <n v="2.5"/>
    <s v="USE"/>
    <n v="12"/>
  </r>
  <r>
    <x v="1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150"/>
    <n v="0"/>
    <n v="0"/>
    <n v="0"/>
    <n v="0"/>
    <n v="0"/>
    <n v="150"/>
    <n v="0"/>
    <n v="300"/>
    <n v="0"/>
    <n v="0"/>
    <n v="0"/>
    <n v="0"/>
    <n v="0"/>
    <n v="0"/>
    <n v="0"/>
    <n v="0"/>
    <n v="0"/>
    <n v="0"/>
    <n v="0"/>
    <n v="0"/>
    <n v="0"/>
    <n v="51.07"/>
    <n v="300"/>
    <n v="3600"/>
    <n v="15321"/>
    <n v="2.5"/>
    <s v="USE"/>
    <n v="12"/>
  </r>
  <r>
    <x v="2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9"/>
    <s v="Green Maraschino Cherries, 22-24 mm, A8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.6"/>
    <n v="200"/>
    <n v="2160"/>
    <n v="9120"/>
    <n v="2.38"/>
    <s v="USE"/>
    <n v="10.8"/>
  </r>
  <r>
    <x v="2"/>
    <n v="200"/>
    <s v="AGROINDUSTRIAL SURFRUT L"/>
    <s v="1801-181A"/>
    <s v="Presupuesto 2018 Ene-Dic-Presupuesto 2019 Ene-Abril"/>
    <d v="2018-04-09T00:00:00"/>
    <m/>
    <s v="PY0001"/>
    <x v="3"/>
    <s v="PARAGUAY"/>
    <s v="Latin Am"/>
    <s v="PY0001"/>
    <s v="Cono Sur Levaduras del Py S."/>
    <x v="4"/>
    <s v="Red Maraschino Cherries, 22-24 mm, A8"/>
    <s v="CJ"/>
    <s v="Firme"/>
    <s v="Otros"/>
    <s v="Marrasquinos"/>
    <s v="Cerezas Marrasquinos y Otros"/>
    <x v="0"/>
    <n v="850"/>
    <n v="0"/>
    <n v="0"/>
    <n v="0"/>
    <n v="0"/>
    <n v="0"/>
    <n v="0"/>
    <n v="0"/>
    <n v="0"/>
    <n v="0"/>
    <n v="0"/>
    <n v="0"/>
    <n v="850"/>
    <m/>
    <m/>
    <m/>
    <m/>
    <m/>
    <m/>
    <m/>
    <m/>
    <m/>
    <m/>
    <m/>
    <m/>
    <n v="0"/>
    <n v="52.5"/>
    <n v="1950"/>
    <n v="21060"/>
    <n v="102375"/>
    <m/>
    <s v="USE"/>
    <n v="10.8"/>
  </r>
  <r>
    <x v="2"/>
    <n v="200"/>
    <s v="AGROINDUSTRIAL SURFRUT L"/>
    <s v="1801-181A"/>
    <s v="Presupuesto 2018 Ene-Dic-Presupuesto 2019 Ene-Abril"/>
    <d v="2017-09-22T00:00:00"/>
    <s v="no"/>
    <s v="PY0001"/>
    <x v="3"/>
    <s v="PARAGUAY"/>
    <s v="Latin Am"/>
    <s v="PY0001"/>
    <s v="Cono Sur Levaduras del Py S.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.07"/>
    <n v="300"/>
    <n v="3600"/>
    <n v="15321"/>
    <n v="2.5"/>
    <s v="USE"/>
    <n v="1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13"/>
    <s v="Red Maraschino Cherries, &gt;24MM, A10, Litografia"/>
    <s v="CJ"/>
    <s v="Firme"/>
    <s v="Cerezas"/>
    <s v="Marrasquinos"/>
    <s v="Cerezas Marrasquinos y Otros"/>
    <x v="0"/>
    <m/>
    <m/>
    <n v="330"/>
    <m/>
    <m/>
    <n v="330"/>
    <m/>
    <m/>
    <m/>
    <n v="0"/>
    <m/>
    <m/>
    <n v="660"/>
    <m/>
    <m/>
    <m/>
    <m/>
    <m/>
    <m/>
    <m/>
    <m/>
    <m/>
    <m/>
    <m/>
    <m/>
    <n v="0"/>
    <n v="54"/>
    <n v="660"/>
    <n v="8712"/>
    <n v="35640"/>
    <m/>
    <s v="USE"/>
    <n v="13.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14"/>
    <s v="Red Maraschino Cherries, &gt;24MM, A10, Litografia"/>
    <s v="CJ"/>
    <s v="Firme"/>
    <s v="Cerezas"/>
    <s v="Marrasquinos"/>
    <s v="Cerezas Marrasquinos y Otros"/>
    <x v="0"/>
    <m/>
    <m/>
    <n v="0"/>
    <m/>
    <m/>
    <n v="0"/>
    <m/>
    <m/>
    <m/>
    <n v="330"/>
    <m/>
    <m/>
    <n v="330"/>
    <m/>
    <m/>
    <m/>
    <m/>
    <m/>
    <m/>
    <m/>
    <m/>
    <m/>
    <m/>
    <m/>
    <m/>
    <n v="0"/>
    <n v="54"/>
    <n v="330"/>
    <n v="4356"/>
    <n v="1782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81"/>
    <x v="4"/>
    <s v="Brazil"/>
    <s v="Latin Am"/>
    <s v="BR0081"/>
    <s v="COSTA ESMERALDA TRADING"/>
    <x v="1"/>
    <s v="Red Maraschino Cherries, 22-24 mm, A10 Litografi"/>
    <s v="CJ"/>
    <s v="Firme"/>
    <s v="Cerezas"/>
    <s v="Marrasquinos"/>
    <s v="Cerezas Marrasquinos y Otros"/>
    <x v="0"/>
    <n v="0"/>
    <n v="0"/>
    <n v="0"/>
    <n v="300"/>
    <n v="0"/>
    <n v="300"/>
    <n v="0"/>
    <n v="350"/>
    <n v="0"/>
    <n v="0"/>
    <n v="0"/>
    <n v="0"/>
    <n v="950"/>
    <n v="0"/>
    <n v="0"/>
    <n v="0"/>
    <n v="0"/>
    <n v="0"/>
    <n v="0"/>
    <n v="0"/>
    <n v="0"/>
    <n v="0"/>
    <n v="0"/>
    <n v="0"/>
    <n v="0"/>
    <n v="0"/>
    <n v="46.51"/>
    <n v="950"/>
    <n v="12540"/>
    <n v="44184.5"/>
    <n v="1.82"/>
    <s v="USE"/>
    <n v="13.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1"/>
    <s v="Red Maraschino Cherries, 22-24 mm, A10 Litografi"/>
    <s v="CJ"/>
    <s v="Firme"/>
    <s v="Cerezas"/>
    <s v="Marrasquinos"/>
    <s v="Cerezas Marrasquinos y Otros"/>
    <x v="0"/>
    <m/>
    <m/>
    <n v="260"/>
    <m/>
    <m/>
    <n v="260"/>
    <m/>
    <m/>
    <m/>
    <n v="0"/>
    <m/>
    <m/>
    <n v="520"/>
    <m/>
    <m/>
    <m/>
    <m/>
    <m/>
    <m/>
    <m/>
    <m/>
    <m/>
    <m/>
    <m/>
    <m/>
    <n v="0"/>
    <n v="54"/>
    <n v="520"/>
    <n v="6864"/>
    <n v="28080"/>
    <m/>
    <s v="USE"/>
    <n v="13.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2"/>
    <s v="Red Maraschino Cherries, 22-24 mm, A10 Litografi"/>
    <s v="CJ"/>
    <s v="Firme"/>
    <s v="Cerezas"/>
    <s v="Marrasquinos"/>
    <s v="Cerezas Marrasquinos y Otros"/>
    <x v="0"/>
    <m/>
    <m/>
    <n v="0"/>
    <m/>
    <m/>
    <n v="0"/>
    <m/>
    <m/>
    <m/>
    <n v="260"/>
    <m/>
    <m/>
    <n v="260"/>
    <m/>
    <m/>
    <m/>
    <m/>
    <m/>
    <m/>
    <m/>
    <m/>
    <m/>
    <m/>
    <m/>
    <m/>
    <n v="0"/>
    <n v="54"/>
    <n v="260"/>
    <n v="3432"/>
    <n v="1404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81"/>
    <x v="4"/>
    <s v="Brazil"/>
    <s v="Latin Am"/>
    <s v="BR0081"/>
    <s v="COSTA ESMERALDA TRADING"/>
    <x v="2"/>
    <s v="Red Maraschino Cherries, 22-24mm,A10Litografiada"/>
    <s v="CJ"/>
    <s v="Firme"/>
    <s v="Cerezas"/>
    <s v="Marrasquinos"/>
    <s v="Cerezas Marrasquinos y Otros"/>
    <x v="0"/>
    <n v="0"/>
    <n v="0"/>
    <n v="0"/>
    <n v="340"/>
    <n v="0"/>
    <n v="340"/>
    <n v="0"/>
    <n v="290"/>
    <n v="0"/>
    <n v="0"/>
    <n v="0"/>
    <n v="0"/>
    <n v="970"/>
    <n v="0"/>
    <n v="0"/>
    <n v="0"/>
    <n v="0"/>
    <n v="0"/>
    <n v="0"/>
    <n v="0"/>
    <n v="0"/>
    <n v="0"/>
    <n v="0"/>
    <n v="0"/>
    <n v="0"/>
    <n v="0"/>
    <n v="46.51"/>
    <n v="970"/>
    <n v="12804"/>
    <n v="45114.7"/>
    <n v="1.82"/>
    <s v="USE"/>
    <n v="13.2"/>
  </r>
  <r>
    <x v="0"/>
    <n v="200"/>
    <s v="AGROINDUSTRIAL SURFRUT L"/>
    <s v="1801-181A"/>
    <s v="Presupuesto 2018 Ene-Dic-Presupuesto 2019 Ene-Abril"/>
    <d v="2017-09-22T00:00:00"/>
    <s v="no"/>
    <s v="BR0081"/>
    <x v="4"/>
    <s v="Brazil"/>
    <s v="Latin Am"/>
    <s v="BR0081"/>
    <s v="COSTA ESMERALDA TRADING"/>
    <x v="7"/>
    <s v="Red Maraschino Cherries, Broken,A10 Litografiada"/>
    <s v="CJ"/>
    <s v="Firme"/>
    <s v="Cerezas"/>
    <s v="Marrasquinos"/>
    <s v="Cerezas Marrasquinos y Otros"/>
    <x v="2"/>
    <n v="0"/>
    <n v="0"/>
    <n v="100"/>
    <n v="0"/>
    <n v="100"/>
    <n v="0"/>
    <n v="100"/>
    <n v="0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44.69"/>
    <n v="300"/>
    <n v="4320"/>
    <n v="13407"/>
    <n v="1.7"/>
    <s v="USE"/>
    <n v="14.4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15"/>
    <s v="Red Maraschino Cherries, Broken,A10 Litografiada"/>
    <s v="CJ"/>
    <s v="Firme"/>
    <s v="Cerezas"/>
    <s v="Marrasquinos"/>
    <s v="Cerezas Marrasquinos y Otros"/>
    <x v="2"/>
    <m/>
    <m/>
    <n v="200"/>
    <m/>
    <m/>
    <n v="200"/>
    <m/>
    <m/>
    <m/>
    <n v="200"/>
    <m/>
    <m/>
    <n v="600"/>
    <m/>
    <m/>
    <m/>
    <m/>
    <m/>
    <m/>
    <m/>
    <m/>
    <m/>
    <m/>
    <m/>
    <m/>
    <n v="0"/>
    <n v="50.5"/>
    <n v="600"/>
    <n v="8640"/>
    <n v="30300"/>
    <m/>
    <s v="USE"/>
    <n v="14.4"/>
  </r>
  <r>
    <x v="0"/>
    <n v="200"/>
    <s v="AGROINDUSTRIAL SURFRUT L"/>
    <s v="1801-181A"/>
    <s v="Presupuesto 2018 Ene-Dic-Presupuesto 2019 Ene-Abril"/>
    <d v="2017-09-22T00:00:00"/>
    <s v="no"/>
    <s v="BR0081"/>
    <x v="4"/>
    <s v="Brazil"/>
    <s v="Latin Am"/>
    <s v="BR0081"/>
    <s v="COSTA ESMERALDA TRADING"/>
    <x v="3"/>
    <s v="Red MaraschinoCherries18-20mm Pitted,Stem A10LI"/>
    <s v="CJ"/>
    <s v="Firme"/>
    <s v="Cerezas"/>
    <s v="Marrasquinos"/>
    <s v="Cerezas Marrasquinos y Otros"/>
    <x v="1"/>
    <n v="0"/>
    <n v="0"/>
    <n v="0"/>
    <n v="300"/>
    <n v="0"/>
    <n v="300"/>
    <n v="0"/>
    <n v="300"/>
    <n v="0"/>
    <n v="0"/>
    <n v="0"/>
    <n v="0"/>
    <n v="900"/>
    <n v="0"/>
    <n v="0"/>
    <n v="0"/>
    <n v="0"/>
    <n v="0"/>
    <n v="0"/>
    <n v="0"/>
    <n v="0"/>
    <n v="0"/>
    <n v="0"/>
    <n v="0"/>
    <n v="0"/>
    <n v="0"/>
    <n v="50.16"/>
    <n v="900"/>
    <n v="10800"/>
    <n v="45144"/>
    <n v="1.94"/>
    <s v="USE"/>
    <n v="12"/>
  </r>
  <r>
    <x v="1"/>
    <n v="200"/>
    <s v="AGROINDUSTRIAL SURFRUT L"/>
    <s v="1801-181A"/>
    <s v="Presupuesto 2018 Ene-Dic-Presupuesto 2019 Ene-Abril"/>
    <d v="2018-04-09T00:00:00"/>
    <m/>
    <s v="BR0081"/>
    <x v="4"/>
    <s v="Brazil"/>
    <s v="Latin Am"/>
    <s v="BR0081"/>
    <s v="COSTA ESMERALDA TRADING"/>
    <x v="8"/>
    <s v="Red MaraschinoCherries20-22mm Pitted,StemA10LI"/>
    <s v="CJ"/>
    <s v="Firme"/>
    <s v="Cerezas"/>
    <s v="Marrasquinos"/>
    <s v="Cerezas Marrasquinos y Otros"/>
    <x v="1"/>
    <m/>
    <m/>
    <n v="250"/>
    <m/>
    <m/>
    <n v="250"/>
    <m/>
    <m/>
    <m/>
    <n v="250"/>
    <m/>
    <m/>
    <n v="750"/>
    <m/>
    <m/>
    <m/>
    <m/>
    <m/>
    <m/>
    <m/>
    <m/>
    <m/>
    <m/>
    <m/>
    <m/>
    <n v="0"/>
    <n v="59"/>
    <n v="750"/>
    <n v="9000"/>
    <n v="44250"/>
    <m/>
    <s v="USE"/>
    <n v="12"/>
  </r>
  <r>
    <x v="1"/>
    <n v="200"/>
    <s v="AGROINDUSTRIAL SURFRUT L"/>
    <s v="1801-181A"/>
    <s v="Presupuesto 2018 Ene-Dic-Presupuesto 2019 Ene-Abril"/>
    <d v="2018-04-09T00:00:00"/>
    <m/>
    <s v="BR0068"/>
    <x v="5"/>
    <s v="Brazil"/>
    <s v="Latin Am"/>
    <s v="BR0068"/>
    <s v="Freeway Comercio e Importaca"/>
    <x v="16"/>
    <s v="Red Maraschino Cherries, 22-24 mm, A10"/>
    <s v="CJ"/>
    <s v="Firme"/>
    <s v="Cerezas"/>
    <s v="Marrasquinos"/>
    <s v="Cerezas Marrasquinos y Otros"/>
    <x v="0"/>
    <m/>
    <m/>
    <m/>
    <n v="1040"/>
    <m/>
    <m/>
    <m/>
    <m/>
    <n v="0"/>
    <m/>
    <m/>
    <m/>
    <n v="1040"/>
    <m/>
    <m/>
    <m/>
    <m/>
    <m/>
    <m/>
    <m/>
    <m/>
    <m/>
    <m/>
    <m/>
    <m/>
    <n v="0"/>
    <n v="54"/>
    <n v="1040"/>
    <n v="13728"/>
    <n v="56160"/>
    <m/>
    <s v="USE"/>
    <n v="13.2"/>
  </r>
  <r>
    <x v="1"/>
    <n v="200"/>
    <s v="AGROINDUSTRIAL SURFRUT L"/>
    <s v="1801-181A"/>
    <s v="Presupuesto 2018 Ene-Dic-Presupuesto 2019 Ene-Abril"/>
    <d v="2018-04-09T00:00:00"/>
    <m/>
    <s v="BR0068"/>
    <x v="5"/>
    <s v="Brazil"/>
    <s v="Latin Am"/>
    <s v="BR0068"/>
    <s v="Freeway Comercio e Importaca"/>
    <x v="17"/>
    <s v="Red Maraschino Cherries, 22-24 mm, A10"/>
    <s v="CJ"/>
    <s v="Firme"/>
    <s v="Cerezas"/>
    <s v="Marrasquinos"/>
    <s v="Cerezas Marrasquinos y Otros"/>
    <x v="0"/>
    <m/>
    <m/>
    <m/>
    <n v="0"/>
    <m/>
    <m/>
    <m/>
    <m/>
    <n v="1040"/>
    <m/>
    <m/>
    <m/>
    <n v="1040"/>
    <m/>
    <m/>
    <m/>
    <m/>
    <m/>
    <m/>
    <m/>
    <m/>
    <m/>
    <m/>
    <m/>
    <m/>
    <n v="0"/>
    <n v="54"/>
    <n v="1040"/>
    <n v="13728"/>
    <n v="56160"/>
    <m/>
    <s v="USE"/>
    <n v="13.2"/>
  </r>
  <r>
    <x v="0"/>
    <n v="200"/>
    <s v="AGROINDUSTRIAL SURFRUT L"/>
    <s v="1801-181A"/>
    <s v="Presupuesto 2018 Ene-Dic-Presupuesto 2019 Ene-Abril"/>
    <d v="2017-09-22T00:00:00"/>
    <s v="no"/>
    <s v="PY0002"/>
    <x v="6"/>
    <s v="PARAGUAY"/>
    <s v="Latin Am"/>
    <s v="PY0002"/>
    <s v="Linea Erico S.A."/>
    <x v="4"/>
    <s v="Red Maraschino Cherries, 22-24 mm, A8"/>
    <s v="CJ"/>
    <s v="Firme"/>
    <s v="Cerezas"/>
    <s v="Marrasquinos"/>
    <s v="Cerezas Marrasquinos y Otros"/>
    <x v="0"/>
    <n v="0"/>
    <n v="0"/>
    <n v="0"/>
    <n v="0"/>
    <n v="1000"/>
    <n v="0"/>
    <n v="0"/>
    <n v="0"/>
    <n v="0"/>
    <n v="0"/>
    <n v="0"/>
    <n v="500"/>
    <n v="1500"/>
    <n v="0"/>
    <n v="0"/>
    <n v="0"/>
    <n v="0"/>
    <n v="0"/>
    <n v="0"/>
    <n v="0"/>
    <n v="0"/>
    <n v="0"/>
    <n v="0"/>
    <n v="0"/>
    <n v="0"/>
    <n v="0"/>
    <n v="45.6"/>
    <n v="1500"/>
    <n v="16200.000000000002"/>
    <n v="68400"/>
    <n v="2.2200000000000002"/>
    <s v="USE"/>
    <n v="10.8"/>
  </r>
  <r>
    <x v="1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4"/>
    <s v="Red Maraschino Cherries, 22-24 mm, A8"/>
    <s v="CJ"/>
    <s v="Firme"/>
    <s v="Otros"/>
    <s v="Marrasquinos"/>
    <s v="Cerezas Marrasquinos y Otros"/>
    <x v="0"/>
    <n v="0"/>
    <m/>
    <m/>
    <m/>
    <m/>
    <m/>
    <n v="1000"/>
    <m/>
    <m/>
    <m/>
    <m/>
    <n v="500"/>
    <n v="1500"/>
    <m/>
    <m/>
    <m/>
    <m/>
    <m/>
    <m/>
    <m/>
    <m/>
    <m/>
    <m/>
    <m/>
    <m/>
    <n v="0"/>
    <n v="52.5"/>
    <n v="1500"/>
    <n v="16200.000000000002"/>
    <n v="78750"/>
    <m/>
    <s v="USE"/>
    <n v="10.8"/>
  </r>
  <r>
    <x v="1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18"/>
    <s v="Red Maraschino Cherries, 16-18 mm A-8"/>
    <s v="CJ"/>
    <s v="Firme"/>
    <s v="Otros"/>
    <s v="Marrasquinos"/>
    <s v="Cerezas Marrasquinos y Otros"/>
    <x v="0"/>
    <n v="0"/>
    <m/>
    <m/>
    <m/>
    <m/>
    <m/>
    <m/>
    <m/>
    <m/>
    <m/>
    <m/>
    <m/>
    <n v="0"/>
    <m/>
    <m/>
    <m/>
    <m/>
    <m/>
    <m/>
    <m/>
    <m/>
    <m/>
    <m/>
    <m/>
    <m/>
    <n v="0"/>
    <n v="52.5"/>
    <n v="0"/>
    <n v="0"/>
    <n v="0"/>
    <m/>
    <s v="USE"/>
    <n v="10.8"/>
  </r>
  <r>
    <x v="1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19"/>
    <s v="Red Maraschino Cherries, 20-22 mm, A8"/>
    <s v="CJ"/>
    <s v="Firme"/>
    <s v="Cerezas"/>
    <s v="Marrasquinos"/>
    <s v="Cerezas Marrasquinos y Otros"/>
    <x v="0"/>
    <n v="0"/>
    <m/>
    <m/>
    <m/>
    <m/>
    <m/>
    <m/>
    <m/>
    <m/>
    <m/>
    <m/>
    <m/>
    <n v="0"/>
    <m/>
    <m/>
    <m/>
    <m/>
    <m/>
    <m/>
    <m/>
    <m/>
    <m/>
    <m/>
    <m/>
    <m/>
    <n v="0"/>
    <n v="52.5"/>
    <n v="0"/>
    <n v="0"/>
    <n v="0"/>
    <m/>
    <s v="USE"/>
    <n v="10.8"/>
  </r>
  <r>
    <x v="2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4"/>
    <s v="Red Maraschino Cherries, 22-24 mm, A8"/>
    <s v="CJ"/>
    <s v="Firme"/>
    <s v="Otros"/>
    <s v="Marrasquinos"/>
    <s v="Cerezas Marrasquinos y Otros"/>
    <x v="0"/>
    <n v="248"/>
    <m/>
    <m/>
    <m/>
    <m/>
    <m/>
    <m/>
    <m/>
    <m/>
    <m/>
    <m/>
    <m/>
    <n v="248"/>
    <m/>
    <m/>
    <m/>
    <m/>
    <m/>
    <m/>
    <m/>
    <m/>
    <m/>
    <m/>
    <m/>
    <m/>
    <n v="0"/>
    <n v="52.5"/>
    <n v="248"/>
    <n v="2678.4"/>
    <n v="13020"/>
    <m/>
    <s v="USE"/>
    <n v="10.8"/>
  </r>
  <r>
    <x v="2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18"/>
    <s v="Red Maraschino Cherries, 16-18 mm A-8"/>
    <s v="CJ"/>
    <s v="Firme"/>
    <s v="Otros"/>
    <s v="Marrasquinos"/>
    <s v="Cerezas Marrasquinos y Otros"/>
    <x v="0"/>
    <n v="104"/>
    <m/>
    <m/>
    <m/>
    <m/>
    <m/>
    <m/>
    <m/>
    <m/>
    <m/>
    <m/>
    <m/>
    <n v="104"/>
    <m/>
    <m/>
    <m/>
    <m/>
    <m/>
    <m/>
    <m/>
    <m/>
    <m/>
    <m/>
    <m/>
    <m/>
    <n v="0"/>
    <n v="52.5"/>
    <n v="104"/>
    <n v="1123.2"/>
    <n v="5460"/>
    <m/>
    <s v="USE"/>
    <n v="10.8"/>
  </r>
  <r>
    <x v="2"/>
    <n v="200"/>
    <s v="AGROINDUSTRIAL SURFRUT L"/>
    <s v="1801-181A"/>
    <s v="Presupuesto 2018 Ene-Dic-Presupuesto 2019 Ene-Abril"/>
    <d v="2018-04-09T00:00:00"/>
    <m/>
    <s v="PY0002"/>
    <x v="6"/>
    <s v="PARAGUAY"/>
    <s v="Latin Am"/>
    <s v="PY0002"/>
    <s v="Linea Erico S.A."/>
    <x v="19"/>
    <s v="Red Maraschino Cherries, 20-22 mm, A8"/>
    <s v="CJ"/>
    <s v="Firme"/>
    <s v="Cerezas"/>
    <s v="Marrasquinos"/>
    <s v="Cerezas Marrasquinos y Otros"/>
    <x v="0"/>
    <n v="248"/>
    <m/>
    <m/>
    <m/>
    <m/>
    <m/>
    <m/>
    <m/>
    <m/>
    <m/>
    <m/>
    <m/>
    <n v="248"/>
    <m/>
    <m/>
    <m/>
    <m/>
    <m/>
    <m/>
    <m/>
    <m/>
    <m/>
    <m/>
    <m/>
    <m/>
    <n v="0"/>
    <n v="52.5"/>
    <n v="248"/>
    <n v="2678.4"/>
    <n v="13020"/>
    <m/>
    <s v="USE"/>
    <n v="10.8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7"/>
    <s v="Red Maraschino Cherries, 22-24 mm, A10"/>
    <s v="CJ"/>
    <s v="Firme"/>
    <s v="Cerezas"/>
    <s v="Marrasquinos"/>
    <s v="Cerezas Marrasquinos y Otros"/>
    <x v="0"/>
    <n v="0"/>
    <n v="608"/>
    <n v="0"/>
    <n v="0"/>
    <n v="0"/>
    <n v="258"/>
    <n v="0"/>
    <n v="258"/>
    <n v="408"/>
    <n v="0"/>
    <n v="358"/>
    <n v="0"/>
    <n v="1890"/>
    <n v="708"/>
    <n v="0"/>
    <n v="0"/>
    <n v="0"/>
    <n v="0"/>
    <n v="0"/>
    <n v="0"/>
    <n v="0"/>
    <n v="0"/>
    <n v="0"/>
    <n v="0"/>
    <n v="0"/>
    <n v="708"/>
    <n v="47.42"/>
    <n v="2598"/>
    <n v="34293.599999999999"/>
    <n v="123197.16"/>
    <n v="1.17"/>
    <s v="USE"/>
    <n v="13.2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"/>
    <s v="Red Maraschino Cherries, 22-24 mm, A10 Litografi"/>
    <s v="CJ"/>
    <s v="Firme"/>
    <s v="Cerezas"/>
    <s v="Marrasquinos"/>
    <s v="Cerezas Marrasquinos y Otros"/>
    <x v="0"/>
    <n v="0"/>
    <n v="400"/>
    <n v="0"/>
    <n v="0"/>
    <n v="0"/>
    <n v="300"/>
    <n v="0"/>
    <n v="300"/>
    <n v="300"/>
    <n v="0"/>
    <n v="350"/>
    <n v="0"/>
    <n v="1650"/>
    <n v="0"/>
    <n v="0"/>
    <n v="0"/>
    <n v="0"/>
    <n v="0"/>
    <n v="0"/>
    <n v="0"/>
    <n v="0"/>
    <n v="0"/>
    <n v="0"/>
    <n v="0"/>
    <n v="0"/>
    <n v="0"/>
    <n v="47.42"/>
    <n v="1650"/>
    <n v="21780"/>
    <n v="78243"/>
    <n v="1.17"/>
    <s v="USE"/>
    <n v="13.2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0"/>
    <s v="Red Maraschino Cherries, Broken, A10"/>
    <s v="CJ"/>
    <s v="Firme"/>
    <s v="Cerezas"/>
    <s v="Marrasquinos"/>
    <s v="Cerezas Marrasquinos y Otros"/>
    <x v="2"/>
    <n v="0"/>
    <n v="0"/>
    <n v="0"/>
    <n v="0"/>
    <n v="0"/>
    <n v="0"/>
    <n v="0"/>
    <n v="0"/>
    <n v="300"/>
    <n v="0"/>
    <n v="300"/>
    <n v="0"/>
    <n v="600"/>
    <n v="300"/>
    <n v="0"/>
    <n v="0"/>
    <n v="0"/>
    <n v="0"/>
    <n v="0"/>
    <n v="0"/>
    <n v="0"/>
    <n v="0"/>
    <n v="0"/>
    <n v="0"/>
    <n v="0"/>
    <n v="300"/>
    <n v="44.69"/>
    <n v="900"/>
    <n v="12959.999999999998"/>
    <n v="40221"/>
    <n v="1.7"/>
    <s v="USE"/>
    <n v="14.399999999999999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7"/>
    <s v="Red Maraschino Cherries, Broken,A10 Litografiada"/>
    <s v="CJ"/>
    <s v="Firme"/>
    <s v="Cerezas"/>
    <s v="Marrasquinos"/>
    <s v="Cerezas Marrasquinos y Otros"/>
    <x v="2"/>
    <n v="0"/>
    <n v="0"/>
    <n v="0"/>
    <n v="0"/>
    <n v="0"/>
    <n v="300"/>
    <n v="300"/>
    <n v="0"/>
    <n v="0"/>
    <n v="0"/>
    <n v="0"/>
    <n v="0"/>
    <n v="600"/>
    <n v="0"/>
    <n v="0"/>
    <n v="0"/>
    <n v="0"/>
    <n v="0"/>
    <n v="0"/>
    <n v="0"/>
    <n v="0"/>
    <n v="0"/>
    <n v="0"/>
    <n v="0"/>
    <n v="0"/>
    <n v="0"/>
    <n v="44.69"/>
    <n v="600"/>
    <n v="8640"/>
    <n v="26814"/>
    <n v="1.7"/>
    <s v="USE"/>
    <n v="14.4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0"/>
    <n v="150"/>
    <n v="0"/>
    <n v="150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51.07"/>
    <n v="300"/>
    <n v="3600"/>
    <n v="15321"/>
    <n v="0.05"/>
    <s v="USE"/>
    <n v="12"/>
  </r>
  <r>
    <x v="0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1"/>
    <m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0.8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7"/>
    <s v="Red Maraschino Cherries, 22-24 mm, A10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708"/>
    <n v="0"/>
    <n v="0"/>
    <n v="0"/>
    <n v="0"/>
    <n v="0"/>
    <n v="0"/>
    <n v="0"/>
    <n v="0"/>
    <n v="0"/>
    <n v="0"/>
    <n v="0"/>
    <n v="708"/>
    <n v="53.65"/>
    <n v="2598"/>
    <n v="34293.599999999999"/>
    <n v="123197.16"/>
    <n v="1.17"/>
    <s v="USE"/>
    <n v="13.2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"/>
    <s v="Red Maraschino Cherries, 22-24 mm, A10 Litografi"/>
    <s v="CJ"/>
    <s v="Firme"/>
    <s v="Cerezas"/>
    <s v="Marrasquinos"/>
    <s v="Cerezas Marrasquinos y Otros"/>
    <x v="0"/>
    <n v="0"/>
    <n v="0"/>
    <n v="0"/>
    <n v="0"/>
    <n v="708"/>
    <n v="0"/>
    <n v="0"/>
    <n v="0"/>
    <n v="0"/>
    <n v="0"/>
    <n v="0"/>
    <n v="0"/>
    <n v="708"/>
    <n v="0"/>
    <n v="0"/>
    <n v="0"/>
    <n v="0"/>
    <n v="0"/>
    <n v="0"/>
    <n v="0"/>
    <n v="0"/>
    <n v="0"/>
    <n v="0"/>
    <n v="0"/>
    <n v="0"/>
    <n v="0"/>
    <n v="53.65"/>
    <n v="1650"/>
    <n v="21780"/>
    <n v="78243"/>
    <n v="1.17"/>
    <s v="USE"/>
    <n v="13.2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"/>
    <s v="Red Maraschino Cherries, 22-24 mm, A10 Litografi"/>
    <s v="CJ"/>
    <s v="Firme"/>
    <s v="Cerezas"/>
    <s v="Marrasquinos"/>
    <s v="Cerezas Marrasquinos y Otros"/>
    <x v="0"/>
    <n v="0"/>
    <n v="0"/>
    <n v="0"/>
    <n v="0"/>
    <n v="0"/>
    <n v="0"/>
    <n v="508"/>
    <n v="508"/>
    <n v="0"/>
    <n v="0"/>
    <n v="708"/>
    <n v="708"/>
    <n v="2432"/>
    <n v="0"/>
    <n v="0"/>
    <n v="0"/>
    <n v="0"/>
    <n v="0"/>
    <n v="0"/>
    <n v="0"/>
    <n v="0"/>
    <n v="0"/>
    <n v="0"/>
    <n v="0"/>
    <n v="0"/>
    <n v="0"/>
    <n v="53.65"/>
    <n v="1650"/>
    <n v="21780"/>
    <n v="78243"/>
    <n v="1.17"/>
    <s v="USE"/>
    <n v="13.2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0"/>
    <s v="Red Maraschino Cherries, Broken, A10"/>
    <s v="CJ"/>
    <s v="Firme"/>
    <s v="Cerezas"/>
    <s v="Marrasquinos"/>
    <s v="Cerezas Marrasquinos y Otros"/>
    <x v="2"/>
    <n v="0"/>
    <n v="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50.78"/>
    <n v="900"/>
    <n v="12959.999999999998"/>
    <n v="40221"/>
    <n v="1.7"/>
    <s v="USE"/>
    <n v="14.399999999999999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7"/>
    <s v="Red Maraschino Cherries, Broken,A10 Litografiada"/>
    <s v="CJ"/>
    <s v="Firme"/>
    <s v="Cerezas"/>
    <s v="Marrasquinos"/>
    <s v="Cerezas Marrasquinos y Otros"/>
    <x v="2"/>
    <n v="0"/>
    <n v="0"/>
    <n v="0"/>
    <n v="0"/>
    <n v="0"/>
    <n v="0"/>
    <n v="250"/>
    <n v="250"/>
    <n v="0"/>
    <n v="0"/>
    <n v="0"/>
    <n v="0"/>
    <n v="500"/>
    <n v="0"/>
    <n v="0"/>
    <n v="0"/>
    <n v="0"/>
    <n v="0"/>
    <n v="0"/>
    <n v="0"/>
    <n v="0"/>
    <n v="0"/>
    <n v="0"/>
    <n v="0"/>
    <n v="0"/>
    <n v="0"/>
    <n v="50.78"/>
    <n v="600"/>
    <n v="8640"/>
    <n v="26814"/>
    <n v="1.7"/>
    <s v="USE"/>
    <n v="14.4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300"/>
    <n v="0"/>
    <n v="250"/>
    <n v="250"/>
    <n v="0"/>
    <n v="0"/>
    <n v="300"/>
    <n v="300"/>
    <n v="1400"/>
    <n v="0"/>
    <n v="0"/>
    <n v="0"/>
    <n v="0"/>
    <n v="0"/>
    <n v="0"/>
    <n v="0"/>
    <n v="0"/>
    <n v="0"/>
    <n v="0"/>
    <n v="0"/>
    <n v="0"/>
    <n v="0"/>
    <n v="58.06"/>
    <n v="300"/>
    <n v="3600"/>
    <n v="15321"/>
    <n v="0.05"/>
    <s v="USE"/>
    <n v="12"/>
  </r>
  <r>
    <x v="1"/>
    <n v="200"/>
    <s v="AGROINDUSTRIAL SURFRUT L"/>
    <s v="1801-181A"/>
    <s v="Presupuesto 2018 Ene-Dic-Presupuesto 2019 Ene-Abril"/>
    <d v="2017-09-22T00:00:00"/>
    <s v="no"/>
    <s v="PE0014"/>
    <x v="7"/>
    <s v="Peru"/>
    <s v="Latin Am"/>
    <s v="PE0014"/>
    <s v="Logistica Alimentaria SAC"/>
    <x v="21"/>
    <m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10.8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5"/>
    <s v="MARR. TROZO COMPRA S/CZO S/PALO"/>
    <s v="KG"/>
    <s v="Firme"/>
    <s v="Cerezas"/>
    <s v="Marrasquinos"/>
    <s v="Cerezas Marrasquinos y Otros"/>
    <x v="2"/>
    <n v="0"/>
    <n v="0"/>
    <n v="0"/>
    <n v="0"/>
    <n v="0"/>
    <n v="0"/>
    <n v="0"/>
    <n v="0"/>
    <n v="0"/>
    <n v="300"/>
    <n v="0"/>
    <n v="0"/>
    <n v="300"/>
    <n v="0"/>
    <n v="0"/>
    <n v="0"/>
    <n v="0"/>
    <n v="0"/>
    <n v="0"/>
    <n v="0"/>
    <n v="0"/>
    <n v="0"/>
    <n v="0"/>
    <n v="0"/>
    <n v="0"/>
    <n v="0"/>
    <n v="44.68"/>
    <n v="300"/>
    <n v="4320"/>
    <n v="13404"/>
    <n v="1.7"/>
    <s v="USE"/>
    <n v="14.4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1"/>
    <s v="Red Maraschino Cherries, 22-24 mm, A10 Litografi"/>
    <s v="CJ"/>
    <s v="Firme"/>
    <s v="Cerezas"/>
    <s v="Marrasquinos"/>
    <s v="Cerezas Marrasquinos y Otros"/>
    <x v="0"/>
    <n v="0"/>
    <n v="0"/>
    <n v="220"/>
    <n v="0"/>
    <n v="0"/>
    <n v="220"/>
    <n v="0"/>
    <n v="240"/>
    <n v="0"/>
    <n v="240"/>
    <n v="0"/>
    <n v="0"/>
    <n v="920"/>
    <n v="0"/>
    <n v="0"/>
    <n v="0"/>
    <n v="0"/>
    <n v="0"/>
    <n v="0"/>
    <n v="0"/>
    <n v="0"/>
    <n v="0"/>
    <n v="0"/>
    <n v="0"/>
    <n v="0"/>
    <n v="0"/>
    <n v="46.5"/>
    <n v="920"/>
    <n v="12144"/>
    <n v="42780"/>
    <n v="1.82"/>
    <s v="USE"/>
    <n v="13.2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2"/>
    <s v="Red Maraschino Cherries, 22-24mm,A10Litografiada"/>
    <s v="CJ"/>
    <s v="Firme"/>
    <s v="Cerezas"/>
    <s v="Marrasquinos"/>
    <s v="Cerezas Marrasquinos y Otros"/>
    <x v="0"/>
    <n v="0"/>
    <n v="0"/>
    <n v="221"/>
    <n v="0"/>
    <n v="0"/>
    <n v="221"/>
    <n v="0"/>
    <n v="201"/>
    <n v="0"/>
    <n v="201"/>
    <n v="0"/>
    <n v="0"/>
    <n v="844"/>
    <n v="0"/>
    <n v="0"/>
    <n v="0"/>
    <n v="0"/>
    <n v="0"/>
    <n v="0"/>
    <n v="0"/>
    <n v="0"/>
    <n v="0"/>
    <n v="0"/>
    <n v="0"/>
    <n v="0"/>
    <n v="0"/>
    <n v="46.51"/>
    <n v="844"/>
    <n v="11140.8"/>
    <n v="39254.44"/>
    <n v="1.82"/>
    <s v="USE"/>
    <n v="13.2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7"/>
    <s v="Red Maraschino Cherries, Broken,A10 Litografiada"/>
    <s v="CJ"/>
    <s v="Firme"/>
    <s v="Cerezas"/>
    <s v="Marrasquinos"/>
    <s v="Cerezas Marrasquinos y Otros"/>
    <x v="2"/>
    <n v="0"/>
    <n v="0"/>
    <n v="300"/>
    <n v="0"/>
    <n v="0"/>
    <n v="300"/>
    <n v="0"/>
    <n v="300"/>
    <n v="0"/>
    <n v="0"/>
    <n v="0"/>
    <n v="0"/>
    <n v="900"/>
    <n v="0"/>
    <n v="0"/>
    <n v="0"/>
    <n v="0"/>
    <n v="0"/>
    <n v="0"/>
    <n v="0"/>
    <n v="0"/>
    <n v="0"/>
    <n v="0"/>
    <n v="0"/>
    <n v="0"/>
    <n v="0"/>
    <n v="44.66"/>
    <n v="900"/>
    <n v="12960"/>
    <n v="40194"/>
    <n v="1.7"/>
    <s v="USE"/>
    <n v="14.4"/>
  </r>
  <r>
    <x v="0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3"/>
    <s v="Red MaraschinoCherries18-20mm Pitted,Stem A10LI"/>
    <s v="CJ"/>
    <s v="Firme"/>
    <s v="Cerezas"/>
    <s v="Marrasquinos"/>
    <s v="Cerezas Marrasquinos y Otros"/>
    <x v="1"/>
    <n v="0"/>
    <n v="0"/>
    <n v="300"/>
    <n v="0"/>
    <n v="300"/>
    <n v="0"/>
    <n v="0"/>
    <n v="300"/>
    <n v="0"/>
    <n v="300"/>
    <n v="0"/>
    <n v="0"/>
    <n v="1200"/>
    <n v="0"/>
    <n v="0"/>
    <n v="0"/>
    <n v="0"/>
    <n v="0"/>
    <n v="0"/>
    <n v="0"/>
    <n v="0"/>
    <n v="0"/>
    <n v="0"/>
    <n v="0"/>
    <n v="0"/>
    <n v="0"/>
    <n v="50.16"/>
    <n v="1200"/>
    <n v="14400"/>
    <n v="60192"/>
    <n v="1.94"/>
    <s v="USE"/>
    <n v="12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5"/>
    <s v="MARR. TROZO COMPRA S/CZO S/PALO"/>
    <s v="KG"/>
    <s v="Firme"/>
    <s v="Cerezas"/>
    <s v="Marrasquinos"/>
    <s v="Cerezas Marrasquinos y Otros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68"/>
    <n v="300"/>
    <n v="4320"/>
    <n v="13404"/>
    <n v="1.7"/>
    <s v="USE"/>
    <n v="14.4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1"/>
    <s v="Red Maraschino Cherries, 22-24 mm, A10 Litografi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.5"/>
    <n v="920"/>
    <n v="12144"/>
    <n v="42780"/>
    <n v="1.82"/>
    <s v="USE"/>
    <n v="13.2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2"/>
    <s v="Red Maraschino Cherries, 22-24mm,A10Litografiada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.51"/>
    <n v="844"/>
    <n v="11140.8"/>
    <n v="39254.44"/>
    <n v="1.82"/>
    <s v="USE"/>
    <n v="13.2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7"/>
    <s v="Red Maraschino Cherries, Broken,A10 Litografiada"/>
    <s v="CJ"/>
    <s v="Firme"/>
    <s v="Cerezas"/>
    <s v="Marrasquinos"/>
    <s v="Cerezas Marrasquinos y Otros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.66"/>
    <n v="900"/>
    <n v="12960"/>
    <n v="40194"/>
    <n v="1.7"/>
    <s v="USE"/>
    <n v="14.4"/>
  </r>
  <r>
    <x v="1"/>
    <n v="200"/>
    <s v="AGROINDUSTRIAL SURFRUT L"/>
    <s v="1801-181A"/>
    <s v="Presupuesto 2018 Ene-Dic-Presupuesto 2019 Ene-Abril"/>
    <d v="2017-09-22T00:00:00"/>
    <s v="no"/>
    <s v="BR0079"/>
    <x v="8"/>
    <s v="Brazil"/>
    <s v="Latin Am"/>
    <s v="BR0079"/>
    <s v="Magui Imp.e Distr.de Alim.Lt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.16"/>
    <n v="1200"/>
    <n v="14400"/>
    <n v="60192"/>
    <n v="1.94"/>
    <s v="USE"/>
    <n v="12"/>
  </r>
  <r>
    <x v="0"/>
    <n v="200"/>
    <s v="AGROINDUSTRIAL SURFRUT L"/>
    <s v="1801-181A"/>
    <s v="Presupuesto 2018 Ene-Dic-Presupuesto 2019 Ene-Abril"/>
    <d v="2017-09-22T00:00:00"/>
    <s v="no"/>
    <s v="BR0086"/>
    <x v="9"/>
    <s v="Brazil"/>
    <s v="Latin Am"/>
    <s v="BR0086"/>
    <s v="Mundial Imp.e Exp.Eirelli"/>
    <x v="1"/>
    <s v="Red Maraschino Cherries, 22-24 mm, A10 Litografi"/>
    <s v="CJ"/>
    <s v="Firme"/>
    <s v="Cerezas"/>
    <s v="Marrasquinos"/>
    <s v="Cerezas Marrasquinos y Otros"/>
    <x v="0"/>
    <n v="0"/>
    <n v="0"/>
    <n v="350"/>
    <n v="0"/>
    <n v="350"/>
    <n v="0"/>
    <n v="400"/>
    <n v="0"/>
    <n v="200"/>
    <n v="0"/>
    <n v="350"/>
    <n v="350"/>
    <n v="2000"/>
    <n v="0"/>
    <n v="0"/>
    <n v="0"/>
    <n v="0"/>
    <n v="0"/>
    <n v="0"/>
    <n v="0"/>
    <n v="0"/>
    <n v="0"/>
    <n v="0"/>
    <n v="0"/>
    <n v="0"/>
    <n v="0"/>
    <n v="46.51"/>
    <n v="2000"/>
    <n v="26400"/>
    <n v="93020"/>
    <n v="1.82"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1"/>
    <s v="Red Maraschino Cherries, 22-24 mm, A10 Litografi"/>
    <s v="CJ"/>
    <s v="Firme"/>
    <s v="Cerezas"/>
    <s v="Marrasquinos"/>
    <s v="Cerezas Marrasquinos y Otros"/>
    <x v="0"/>
    <m/>
    <m/>
    <n v="740"/>
    <n v="670"/>
    <m/>
    <m/>
    <n v="0"/>
    <m/>
    <n v="0"/>
    <m/>
    <n v="0"/>
    <n v="0"/>
    <n v="1410"/>
    <m/>
    <m/>
    <m/>
    <m/>
    <m/>
    <m/>
    <m/>
    <m/>
    <m/>
    <m/>
    <m/>
    <m/>
    <n v="0"/>
    <n v="55"/>
    <n v="1410"/>
    <n v="18612"/>
    <n v="77550"/>
    <m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"/>
    <s v="Red Maraschino Cherries, 22-24 mm, A10 Litografi"/>
    <s v="CJ"/>
    <s v="Firme"/>
    <s v="Cerezas"/>
    <s v="Marrasquinos"/>
    <s v="Cerezas Marrasquinos y Otros"/>
    <x v="0"/>
    <m/>
    <m/>
    <n v="0"/>
    <n v="0"/>
    <m/>
    <m/>
    <n v="740"/>
    <m/>
    <n v="740"/>
    <m/>
    <n v="740"/>
    <n v="740"/>
    <n v="2960"/>
    <m/>
    <m/>
    <m/>
    <m/>
    <m/>
    <m/>
    <m/>
    <m/>
    <m/>
    <m/>
    <m/>
    <m/>
    <n v="0"/>
    <n v="55"/>
    <n v="2960"/>
    <n v="39072"/>
    <n v="162800"/>
    <m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2"/>
    <s v="Red Maraschino Cherries, 18-20 mm, A10 Litografi"/>
    <s v="CJ"/>
    <s v="Firme"/>
    <s v="Cerezas"/>
    <s v="Marrasquinos"/>
    <s v="Cerezas Marrasquinos y Otros"/>
    <x v="0"/>
    <m/>
    <m/>
    <m/>
    <n v="70"/>
    <m/>
    <m/>
    <m/>
    <m/>
    <m/>
    <m/>
    <m/>
    <m/>
    <n v="70"/>
    <m/>
    <m/>
    <m/>
    <m/>
    <m/>
    <m/>
    <m/>
    <m/>
    <m/>
    <m/>
    <m/>
    <m/>
    <n v="0"/>
    <n v="55"/>
    <n v="70"/>
    <n v="924"/>
    <n v="385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86"/>
    <x v="9"/>
    <s v="Brazil"/>
    <s v="Latin Am"/>
    <s v="BR0086"/>
    <s v="Mundial Imp.e Exp.Eirelli"/>
    <x v="2"/>
    <s v="Red Maraschino Cherries, 22-24mm,A10Litografiada"/>
    <s v="CJ"/>
    <s v="Firme"/>
    <s v="Cerezas"/>
    <s v="Marrasquinos"/>
    <s v="Cerezas Marrasquinos y Otros"/>
    <x v="0"/>
    <n v="0"/>
    <n v="0"/>
    <n v="390"/>
    <n v="0"/>
    <n v="390"/>
    <n v="0"/>
    <n v="340"/>
    <n v="0"/>
    <n v="540"/>
    <n v="0"/>
    <n v="390"/>
    <n v="390"/>
    <n v="2440"/>
    <n v="0"/>
    <n v="790"/>
    <n v="0"/>
    <n v="0"/>
    <n v="0"/>
    <n v="0"/>
    <n v="0"/>
    <n v="0"/>
    <n v="0"/>
    <n v="0"/>
    <n v="0"/>
    <n v="0"/>
    <n v="790"/>
    <n v="46.51"/>
    <n v="3230"/>
    <n v="42636"/>
    <n v="150227.29999999999"/>
    <n v="1.82"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"/>
    <s v="Red Maraschino Cherries, 22-24mm,A10Litografiada"/>
    <s v="CJ"/>
    <s v="Firme"/>
    <s v="Otros"/>
    <s v="Marrasquinos"/>
    <s v="Cerezas Marrasquinos y Otros"/>
    <x v="0"/>
    <m/>
    <m/>
    <m/>
    <m/>
    <m/>
    <m/>
    <m/>
    <m/>
    <m/>
    <m/>
    <m/>
    <m/>
    <n v="0"/>
    <m/>
    <m/>
    <m/>
    <m/>
    <m/>
    <m/>
    <m/>
    <m/>
    <m/>
    <m/>
    <m/>
    <m/>
    <n v="0"/>
    <n v="55"/>
    <n v="0"/>
    <n v="0"/>
    <n v="0"/>
    <m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3"/>
    <s v="Red Maraschino Cherries, 18-20mm,A10Litografiada"/>
    <s v="CJ"/>
    <s v="Firme"/>
    <s v="Cerezas"/>
    <s v="Marrasquinos"/>
    <s v="Cerezas Marrasquinos y Otros"/>
    <x v="0"/>
    <m/>
    <m/>
    <m/>
    <m/>
    <m/>
    <m/>
    <m/>
    <m/>
    <m/>
    <m/>
    <m/>
    <m/>
    <n v="0"/>
    <m/>
    <m/>
    <m/>
    <m/>
    <m/>
    <m/>
    <m/>
    <m/>
    <m/>
    <m/>
    <m/>
    <m/>
    <n v="0"/>
    <n v="55"/>
    <n v="0"/>
    <n v="0"/>
    <n v="0"/>
    <m/>
    <s v="USE"/>
    <n v="13.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4"/>
    <s v="Red Maraschino Cherries, 20-22mm,A10Litografiada"/>
    <s v="CJ"/>
    <s v="Firme"/>
    <s v="Cerezas"/>
    <s v="Marrasquinos"/>
    <s v="Cerezas Marrasquinos y Otros"/>
    <x v="0"/>
    <m/>
    <m/>
    <m/>
    <m/>
    <m/>
    <m/>
    <m/>
    <m/>
    <m/>
    <m/>
    <m/>
    <m/>
    <n v="0"/>
    <m/>
    <m/>
    <m/>
    <m/>
    <m/>
    <m/>
    <m/>
    <m/>
    <m/>
    <m/>
    <m/>
    <m/>
    <n v="0"/>
    <n v="55"/>
    <n v="0"/>
    <n v="0"/>
    <n v="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86"/>
    <x v="9"/>
    <s v="Brazil"/>
    <s v="Latin Am"/>
    <s v="BR0086"/>
    <s v="Mundial Imp.e Exp.Eirelli"/>
    <x v="3"/>
    <s v="Red MaraschinoCherries18-20mm Pitted,Stem A10LI"/>
    <s v="CJ"/>
    <s v="Firme"/>
    <s v="Cerezas"/>
    <s v="Marrasquinos"/>
    <s v="Cerezas Marrasquinos y Otros"/>
    <x v="1"/>
    <n v="0"/>
    <n v="0"/>
    <n v="300"/>
    <n v="0"/>
    <n v="300"/>
    <n v="0"/>
    <n v="300"/>
    <n v="0"/>
    <n v="300"/>
    <n v="0"/>
    <n v="300"/>
    <n v="300"/>
    <n v="1800"/>
    <n v="0"/>
    <n v="250"/>
    <n v="0"/>
    <n v="0"/>
    <n v="0"/>
    <n v="0"/>
    <n v="0"/>
    <n v="0"/>
    <n v="0"/>
    <n v="0"/>
    <n v="0"/>
    <n v="0"/>
    <n v="250"/>
    <n v="50.16"/>
    <n v="2050"/>
    <n v="24600"/>
    <n v="102828"/>
    <n v="1.94"/>
    <s v="USE"/>
    <n v="1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3"/>
    <s v="Red MaraschinoCherries18-20mm Pitted,Stem A10LI"/>
    <s v="CJ"/>
    <s v="Firme"/>
    <s v="Otros"/>
    <s v="Marrasquinos"/>
    <s v="Cerezas Marrasquinos y Otros"/>
    <x v="1"/>
    <m/>
    <m/>
    <n v="149"/>
    <m/>
    <m/>
    <m/>
    <n v="300"/>
    <m/>
    <n v="300"/>
    <m/>
    <n v="300"/>
    <n v="300"/>
    <n v="1349"/>
    <m/>
    <m/>
    <m/>
    <m/>
    <m/>
    <m/>
    <m/>
    <m/>
    <m/>
    <m/>
    <m/>
    <m/>
    <n v="0"/>
    <n v="59"/>
    <n v="1349"/>
    <n v="16188"/>
    <n v="79591"/>
    <m/>
    <s v="USE"/>
    <n v="1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8"/>
    <s v="Red MaraschinoCherries20-22mm Pitted,StemA10LI"/>
    <s v="CJ"/>
    <s v="Firme"/>
    <s v="Cerezas"/>
    <s v="Marrasquinos"/>
    <s v="Cerezas Marrasquinos y Otros"/>
    <x v="1"/>
    <m/>
    <m/>
    <n v="151"/>
    <n v="268"/>
    <m/>
    <m/>
    <m/>
    <m/>
    <m/>
    <m/>
    <m/>
    <m/>
    <n v="419"/>
    <m/>
    <m/>
    <m/>
    <m/>
    <m/>
    <m/>
    <m/>
    <m/>
    <m/>
    <m/>
    <m/>
    <m/>
    <n v="0"/>
    <n v="59"/>
    <n v="419"/>
    <n v="5028"/>
    <n v="24721"/>
    <m/>
    <s v="USE"/>
    <n v="1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5"/>
    <s v="Red Maraschino Cherries18-20mm,Pitted, Stem A-10"/>
    <s v="CJ"/>
    <s v="Firme"/>
    <s v="Cerezas"/>
    <s v="Marrasquinos"/>
    <s v="Cerezas Marrasquinos y Otros"/>
    <x v="1"/>
    <m/>
    <m/>
    <m/>
    <n v="16"/>
    <m/>
    <m/>
    <m/>
    <m/>
    <m/>
    <m/>
    <m/>
    <m/>
    <n v="16"/>
    <m/>
    <m/>
    <m/>
    <m/>
    <m/>
    <m/>
    <m/>
    <m/>
    <m/>
    <m/>
    <m/>
    <m/>
    <n v="0"/>
    <n v="59"/>
    <n v="16"/>
    <n v="192"/>
    <n v="944"/>
    <m/>
    <s v="USE"/>
    <n v="12"/>
  </r>
  <r>
    <x v="1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6"/>
    <s v="Red Maraschino Cherries 22-24mm,Pitted,Stem A-10"/>
    <s v="CJ"/>
    <s v="Firme"/>
    <s v="Cerezas"/>
    <s v="Marrasquinos"/>
    <s v="Cerezas Marrasquinos y Otros"/>
    <x v="1"/>
    <m/>
    <m/>
    <m/>
    <n v="16"/>
    <m/>
    <m/>
    <m/>
    <m/>
    <m/>
    <m/>
    <m/>
    <m/>
    <n v="16"/>
    <m/>
    <m/>
    <m/>
    <m/>
    <m/>
    <m/>
    <m/>
    <m/>
    <m/>
    <m/>
    <m/>
    <m/>
    <n v="0"/>
    <n v="59"/>
    <n v="16"/>
    <n v="192"/>
    <n v="944"/>
    <m/>
    <s v="USE"/>
    <n v="12"/>
  </r>
  <r>
    <x v="2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"/>
    <s v="Red Maraschino Cherries, 22-24mm,A10Litografiada"/>
    <s v="CJ"/>
    <s v="Firme"/>
    <s v="Otros"/>
    <s v="Marrasquinos"/>
    <s v="Cerezas Marrasquinos y Otros"/>
    <x v="0"/>
    <n v="825"/>
    <m/>
    <m/>
    <m/>
    <m/>
    <m/>
    <m/>
    <m/>
    <m/>
    <m/>
    <m/>
    <m/>
    <n v="825"/>
    <m/>
    <m/>
    <m/>
    <m/>
    <m/>
    <m/>
    <m/>
    <m/>
    <m/>
    <m/>
    <m/>
    <m/>
    <n v="0"/>
    <n v="55"/>
    <n v="825"/>
    <n v="10890"/>
    <n v="45375"/>
    <m/>
    <s v="USE"/>
    <n v="13.2"/>
  </r>
  <r>
    <x v="2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3"/>
    <s v="Red Maraschino Cherries, 18-20mm,A10Litografiada"/>
    <s v="CJ"/>
    <s v="Firme"/>
    <s v="Cerezas"/>
    <s v="Marrasquinos"/>
    <s v="Cerezas Marrasquinos y Otros"/>
    <x v="0"/>
    <n v="99"/>
    <m/>
    <m/>
    <m/>
    <m/>
    <m/>
    <m/>
    <m/>
    <m/>
    <m/>
    <m/>
    <m/>
    <n v="99"/>
    <m/>
    <m/>
    <m/>
    <m/>
    <m/>
    <m/>
    <m/>
    <m/>
    <m/>
    <m/>
    <m/>
    <m/>
    <n v="0"/>
    <n v="55"/>
    <n v="99"/>
    <n v="1306.8"/>
    <n v="5445"/>
    <m/>
    <s v="USE"/>
    <n v="13.2"/>
  </r>
  <r>
    <x v="2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24"/>
    <s v="Red Maraschino Cherries, 20-22mm,A10Litografiada"/>
    <s v="CJ"/>
    <s v="Firme"/>
    <s v="Cerezas"/>
    <s v="Marrasquinos"/>
    <s v="Cerezas Marrasquinos y Otros"/>
    <x v="0"/>
    <n v="77"/>
    <m/>
    <m/>
    <m/>
    <m/>
    <m/>
    <m/>
    <m/>
    <m/>
    <m/>
    <m/>
    <m/>
    <n v="77"/>
    <m/>
    <m/>
    <m/>
    <m/>
    <m/>
    <m/>
    <m/>
    <m/>
    <m/>
    <m/>
    <m/>
    <m/>
    <n v="0"/>
    <n v="55"/>
    <n v="77"/>
    <n v="1016.4"/>
    <n v="4235"/>
    <m/>
    <s v="USE"/>
    <n v="13.2"/>
  </r>
  <r>
    <x v="2"/>
    <n v="200"/>
    <s v="AGROINDUSTRIAL SURFRUT L"/>
    <s v="1801-181A"/>
    <s v="Presupuesto 2018 Ene-Dic-Presupuesto 2019 Ene-Abril"/>
    <d v="2018-04-09T00:00:00"/>
    <m/>
    <s v="BR0086"/>
    <x v="9"/>
    <s v="Brazil"/>
    <s v="Latin Am"/>
    <s v="BR0086"/>
    <s v="Mundial Imp.e Exp.Eirelli"/>
    <x v="8"/>
    <s v="Red MaraschinoCherries20-22mm Pitted,StemA10LI"/>
    <s v="CJ"/>
    <s v="Firme"/>
    <s v="Cerezas"/>
    <s v="Marrasquinos"/>
    <s v="Cerezas Marrasquinos y Otros"/>
    <x v="1"/>
    <n v="40"/>
    <m/>
    <m/>
    <m/>
    <m/>
    <m/>
    <m/>
    <m/>
    <m/>
    <m/>
    <m/>
    <m/>
    <n v="40"/>
    <m/>
    <m/>
    <m/>
    <m/>
    <m/>
    <m/>
    <m/>
    <m/>
    <m/>
    <m/>
    <m/>
    <m/>
    <n v="0"/>
    <n v="59"/>
    <n v="459"/>
    <n v="5508"/>
    <n v="27081"/>
    <m/>
    <s v="USE"/>
    <n v="12"/>
  </r>
  <r>
    <x v="0"/>
    <n v="200"/>
    <s v="AGROINDUSTRIAL SURFRUT L"/>
    <s v="1801-181A"/>
    <s v="Presupuesto 2018 Ene-Dic-Presupuesto 2019 Ene-Abril"/>
    <d v="2017-09-22T00:00:00"/>
    <s v="no"/>
    <s v="UY0002"/>
    <x v="10"/>
    <s v="URUGUAY"/>
    <s v="Latin Am"/>
    <s v="UY0002"/>
    <s v="Nidera Uruguaya SA"/>
    <x v="4"/>
    <s v="Red Maraschino Cherries, 22-24 mm, A8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1040"/>
    <n v="0"/>
    <n v="0"/>
    <n v="1040"/>
    <n v="0"/>
    <n v="0"/>
    <n v="0"/>
    <n v="0"/>
    <n v="0"/>
    <n v="0"/>
    <n v="0"/>
    <n v="0"/>
    <n v="0"/>
    <n v="0"/>
    <n v="0"/>
    <n v="0"/>
    <n v="0"/>
    <n v="42.86"/>
    <n v="1040"/>
    <n v="11232"/>
    <n v="44574.400000000001"/>
    <n v="2.16"/>
    <s v="USE"/>
    <n v="10.8"/>
  </r>
  <r>
    <x v="1"/>
    <n v="200"/>
    <s v="AGROINDUSTRIAL SURFRUT L"/>
    <s v="1801-181A"/>
    <s v="Presupuesto 2018 Ene-Dic-Presupuesto 2019 Ene-Abril"/>
    <d v="2017-09-22T00:00:00"/>
    <s v="no"/>
    <s v="UY0002"/>
    <x v="10"/>
    <s v="URUGUAY"/>
    <s v="Latin Am"/>
    <s v="UY0002"/>
    <s v="Nidera Uruguaya SA"/>
    <x v="4"/>
    <s v="Red Maraschino Cherries, 22-24 mm, A8"/>
    <s v="CJ"/>
    <s v="Firme"/>
    <s v="Cerezas"/>
    <s v="Marrasquinos"/>
    <s v="Cerezas Marrasquinos y Otros"/>
    <x v="0"/>
    <n v="0"/>
    <n v="0"/>
    <n v="0"/>
    <n v="0"/>
    <n v="0"/>
    <n v="0"/>
    <n v="0"/>
    <n v="0"/>
    <n v="0"/>
    <n v="1040"/>
    <n v="0"/>
    <n v="0"/>
    <n v="1040"/>
    <n v="0"/>
    <n v="0"/>
    <n v="0"/>
    <n v="0"/>
    <n v="0"/>
    <n v="0"/>
    <n v="0"/>
    <n v="0"/>
    <n v="0"/>
    <n v="0"/>
    <n v="0"/>
    <n v="0"/>
    <n v="0"/>
    <n v="49"/>
    <n v="1040"/>
    <n v="11232"/>
    <n v="44574.400000000001"/>
    <n v="2.16"/>
    <s v="USE"/>
    <n v="10.8"/>
  </r>
  <r>
    <x v="0"/>
    <n v="200"/>
    <s v="AGROINDUSTRIAL SURFRUT L"/>
    <s v="1801-181A"/>
    <s v="Presupuesto 2018 Ene-Dic-Presupuesto 2019 Ene-Abril"/>
    <d v="2017-09-22T00:00:00"/>
    <s v="no"/>
    <s v="BR0080"/>
    <x v="11"/>
    <s v="Brazil"/>
    <s v="Latin Am"/>
    <s v="BR0080"/>
    <s v="Parter Trading Importadora e"/>
    <x v="2"/>
    <s v="Red Maraschino Cherries, 22-24mm,A10Litografiada"/>
    <s v="CJ"/>
    <s v="Firme"/>
    <s v="Cerezas"/>
    <s v="Marrasquinos"/>
    <s v="Cerezas Marrasquinos y Otros"/>
    <x v="0"/>
    <n v="0"/>
    <n v="0"/>
    <n v="0"/>
    <n v="0"/>
    <n v="0"/>
    <n v="0"/>
    <n v="740"/>
    <n v="0"/>
    <n v="740"/>
    <n v="0"/>
    <n v="740"/>
    <n v="740"/>
    <n v="2960"/>
    <n v="0"/>
    <n v="0"/>
    <n v="0"/>
    <n v="0"/>
    <n v="0"/>
    <n v="0"/>
    <n v="0"/>
    <n v="0"/>
    <n v="0"/>
    <n v="0"/>
    <n v="0"/>
    <n v="0"/>
    <n v="0"/>
    <n v="45.51"/>
    <n v="2960"/>
    <n v="39072"/>
    <n v="134709.6"/>
    <n v="1.79"/>
    <s v="USE"/>
    <n v="13.2"/>
  </r>
  <r>
    <x v="0"/>
    <n v="200"/>
    <s v="AGROINDUSTRIAL SURFRUT L"/>
    <s v="1801-181A"/>
    <s v="Presupuesto 2018 Ene-Dic-Presupuesto 2019 Ene-Abril"/>
    <d v="2017-09-22T00:00:00"/>
    <s v="no"/>
    <s v="BR0080"/>
    <x v="11"/>
    <s v="Brazil"/>
    <s v="Latin Am"/>
    <s v="BR0080"/>
    <s v="Parter Trading Importadora e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0"/>
    <n v="0"/>
    <n v="300"/>
    <n v="0"/>
    <n v="300"/>
    <n v="0"/>
    <n v="300"/>
    <n v="300"/>
    <n v="1200"/>
    <n v="0"/>
    <n v="0"/>
    <n v="0"/>
    <n v="0"/>
    <n v="0"/>
    <n v="0"/>
    <n v="0"/>
    <n v="0"/>
    <n v="0"/>
    <n v="0"/>
    <n v="0"/>
    <n v="0"/>
    <n v="0"/>
    <n v="50.16"/>
    <n v="1200"/>
    <n v="14400"/>
    <n v="60192"/>
    <n v="1.91"/>
    <s v="USE"/>
    <n v="12"/>
  </r>
  <r>
    <x v="1"/>
    <n v="200"/>
    <s v="AGROINDUSTRIAL SURFRUT L"/>
    <s v="1801-181A"/>
    <s v="Presupuesto 2018 Ene-Dic-Presupuesto 2019 Ene-Abril"/>
    <d v="2017-09-22T00:00:00"/>
    <s v="no"/>
    <s v="BR0080"/>
    <x v="11"/>
    <s v="Brazil"/>
    <s v="Latin Am"/>
    <s v="BR0080"/>
    <s v="Parter Trading Importadora e"/>
    <x v="2"/>
    <s v="Red Maraschino Cherries, 22-24mm,A10Litografiada"/>
    <s v="CJ"/>
    <s v="Firme"/>
    <s v="Cerezas"/>
    <s v="Marrasquinos"/>
    <s v="Cerezas Marrasquinos y Otros"/>
    <x v="0"/>
    <n v="0"/>
    <n v="0"/>
    <n v="0"/>
    <n v="0"/>
    <n v="0"/>
    <n v="0"/>
    <n v="0"/>
    <n v="0"/>
    <n v="740"/>
    <n v="0"/>
    <n v="740"/>
    <n v="0"/>
    <n v="1480"/>
    <n v="0"/>
    <n v="0"/>
    <n v="0"/>
    <n v="0"/>
    <n v="0"/>
    <n v="0"/>
    <n v="0"/>
    <n v="0"/>
    <n v="0"/>
    <n v="0"/>
    <n v="0"/>
    <n v="0"/>
    <n v="0"/>
    <n v="52"/>
    <n v="2960"/>
    <n v="39072"/>
    <n v="134709.6"/>
    <n v="1.79"/>
    <s v="USE"/>
    <n v="13.2"/>
  </r>
  <r>
    <x v="1"/>
    <n v="200"/>
    <s v="AGROINDUSTRIAL SURFRUT L"/>
    <s v="1801-181A"/>
    <s v="Presupuesto 2018 Ene-Dic-Presupuesto 2019 Ene-Abril"/>
    <d v="2017-09-22T00:00:00"/>
    <s v="no"/>
    <s v="BR0080"/>
    <x v="11"/>
    <s v="Brazil"/>
    <s v="Latin Am"/>
    <s v="BR0080"/>
    <s v="Parter Trading Importadora e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0"/>
    <n v="0"/>
    <n v="0"/>
    <n v="0"/>
    <n v="300"/>
    <n v="0"/>
    <n v="300"/>
    <n v="0"/>
    <n v="600"/>
    <n v="0"/>
    <n v="0"/>
    <n v="0"/>
    <n v="0"/>
    <n v="0"/>
    <n v="0"/>
    <n v="0"/>
    <n v="0"/>
    <n v="0"/>
    <n v="0"/>
    <n v="0"/>
    <n v="0"/>
    <n v="0"/>
    <n v="56"/>
    <n v="1200"/>
    <n v="14400"/>
    <n v="60192"/>
    <n v="1.91"/>
    <s v="USE"/>
    <n v="12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13"/>
    <s v="Red Maraschino Cherries, &gt;24MM, A10, Litografia"/>
    <s v="CJ"/>
    <s v="Firme"/>
    <s v="Cerezas"/>
    <s v="Marrasquinos"/>
    <s v="Cerezas Marrasquinos y Otros"/>
    <x v="0"/>
    <m/>
    <m/>
    <m/>
    <n v="490"/>
    <m/>
    <m/>
    <m/>
    <m/>
    <n v="0"/>
    <m/>
    <m/>
    <m/>
    <n v="490"/>
    <m/>
    <m/>
    <m/>
    <m/>
    <m/>
    <m/>
    <m/>
    <m/>
    <m/>
    <m/>
    <m/>
    <m/>
    <n v="0"/>
    <n v="54"/>
    <n v="490"/>
    <n v="6468"/>
    <n v="26460"/>
    <m/>
    <s v="USE"/>
    <n v="13.2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14"/>
    <s v="Red Maraschino Cherries, &gt;24MM, A10, Litografia"/>
    <s v="CJ"/>
    <s v="Firme"/>
    <s v="Cerezas"/>
    <s v="Marrasquinos"/>
    <s v="Cerezas Marrasquinos y Otros"/>
    <x v="0"/>
    <m/>
    <m/>
    <m/>
    <n v="0"/>
    <m/>
    <m/>
    <m/>
    <m/>
    <n v="490"/>
    <m/>
    <m/>
    <m/>
    <n v="490"/>
    <m/>
    <m/>
    <m/>
    <m/>
    <m/>
    <m/>
    <m/>
    <m/>
    <m/>
    <m/>
    <m/>
    <m/>
    <n v="0"/>
    <n v="54"/>
    <n v="490"/>
    <n v="6468"/>
    <n v="26460"/>
    <m/>
    <s v="USE"/>
    <n v="13.2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7"/>
    <s v="Red Maraschino Cherries, Broken,A10 Litografiada"/>
    <s v="CJ"/>
    <s v="Firme"/>
    <s v="Otros"/>
    <s v="Marrasquinos"/>
    <s v="Cerezas Marrasquinos y Otros"/>
    <x v="2"/>
    <m/>
    <m/>
    <m/>
    <n v="300"/>
    <m/>
    <m/>
    <m/>
    <m/>
    <n v="300"/>
    <m/>
    <m/>
    <m/>
    <n v="600"/>
    <m/>
    <m/>
    <m/>
    <m/>
    <m/>
    <m/>
    <m/>
    <m/>
    <m/>
    <m/>
    <m/>
    <m/>
    <n v="0"/>
    <n v="50.5"/>
    <n v="600"/>
    <n v="8640"/>
    <n v="30300"/>
    <m/>
    <s v="USE"/>
    <n v="14.4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3"/>
    <s v="Red MaraschinoCherries18-20mm Pitted,Stem A10LI"/>
    <s v="CJ"/>
    <s v="Firme"/>
    <s v="Otros"/>
    <s v="Marrasquinos"/>
    <s v="Cerezas Marrasquinos y Otros"/>
    <x v="1"/>
    <m/>
    <m/>
    <m/>
    <n v="112"/>
    <m/>
    <m/>
    <m/>
    <m/>
    <n v="112"/>
    <m/>
    <m/>
    <m/>
    <n v="224"/>
    <m/>
    <m/>
    <m/>
    <m/>
    <m/>
    <m/>
    <m/>
    <m/>
    <m/>
    <m/>
    <m/>
    <m/>
    <n v="0"/>
    <n v="59"/>
    <n v="224"/>
    <n v="2688"/>
    <n v="13216"/>
    <m/>
    <s v="USE"/>
    <n v="12"/>
  </r>
  <r>
    <x v="1"/>
    <n v="200"/>
    <s v="AGROINDUSTRIAL SURFRUT L"/>
    <s v="1801-181A"/>
    <s v="Presupuesto 2018 Ene-Dic-Presupuesto 2019 Ene-Abril"/>
    <d v="2018-04-09T00:00:00"/>
    <m/>
    <s v="br0072"/>
    <x v="12"/>
    <s v="Brazil"/>
    <s v="Latin Am"/>
    <s v="br0072"/>
    <s v="Polico Comercial de alimento"/>
    <x v="8"/>
    <s v="Red MaraschinoCherries20-22mm Pitted,StemA10LI"/>
    <s v="CJ"/>
    <s v="Firme"/>
    <s v="Cerezas"/>
    <s v="Marrasquinos"/>
    <s v="Cerezas Marrasquinos y Otros"/>
    <x v="1"/>
    <m/>
    <m/>
    <m/>
    <n v="138"/>
    <m/>
    <m/>
    <m/>
    <m/>
    <n v="138"/>
    <m/>
    <m/>
    <m/>
    <n v="276"/>
    <m/>
    <m/>
    <m/>
    <m/>
    <m/>
    <m/>
    <m/>
    <m/>
    <m/>
    <m/>
    <m/>
    <m/>
    <n v="0"/>
    <n v="59"/>
    <n v="276"/>
    <n v="3312"/>
    <n v="16284"/>
    <m/>
    <s v="USE"/>
    <n v="12"/>
  </r>
  <r>
    <x v="0"/>
    <n v="200"/>
    <s v="AGROINDUSTRIAL SURFRUT L"/>
    <s v="1801-181A"/>
    <s v="Presupuesto 2018 Ene-Dic-Presupuesto 2019 Ene-Abril"/>
    <d v="2017-09-22T00:00:00"/>
    <s v="no"/>
    <s v="UY0001"/>
    <x v="13"/>
    <s v="URUGUAY"/>
    <s v="Latin Am"/>
    <s v="UY0001"/>
    <s v="Pontyn S.A."/>
    <x v="27"/>
    <s v="Red Glazed Cherries, 20-22 mm, 10 Kg Case"/>
    <s v="CJ"/>
    <s v="Firme"/>
    <s v="Cerezas"/>
    <s v="Marrasquinos"/>
    <s v="Cerezas Marrasquinos y Otros"/>
    <x v="3"/>
    <n v="0"/>
    <n v="0"/>
    <n v="600"/>
    <n v="0"/>
    <n v="0"/>
    <n v="0"/>
    <n v="600"/>
    <n v="0"/>
    <n v="0"/>
    <n v="0"/>
    <n v="0"/>
    <n v="0"/>
    <n v="1200"/>
    <n v="0"/>
    <n v="0"/>
    <n v="0"/>
    <n v="0"/>
    <n v="0"/>
    <n v="0"/>
    <n v="0"/>
    <n v="0"/>
    <n v="0"/>
    <n v="0"/>
    <n v="0"/>
    <n v="0"/>
    <n v="0"/>
    <n v="43.76"/>
    <n v="1200"/>
    <n v="0"/>
    <n v="52512"/>
    <n v="2.12"/>
    <s v="USE"/>
    <m/>
  </r>
  <r>
    <x v="1"/>
    <n v="200"/>
    <s v="AGROINDUSTRIAL SURFRUT L"/>
    <s v="1801-181A"/>
    <s v="Presupuesto 2018 Ene-Dic-Presupuesto 2019 Ene-Abril"/>
    <d v="2017-09-22T00:00:00"/>
    <s v="no"/>
    <s v="UY0001"/>
    <x v="13"/>
    <s v="URUGUAY"/>
    <s v="Latin Am"/>
    <s v="UY0001"/>
    <s v="Pontyn S.A."/>
    <x v="27"/>
    <s v="Red Glazed Cherries, 20-22 mm, 10 Kg Case"/>
    <s v="CJ"/>
    <s v="Firme"/>
    <s v="Cerezas"/>
    <s v="Marrasquinos"/>
    <s v="Cerezas Marrasquinos y Otros"/>
    <x v="3"/>
    <n v="0"/>
    <n v="0"/>
    <n v="0"/>
    <n v="0"/>
    <n v="0"/>
    <n v="0"/>
    <n v="600"/>
    <n v="0"/>
    <n v="0"/>
    <n v="0"/>
    <n v="0"/>
    <n v="0"/>
    <n v="600"/>
    <n v="0"/>
    <n v="0"/>
    <n v="0"/>
    <n v="0"/>
    <n v="0"/>
    <n v="0"/>
    <n v="0"/>
    <n v="0"/>
    <n v="0"/>
    <n v="0"/>
    <n v="0"/>
    <n v="0"/>
    <n v="0"/>
    <n v="43.76"/>
    <n v="1200"/>
    <n v="0"/>
    <n v="52512"/>
    <n v="2.12"/>
    <s v="USE"/>
    <m/>
  </r>
  <r>
    <x v="0"/>
    <n v="200"/>
    <s v="AGROINDUSTRIAL SURFRUT L"/>
    <s v="1801-181A"/>
    <s v="Presupuesto 2018 Ene-Dic-Presupuesto 2019 Ene-Abril"/>
    <d v="2017-09-22T00:00:00"/>
    <s v="no"/>
    <s v="UY0001"/>
    <x v="13"/>
    <s v="URUGUAY"/>
    <s v="Latin Am"/>
    <s v="UY0001"/>
    <s v="Pontyn S.A."/>
    <x v="4"/>
    <s v="Red Maraschino Cherries, 22-24 mm, A8"/>
    <s v="CJ"/>
    <s v="Firme"/>
    <s v="Cerezas"/>
    <s v="Marrasquinos"/>
    <s v="Cerezas Marrasquinos y Otros"/>
    <x v="0"/>
    <n v="0"/>
    <n v="0"/>
    <n v="400"/>
    <n v="0"/>
    <n v="0"/>
    <n v="0"/>
    <n v="400"/>
    <n v="0"/>
    <n v="0"/>
    <n v="0"/>
    <n v="0"/>
    <n v="0"/>
    <n v="800"/>
    <n v="0"/>
    <n v="0"/>
    <n v="0"/>
    <n v="0"/>
    <n v="0"/>
    <n v="0"/>
    <n v="0"/>
    <n v="0"/>
    <n v="0"/>
    <n v="0"/>
    <n v="0"/>
    <n v="0"/>
    <n v="0"/>
    <n v="42.86"/>
    <n v="800"/>
    <n v="8640"/>
    <n v="34288"/>
    <n v="2.1800000000000002"/>
    <s v="USE"/>
    <n v="10.8"/>
  </r>
  <r>
    <x v="1"/>
    <n v="200"/>
    <s v="AGROINDUSTRIAL SURFRUT L"/>
    <s v="1801-181A"/>
    <s v="Presupuesto 2018 Ene-Dic-Presupuesto 2019 Ene-Abril"/>
    <d v="2018-04-09T00:00:00"/>
    <m/>
    <s v="UY0001"/>
    <x v="13"/>
    <s v="URUGUAY"/>
    <s v="Latin Am"/>
    <s v="UY0001"/>
    <s v="Pontyn S.A."/>
    <x v="28"/>
    <s v="Red Maraschino Cherries, &gt;24 mm, A8"/>
    <s v="CJ"/>
    <s v="Firme"/>
    <s v="Cerezas"/>
    <s v="Marrasquinos"/>
    <s v="Cerezas Marrasquinos y Otros"/>
    <x v="0"/>
    <m/>
    <m/>
    <n v="500"/>
    <m/>
    <m/>
    <m/>
    <n v="0"/>
    <m/>
    <m/>
    <m/>
    <m/>
    <m/>
    <n v="500"/>
    <m/>
    <m/>
    <m/>
    <m/>
    <m/>
    <m/>
    <m/>
    <m/>
    <m/>
    <m/>
    <m/>
    <m/>
    <n v="0"/>
    <n v="49"/>
    <n v="500"/>
    <n v="5400"/>
    <n v="24500"/>
    <m/>
    <s v="USE"/>
    <n v="10.8"/>
  </r>
  <r>
    <x v="1"/>
    <n v="200"/>
    <s v="AGROINDUSTRIAL SURFRUT L"/>
    <s v="1801-181A"/>
    <s v="Presupuesto 2018 Ene-Dic-Presupuesto 2019 Ene-Abril"/>
    <d v="2018-04-09T00:00:00"/>
    <m/>
    <s v="UY0001"/>
    <x v="13"/>
    <s v="URUGUAY"/>
    <s v="Latin Am"/>
    <s v="UY0001"/>
    <s v="Pontyn S.A."/>
    <x v="29"/>
    <s v="Red Maraschino Cherries, &gt;24 mm, A8"/>
    <s v="CJ"/>
    <s v="Firme"/>
    <s v="Cerezas"/>
    <s v="Marrasquinos"/>
    <s v="Cerezas Marrasquinos y Otros"/>
    <x v="0"/>
    <m/>
    <m/>
    <n v="0"/>
    <m/>
    <m/>
    <m/>
    <n v="700"/>
    <m/>
    <m/>
    <m/>
    <m/>
    <m/>
    <n v="700"/>
    <m/>
    <m/>
    <m/>
    <m/>
    <m/>
    <m/>
    <m/>
    <m/>
    <m/>
    <m/>
    <m/>
    <m/>
    <n v="0"/>
    <n v="49"/>
    <n v="700"/>
    <n v="7560.0000000000009"/>
    <n v="34300"/>
    <m/>
    <s v="USE"/>
    <n v="10.8"/>
  </r>
  <r>
    <x v="0"/>
    <n v="200"/>
    <s v="AGROINDUSTRIAL SURFRUT L"/>
    <s v="1801-181A"/>
    <s v="Presupuesto 2018 Ene-Dic-Presupuesto 2019 Ene-Abril"/>
    <d v="2017-09-22T00:00:00"/>
    <s v="no"/>
    <s v="GT0001"/>
    <x v="14"/>
    <s v="Guatemala"/>
    <s v="Cent.Ame"/>
    <s v="GT0001"/>
    <s v="Representaciones SOLV, S.A"/>
    <x v="17"/>
    <s v="Red Maraschino Cherries, 22-24 mm, A10"/>
    <s v="CJ"/>
    <s v="Firme"/>
    <s v="Cerezas"/>
    <s v="Marrasquinos"/>
    <s v="Cerezas Marrasquinos y Otros"/>
    <x v="0"/>
    <n v="0"/>
    <n v="0"/>
    <n v="0"/>
    <n v="0"/>
    <n v="304"/>
    <n v="0"/>
    <n v="0"/>
    <n v="0"/>
    <n v="0"/>
    <n v="304"/>
    <n v="0"/>
    <n v="304"/>
    <n v="912"/>
    <n v="0"/>
    <n v="0"/>
    <n v="0"/>
    <n v="0"/>
    <n v="0"/>
    <n v="0"/>
    <n v="0"/>
    <n v="0"/>
    <n v="0"/>
    <n v="0"/>
    <n v="0"/>
    <n v="0"/>
    <n v="0"/>
    <n v="48.34"/>
    <n v="912"/>
    <n v="12038.4"/>
    <n v="44086.080000000002"/>
    <n v="2.94"/>
    <s v="USE"/>
    <n v="13.2"/>
  </r>
  <r>
    <x v="0"/>
    <n v="200"/>
    <s v="AGROINDUSTRIAL SURFRUT L"/>
    <s v="1801-181A"/>
    <s v="Presupuesto 2018 Ene-Dic-Presupuesto 2019 Ene-Abril"/>
    <d v="2017-09-22T00:00:00"/>
    <s v="no"/>
    <s v="GT0001"/>
    <x v="14"/>
    <s v="Guatemala"/>
    <s v="Cent.Ame"/>
    <s v="GT0001"/>
    <s v="Representaciones SOLV, S.A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200"/>
    <n v="0"/>
    <n v="0"/>
    <n v="0"/>
    <n v="0"/>
    <n v="200"/>
    <n v="0"/>
    <n v="200"/>
    <n v="600"/>
    <n v="0"/>
    <n v="0"/>
    <n v="0"/>
    <n v="0"/>
    <n v="0"/>
    <n v="0"/>
    <n v="0"/>
    <n v="0"/>
    <n v="0"/>
    <n v="0"/>
    <n v="0"/>
    <n v="0"/>
    <n v="0"/>
    <n v="53.81"/>
    <n v="600"/>
    <n v="7200"/>
    <n v="32286"/>
    <n v="2.94"/>
    <s v="USE"/>
    <n v="12"/>
  </r>
  <r>
    <x v="1"/>
    <n v="200"/>
    <s v="AGROINDUSTRIAL SURFRUT L"/>
    <s v="1801-181A"/>
    <s v="Presupuesto 2018 Ene-Dic-Presupuesto 2019 Ene-Abril"/>
    <d v="2017-09-22T00:00:00"/>
    <s v="no"/>
    <s v="GT0001"/>
    <x v="14"/>
    <s v="Guatemala"/>
    <s v="Cent.Ame"/>
    <s v="GT0001"/>
    <s v="Representaciones SOLV, S.A"/>
    <x v="17"/>
    <s v="Red Maraschino Cherries, 22-24 mm, A10"/>
    <s v="CJ"/>
    <s v="Firme"/>
    <s v="Cerezas"/>
    <s v="Marrasquinos"/>
    <s v="Cerezas Marrasquinos y Otros"/>
    <x v="0"/>
    <n v="0"/>
    <n v="0"/>
    <n v="0"/>
    <n v="0"/>
    <n v="0"/>
    <n v="0"/>
    <n v="304"/>
    <n v="0"/>
    <n v="0"/>
    <n v="304"/>
    <n v="0"/>
    <n v="304"/>
    <n v="912"/>
    <n v="0"/>
    <n v="0"/>
    <n v="0"/>
    <n v="0"/>
    <n v="0"/>
    <n v="0"/>
    <n v="0"/>
    <n v="0"/>
    <n v="0"/>
    <n v="0"/>
    <n v="0"/>
    <n v="0"/>
    <n v="0"/>
    <n v="48.34"/>
    <n v="912"/>
    <n v="12038.4"/>
    <n v="44086.080000000002"/>
    <n v="2.94"/>
    <s v="USE"/>
    <n v="13.2"/>
  </r>
  <r>
    <x v="1"/>
    <n v="200"/>
    <s v="AGROINDUSTRIAL SURFRUT L"/>
    <s v="1801-181A"/>
    <s v="Presupuesto 2018 Ene-Dic-Presupuesto 2019 Ene-Abril"/>
    <d v="2017-09-22T00:00:00"/>
    <s v="no"/>
    <s v="GT0001"/>
    <x v="14"/>
    <s v="Guatemala"/>
    <s v="Cent.Ame"/>
    <s v="GT0001"/>
    <s v="Representaciones SOLV, S.A"/>
    <x v="12"/>
    <s v="Red Maraschino Cherries,18-20mm, Pitted,Stem A10"/>
    <s v="CJ"/>
    <s v="Firme"/>
    <s v="Cerezas"/>
    <s v="Marrasquinos"/>
    <s v="Cerezas Marrasquinos y Otros"/>
    <x v="1"/>
    <n v="0"/>
    <n v="0"/>
    <n v="0"/>
    <n v="0"/>
    <n v="0"/>
    <n v="0"/>
    <n v="200"/>
    <n v="0"/>
    <n v="0"/>
    <n v="200"/>
    <n v="0"/>
    <n v="200"/>
    <n v="600"/>
    <n v="0"/>
    <n v="0"/>
    <n v="0"/>
    <n v="0"/>
    <n v="0"/>
    <n v="0"/>
    <n v="0"/>
    <n v="0"/>
    <n v="0"/>
    <n v="0"/>
    <n v="0"/>
    <n v="0"/>
    <n v="0"/>
    <n v="53.81"/>
    <n v="600"/>
    <n v="7200"/>
    <n v="32286"/>
    <n v="2.94"/>
    <s v="USE"/>
    <n v="12"/>
  </r>
  <r>
    <x v="1"/>
    <n v="200"/>
    <s v="AGROINDUSTRIAL SURFRUT L"/>
    <s v="1801-181A"/>
    <s v="Presupuesto 2018 Ene-Dic-Presupuesto 2019 Ene-Abril"/>
    <d v="2018-04-09T00:00:00"/>
    <m/>
    <s v="BR0087"/>
    <x v="15"/>
    <s v="Brazil"/>
    <s v="Latin Am"/>
    <s v="BR0087"/>
    <s v="Rofimex Imp.e Exp.de Frutas"/>
    <x v="13"/>
    <s v="Red Maraschino Cherries, &gt;24MM, A10, Litografia"/>
    <s v="CJ"/>
    <s v="Firme"/>
    <s v="Cerezas"/>
    <s v="Marrasquinos"/>
    <s v="Cerezas Marrasquinos y Otros"/>
    <x v="0"/>
    <m/>
    <m/>
    <n v="490"/>
    <m/>
    <m/>
    <n v="490"/>
    <m/>
    <m/>
    <m/>
    <m/>
    <m/>
    <m/>
    <n v="980"/>
    <m/>
    <m/>
    <m/>
    <m/>
    <m/>
    <m/>
    <m/>
    <m/>
    <m/>
    <m/>
    <m/>
    <m/>
    <n v="0"/>
    <n v="54"/>
    <n v="980"/>
    <n v="12936"/>
    <n v="52920"/>
    <m/>
    <s v="USE"/>
    <n v="13.2"/>
  </r>
  <r>
    <x v="1"/>
    <n v="200"/>
    <s v="AGROINDUSTRIAL SURFRUT L"/>
    <s v="1801-181A"/>
    <s v="Presupuesto 2018 Ene-Dic-Presupuesto 2019 Ene-Abril"/>
    <d v="2018-04-09T00:00:00"/>
    <m/>
    <s v="BR0087"/>
    <x v="15"/>
    <s v="Brazil"/>
    <s v="Latin Am"/>
    <s v="BR0087"/>
    <s v="Rofimex Imp.e Exp.de Frutas"/>
    <x v="6"/>
    <s v="Red Maraschino Cherries, Broken,A10"/>
    <s v="CJ"/>
    <s v="Firme"/>
    <s v="Cerezas"/>
    <s v="Marrasquinos"/>
    <s v="Cerezas Marrasquinos y Otros"/>
    <x v="2"/>
    <m/>
    <m/>
    <n v="26"/>
    <m/>
    <m/>
    <n v="300"/>
    <m/>
    <m/>
    <m/>
    <m/>
    <m/>
    <m/>
    <n v="326"/>
    <m/>
    <m/>
    <m/>
    <m/>
    <m/>
    <m/>
    <m/>
    <m/>
    <m/>
    <m/>
    <m/>
    <m/>
    <n v="0"/>
    <n v="50.5"/>
    <n v="326"/>
    <n v="4694.4000000000005"/>
    <n v="16463"/>
    <m/>
    <s v="USE"/>
    <n v="14.4"/>
  </r>
  <r>
    <x v="1"/>
    <n v="200"/>
    <s v="AGROINDUSTRIAL SURFRUT L"/>
    <s v="1801-181A"/>
    <s v="Presupuesto 2018 Ene-Dic-Presupuesto 2019 Ene-Abril"/>
    <d v="2018-04-09T00:00:00"/>
    <m/>
    <s v="BR0087"/>
    <x v="15"/>
    <s v="Brazil"/>
    <s v="Latin Am"/>
    <s v="BR0087"/>
    <s v="Rofimex Imp.e Exp.de Frutas"/>
    <x v="15"/>
    <s v="Red Maraschino Cherries, Broken,A10 Litografiada"/>
    <s v="CJ"/>
    <s v="Firme"/>
    <s v="Cerezas"/>
    <s v="Marrasquinos"/>
    <s v="Cerezas Marrasquinos y Otros"/>
    <x v="2"/>
    <m/>
    <m/>
    <n v="274"/>
    <m/>
    <m/>
    <m/>
    <m/>
    <m/>
    <m/>
    <m/>
    <m/>
    <m/>
    <n v="274"/>
    <m/>
    <m/>
    <m/>
    <m/>
    <m/>
    <m/>
    <m/>
    <m/>
    <m/>
    <m/>
    <m/>
    <m/>
    <n v="0"/>
    <n v="50.5"/>
    <n v="274"/>
    <n v="3945.6"/>
    <n v="13837"/>
    <m/>
    <s v="USE"/>
    <n v="14.4"/>
  </r>
  <r>
    <x v="1"/>
    <n v="200"/>
    <s v="AGROINDUSTRIAL SURFRUT L"/>
    <s v="1801-181A"/>
    <s v="Presupuesto 2018 Ene-Dic-Presupuesto 2019 Ene-Abril"/>
    <d v="2018-04-09T00:00:00"/>
    <m/>
    <s v="BR0087"/>
    <x v="15"/>
    <s v="Brazil"/>
    <s v="Latin Am"/>
    <s v="BR0087"/>
    <s v="Rofimex Imp.e Exp.de Frutas"/>
    <x v="8"/>
    <s v="Red MaraschinoCherries20-22mm Pitted,StemA10LI"/>
    <s v="CJ"/>
    <s v="Firme"/>
    <s v="Cerezas"/>
    <s v="Marrasquinos"/>
    <s v="Cerezas Marrasquinos y Otros"/>
    <x v="1"/>
    <m/>
    <m/>
    <n v="250"/>
    <m/>
    <m/>
    <n v="250"/>
    <m/>
    <m/>
    <m/>
    <m/>
    <m/>
    <m/>
    <n v="500"/>
    <m/>
    <m/>
    <m/>
    <m/>
    <m/>
    <m/>
    <m/>
    <m/>
    <m/>
    <m/>
    <m/>
    <m/>
    <n v="0"/>
    <n v="59"/>
    <n v="500"/>
    <n v="6000"/>
    <n v="29500"/>
    <m/>
    <s v="USE"/>
    <n v="12"/>
  </r>
  <r>
    <x v="0"/>
    <n v="200"/>
    <s v="AGROINDUSTRIAL SURFRUT L"/>
    <s v="1801-181A"/>
    <s v="Presupuesto 2018 Ene-Dic-Presupuesto 2019 Ene-Abril"/>
    <d v="2017-09-22T00:00:00"/>
    <s v="no"/>
    <s v="BR0007"/>
    <x v="16"/>
    <s v="Brazil"/>
    <s v="Latin Am"/>
    <s v="BR0007"/>
    <s v="UNIAGRO IND. E COM. DE PROD."/>
    <x v="1"/>
    <s v="Red Maraschino Cherries, 22-24 mm, A10 Litografi"/>
    <s v="CJ"/>
    <s v="Firme"/>
    <s v="Cerezas"/>
    <s v="Marrasquinos"/>
    <s v="Cerezas Marrasquinos y Otros"/>
    <x v="0"/>
    <n v="0"/>
    <n v="0"/>
    <n v="0"/>
    <n v="400"/>
    <n v="0"/>
    <n v="400"/>
    <n v="0"/>
    <n v="0"/>
    <n v="400"/>
    <n v="400"/>
    <n v="0"/>
    <n v="0"/>
    <n v="1600"/>
    <n v="0"/>
    <n v="0"/>
    <n v="0"/>
    <n v="0"/>
    <n v="0"/>
    <n v="0"/>
    <n v="0"/>
    <n v="0"/>
    <n v="0"/>
    <n v="0"/>
    <n v="0"/>
    <n v="0"/>
    <n v="0"/>
    <n v="46.51"/>
    <n v="1600"/>
    <n v="21120"/>
    <n v="74416"/>
    <n v="0.61"/>
    <s v="USE"/>
    <n v="13.2"/>
  </r>
  <r>
    <x v="0"/>
    <n v="200"/>
    <s v="AGROINDUSTRIAL SURFRUT L"/>
    <s v="1801-181A"/>
    <s v="Presupuesto 2018 Ene-Dic-Presupuesto 2019 Ene-Abril"/>
    <d v="2017-09-22T00:00:00"/>
    <s v="no"/>
    <s v="BR0007"/>
    <x v="16"/>
    <s v="Brazil"/>
    <s v="Latin Am"/>
    <s v="BR0007"/>
    <s v="UNIAGRO IND. E COM. DE PROD."/>
    <x v="2"/>
    <s v="Red Maraschino Cherries, 22-24mm,A10Litografiada"/>
    <s v="CJ"/>
    <s v="Firme"/>
    <s v="Cerezas"/>
    <s v="Marrasquinos"/>
    <s v="Cerezas Marrasquinos y Otros"/>
    <x v="0"/>
    <n v="0"/>
    <n v="0"/>
    <n v="0"/>
    <n v="410"/>
    <n v="0"/>
    <n v="410"/>
    <n v="0"/>
    <n v="0"/>
    <n v="410"/>
    <n v="410"/>
    <n v="0"/>
    <n v="0"/>
    <n v="1640"/>
    <n v="0"/>
    <n v="0"/>
    <n v="0"/>
    <n v="0"/>
    <n v="0"/>
    <n v="0"/>
    <n v="0"/>
    <n v="0"/>
    <n v="0"/>
    <n v="0"/>
    <n v="0"/>
    <n v="0"/>
    <n v="0"/>
    <n v="46.51"/>
    <n v="1640"/>
    <n v="21648"/>
    <n v="76276.399999999994"/>
    <n v="0.61"/>
    <s v="USE"/>
    <n v="13.2"/>
  </r>
  <r>
    <x v="1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30"/>
    <s v="Red Maraschino Cherries, 18-20 mm, A10"/>
    <s v="CJ"/>
    <s v="Firme"/>
    <s v="Otros"/>
    <s v="Marrasquinos"/>
    <s v="Cerezas Marrasquinos y Otros"/>
    <x v="0"/>
    <m/>
    <n v="0"/>
    <m/>
    <m/>
    <m/>
    <m/>
    <m/>
    <m/>
    <m/>
    <m/>
    <m/>
    <m/>
    <n v="0"/>
    <m/>
    <m/>
    <m/>
    <m/>
    <m/>
    <m/>
    <m/>
    <m/>
    <m/>
    <m/>
    <m/>
    <m/>
    <n v="0"/>
    <n v="53"/>
    <n v="0"/>
    <n v="0"/>
    <n v="0"/>
    <m/>
    <s v="USE"/>
    <n v="13.2"/>
  </r>
  <r>
    <x v="1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31"/>
    <s v="Red Maraschino Cherries, 20-22 mm, A10"/>
    <s v="CJ"/>
    <s v="Firme"/>
    <s v="Cerezas"/>
    <s v="Marrasquinos"/>
    <s v="Cerezas Marrasquinos y Otros"/>
    <x v="0"/>
    <m/>
    <n v="0"/>
    <m/>
    <m/>
    <m/>
    <m/>
    <m/>
    <m/>
    <m/>
    <m/>
    <m/>
    <m/>
    <n v="0"/>
    <m/>
    <m/>
    <m/>
    <m/>
    <m/>
    <m/>
    <m/>
    <m/>
    <m/>
    <m/>
    <m/>
    <m/>
    <n v="0"/>
    <n v="53"/>
    <n v="0"/>
    <n v="0"/>
    <n v="0"/>
    <m/>
    <s v="USE"/>
    <n v="13.2"/>
  </r>
  <r>
    <x v="1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16"/>
    <s v="Red Maraschino Cherries, 22-24 mm, A10"/>
    <s v="CJ"/>
    <s v="Firme"/>
    <s v="Otros"/>
    <s v="Marrasquinos"/>
    <s v="Cerezas Marrasquinos y Otros"/>
    <x v="0"/>
    <m/>
    <n v="0"/>
    <m/>
    <m/>
    <n v="841"/>
    <m/>
    <n v="0"/>
    <n v="0"/>
    <n v="0"/>
    <n v="0"/>
    <n v="0"/>
    <m/>
    <n v="841"/>
    <m/>
    <m/>
    <m/>
    <m/>
    <m/>
    <m/>
    <m/>
    <m/>
    <m/>
    <m/>
    <m/>
    <m/>
    <n v="0"/>
    <n v="53"/>
    <n v="841"/>
    <n v="11101.199999999999"/>
    <n v="44573"/>
    <m/>
    <s v="USE"/>
    <n v="13.2"/>
  </r>
  <r>
    <x v="1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17"/>
    <s v="Red Maraschino Cherries, 22-24 mm, A10"/>
    <s v="CJ"/>
    <s v="Firme"/>
    <s v="Otros"/>
    <s v="Marrasquinos"/>
    <s v="Cerezas Marrasquinos y Otros"/>
    <x v="0"/>
    <m/>
    <n v="0"/>
    <m/>
    <m/>
    <n v="0"/>
    <m/>
    <n v="841"/>
    <n v="841"/>
    <n v="841"/>
    <n v="841"/>
    <n v="841"/>
    <m/>
    <n v="4205"/>
    <m/>
    <m/>
    <m/>
    <m/>
    <m/>
    <m/>
    <m/>
    <m/>
    <m/>
    <m/>
    <m/>
    <m/>
    <n v="0"/>
    <n v="53"/>
    <n v="4205"/>
    <n v="55506"/>
    <n v="222865"/>
    <m/>
    <s v="USE"/>
    <n v="13.2"/>
  </r>
  <r>
    <x v="2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30"/>
    <s v="Red Maraschino Cherries, 18-20 mm, A10"/>
    <s v="CJ"/>
    <s v="Firme"/>
    <s v="Otros"/>
    <s v="Marrasquinos"/>
    <s v="Cerezas Marrasquinos y Otros"/>
    <x v="0"/>
    <m/>
    <n v="177"/>
    <m/>
    <m/>
    <m/>
    <m/>
    <m/>
    <m/>
    <m/>
    <m/>
    <m/>
    <m/>
    <n v="177"/>
    <m/>
    <m/>
    <m/>
    <m/>
    <m/>
    <m/>
    <m/>
    <m/>
    <m/>
    <m/>
    <m/>
    <m/>
    <n v="0"/>
    <n v="54.6"/>
    <n v="177"/>
    <n v="2336.4"/>
    <n v="9664.2000000000007"/>
    <m/>
    <s v="USE"/>
    <n v="13.2"/>
  </r>
  <r>
    <x v="2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31"/>
    <s v="Red Maraschino Cherries, 20-22 mm, A10"/>
    <s v="CJ"/>
    <s v="Firme"/>
    <s v="Cerezas"/>
    <s v="Marrasquinos"/>
    <s v="Cerezas Marrasquinos y Otros"/>
    <x v="0"/>
    <m/>
    <n v="303"/>
    <m/>
    <m/>
    <m/>
    <m/>
    <m/>
    <m/>
    <m/>
    <m/>
    <m/>
    <m/>
    <n v="303"/>
    <m/>
    <m/>
    <m/>
    <m/>
    <m/>
    <m/>
    <m/>
    <m/>
    <m/>
    <m/>
    <m/>
    <m/>
    <n v="0"/>
    <n v="54.6"/>
    <n v="303"/>
    <n v="3999.6"/>
    <n v="16543.8"/>
    <m/>
    <s v="USE"/>
    <n v="13.2"/>
  </r>
  <r>
    <x v="2"/>
    <n v="200"/>
    <s v="AGROINDUSTRIAL SURFRUT L"/>
    <s v="1801-181A"/>
    <s v="Presupuesto 2018 Ene-Dic-Presupuesto 2019 Ene-Abril"/>
    <d v="2018-04-09T00:00:00"/>
    <m/>
    <s v="BR0007"/>
    <x v="16"/>
    <s v="Brazil"/>
    <s v="Latin Am"/>
    <s v="BR0007"/>
    <s v="UNIAGRO IND. E COM. DE PROD."/>
    <x v="17"/>
    <s v="Red Maraschino Cherries, 22-24 mm, A10"/>
    <s v="CJ"/>
    <s v="Firme"/>
    <s v="Otros"/>
    <s v="Marrasquinos"/>
    <s v="Cerezas Marrasquinos y Otros"/>
    <x v="0"/>
    <m/>
    <n v="50"/>
    <m/>
    <m/>
    <m/>
    <m/>
    <m/>
    <m/>
    <m/>
    <m/>
    <m/>
    <m/>
    <n v="50"/>
    <m/>
    <m/>
    <m/>
    <m/>
    <m/>
    <m/>
    <m/>
    <m/>
    <m/>
    <m/>
    <m/>
    <m/>
    <n v="0"/>
    <n v="54.6"/>
    <n v="50"/>
    <n v="660"/>
    <n v="2730"/>
    <m/>
    <s v="USE"/>
    <n v="13.2"/>
  </r>
  <r>
    <x v="0"/>
    <n v="200"/>
    <s v="AGROINDUSTRIAL SURFRUT L"/>
    <s v="1801-181A"/>
    <s v="Presupuesto 2018 Ene-Dic-Presupuesto 2019 Ene-Abril"/>
    <d v="2017-09-22T00:00:00"/>
    <s v="no"/>
    <s v="BR0007"/>
    <x v="16"/>
    <s v="Brazil"/>
    <s v="Latin Am"/>
    <s v="BR0007"/>
    <s v="UNIAGRO IND. E COM. DE PROD."/>
    <x v="3"/>
    <s v="Red MaraschinoCherries18-20mm Pitted,Stem A10LI"/>
    <s v="CJ"/>
    <s v="Firme"/>
    <s v="Cerezas"/>
    <s v="Marrasquinos"/>
    <s v="Cerezas Marrasquinos y Otros"/>
    <x v="1"/>
    <n v="0"/>
    <n v="0"/>
    <n v="0"/>
    <n v="250"/>
    <n v="0"/>
    <n v="250"/>
    <n v="0"/>
    <n v="0"/>
    <n v="250"/>
    <n v="250"/>
    <n v="0"/>
    <n v="0"/>
    <n v="1000"/>
    <n v="0"/>
    <n v="0"/>
    <n v="0"/>
    <n v="0"/>
    <n v="0"/>
    <n v="0"/>
    <n v="0"/>
    <n v="0"/>
    <n v="0"/>
    <n v="0"/>
    <n v="0"/>
    <n v="0"/>
    <n v="0"/>
    <n v="50.16"/>
    <n v="1000"/>
    <n v="12000"/>
    <n v="50160"/>
    <n v="0.61"/>
    <s v="USE"/>
    <n v="12"/>
  </r>
  <r>
    <x v="1"/>
    <n v="200"/>
    <s v="AGROINDUSTRIAL SURFRUT L"/>
    <s v="1801-181A"/>
    <s v="Presupuesto 2018 Ene-Dic-Presupuesto 2019 Ene-Abril"/>
    <d v="2017-09-22T00:00:00"/>
    <s v="no"/>
    <s v="BR0007"/>
    <x v="16"/>
    <s v="Brazil"/>
    <s v="Latin Am"/>
    <s v="BR0007"/>
    <s v="UNIAGRO IND. E COM. DE PROD."/>
    <x v="3"/>
    <s v="Red MaraschinoCherries18-20mm Pitted,Stem A10LI"/>
    <s v="CJ"/>
    <s v="Firme"/>
    <s v="Cerezas"/>
    <s v="Marrasquinos"/>
    <s v="Cerezas Marrasquinos y Otros"/>
    <x v="1"/>
    <n v="0"/>
    <n v="0"/>
    <n v="0"/>
    <n v="0"/>
    <n v="200"/>
    <n v="0"/>
    <n v="200"/>
    <n v="200"/>
    <n v="200"/>
    <n v="200"/>
    <n v="200"/>
    <n v="0"/>
    <n v="1200"/>
    <n v="0"/>
    <n v="0"/>
    <n v="0"/>
    <n v="0"/>
    <n v="0"/>
    <n v="0"/>
    <n v="0"/>
    <n v="0"/>
    <n v="0"/>
    <n v="0"/>
    <n v="0"/>
    <n v="0"/>
    <n v="0"/>
    <n v="57"/>
    <n v="1000"/>
    <n v="12000"/>
    <n v="50160"/>
    <n v="0.61"/>
    <s v="USE"/>
    <n v="12"/>
  </r>
  <r>
    <x v="3"/>
    <m/>
    <m/>
    <m/>
    <m/>
    <m/>
    <m/>
    <m/>
    <x v="17"/>
    <m/>
    <m/>
    <m/>
    <m/>
    <x v="32"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4:F11" firstHeaderRow="1" firstDataRow="2" firstDataCol="1" rowPageCount="2" colPageCount="1"/>
  <pivotFields count="54">
    <pivotField axis="axisCol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4">
        <item x="27"/>
        <item x="12"/>
        <item x="30"/>
        <item x="31"/>
        <item x="16"/>
        <item x="17"/>
        <item x="20"/>
        <item x="21"/>
        <item x="18"/>
        <item x="19"/>
        <item x="11"/>
        <item x="4"/>
        <item x="28"/>
        <item x="29"/>
        <item x="25"/>
        <item x="3"/>
        <item x="8"/>
        <item x="26"/>
        <item x="22"/>
        <item x="23"/>
        <item x="24"/>
        <item x="1"/>
        <item x="2"/>
        <item x="13"/>
        <item x="14"/>
        <item x="6"/>
        <item x="7"/>
        <item x="5"/>
        <item x="15"/>
        <item x="10"/>
        <item x="9"/>
        <item x="0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3"/>
        <item x="0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3" hier="-1"/>
    <pageField fld="8" hier="-1"/>
  </pageFields>
  <dataFields count="1">
    <dataField name="Suma de Total 1er.Id.Ppto" fld="33" baseField="0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Y125"/>
  <sheetViews>
    <sheetView showGridLines="0" tabSelected="1" workbookViewId="0">
      <selection activeCell="AZ1" sqref="AZ1:AZ1048576"/>
    </sheetView>
  </sheetViews>
  <sheetFormatPr baseColWidth="10" defaultRowHeight="12.75" x14ac:dyDescent="0.2"/>
  <cols>
    <col min="1" max="1" width="6.140625" style="43" customWidth="1"/>
    <col min="2" max="2" width="14.28515625" style="1" customWidth="1"/>
    <col min="3" max="3" width="10.5703125" style="1" bestFit="1" customWidth="1"/>
    <col min="4" max="4" width="15" style="1" customWidth="1"/>
    <col min="5" max="5" width="10.28515625" style="1" customWidth="1"/>
    <col min="6" max="6" width="10.85546875" style="1" bestFit="1" customWidth="1"/>
    <col min="7" max="7" width="7.140625" style="1" bestFit="1" customWidth="1"/>
    <col min="8" max="8" width="17.7109375" style="1" customWidth="1"/>
    <col min="9" max="9" width="4.85546875" style="1" customWidth="1"/>
    <col min="10" max="10" width="8.140625" style="1" customWidth="1"/>
    <col min="11" max="11" width="7.140625" style="1" customWidth="1"/>
    <col min="12" max="12" width="15.28515625" style="1" customWidth="1"/>
    <col min="13" max="13" width="14.140625" style="1" customWidth="1"/>
    <col min="14" max="14" width="12.42578125" style="1" customWidth="1"/>
    <col min="15" max="15" width="3.7109375" style="1" customWidth="1"/>
    <col min="16" max="16" width="5.7109375" style="1" customWidth="1"/>
    <col min="17" max="17" width="8.7109375" style="1" bestFit="1" customWidth="1"/>
    <col min="18" max="19" width="12.28515625" style="1" customWidth="1"/>
    <col min="20" max="21" width="6.140625" style="1" customWidth="1"/>
    <col min="22" max="22" width="6.42578125" style="1" customWidth="1"/>
    <col min="23" max="23" width="6.140625" style="1" customWidth="1"/>
    <col min="24" max="24" width="6.5703125" style="1" customWidth="1"/>
    <col min="25" max="25" width="5.85546875" style="1" customWidth="1"/>
    <col min="26" max="26" width="5.28515625" style="1" customWidth="1"/>
    <col min="27" max="27" width="6.28515625" style="1" customWidth="1"/>
    <col min="28" max="28" width="6.140625" style="1" customWidth="1"/>
    <col min="29" max="29" width="6" style="1" customWidth="1"/>
    <col min="30" max="30" width="6.42578125" style="1" customWidth="1"/>
    <col min="31" max="31" width="5.5703125" style="1" customWidth="1"/>
    <col min="32" max="32" width="10.5703125" style="1" customWidth="1"/>
    <col min="33" max="34" width="6.140625" style="1" customWidth="1"/>
    <col min="35" max="35" width="6.42578125" style="1" customWidth="1"/>
    <col min="36" max="36" width="6.140625" style="1" customWidth="1"/>
    <col min="37" max="37" width="6.5703125" style="1" customWidth="1"/>
    <col min="38" max="38" width="5.85546875" style="1" customWidth="1"/>
    <col min="39" max="39" width="5.28515625" style="1" customWidth="1"/>
    <col min="40" max="40" width="6.28515625" style="1" customWidth="1"/>
    <col min="41" max="41" width="6.140625" style="1" customWidth="1"/>
    <col min="42" max="42" width="6" style="1" customWidth="1"/>
    <col min="43" max="43" width="6.42578125" style="1" customWidth="1"/>
    <col min="44" max="44" width="5.5703125" style="1" customWidth="1"/>
    <col min="45" max="45" width="16.5703125" style="1" customWidth="1"/>
    <col min="46" max="46" width="12" style="1" customWidth="1"/>
    <col min="47" max="47" width="10.28515625" style="1" customWidth="1"/>
    <col min="48" max="48" width="12.5703125" style="25" customWidth="1"/>
    <col min="49" max="49" width="11.7109375" style="1" customWidth="1"/>
    <col min="50" max="50" width="14.140625" style="1" customWidth="1"/>
    <col min="51" max="51" width="9.42578125" style="43" customWidth="1"/>
    <col min="52" max="16384" width="11.42578125" style="1"/>
  </cols>
  <sheetData>
    <row r="2" spans="1:51" x14ac:dyDescent="0.2">
      <c r="A2" s="38" t="s">
        <v>0</v>
      </c>
      <c r="B2" s="3" t="s">
        <v>1</v>
      </c>
      <c r="C2" s="3" t="s">
        <v>2</v>
      </c>
      <c r="D2" s="3" t="s">
        <v>1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154</v>
      </c>
      <c r="M2" s="3" t="s">
        <v>10</v>
      </c>
      <c r="N2" s="3" t="s">
        <v>1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3" t="s">
        <v>27</v>
      </c>
      <c r="AF2" s="3" t="s">
        <v>28</v>
      </c>
      <c r="AG2" s="3" t="s">
        <v>16</v>
      </c>
      <c r="AH2" s="3" t="s">
        <v>17</v>
      </c>
      <c r="AI2" s="3" t="s">
        <v>18</v>
      </c>
      <c r="AJ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P2" s="3" t="s">
        <v>25</v>
      </c>
      <c r="AQ2" s="3" t="s">
        <v>26</v>
      </c>
      <c r="AR2" s="3" t="s">
        <v>27</v>
      </c>
      <c r="AS2" s="3" t="s">
        <v>29</v>
      </c>
      <c r="AT2" s="3" t="s">
        <v>30</v>
      </c>
      <c r="AU2" s="3" t="s">
        <v>31</v>
      </c>
      <c r="AV2" s="21" t="s">
        <v>32</v>
      </c>
      <c r="AW2" s="3" t="s">
        <v>33</v>
      </c>
      <c r="AX2" s="3" t="s">
        <v>34</v>
      </c>
      <c r="AY2" s="38" t="s">
        <v>35</v>
      </c>
    </row>
    <row r="3" spans="1:51" x14ac:dyDescent="0.2">
      <c r="A3" s="39">
        <v>200</v>
      </c>
      <c r="B3" s="4" t="s">
        <v>36</v>
      </c>
      <c r="C3" s="4" t="s">
        <v>37</v>
      </c>
      <c r="D3" s="4" t="s">
        <v>38</v>
      </c>
      <c r="E3" s="5">
        <v>43000</v>
      </c>
      <c r="F3" s="4" t="s">
        <v>39</v>
      </c>
      <c r="G3" s="4" t="s">
        <v>71</v>
      </c>
      <c r="H3" s="4" t="s">
        <v>72</v>
      </c>
      <c r="I3" s="4" t="s">
        <v>73</v>
      </c>
      <c r="J3" s="4" t="s">
        <v>42</v>
      </c>
      <c r="K3" s="4" t="s">
        <v>71</v>
      </c>
      <c r="L3" s="4" t="s">
        <v>72</v>
      </c>
      <c r="M3" s="4" t="s">
        <v>74</v>
      </c>
      <c r="N3" s="4" t="s">
        <v>75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>
        <v>0</v>
      </c>
      <c r="U3" s="4">
        <v>0</v>
      </c>
      <c r="V3" s="4">
        <v>0</v>
      </c>
      <c r="W3" s="4">
        <v>40</v>
      </c>
      <c r="X3" s="4">
        <v>0</v>
      </c>
      <c r="Y3" s="4">
        <v>0</v>
      </c>
      <c r="Z3" s="4">
        <v>0</v>
      </c>
      <c r="AA3" s="4">
        <v>40</v>
      </c>
      <c r="AB3" s="4">
        <v>0</v>
      </c>
      <c r="AC3" s="4">
        <v>0</v>
      </c>
      <c r="AD3" s="4">
        <v>0</v>
      </c>
      <c r="AE3" s="4">
        <v>40</v>
      </c>
      <c r="AF3" s="4">
        <f>SUM(T3:AE3)</f>
        <v>120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47.88</v>
      </c>
      <c r="AU3" s="4">
        <v>120</v>
      </c>
      <c r="AV3" s="22">
        <v>1584.0000000000002</v>
      </c>
      <c r="AW3" s="4">
        <v>5745.6</v>
      </c>
      <c r="AX3" s="4">
        <v>0.87</v>
      </c>
      <c r="AY3" s="39" t="s">
        <v>51</v>
      </c>
    </row>
    <row r="4" spans="1:51" x14ac:dyDescent="0.2">
      <c r="A4" s="39">
        <v>200</v>
      </c>
      <c r="B4" s="4" t="s">
        <v>36</v>
      </c>
      <c r="C4" s="4" t="s">
        <v>37</v>
      </c>
      <c r="D4" s="4" t="s">
        <v>38</v>
      </c>
      <c r="E4" s="5">
        <v>43000</v>
      </c>
      <c r="F4" s="4" t="s">
        <v>39</v>
      </c>
      <c r="G4" s="4" t="s">
        <v>71</v>
      </c>
      <c r="H4" s="4" t="s">
        <v>72</v>
      </c>
      <c r="I4" s="4" t="s">
        <v>73</v>
      </c>
      <c r="J4" s="4" t="s">
        <v>42</v>
      </c>
      <c r="K4" s="4" t="s">
        <v>71</v>
      </c>
      <c r="L4" s="4" t="s">
        <v>72</v>
      </c>
      <c r="M4" s="4" t="s">
        <v>52</v>
      </c>
      <c r="N4" s="4" t="s">
        <v>53</v>
      </c>
      <c r="O4" s="4" t="s">
        <v>46</v>
      </c>
      <c r="P4" s="4" t="s">
        <v>47</v>
      </c>
      <c r="Q4" s="4" t="s">
        <v>48</v>
      </c>
      <c r="R4" s="4" t="s">
        <v>49</v>
      </c>
      <c r="S4" s="4" t="s">
        <v>50</v>
      </c>
      <c r="T4" s="4">
        <v>0</v>
      </c>
      <c r="U4" s="4">
        <v>0</v>
      </c>
      <c r="V4" s="4">
        <v>0</v>
      </c>
      <c r="W4" s="4">
        <v>370</v>
      </c>
      <c r="X4" s="4">
        <v>0</v>
      </c>
      <c r="Y4" s="4">
        <v>370</v>
      </c>
      <c r="Z4" s="4">
        <v>0</v>
      </c>
      <c r="AA4" s="4">
        <v>370</v>
      </c>
      <c r="AB4" s="4">
        <v>0</v>
      </c>
      <c r="AC4" s="4">
        <v>370</v>
      </c>
      <c r="AD4" s="4">
        <v>0</v>
      </c>
      <c r="AE4" s="4">
        <v>370</v>
      </c>
      <c r="AF4" s="4">
        <f t="shared" ref="AF4:AF76" si="0">SUM(T4:AE4)</f>
        <v>1850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47.88</v>
      </c>
      <c r="AU4" s="4">
        <v>1850</v>
      </c>
      <c r="AV4" s="22">
        <v>24420</v>
      </c>
      <c r="AW4" s="4">
        <v>88578</v>
      </c>
      <c r="AX4" s="4">
        <v>0.87</v>
      </c>
      <c r="AY4" s="39" t="s">
        <v>51</v>
      </c>
    </row>
    <row r="5" spans="1:51" x14ac:dyDescent="0.2">
      <c r="A5" s="39">
        <v>200</v>
      </c>
      <c r="B5" s="4" t="s">
        <v>36</v>
      </c>
      <c r="C5" s="4" t="s">
        <v>37</v>
      </c>
      <c r="D5" s="4" t="s">
        <v>38</v>
      </c>
      <c r="E5" s="5">
        <v>43000</v>
      </c>
      <c r="F5" s="4" t="s">
        <v>39</v>
      </c>
      <c r="G5" s="4" t="s">
        <v>71</v>
      </c>
      <c r="H5" s="4" t="s">
        <v>72</v>
      </c>
      <c r="I5" s="4" t="s">
        <v>73</v>
      </c>
      <c r="J5" s="4" t="s">
        <v>42</v>
      </c>
      <c r="K5" s="4" t="s">
        <v>71</v>
      </c>
      <c r="L5" s="4" t="s">
        <v>72</v>
      </c>
      <c r="M5" s="4" t="s">
        <v>54</v>
      </c>
      <c r="N5" s="4" t="s">
        <v>55</v>
      </c>
      <c r="O5" s="4" t="s">
        <v>46</v>
      </c>
      <c r="P5" s="4" t="s">
        <v>47</v>
      </c>
      <c r="Q5" s="4" t="s">
        <v>48</v>
      </c>
      <c r="R5" s="4" t="s">
        <v>49</v>
      </c>
      <c r="S5" s="4" t="s">
        <v>50</v>
      </c>
      <c r="T5" s="4">
        <v>0</v>
      </c>
      <c r="U5" s="4">
        <v>0</v>
      </c>
      <c r="V5" s="4">
        <v>0</v>
      </c>
      <c r="W5" s="4">
        <v>398</v>
      </c>
      <c r="X5" s="4">
        <v>0</v>
      </c>
      <c r="Y5" s="4">
        <v>438</v>
      </c>
      <c r="Z5" s="4">
        <v>0</v>
      </c>
      <c r="AA5" s="4">
        <v>398</v>
      </c>
      <c r="AB5" s="4">
        <v>0</v>
      </c>
      <c r="AC5" s="4">
        <v>438</v>
      </c>
      <c r="AD5" s="4">
        <v>0</v>
      </c>
      <c r="AE5" s="4">
        <v>398</v>
      </c>
      <c r="AF5" s="4">
        <f t="shared" si="0"/>
        <v>2070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47.88</v>
      </c>
      <c r="AU5" s="4">
        <v>2070</v>
      </c>
      <c r="AV5" s="22">
        <v>27324</v>
      </c>
      <c r="AW5" s="4">
        <v>99111.6</v>
      </c>
      <c r="AX5" s="4">
        <v>0.87</v>
      </c>
      <c r="AY5" s="39" t="s">
        <v>51</v>
      </c>
    </row>
    <row r="6" spans="1:51" x14ac:dyDescent="0.2">
      <c r="A6" s="39">
        <v>200</v>
      </c>
      <c r="B6" s="4" t="s">
        <v>36</v>
      </c>
      <c r="C6" s="4" t="s">
        <v>37</v>
      </c>
      <c r="D6" s="4" t="s">
        <v>38</v>
      </c>
      <c r="E6" s="5">
        <v>43000</v>
      </c>
      <c r="F6" s="4" t="s">
        <v>39</v>
      </c>
      <c r="G6" s="4" t="s">
        <v>71</v>
      </c>
      <c r="H6" s="4" t="s">
        <v>72</v>
      </c>
      <c r="I6" s="4" t="s">
        <v>73</v>
      </c>
      <c r="J6" s="4" t="s">
        <v>42</v>
      </c>
      <c r="K6" s="4" t="s">
        <v>71</v>
      </c>
      <c r="L6" s="4" t="s">
        <v>72</v>
      </c>
      <c r="M6" s="4" t="s">
        <v>44</v>
      </c>
      <c r="N6" s="4" t="s">
        <v>45</v>
      </c>
      <c r="O6" s="4" t="s">
        <v>46</v>
      </c>
      <c r="P6" s="4" t="s">
        <v>47</v>
      </c>
      <c r="Q6" s="4" t="s">
        <v>48</v>
      </c>
      <c r="R6" s="4" t="s">
        <v>49</v>
      </c>
      <c r="S6" s="4" t="s">
        <v>50</v>
      </c>
      <c r="T6" s="4">
        <v>0</v>
      </c>
      <c r="U6" s="4">
        <v>0</v>
      </c>
      <c r="V6" s="4">
        <v>0</v>
      </c>
      <c r="W6" s="4">
        <v>200</v>
      </c>
      <c r="X6" s="4">
        <v>0</v>
      </c>
      <c r="Y6" s="4">
        <v>200</v>
      </c>
      <c r="Z6" s="4">
        <v>0</v>
      </c>
      <c r="AA6" s="4">
        <v>200</v>
      </c>
      <c r="AB6" s="4">
        <v>0</v>
      </c>
      <c r="AC6" s="4">
        <v>200</v>
      </c>
      <c r="AD6" s="4">
        <v>0</v>
      </c>
      <c r="AE6" s="4">
        <v>200</v>
      </c>
      <c r="AF6" s="4">
        <f t="shared" si="0"/>
        <v>1000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51.53</v>
      </c>
      <c r="AU6" s="4">
        <v>1000</v>
      </c>
      <c r="AV6" s="22">
        <v>12000</v>
      </c>
      <c r="AW6" s="4">
        <v>51530</v>
      </c>
      <c r="AX6" s="4">
        <v>0.85</v>
      </c>
      <c r="AY6" s="39" t="s">
        <v>51</v>
      </c>
    </row>
    <row r="7" spans="1:51" s="30" customFormat="1" x14ac:dyDescent="0.2">
      <c r="A7" s="40">
        <v>200</v>
      </c>
      <c r="B7" s="26" t="s">
        <v>36</v>
      </c>
      <c r="C7" s="26" t="s">
        <v>37</v>
      </c>
      <c r="D7" s="26" t="s">
        <v>38</v>
      </c>
      <c r="E7" s="27">
        <v>43000</v>
      </c>
      <c r="F7" s="26" t="s">
        <v>39</v>
      </c>
      <c r="G7" s="28" t="s">
        <v>71</v>
      </c>
      <c r="H7" s="28" t="s">
        <v>72</v>
      </c>
      <c r="I7" s="26" t="s">
        <v>73</v>
      </c>
      <c r="J7" s="28" t="s">
        <v>42</v>
      </c>
      <c r="K7" s="26" t="s">
        <v>71</v>
      </c>
      <c r="L7" s="28" t="s">
        <v>72</v>
      </c>
      <c r="M7" s="26" t="s">
        <v>74</v>
      </c>
      <c r="N7" s="28" t="s">
        <v>75</v>
      </c>
      <c r="O7" s="26" t="s">
        <v>46</v>
      </c>
      <c r="P7" s="28" t="s">
        <v>47</v>
      </c>
      <c r="Q7" s="26" t="s">
        <v>48</v>
      </c>
      <c r="R7" s="28" t="s">
        <v>49</v>
      </c>
      <c r="S7" s="28" t="s">
        <v>50</v>
      </c>
      <c r="T7" s="16">
        <v>0</v>
      </c>
      <c r="U7" s="16">
        <v>0</v>
      </c>
      <c r="V7" s="16">
        <v>0</v>
      </c>
      <c r="W7" s="16">
        <v>0</v>
      </c>
      <c r="X7" s="26">
        <v>40</v>
      </c>
      <c r="Y7" s="26">
        <v>0</v>
      </c>
      <c r="Z7" s="26">
        <v>0</v>
      </c>
      <c r="AA7" s="26">
        <v>0</v>
      </c>
      <c r="AB7" s="26">
        <v>40</v>
      </c>
      <c r="AC7" s="26">
        <v>0</v>
      </c>
      <c r="AD7" s="26">
        <v>0</v>
      </c>
      <c r="AE7" s="26">
        <v>0</v>
      </c>
      <c r="AF7" s="26">
        <f t="shared" si="0"/>
        <v>80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50.5</v>
      </c>
      <c r="AU7" s="26">
        <v>120</v>
      </c>
      <c r="AV7" s="29">
        <v>1584.0000000000002</v>
      </c>
      <c r="AW7" s="26">
        <v>5745.6</v>
      </c>
      <c r="AX7" s="26">
        <v>0.87</v>
      </c>
      <c r="AY7" s="40" t="s">
        <v>51</v>
      </c>
    </row>
    <row r="8" spans="1:51" s="30" customFormat="1" x14ac:dyDescent="0.2">
      <c r="A8" s="40">
        <v>200</v>
      </c>
      <c r="B8" s="26" t="s">
        <v>36</v>
      </c>
      <c r="C8" s="26" t="s">
        <v>37</v>
      </c>
      <c r="D8" s="26" t="s">
        <v>38</v>
      </c>
      <c r="E8" s="27">
        <v>43000</v>
      </c>
      <c r="F8" s="26" t="s">
        <v>39</v>
      </c>
      <c r="G8" s="28" t="s">
        <v>71</v>
      </c>
      <c r="H8" s="28" t="s">
        <v>72</v>
      </c>
      <c r="I8" s="26" t="s">
        <v>73</v>
      </c>
      <c r="J8" s="28" t="s">
        <v>42</v>
      </c>
      <c r="K8" s="26" t="s">
        <v>71</v>
      </c>
      <c r="L8" s="28" t="s">
        <v>72</v>
      </c>
      <c r="M8" s="26" t="s">
        <v>52</v>
      </c>
      <c r="N8" s="28" t="s">
        <v>53</v>
      </c>
      <c r="O8" s="26" t="s">
        <v>46</v>
      </c>
      <c r="P8" s="28" t="s">
        <v>47</v>
      </c>
      <c r="Q8" s="26" t="s">
        <v>48</v>
      </c>
      <c r="R8" s="28" t="s">
        <v>49</v>
      </c>
      <c r="S8" s="28" t="s">
        <v>50</v>
      </c>
      <c r="T8" s="16">
        <v>0</v>
      </c>
      <c r="U8" s="16">
        <v>0</v>
      </c>
      <c r="V8" s="16">
        <v>0</v>
      </c>
      <c r="W8" s="16">
        <v>0</v>
      </c>
      <c r="X8" s="26">
        <v>370</v>
      </c>
      <c r="Y8" s="26">
        <v>0</v>
      </c>
      <c r="Z8" s="26">
        <v>370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f t="shared" si="0"/>
        <v>740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50.5</v>
      </c>
      <c r="AU8" s="26">
        <v>1850</v>
      </c>
      <c r="AV8" s="29">
        <v>24420</v>
      </c>
      <c r="AW8" s="26">
        <v>88578</v>
      </c>
      <c r="AX8" s="26">
        <v>0.87</v>
      </c>
      <c r="AY8" s="40" t="s">
        <v>51</v>
      </c>
    </row>
    <row r="9" spans="1:51" s="30" customFormat="1" x14ac:dyDescent="0.2">
      <c r="A9" s="40">
        <v>200</v>
      </c>
      <c r="B9" s="26" t="s">
        <v>36</v>
      </c>
      <c r="C9" s="26" t="s">
        <v>37</v>
      </c>
      <c r="D9" s="26" t="s">
        <v>38</v>
      </c>
      <c r="E9" s="27">
        <v>43000</v>
      </c>
      <c r="F9" s="26" t="s">
        <v>39</v>
      </c>
      <c r="G9" s="28" t="s">
        <v>71</v>
      </c>
      <c r="H9" s="28" t="s">
        <v>72</v>
      </c>
      <c r="I9" s="26" t="s">
        <v>73</v>
      </c>
      <c r="J9" s="28" t="s">
        <v>42</v>
      </c>
      <c r="K9" s="26" t="s">
        <v>71</v>
      </c>
      <c r="L9" s="28" t="s">
        <v>72</v>
      </c>
      <c r="M9" s="26" t="s">
        <v>54</v>
      </c>
      <c r="N9" s="28" t="s">
        <v>53</v>
      </c>
      <c r="O9" s="26" t="s">
        <v>46</v>
      </c>
      <c r="P9" s="28" t="s">
        <v>47</v>
      </c>
      <c r="Q9" s="26" t="s">
        <v>48</v>
      </c>
      <c r="R9" s="28" t="s">
        <v>49</v>
      </c>
      <c r="S9" s="28" t="s">
        <v>50</v>
      </c>
      <c r="T9" s="16">
        <v>0</v>
      </c>
      <c r="U9" s="16">
        <v>0</v>
      </c>
      <c r="V9" s="16">
        <v>0</v>
      </c>
      <c r="W9" s="16">
        <v>0</v>
      </c>
      <c r="X9" s="26">
        <v>0</v>
      </c>
      <c r="Y9" s="26">
        <v>0</v>
      </c>
      <c r="Z9" s="26">
        <v>0</v>
      </c>
      <c r="AA9" s="26">
        <v>0</v>
      </c>
      <c r="AB9" s="26">
        <v>370</v>
      </c>
      <c r="AC9" s="26">
        <v>0</v>
      </c>
      <c r="AD9" s="26">
        <v>370</v>
      </c>
      <c r="AE9" s="26">
        <v>0</v>
      </c>
      <c r="AF9" s="26">
        <f t="shared" si="0"/>
        <v>740</v>
      </c>
      <c r="AG9" s="26">
        <v>0</v>
      </c>
      <c r="AH9" s="26">
        <v>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50.5</v>
      </c>
      <c r="AU9" s="26">
        <v>1850</v>
      </c>
      <c r="AV9" s="29">
        <v>24420</v>
      </c>
      <c r="AW9" s="26">
        <v>88578</v>
      </c>
      <c r="AX9" s="26">
        <v>0.87</v>
      </c>
      <c r="AY9" s="40" t="s">
        <v>51</v>
      </c>
    </row>
    <row r="10" spans="1:51" s="30" customFormat="1" x14ac:dyDescent="0.2">
      <c r="A10" s="40">
        <v>200</v>
      </c>
      <c r="B10" s="26" t="s">
        <v>36</v>
      </c>
      <c r="C10" s="26" t="s">
        <v>37</v>
      </c>
      <c r="D10" s="26" t="s">
        <v>38</v>
      </c>
      <c r="E10" s="27">
        <v>43000</v>
      </c>
      <c r="F10" s="26" t="s">
        <v>39</v>
      </c>
      <c r="G10" s="28" t="s">
        <v>71</v>
      </c>
      <c r="H10" s="28" t="s">
        <v>72</v>
      </c>
      <c r="I10" s="26" t="s">
        <v>73</v>
      </c>
      <c r="J10" s="28" t="s">
        <v>42</v>
      </c>
      <c r="K10" s="26" t="s">
        <v>71</v>
      </c>
      <c r="L10" s="28" t="s">
        <v>72</v>
      </c>
      <c r="M10" s="26" t="s">
        <v>52</v>
      </c>
      <c r="N10" s="28" t="s">
        <v>55</v>
      </c>
      <c r="O10" s="26" t="s">
        <v>46</v>
      </c>
      <c r="P10" s="28" t="s">
        <v>47</v>
      </c>
      <c r="Q10" s="26" t="s">
        <v>48</v>
      </c>
      <c r="R10" s="28" t="s">
        <v>49</v>
      </c>
      <c r="S10" s="28" t="s">
        <v>50</v>
      </c>
      <c r="T10" s="16">
        <v>0</v>
      </c>
      <c r="U10" s="16">
        <v>0</v>
      </c>
      <c r="V10" s="16">
        <v>0</v>
      </c>
      <c r="W10" s="16">
        <v>0</v>
      </c>
      <c r="X10" s="26">
        <v>398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f t="shared" si="0"/>
        <v>398</v>
      </c>
      <c r="AG10" s="26">
        <v>0</v>
      </c>
      <c r="AH10" s="26">
        <v>0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50.5</v>
      </c>
      <c r="AU10" s="26">
        <v>2070</v>
      </c>
      <c r="AV10" s="29">
        <v>27324</v>
      </c>
      <c r="AW10" s="26">
        <v>99111.6</v>
      </c>
      <c r="AX10" s="26">
        <v>0.87</v>
      </c>
      <c r="AY10" s="40" t="s">
        <v>51</v>
      </c>
    </row>
    <row r="11" spans="1:51" s="30" customFormat="1" x14ac:dyDescent="0.2">
      <c r="A11" s="40">
        <v>200</v>
      </c>
      <c r="B11" s="26" t="s">
        <v>36</v>
      </c>
      <c r="C11" s="26" t="s">
        <v>37</v>
      </c>
      <c r="D11" s="26" t="s">
        <v>38</v>
      </c>
      <c r="E11" s="27">
        <v>43000</v>
      </c>
      <c r="F11" s="26" t="s">
        <v>39</v>
      </c>
      <c r="G11" s="28" t="s">
        <v>71</v>
      </c>
      <c r="H11" s="28" t="s">
        <v>72</v>
      </c>
      <c r="I11" s="26" t="s">
        <v>73</v>
      </c>
      <c r="J11" s="28" t="s">
        <v>42</v>
      </c>
      <c r="K11" s="26" t="s">
        <v>71</v>
      </c>
      <c r="L11" s="28" t="s">
        <v>72</v>
      </c>
      <c r="M11" s="26" t="s">
        <v>54</v>
      </c>
      <c r="N11" s="28" t="s">
        <v>55</v>
      </c>
      <c r="O11" s="26" t="s">
        <v>46</v>
      </c>
      <c r="P11" s="28" t="s">
        <v>47</v>
      </c>
      <c r="Q11" s="26" t="s">
        <v>48</v>
      </c>
      <c r="R11" s="28" t="s">
        <v>49</v>
      </c>
      <c r="S11" s="28" t="s">
        <v>50</v>
      </c>
      <c r="T11" s="16">
        <v>0</v>
      </c>
      <c r="U11" s="16">
        <v>0</v>
      </c>
      <c r="V11" s="16">
        <v>0</v>
      </c>
      <c r="W11" s="16">
        <v>0</v>
      </c>
      <c r="X11" s="26">
        <v>0</v>
      </c>
      <c r="Y11" s="26">
        <v>0</v>
      </c>
      <c r="Z11" s="26">
        <v>438</v>
      </c>
      <c r="AA11" s="26">
        <v>0</v>
      </c>
      <c r="AB11" s="26">
        <v>398</v>
      </c>
      <c r="AC11" s="26">
        <v>0</v>
      </c>
      <c r="AD11" s="26">
        <v>438</v>
      </c>
      <c r="AE11" s="26">
        <v>0</v>
      </c>
      <c r="AF11" s="26">
        <f t="shared" si="0"/>
        <v>1274</v>
      </c>
      <c r="AG11" s="26">
        <v>0</v>
      </c>
      <c r="AH11" s="26">
        <v>0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50.5</v>
      </c>
      <c r="AU11" s="26">
        <v>2070</v>
      </c>
      <c r="AV11" s="29">
        <v>27324</v>
      </c>
      <c r="AW11" s="26">
        <v>99111.6</v>
      </c>
      <c r="AX11" s="26">
        <v>0.87</v>
      </c>
      <c r="AY11" s="40" t="s">
        <v>51</v>
      </c>
    </row>
    <row r="12" spans="1:51" x14ac:dyDescent="0.2">
      <c r="A12" s="41">
        <v>200</v>
      </c>
      <c r="B12" s="6" t="s">
        <v>36</v>
      </c>
      <c r="C12" s="6" t="s">
        <v>37</v>
      </c>
      <c r="D12" s="6" t="s">
        <v>38</v>
      </c>
      <c r="E12" s="7">
        <v>43000</v>
      </c>
      <c r="F12" s="6" t="s">
        <v>39</v>
      </c>
      <c r="G12" s="8" t="s">
        <v>71</v>
      </c>
      <c r="H12" s="8" t="s">
        <v>72</v>
      </c>
      <c r="I12" s="6" t="s">
        <v>73</v>
      </c>
      <c r="J12" s="8" t="s">
        <v>42</v>
      </c>
      <c r="K12" s="6" t="s">
        <v>71</v>
      </c>
      <c r="L12" s="8" t="s">
        <v>72</v>
      </c>
      <c r="M12" s="6" t="s">
        <v>44</v>
      </c>
      <c r="N12" s="8" t="s">
        <v>45</v>
      </c>
      <c r="O12" s="6" t="s">
        <v>46</v>
      </c>
      <c r="P12" s="8" t="s">
        <v>47</v>
      </c>
      <c r="Q12" s="6" t="s">
        <v>48</v>
      </c>
      <c r="R12" s="8" t="s">
        <v>49</v>
      </c>
      <c r="S12" s="8" t="s">
        <v>50</v>
      </c>
      <c r="T12" s="9">
        <v>0</v>
      </c>
      <c r="U12" s="9">
        <v>0</v>
      </c>
      <c r="V12" s="9">
        <v>0</v>
      </c>
      <c r="W12" s="9">
        <v>0</v>
      </c>
      <c r="X12" s="6">
        <v>200</v>
      </c>
      <c r="Y12" s="6">
        <v>0</v>
      </c>
      <c r="Z12" s="6">
        <v>200</v>
      </c>
      <c r="AA12" s="6">
        <v>0</v>
      </c>
      <c r="AB12" s="6">
        <v>200</v>
      </c>
      <c r="AC12" s="6">
        <v>0</v>
      </c>
      <c r="AD12" s="6">
        <v>200</v>
      </c>
      <c r="AE12" s="6">
        <v>0</v>
      </c>
      <c r="AF12" s="6">
        <f t="shared" si="0"/>
        <v>800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f>AT11+4</f>
        <v>54.5</v>
      </c>
      <c r="AU12" s="6">
        <v>1000</v>
      </c>
      <c r="AV12" s="23">
        <v>12000</v>
      </c>
      <c r="AW12" s="6">
        <v>51530</v>
      </c>
      <c r="AX12" s="6">
        <v>0.85</v>
      </c>
      <c r="AY12" s="41" t="s">
        <v>51</v>
      </c>
    </row>
    <row r="13" spans="1:51" x14ac:dyDescent="0.2">
      <c r="A13" s="39">
        <v>200</v>
      </c>
      <c r="B13" s="4" t="s">
        <v>36</v>
      </c>
      <c r="C13" s="4" t="s">
        <v>37</v>
      </c>
      <c r="D13" s="4" t="s">
        <v>38</v>
      </c>
      <c r="E13" s="5">
        <v>43000</v>
      </c>
      <c r="F13" s="4" t="s">
        <v>39</v>
      </c>
      <c r="G13" s="4" t="s">
        <v>84</v>
      </c>
      <c r="H13" s="4" t="s">
        <v>85</v>
      </c>
      <c r="I13" s="4" t="s">
        <v>86</v>
      </c>
      <c r="J13" s="4" t="s">
        <v>42</v>
      </c>
      <c r="K13" s="4" t="s">
        <v>84</v>
      </c>
      <c r="L13" s="4" t="s">
        <v>85</v>
      </c>
      <c r="M13" s="4" t="s">
        <v>87</v>
      </c>
      <c r="N13" s="4" t="s">
        <v>88</v>
      </c>
      <c r="O13" s="4" t="s">
        <v>46</v>
      </c>
      <c r="P13" s="4" t="s">
        <v>47</v>
      </c>
      <c r="Q13" s="4" t="s">
        <v>48</v>
      </c>
      <c r="R13" s="4" t="s">
        <v>49</v>
      </c>
      <c r="S13" s="4" t="s">
        <v>50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1008</v>
      </c>
      <c r="AA13" s="4">
        <v>1008</v>
      </c>
      <c r="AB13" s="4">
        <v>0</v>
      </c>
      <c r="AC13" s="4">
        <v>0</v>
      </c>
      <c r="AD13" s="4">
        <v>0</v>
      </c>
      <c r="AE13" s="4">
        <v>0</v>
      </c>
      <c r="AF13" s="4">
        <f t="shared" si="0"/>
        <v>2016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42.86</v>
      </c>
      <c r="AU13" s="4">
        <v>2016</v>
      </c>
      <c r="AV13" s="22">
        <v>21772.800000000003</v>
      </c>
      <c r="AW13" s="4">
        <v>86405.759999999995</v>
      </c>
      <c r="AX13" s="4">
        <v>1.79</v>
      </c>
      <c r="AY13" s="39" t="s">
        <v>51</v>
      </c>
    </row>
    <row r="14" spans="1:51" s="30" customFormat="1" x14ac:dyDescent="0.2">
      <c r="A14" s="40">
        <v>200</v>
      </c>
      <c r="B14" s="26" t="s">
        <v>36</v>
      </c>
      <c r="C14" s="26" t="s">
        <v>37</v>
      </c>
      <c r="D14" s="26" t="s">
        <v>38</v>
      </c>
      <c r="E14" s="27">
        <v>43000</v>
      </c>
      <c r="F14" s="26" t="s">
        <v>39</v>
      </c>
      <c r="G14" s="28" t="s">
        <v>84</v>
      </c>
      <c r="H14" s="28" t="s">
        <v>85</v>
      </c>
      <c r="I14" s="26" t="s">
        <v>86</v>
      </c>
      <c r="J14" s="28" t="s">
        <v>42</v>
      </c>
      <c r="K14" s="26" t="s">
        <v>84</v>
      </c>
      <c r="L14" s="28" t="s">
        <v>85</v>
      </c>
      <c r="M14" s="26" t="s">
        <v>87</v>
      </c>
      <c r="N14" s="28" t="s">
        <v>88</v>
      </c>
      <c r="O14" s="26" t="s">
        <v>46</v>
      </c>
      <c r="P14" s="28" t="s">
        <v>47</v>
      </c>
      <c r="Q14" s="26" t="s">
        <v>48</v>
      </c>
      <c r="R14" s="28" t="s">
        <v>49</v>
      </c>
      <c r="S14" s="28" t="s">
        <v>50</v>
      </c>
      <c r="T14" s="16">
        <v>0</v>
      </c>
      <c r="U14" s="16">
        <v>0</v>
      </c>
      <c r="V14" s="16">
        <v>0</v>
      </c>
      <c r="W14" s="16">
        <v>0</v>
      </c>
      <c r="X14" s="26">
        <v>0</v>
      </c>
      <c r="Y14" s="26">
        <v>0</v>
      </c>
      <c r="Z14" s="26">
        <v>1008</v>
      </c>
      <c r="AA14" s="26">
        <v>1008</v>
      </c>
      <c r="AB14" s="26">
        <v>0</v>
      </c>
      <c r="AC14" s="26">
        <v>0</v>
      </c>
      <c r="AD14" s="26">
        <v>0</v>
      </c>
      <c r="AE14" s="26">
        <v>0</v>
      </c>
      <c r="AF14" s="26">
        <f t="shared" si="0"/>
        <v>2016</v>
      </c>
      <c r="AG14" s="26">
        <v>0</v>
      </c>
      <c r="AH14" s="26">
        <v>0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42.86</v>
      </c>
      <c r="AU14" s="26">
        <v>2016</v>
      </c>
      <c r="AV14" s="29">
        <v>21772.800000000003</v>
      </c>
      <c r="AW14" s="26">
        <v>86405.759999999995</v>
      </c>
      <c r="AX14" s="26">
        <v>1.79</v>
      </c>
      <c r="AY14" s="40" t="s">
        <v>51</v>
      </c>
    </row>
    <row r="15" spans="1:51" x14ac:dyDescent="0.2">
      <c r="A15" s="39">
        <v>200</v>
      </c>
      <c r="B15" s="4" t="s">
        <v>36</v>
      </c>
      <c r="C15" s="4" t="s">
        <v>37</v>
      </c>
      <c r="D15" s="4" t="s">
        <v>38</v>
      </c>
      <c r="E15" s="5">
        <v>43000</v>
      </c>
      <c r="F15" s="4" t="s">
        <v>39</v>
      </c>
      <c r="G15" s="4" t="s">
        <v>56</v>
      </c>
      <c r="H15" s="4" t="s">
        <v>57</v>
      </c>
      <c r="I15" s="4" t="s">
        <v>41</v>
      </c>
      <c r="J15" s="4" t="s">
        <v>42</v>
      </c>
      <c r="K15" s="4" t="s">
        <v>56</v>
      </c>
      <c r="L15" s="4" t="s">
        <v>57</v>
      </c>
      <c r="M15" s="4" t="s">
        <v>60</v>
      </c>
      <c r="N15" s="4" t="s">
        <v>61</v>
      </c>
      <c r="O15" s="4" t="s">
        <v>62</v>
      </c>
      <c r="P15" s="4" t="s">
        <v>47</v>
      </c>
      <c r="Q15" s="4" t="s">
        <v>48</v>
      </c>
      <c r="R15" s="4" t="s">
        <v>49</v>
      </c>
      <c r="S15" s="4" t="s">
        <v>50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361</v>
      </c>
      <c r="AC15" s="4">
        <v>0</v>
      </c>
      <c r="AD15" s="4">
        <v>361</v>
      </c>
      <c r="AE15" s="4">
        <v>0</v>
      </c>
      <c r="AF15" s="4">
        <f t="shared" si="0"/>
        <v>722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45.51</v>
      </c>
      <c r="AU15" s="4">
        <v>722</v>
      </c>
      <c r="AV15" s="22">
        <v>10396.800000000001</v>
      </c>
      <c r="AW15" s="4">
        <v>32858.22</v>
      </c>
      <c r="AX15" s="4">
        <v>1.8</v>
      </c>
      <c r="AY15" s="39" t="s">
        <v>51</v>
      </c>
    </row>
    <row r="16" spans="1:51" x14ac:dyDescent="0.2">
      <c r="A16" s="41">
        <v>200</v>
      </c>
      <c r="B16" s="6" t="s">
        <v>36</v>
      </c>
      <c r="C16" s="6" t="s">
        <v>37</v>
      </c>
      <c r="D16" s="6" t="s">
        <v>38</v>
      </c>
      <c r="E16" s="7">
        <v>43199</v>
      </c>
      <c r="F16" s="6"/>
      <c r="G16" s="8" t="s">
        <v>120</v>
      </c>
      <c r="H16" s="8" t="s">
        <v>57</v>
      </c>
      <c r="I16" s="6" t="s">
        <v>41</v>
      </c>
      <c r="J16" s="8" t="s">
        <v>42</v>
      </c>
      <c r="K16" s="6" t="s">
        <v>120</v>
      </c>
      <c r="L16" s="8" t="s">
        <v>57</v>
      </c>
      <c r="M16" s="6" t="s">
        <v>123</v>
      </c>
      <c r="N16" s="8" t="s">
        <v>124</v>
      </c>
      <c r="O16" s="6" t="s">
        <v>46</v>
      </c>
      <c r="P16" s="8" t="s">
        <v>116</v>
      </c>
      <c r="Q16" s="6" t="s">
        <v>48</v>
      </c>
      <c r="R16" s="8" t="s">
        <v>49</v>
      </c>
      <c r="S16" s="8" t="s">
        <v>50</v>
      </c>
      <c r="T16" s="9"/>
      <c r="U16" s="9"/>
      <c r="V16" s="9">
        <v>12</v>
      </c>
      <c r="W16" s="9"/>
      <c r="X16" s="6"/>
      <c r="Y16" s="6"/>
      <c r="Z16" s="6"/>
      <c r="AA16" s="6"/>
      <c r="AB16" s="6"/>
      <c r="AC16" s="6"/>
      <c r="AD16" s="6"/>
      <c r="AE16" s="6"/>
      <c r="AF16" s="6">
        <f t="shared" si="0"/>
        <v>12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>
        <f>SUM(AG16:AR16)</f>
        <v>0</v>
      </c>
      <c r="AT16" s="6">
        <v>55</v>
      </c>
      <c r="AU16" s="6">
        <f>AF16+AS16</f>
        <v>12</v>
      </c>
      <c r="AV16" s="23">
        <v>172.8</v>
      </c>
      <c r="AW16" s="6">
        <f>AT16*AU16</f>
        <v>660</v>
      </c>
      <c r="AX16" s="6"/>
      <c r="AY16" s="41" t="s">
        <v>51</v>
      </c>
    </row>
    <row r="17" spans="1:51" x14ac:dyDescent="0.2">
      <c r="A17" s="39">
        <v>200</v>
      </c>
      <c r="B17" s="4" t="s">
        <v>36</v>
      </c>
      <c r="C17" s="4" t="s">
        <v>37</v>
      </c>
      <c r="D17" s="4" t="s">
        <v>38</v>
      </c>
      <c r="E17" s="5">
        <v>43000</v>
      </c>
      <c r="F17" s="4" t="s">
        <v>39</v>
      </c>
      <c r="G17" s="4" t="s">
        <v>56</v>
      </c>
      <c r="H17" s="4" t="s">
        <v>57</v>
      </c>
      <c r="I17" s="4" t="s">
        <v>41</v>
      </c>
      <c r="J17" s="4" t="s">
        <v>42</v>
      </c>
      <c r="K17" s="4" t="s">
        <v>56</v>
      </c>
      <c r="L17" s="4" t="s">
        <v>57</v>
      </c>
      <c r="M17" s="4" t="s">
        <v>58</v>
      </c>
      <c r="N17" s="4" t="s">
        <v>59</v>
      </c>
      <c r="O17" s="4" t="s">
        <v>46</v>
      </c>
      <c r="P17" s="4" t="s">
        <v>47</v>
      </c>
      <c r="Q17" s="4" t="s">
        <v>48</v>
      </c>
      <c r="R17" s="4" t="s">
        <v>49</v>
      </c>
      <c r="S17" s="4" t="s">
        <v>50</v>
      </c>
      <c r="T17" s="4">
        <v>0</v>
      </c>
      <c r="U17" s="4">
        <v>0</v>
      </c>
      <c r="V17" s="4">
        <v>0</v>
      </c>
      <c r="W17" s="4">
        <v>0</v>
      </c>
      <c r="X17" s="4">
        <v>361</v>
      </c>
      <c r="Y17" s="4">
        <v>0</v>
      </c>
      <c r="Z17" s="4">
        <v>361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f t="shared" si="0"/>
        <v>722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46.01</v>
      </c>
      <c r="AU17" s="4">
        <v>722</v>
      </c>
      <c r="AV17" s="22">
        <v>10396.800000000001</v>
      </c>
      <c r="AW17" s="4">
        <v>33219.22</v>
      </c>
      <c r="AX17" s="4">
        <v>1.8</v>
      </c>
      <c r="AY17" s="39" t="s">
        <v>51</v>
      </c>
    </row>
    <row r="18" spans="1:51" x14ac:dyDescent="0.2">
      <c r="A18" s="41">
        <v>200</v>
      </c>
      <c r="B18" s="6" t="s">
        <v>36</v>
      </c>
      <c r="C18" s="6" t="s">
        <v>37</v>
      </c>
      <c r="D18" s="6" t="s">
        <v>38</v>
      </c>
      <c r="E18" s="7">
        <v>43199</v>
      </c>
      <c r="F18" s="6"/>
      <c r="G18" s="8" t="s">
        <v>120</v>
      </c>
      <c r="H18" s="8" t="s">
        <v>57</v>
      </c>
      <c r="I18" s="6" t="s">
        <v>41</v>
      </c>
      <c r="J18" s="8" t="s">
        <v>42</v>
      </c>
      <c r="K18" s="6" t="s">
        <v>120</v>
      </c>
      <c r="L18" s="8" t="s">
        <v>57</v>
      </c>
      <c r="M18" s="6" t="s">
        <v>58</v>
      </c>
      <c r="N18" s="8" t="s">
        <v>59</v>
      </c>
      <c r="O18" s="6" t="s">
        <v>46</v>
      </c>
      <c r="P18" s="8" t="s">
        <v>116</v>
      </c>
      <c r="Q18" s="6" t="s">
        <v>117</v>
      </c>
      <c r="R18" s="8" t="s">
        <v>49</v>
      </c>
      <c r="S18" s="8" t="s">
        <v>50</v>
      </c>
      <c r="T18" s="9"/>
      <c r="U18" s="9"/>
      <c r="V18" s="9">
        <v>492</v>
      </c>
      <c r="W18" s="9"/>
      <c r="X18" s="6"/>
      <c r="Y18" s="6">
        <v>504</v>
      </c>
      <c r="Z18" s="6"/>
      <c r="AA18" s="6"/>
      <c r="AB18" s="6"/>
      <c r="AC18" s="6">
        <f>504</f>
        <v>504</v>
      </c>
      <c r="AD18" s="6"/>
      <c r="AE18" s="6"/>
      <c r="AF18" s="6">
        <f t="shared" si="0"/>
        <v>1500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>
        <f>SUM(AG18:AR18)</f>
        <v>0</v>
      </c>
      <c r="AT18" s="6">
        <v>55</v>
      </c>
      <c r="AU18" s="6">
        <f>AF18+AS18</f>
        <v>1500</v>
      </c>
      <c r="AV18" s="23">
        <v>21600</v>
      </c>
      <c r="AW18" s="6">
        <f>AT18*AU18</f>
        <v>82500</v>
      </c>
      <c r="AX18" s="6"/>
      <c r="AY18" s="41" t="s">
        <v>51</v>
      </c>
    </row>
    <row r="19" spans="1:51" x14ac:dyDescent="0.2">
      <c r="A19" s="39">
        <v>200</v>
      </c>
      <c r="B19" s="4" t="s">
        <v>36</v>
      </c>
      <c r="C19" s="4" t="s">
        <v>37</v>
      </c>
      <c r="D19" s="4" t="s">
        <v>38</v>
      </c>
      <c r="E19" s="5">
        <v>43000</v>
      </c>
      <c r="F19" s="4" t="s">
        <v>39</v>
      </c>
      <c r="G19" s="4" t="s">
        <v>56</v>
      </c>
      <c r="H19" s="4" t="s">
        <v>57</v>
      </c>
      <c r="I19" s="4" t="s">
        <v>41</v>
      </c>
      <c r="J19" s="4" t="s">
        <v>42</v>
      </c>
      <c r="K19" s="4" t="s">
        <v>56</v>
      </c>
      <c r="L19" s="4" t="s">
        <v>57</v>
      </c>
      <c r="M19" s="4" t="s">
        <v>44</v>
      </c>
      <c r="N19" s="4" t="s">
        <v>45</v>
      </c>
      <c r="O19" s="4" t="s">
        <v>46</v>
      </c>
      <c r="P19" s="4" t="s">
        <v>47</v>
      </c>
      <c r="Q19" s="4" t="s">
        <v>48</v>
      </c>
      <c r="R19" s="4" t="s">
        <v>49</v>
      </c>
      <c r="S19" s="4" t="s">
        <v>50</v>
      </c>
      <c r="T19" s="4">
        <v>0</v>
      </c>
      <c r="U19" s="4">
        <v>0</v>
      </c>
      <c r="V19" s="4">
        <v>0</v>
      </c>
      <c r="W19" s="4">
        <v>0</v>
      </c>
      <c r="X19" s="4">
        <v>200</v>
      </c>
      <c r="Y19" s="4">
        <v>0</v>
      </c>
      <c r="Z19" s="4">
        <v>200</v>
      </c>
      <c r="AA19" s="4">
        <v>0</v>
      </c>
      <c r="AB19" s="4">
        <v>200</v>
      </c>
      <c r="AC19" s="4">
        <v>0</v>
      </c>
      <c r="AD19" s="4">
        <v>200</v>
      </c>
      <c r="AE19" s="4">
        <v>0</v>
      </c>
      <c r="AF19" s="4">
        <f t="shared" si="0"/>
        <v>800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50.16</v>
      </c>
      <c r="AU19" s="4">
        <v>800</v>
      </c>
      <c r="AV19" s="22">
        <v>9600</v>
      </c>
      <c r="AW19" s="4">
        <v>40128</v>
      </c>
      <c r="AX19" s="4">
        <v>2.04</v>
      </c>
      <c r="AY19" s="39" t="s">
        <v>51</v>
      </c>
    </row>
    <row r="20" spans="1:51" x14ac:dyDescent="0.2">
      <c r="A20" s="41">
        <v>200</v>
      </c>
      <c r="B20" s="6" t="s">
        <v>36</v>
      </c>
      <c r="C20" s="6" t="s">
        <v>37</v>
      </c>
      <c r="D20" s="6" t="s">
        <v>38</v>
      </c>
      <c r="E20" s="7">
        <v>43199</v>
      </c>
      <c r="F20" s="6"/>
      <c r="G20" s="8" t="s">
        <v>120</v>
      </c>
      <c r="H20" s="8" t="s">
        <v>57</v>
      </c>
      <c r="I20" s="6" t="s">
        <v>41</v>
      </c>
      <c r="J20" s="8" t="s">
        <v>42</v>
      </c>
      <c r="K20" s="6" t="s">
        <v>120</v>
      </c>
      <c r="L20" s="8" t="s">
        <v>57</v>
      </c>
      <c r="M20" s="6" t="s">
        <v>121</v>
      </c>
      <c r="N20" s="8" t="s">
        <v>122</v>
      </c>
      <c r="O20" s="6" t="s">
        <v>46</v>
      </c>
      <c r="P20" s="8" t="s">
        <v>116</v>
      </c>
      <c r="Q20" s="6" t="s">
        <v>48</v>
      </c>
      <c r="R20" s="8" t="s">
        <v>49</v>
      </c>
      <c r="S20" s="8" t="s">
        <v>50</v>
      </c>
      <c r="T20" s="9"/>
      <c r="U20" s="9"/>
      <c r="V20" s="9">
        <v>168</v>
      </c>
      <c r="W20" s="9"/>
      <c r="X20" s="6"/>
      <c r="Y20" s="6">
        <v>168</v>
      </c>
      <c r="Z20" s="6"/>
      <c r="AA20" s="6"/>
      <c r="AB20" s="6"/>
      <c r="AC20" s="6">
        <v>168</v>
      </c>
      <c r="AD20" s="6"/>
      <c r="AE20" s="6"/>
      <c r="AF20" s="6">
        <f t="shared" si="0"/>
        <v>504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>
        <f>SUM(AG20:AR20)</f>
        <v>0</v>
      </c>
      <c r="AT20" s="6">
        <v>59</v>
      </c>
      <c r="AU20" s="6">
        <f>AF20+AS20</f>
        <v>504</v>
      </c>
      <c r="AV20" s="23">
        <v>6048</v>
      </c>
      <c r="AW20" s="6">
        <f>AT20*AU20</f>
        <v>29736</v>
      </c>
      <c r="AX20" s="6"/>
      <c r="AY20" s="41" t="s">
        <v>51</v>
      </c>
    </row>
    <row r="21" spans="1:51" x14ac:dyDescent="0.2">
      <c r="A21" s="39">
        <v>200</v>
      </c>
      <c r="B21" s="4" t="s">
        <v>36</v>
      </c>
      <c r="C21" s="4" t="s">
        <v>37</v>
      </c>
      <c r="D21" s="4" t="s">
        <v>38</v>
      </c>
      <c r="E21" s="5">
        <v>43000</v>
      </c>
      <c r="F21" s="4" t="s">
        <v>39</v>
      </c>
      <c r="G21" s="4" t="s">
        <v>97</v>
      </c>
      <c r="H21" s="4" t="s">
        <v>98</v>
      </c>
      <c r="I21" s="4" t="s">
        <v>99</v>
      </c>
      <c r="J21" s="4" t="s">
        <v>42</v>
      </c>
      <c r="K21" s="4" t="s">
        <v>97</v>
      </c>
      <c r="L21" s="4" t="s">
        <v>98</v>
      </c>
      <c r="M21" s="4" t="s">
        <v>100</v>
      </c>
      <c r="N21" s="4" t="s">
        <v>101</v>
      </c>
      <c r="O21" s="4" t="s">
        <v>46</v>
      </c>
      <c r="P21" s="4" t="s">
        <v>47</v>
      </c>
      <c r="Q21" s="4" t="s">
        <v>48</v>
      </c>
      <c r="R21" s="4" t="s">
        <v>49</v>
      </c>
      <c r="S21" s="4" t="s">
        <v>50</v>
      </c>
      <c r="T21" s="4">
        <v>0</v>
      </c>
      <c r="U21" s="4">
        <v>0</v>
      </c>
      <c r="V21" s="4">
        <v>0</v>
      </c>
      <c r="W21" s="4">
        <v>0</v>
      </c>
      <c r="X21" s="4">
        <v>100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100</v>
      </c>
      <c r="AE21" s="4">
        <v>0</v>
      </c>
      <c r="AF21" s="4">
        <f t="shared" si="0"/>
        <v>200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45.6</v>
      </c>
      <c r="AU21" s="4">
        <v>200</v>
      </c>
      <c r="AV21" s="22">
        <v>2160</v>
      </c>
      <c r="AW21" s="4">
        <v>9120</v>
      </c>
      <c r="AX21" s="4">
        <v>2.38</v>
      </c>
      <c r="AY21" s="39" t="s">
        <v>51</v>
      </c>
    </row>
    <row r="22" spans="1:51" s="30" customFormat="1" x14ac:dyDescent="0.2">
      <c r="A22" s="40">
        <v>200</v>
      </c>
      <c r="B22" s="26" t="s">
        <v>36</v>
      </c>
      <c r="C22" s="26" t="s">
        <v>37</v>
      </c>
      <c r="D22" s="26" t="s">
        <v>38</v>
      </c>
      <c r="E22" s="27">
        <v>43000</v>
      </c>
      <c r="F22" s="26" t="s">
        <v>39</v>
      </c>
      <c r="G22" s="28" t="s">
        <v>97</v>
      </c>
      <c r="H22" s="28" t="s">
        <v>98</v>
      </c>
      <c r="I22" s="26" t="s">
        <v>99</v>
      </c>
      <c r="J22" s="28" t="s">
        <v>42</v>
      </c>
      <c r="K22" s="26" t="s">
        <v>97</v>
      </c>
      <c r="L22" s="28" t="s">
        <v>98</v>
      </c>
      <c r="M22" s="26" t="s">
        <v>158</v>
      </c>
      <c r="N22" s="28" t="s">
        <v>101</v>
      </c>
      <c r="O22" s="26" t="s">
        <v>46</v>
      </c>
      <c r="P22" s="28" t="s">
        <v>47</v>
      </c>
      <c r="Q22" s="26" t="s">
        <v>48</v>
      </c>
      <c r="R22" s="28" t="s">
        <v>49</v>
      </c>
      <c r="S22" s="28" t="s">
        <v>50</v>
      </c>
      <c r="T22" s="16">
        <v>0</v>
      </c>
      <c r="U22" s="16">
        <v>0</v>
      </c>
      <c r="V22" s="16">
        <v>0</v>
      </c>
      <c r="W22" s="16">
        <v>0</v>
      </c>
      <c r="X22" s="26">
        <v>100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f t="shared" si="0"/>
        <v>100</v>
      </c>
      <c r="AG22" s="26">
        <v>0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48</v>
      </c>
      <c r="AU22" s="26">
        <v>200</v>
      </c>
      <c r="AV22" s="29">
        <v>2160</v>
      </c>
      <c r="AW22" s="26">
        <v>9120</v>
      </c>
      <c r="AX22" s="26">
        <v>2.38</v>
      </c>
      <c r="AY22" s="40" t="s">
        <v>51</v>
      </c>
    </row>
    <row r="23" spans="1:51" s="30" customFormat="1" x14ac:dyDescent="0.2">
      <c r="A23" s="40">
        <v>200</v>
      </c>
      <c r="B23" s="26" t="s">
        <v>36</v>
      </c>
      <c r="C23" s="26" t="s">
        <v>37</v>
      </c>
      <c r="D23" s="26" t="s">
        <v>38</v>
      </c>
      <c r="E23" s="27">
        <v>43000</v>
      </c>
      <c r="F23" s="26" t="s">
        <v>39</v>
      </c>
      <c r="G23" s="28" t="s">
        <v>97</v>
      </c>
      <c r="H23" s="28" t="s">
        <v>98</v>
      </c>
      <c r="I23" s="26" t="s">
        <v>99</v>
      </c>
      <c r="J23" s="28" t="s">
        <v>42</v>
      </c>
      <c r="K23" s="26" t="s">
        <v>97</v>
      </c>
      <c r="L23" s="28" t="s">
        <v>98</v>
      </c>
      <c r="M23" s="26" t="s">
        <v>100</v>
      </c>
      <c r="N23" s="28" t="s">
        <v>101</v>
      </c>
      <c r="O23" s="26" t="s">
        <v>46</v>
      </c>
      <c r="P23" s="28" t="s">
        <v>47</v>
      </c>
      <c r="Q23" s="26" t="s">
        <v>48</v>
      </c>
      <c r="R23" s="28" t="s">
        <v>49</v>
      </c>
      <c r="S23" s="28" t="s">
        <v>50</v>
      </c>
      <c r="T23" s="16">
        <v>0</v>
      </c>
      <c r="U23" s="16">
        <v>0</v>
      </c>
      <c r="V23" s="16">
        <v>0</v>
      </c>
      <c r="W23" s="1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100</v>
      </c>
      <c r="AE23" s="26">
        <v>0</v>
      </c>
      <c r="AF23" s="26">
        <f t="shared" si="0"/>
        <v>100</v>
      </c>
      <c r="AG23" s="26">
        <v>0</v>
      </c>
      <c r="AH23" s="26">
        <v>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48</v>
      </c>
      <c r="AU23" s="26">
        <v>200</v>
      </c>
      <c r="AV23" s="29">
        <v>2160</v>
      </c>
      <c r="AW23" s="26">
        <v>9120</v>
      </c>
      <c r="AX23" s="26">
        <v>2.38</v>
      </c>
      <c r="AY23" s="40" t="s">
        <v>51</v>
      </c>
    </row>
    <row r="24" spans="1:51" x14ac:dyDescent="0.2">
      <c r="A24" s="39">
        <v>200</v>
      </c>
      <c r="B24" s="4" t="s">
        <v>36</v>
      </c>
      <c r="C24" s="4" t="s">
        <v>37</v>
      </c>
      <c r="D24" s="4" t="s">
        <v>38</v>
      </c>
      <c r="E24" s="5">
        <v>43000</v>
      </c>
      <c r="F24" s="4" t="s">
        <v>39</v>
      </c>
      <c r="G24" s="4" t="s">
        <v>97</v>
      </c>
      <c r="H24" s="4" t="s">
        <v>98</v>
      </c>
      <c r="I24" s="4" t="s">
        <v>99</v>
      </c>
      <c r="J24" s="4" t="s">
        <v>42</v>
      </c>
      <c r="K24" s="4" t="s">
        <v>97</v>
      </c>
      <c r="L24" s="4" t="s">
        <v>98</v>
      </c>
      <c r="M24" s="4" t="s">
        <v>87</v>
      </c>
      <c r="N24" s="4" t="s">
        <v>88</v>
      </c>
      <c r="O24" s="4" t="s">
        <v>46</v>
      </c>
      <c r="P24" s="4" t="s">
        <v>47</v>
      </c>
      <c r="Q24" s="4" t="s">
        <v>48</v>
      </c>
      <c r="R24" s="4" t="s">
        <v>49</v>
      </c>
      <c r="S24" s="4" t="s">
        <v>50</v>
      </c>
      <c r="T24" s="4">
        <v>0</v>
      </c>
      <c r="U24" s="4">
        <v>0</v>
      </c>
      <c r="V24" s="4">
        <v>0</v>
      </c>
      <c r="W24" s="4">
        <v>0</v>
      </c>
      <c r="X24" s="4">
        <v>550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550</v>
      </c>
      <c r="AE24" s="4">
        <v>0</v>
      </c>
      <c r="AF24" s="4">
        <f t="shared" si="0"/>
        <v>1100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45.6</v>
      </c>
      <c r="AU24" s="4">
        <v>1100</v>
      </c>
      <c r="AV24" s="22">
        <v>11880</v>
      </c>
      <c r="AW24" s="4">
        <v>50160</v>
      </c>
      <c r="AX24" s="4">
        <v>2.38</v>
      </c>
      <c r="AY24" s="39" t="s">
        <v>51</v>
      </c>
    </row>
    <row r="25" spans="1:51" s="30" customFormat="1" x14ac:dyDescent="0.2">
      <c r="A25" s="40">
        <v>200</v>
      </c>
      <c r="B25" s="26" t="s">
        <v>36</v>
      </c>
      <c r="C25" s="26" t="s">
        <v>37</v>
      </c>
      <c r="D25" s="26" t="s">
        <v>38</v>
      </c>
      <c r="E25" s="27">
        <v>43199</v>
      </c>
      <c r="F25" s="26"/>
      <c r="G25" s="28" t="s">
        <v>97</v>
      </c>
      <c r="H25" s="28" t="s">
        <v>98</v>
      </c>
      <c r="I25" s="26" t="s">
        <v>99</v>
      </c>
      <c r="J25" s="28" t="s">
        <v>42</v>
      </c>
      <c r="K25" s="26" t="s">
        <v>97</v>
      </c>
      <c r="L25" s="28" t="s">
        <v>98</v>
      </c>
      <c r="M25" s="26" t="s">
        <v>159</v>
      </c>
      <c r="N25" s="28" t="s">
        <v>88</v>
      </c>
      <c r="O25" s="26" t="s">
        <v>46</v>
      </c>
      <c r="P25" s="28" t="s">
        <v>116</v>
      </c>
      <c r="Q25" s="26" t="s">
        <v>117</v>
      </c>
      <c r="R25" s="28" t="s">
        <v>49</v>
      </c>
      <c r="S25" s="28" t="s">
        <v>50</v>
      </c>
      <c r="T25" s="16">
        <v>0</v>
      </c>
      <c r="U25" s="16">
        <v>0</v>
      </c>
      <c r="V25" s="16">
        <v>0</v>
      </c>
      <c r="W25" s="16">
        <v>0</v>
      </c>
      <c r="X25" s="26">
        <v>550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/>
      <c r="AF25" s="26">
        <f t="shared" si="0"/>
        <v>550</v>
      </c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>
        <f>SUM(AG25:AR25)</f>
        <v>0</v>
      </c>
      <c r="AT25" s="26">
        <v>52.5</v>
      </c>
      <c r="AU25" s="26">
        <f>AF25+AS25</f>
        <v>550</v>
      </c>
      <c r="AV25" s="29">
        <v>5940</v>
      </c>
      <c r="AW25" s="26">
        <f>AT25*AU25</f>
        <v>28875</v>
      </c>
      <c r="AX25" s="26"/>
      <c r="AY25" s="40" t="s">
        <v>51</v>
      </c>
    </row>
    <row r="26" spans="1:51" s="30" customFormat="1" x14ac:dyDescent="0.2">
      <c r="A26" s="40">
        <v>200</v>
      </c>
      <c r="B26" s="26" t="s">
        <v>36</v>
      </c>
      <c r="C26" s="26" t="s">
        <v>37</v>
      </c>
      <c r="D26" s="26" t="s">
        <v>38</v>
      </c>
      <c r="E26" s="27">
        <v>43199</v>
      </c>
      <c r="F26" s="26"/>
      <c r="G26" s="28" t="s">
        <v>97</v>
      </c>
      <c r="H26" s="28" t="s">
        <v>98</v>
      </c>
      <c r="I26" s="26" t="s">
        <v>99</v>
      </c>
      <c r="J26" s="28" t="s">
        <v>42</v>
      </c>
      <c r="K26" s="26" t="s">
        <v>97</v>
      </c>
      <c r="L26" s="28" t="s">
        <v>98</v>
      </c>
      <c r="M26" s="26" t="s">
        <v>87</v>
      </c>
      <c r="N26" s="28" t="s">
        <v>88</v>
      </c>
      <c r="O26" s="26" t="s">
        <v>46</v>
      </c>
      <c r="P26" s="28" t="s">
        <v>116</v>
      </c>
      <c r="Q26" s="26" t="s">
        <v>117</v>
      </c>
      <c r="R26" s="28" t="s">
        <v>49</v>
      </c>
      <c r="S26" s="28" t="s">
        <v>50</v>
      </c>
      <c r="T26" s="16">
        <v>0</v>
      </c>
      <c r="U26" s="16">
        <v>0</v>
      </c>
      <c r="V26" s="16">
        <v>0</v>
      </c>
      <c r="W26" s="1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550</v>
      </c>
      <c r="AE26" s="26"/>
      <c r="AF26" s="26">
        <f t="shared" si="0"/>
        <v>550</v>
      </c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>
        <f>SUM(AG26:AR26)</f>
        <v>0</v>
      </c>
      <c r="AT26" s="26">
        <v>52.5</v>
      </c>
      <c r="AU26" s="26">
        <f>AF26+AS26</f>
        <v>550</v>
      </c>
      <c r="AV26" s="29">
        <v>5940</v>
      </c>
      <c r="AW26" s="26">
        <f>AT26*AU26</f>
        <v>28875</v>
      </c>
      <c r="AX26" s="26"/>
      <c r="AY26" s="40" t="s">
        <v>51</v>
      </c>
    </row>
    <row r="27" spans="1:51" x14ac:dyDescent="0.2">
      <c r="A27" s="39">
        <v>200</v>
      </c>
      <c r="B27" s="4" t="s">
        <v>36</v>
      </c>
      <c r="C27" s="4" t="s">
        <v>37</v>
      </c>
      <c r="D27" s="4" t="s">
        <v>38</v>
      </c>
      <c r="E27" s="5">
        <v>43000</v>
      </c>
      <c r="F27" s="4" t="s">
        <v>39</v>
      </c>
      <c r="G27" s="4" t="s">
        <v>97</v>
      </c>
      <c r="H27" s="4" t="s">
        <v>98</v>
      </c>
      <c r="I27" s="4" t="s">
        <v>99</v>
      </c>
      <c r="J27" s="4" t="s">
        <v>42</v>
      </c>
      <c r="K27" s="4" t="s">
        <v>97</v>
      </c>
      <c r="L27" s="4" t="s">
        <v>98</v>
      </c>
      <c r="M27" s="4" t="s">
        <v>80</v>
      </c>
      <c r="N27" s="4" t="s">
        <v>81</v>
      </c>
      <c r="O27" s="4" t="s">
        <v>46</v>
      </c>
      <c r="P27" s="4" t="s">
        <v>47</v>
      </c>
      <c r="Q27" s="4" t="s">
        <v>48</v>
      </c>
      <c r="R27" s="4" t="s">
        <v>49</v>
      </c>
      <c r="S27" s="4" t="s">
        <v>50</v>
      </c>
      <c r="T27" s="4">
        <v>0</v>
      </c>
      <c r="U27" s="4">
        <v>0</v>
      </c>
      <c r="V27" s="4">
        <v>0</v>
      </c>
      <c r="W27" s="4">
        <v>0</v>
      </c>
      <c r="X27" s="4">
        <v>150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150</v>
      </c>
      <c r="AE27" s="4">
        <v>0</v>
      </c>
      <c r="AF27" s="4">
        <f t="shared" si="0"/>
        <v>300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51.07</v>
      </c>
      <c r="AU27" s="4">
        <v>300</v>
      </c>
      <c r="AV27" s="22">
        <v>3600</v>
      </c>
      <c r="AW27" s="4">
        <v>15321</v>
      </c>
      <c r="AX27" s="4">
        <v>2.5</v>
      </c>
      <c r="AY27" s="39" t="s">
        <v>51</v>
      </c>
    </row>
    <row r="28" spans="1:51" x14ac:dyDescent="0.2">
      <c r="A28" s="41">
        <v>200</v>
      </c>
      <c r="B28" s="6" t="s">
        <v>36</v>
      </c>
      <c r="C28" s="6" t="s">
        <v>37</v>
      </c>
      <c r="D28" s="6" t="s">
        <v>38</v>
      </c>
      <c r="E28" s="7">
        <v>43000</v>
      </c>
      <c r="F28" s="6" t="s">
        <v>39</v>
      </c>
      <c r="G28" s="8" t="s">
        <v>97</v>
      </c>
      <c r="H28" s="8" t="s">
        <v>98</v>
      </c>
      <c r="I28" s="6" t="s">
        <v>99</v>
      </c>
      <c r="J28" s="8" t="s">
        <v>42</v>
      </c>
      <c r="K28" s="6" t="s">
        <v>97</v>
      </c>
      <c r="L28" s="8" t="s">
        <v>98</v>
      </c>
      <c r="M28" s="6" t="s">
        <v>80</v>
      </c>
      <c r="N28" s="8" t="s">
        <v>81</v>
      </c>
      <c r="O28" s="6" t="s">
        <v>46</v>
      </c>
      <c r="P28" s="8" t="s">
        <v>47</v>
      </c>
      <c r="Q28" s="6" t="s">
        <v>48</v>
      </c>
      <c r="R28" s="8" t="s">
        <v>49</v>
      </c>
      <c r="S28" s="8" t="s">
        <v>50</v>
      </c>
      <c r="T28" s="9">
        <v>0</v>
      </c>
      <c r="U28" s="9">
        <v>0</v>
      </c>
      <c r="V28" s="9">
        <v>0</v>
      </c>
      <c r="W28" s="9">
        <v>0</v>
      </c>
      <c r="X28" s="6">
        <v>150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150</v>
      </c>
      <c r="AE28" s="6">
        <v>0</v>
      </c>
      <c r="AF28" s="6">
        <f t="shared" si="0"/>
        <v>300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26">
        <v>51.07</v>
      </c>
      <c r="AU28" s="6">
        <v>300</v>
      </c>
      <c r="AV28" s="23">
        <v>3600</v>
      </c>
      <c r="AW28" s="6">
        <v>15321</v>
      </c>
      <c r="AX28" s="6">
        <v>2.5</v>
      </c>
      <c r="AY28" s="41" t="s">
        <v>51</v>
      </c>
    </row>
    <row r="29" spans="1:51" s="15" customFormat="1" x14ac:dyDescent="0.2">
      <c r="A29" s="42">
        <v>200</v>
      </c>
      <c r="B29" s="11" t="s">
        <v>36</v>
      </c>
      <c r="C29" s="11" t="s">
        <v>37</v>
      </c>
      <c r="D29" s="11" t="s">
        <v>38</v>
      </c>
      <c r="E29" s="12">
        <v>43000</v>
      </c>
      <c r="F29" s="11" t="s">
        <v>39</v>
      </c>
      <c r="G29" s="13" t="s">
        <v>97</v>
      </c>
      <c r="H29" s="13" t="s">
        <v>98</v>
      </c>
      <c r="I29" s="11" t="s">
        <v>99</v>
      </c>
      <c r="J29" s="13" t="s">
        <v>42</v>
      </c>
      <c r="K29" s="11" t="s">
        <v>97</v>
      </c>
      <c r="L29" s="13" t="s">
        <v>98</v>
      </c>
      <c r="M29" s="20" t="s">
        <v>100</v>
      </c>
      <c r="N29" s="13" t="s">
        <v>101</v>
      </c>
      <c r="O29" s="11" t="s">
        <v>46</v>
      </c>
      <c r="P29" s="13" t="s">
        <v>47</v>
      </c>
      <c r="Q29" s="11" t="s">
        <v>48</v>
      </c>
      <c r="R29" s="13" t="s">
        <v>49</v>
      </c>
      <c r="S29" s="13" t="s">
        <v>50</v>
      </c>
      <c r="T29" s="14">
        <v>0</v>
      </c>
      <c r="U29" s="14">
        <v>0</v>
      </c>
      <c r="V29" s="14">
        <v>0</v>
      </c>
      <c r="W29" s="14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f t="shared" si="0"/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45.6</v>
      </c>
      <c r="AU29" s="11">
        <v>200</v>
      </c>
      <c r="AV29" s="24">
        <v>2160</v>
      </c>
      <c r="AW29" s="11">
        <v>9120</v>
      </c>
      <c r="AX29" s="11">
        <v>2.38</v>
      </c>
      <c r="AY29" s="42" t="s">
        <v>51</v>
      </c>
    </row>
    <row r="30" spans="1:51" s="15" customFormat="1" x14ac:dyDescent="0.2">
      <c r="A30" s="42">
        <v>200</v>
      </c>
      <c r="B30" s="11" t="s">
        <v>36</v>
      </c>
      <c r="C30" s="11" t="s">
        <v>37</v>
      </c>
      <c r="D30" s="11" t="s">
        <v>38</v>
      </c>
      <c r="E30" s="12">
        <v>43199</v>
      </c>
      <c r="F30" s="11"/>
      <c r="G30" s="13" t="s">
        <v>97</v>
      </c>
      <c r="H30" s="13" t="s">
        <v>98</v>
      </c>
      <c r="I30" s="11" t="s">
        <v>99</v>
      </c>
      <c r="J30" s="13" t="s">
        <v>42</v>
      </c>
      <c r="K30" s="11" t="s">
        <v>97</v>
      </c>
      <c r="L30" s="13" t="s">
        <v>98</v>
      </c>
      <c r="M30" s="20" t="s">
        <v>87</v>
      </c>
      <c r="N30" s="13" t="s">
        <v>88</v>
      </c>
      <c r="O30" s="11" t="s">
        <v>46</v>
      </c>
      <c r="P30" s="13" t="s">
        <v>116</v>
      </c>
      <c r="Q30" s="11" t="s">
        <v>117</v>
      </c>
      <c r="R30" s="13" t="s">
        <v>49</v>
      </c>
      <c r="S30" s="13" t="s">
        <v>50</v>
      </c>
      <c r="T30" s="14">
        <v>850</v>
      </c>
      <c r="U30" s="14">
        <v>0</v>
      </c>
      <c r="V30" s="14">
        <v>0</v>
      </c>
      <c r="W30" s="14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f t="shared" si="0"/>
        <v>850</v>
      </c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>
        <v>0</v>
      </c>
      <c r="AT30" s="11">
        <v>52.5</v>
      </c>
      <c r="AU30" s="11">
        <v>1950</v>
      </c>
      <c r="AV30" s="24">
        <v>21060</v>
      </c>
      <c r="AW30" s="11">
        <v>102375</v>
      </c>
      <c r="AX30" s="11"/>
      <c r="AY30" s="42" t="s">
        <v>51</v>
      </c>
    </row>
    <row r="31" spans="1:51" s="15" customFormat="1" x14ac:dyDescent="0.2">
      <c r="A31" s="42">
        <v>200</v>
      </c>
      <c r="B31" s="11" t="s">
        <v>36</v>
      </c>
      <c r="C31" s="11" t="s">
        <v>37</v>
      </c>
      <c r="D31" s="11" t="s">
        <v>38</v>
      </c>
      <c r="E31" s="12">
        <v>43000</v>
      </c>
      <c r="F31" s="11" t="s">
        <v>39</v>
      </c>
      <c r="G31" s="13" t="s">
        <v>97</v>
      </c>
      <c r="H31" s="13" t="s">
        <v>98</v>
      </c>
      <c r="I31" s="11" t="s">
        <v>99</v>
      </c>
      <c r="J31" s="13" t="s">
        <v>42</v>
      </c>
      <c r="K31" s="11" t="s">
        <v>97</v>
      </c>
      <c r="L31" s="13" t="s">
        <v>98</v>
      </c>
      <c r="M31" s="20" t="s">
        <v>80</v>
      </c>
      <c r="N31" s="13" t="s">
        <v>81</v>
      </c>
      <c r="O31" s="11" t="s">
        <v>46</v>
      </c>
      <c r="P31" s="13" t="s">
        <v>47</v>
      </c>
      <c r="Q31" s="11" t="s">
        <v>48</v>
      </c>
      <c r="R31" s="13" t="s">
        <v>49</v>
      </c>
      <c r="S31" s="13" t="s">
        <v>50</v>
      </c>
      <c r="T31" s="14">
        <v>0</v>
      </c>
      <c r="U31" s="14">
        <v>0</v>
      </c>
      <c r="V31" s="14">
        <v>0</v>
      </c>
      <c r="W31" s="14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f t="shared" si="0"/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51.07</v>
      </c>
      <c r="AU31" s="11">
        <v>300</v>
      </c>
      <c r="AV31" s="24">
        <v>3600</v>
      </c>
      <c r="AW31" s="11">
        <v>15321</v>
      </c>
      <c r="AX31" s="11">
        <v>2.5</v>
      </c>
      <c r="AY31" s="42" t="s">
        <v>51</v>
      </c>
    </row>
    <row r="32" spans="1:51" s="30" customFormat="1" x14ac:dyDescent="0.2">
      <c r="A32" s="40">
        <v>200</v>
      </c>
      <c r="B32" s="26" t="s">
        <v>36</v>
      </c>
      <c r="C32" s="26" t="s">
        <v>37</v>
      </c>
      <c r="D32" s="26" t="s">
        <v>38</v>
      </c>
      <c r="E32" s="27">
        <v>43199</v>
      </c>
      <c r="F32" s="26"/>
      <c r="G32" s="28" t="s">
        <v>67</v>
      </c>
      <c r="H32" s="28" t="s">
        <v>68</v>
      </c>
      <c r="I32" s="26" t="s">
        <v>41</v>
      </c>
      <c r="J32" s="28" t="s">
        <v>42</v>
      </c>
      <c r="K32" s="26" t="s">
        <v>67</v>
      </c>
      <c r="L32" s="28" t="s">
        <v>68</v>
      </c>
      <c r="M32" s="26" t="s">
        <v>130</v>
      </c>
      <c r="N32" s="28" t="s">
        <v>131</v>
      </c>
      <c r="O32" s="26" t="s">
        <v>46</v>
      </c>
      <c r="P32" s="28" t="s">
        <v>116</v>
      </c>
      <c r="Q32" s="26" t="s">
        <v>48</v>
      </c>
      <c r="R32" s="28" t="s">
        <v>49</v>
      </c>
      <c r="S32" s="28" t="s">
        <v>50</v>
      </c>
      <c r="T32" s="16"/>
      <c r="U32" s="16"/>
      <c r="V32" s="16">
        <v>330</v>
      </c>
      <c r="W32" s="16"/>
      <c r="X32" s="26"/>
      <c r="Y32" s="26">
        <v>330</v>
      </c>
      <c r="Z32" s="26"/>
      <c r="AA32" s="26"/>
      <c r="AB32" s="26"/>
      <c r="AC32" s="26">
        <v>0</v>
      </c>
      <c r="AD32" s="26"/>
      <c r="AE32" s="26"/>
      <c r="AF32" s="26">
        <f t="shared" si="0"/>
        <v>660</v>
      </c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>
        <f>SUM(AG32:AR32)</f>
        <v>0</v>
      </c>
      <c r="AT32" s="26">
        <v>54</v>
      </c>
      <c r="AU32" s="26">
        <f>AF32+AS32</f>
        <v>660</v>
      </c>
      <c r="AV32" s="29">
        <v>8712</v>
      </c>
      <c r="AW32" s="26">
        <f>AT32*AU32</f>
        <v>35640</v>
      </c>
      <c r="AX32" s="26"/>
      <c r="AY32" s="40" t="s">
        <v>51</v>
      </c>
    </row>
    <row r="33" spans="1:51" s="30" customFormat="1" x14ac:dyDescent="0.2">
      <c r="A33" s="40">
        <v>200</v>
      </c>
      <c r="B33" s="26" t="s">
        <v>36</v>
      </c>
      <c r="C33" s="26" t="s">
        <v>37</v>
      </c>
      <c r="D33" s="26" t="s">
        <v>38</v>
      </c>
      <c r="E33" s="27">
        <v>43199</v>
      </c>
      <c r="F33" s="26"/>
      <c r="G33" s="28" t="s">
        <v>67</v>
      </c>
      <c r="H33" s="28" t="s">
        <v>68</v>
      </c>
      <c r="I33" s="26" t="s">
        <v>41</v>
      </c>
      <c r="J33" s="28" t="s">
        <v>42</v>
      </c>
      <c r="K33" s="26" t="s">
        <v>67</v>
      </c>
      <c r="L33" s="28" t="s">
        <v>68</v>
      </c>
      <c r="M33" s="26" t="s">
        <v>160</v>
      </c>
      <c r="N33" s="28" t="s">
        <v>131</v>
      </c>
      <c r="O33" s="26" t="s">
        <v>46</v>
      </c>
      <c r="P33" s="28" t="s">
        <v>116</v>
      </c>
      <c r="Q33" s="26" t="s">
        <v>48</v>
      </c>
      <c r="R33" s="28" t="s">
        <v>49</v>
      </c>
      <c r="S33" s="28" t="s">
        <v>50</v>
      </c>
      <c r="T33" s="16"/>
      <c r="U33" s="16"/>
      <c r="V33" s="16">
        <v>0</v>
      </c>
      <c r="W33" s="16"/>
      <c r="X33" s="26"/>
      <c r="Y33" s="26">
        <v>0</v>
      </c>
      <c r="Z33" s="26"/>
      <c r="AA33" s="26"/>
      <c r="AB33" s="26"/>
      <c r="AC33" s="26">
        <v>330</v>
      </c>
      <c r="AD33" s="26"/>
      <c r="AE33" s="26"/>
      <c r="AF33" s="26">
        <f t="shared" si="0"/>
        <v>330</v>
      </c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>
        <f>SUM(AG33:AR33)</f>
        <v>0</v>
      </c>
      <c r="AT33" s="26">
        <v>54</v>
      </c>
      <c r="AU33" s="26">
        <f>AF33+AS33</f>
        <v>330</v>
      </c>
      <c r="AV33" s="29">
        <v>4356</v>
      </c>
      <c r="AW33" s="26">
        <f>AT33*AU33</f>
        <v>17820</v>
      </c>
      <c r="AX33" s="26"/>
      <c r="AY33" s="40" t="s">
        <v>51</v>
      </c>
    </row>
    <row r="34" spans="1:51" x14ac:dyDescent="0.2">
      <c r="A34" s="39">
        <v>200</v>
      </c>
      <c r="B34" s="4" t="s">
        <v>36</v>
      </c>
      <c r="C34" s="4" t="s">
        <v>37</v>
      </c>
      <c r="D34" s="4" t="s">
        <v>38</v>
      </c>
      <c r="E34" s="5">
        <v>43000</v>
      </c>
      <c r="F34" s="4" t="s">
        <v>39</v>
      </c>
      <c r="G34" s="4" t="s">
        <v>67</v>
      </c>
      <c r="H34" s="4" t="s">
        <v>68</v>
      </c>
      <c r="I34" s="4" t="s">
        <v>41</v>
      </c>
      <c r="J34" s="4" t="s">
        <v>42</v>
      </c>
      <c r="K34" s="4" t="s">
        <v>67</v>
      </c>
      <c r="L34" s="4" t="s">
        <v>68</v>
      </c>
      <c r="M34" s="4" t="s">
        <v>52</v>
      </c>
      <c r="N34" s="4" t="s">
        <v>53</v>
      </c>
      <c r="O34" s="4" t="s">
        <v>46</v>
      </c>
      <c r="P34" s="4" t="s">
        <v>47</v>
      </c>
      <c r="Q34" s="4" t="s">
        <v>48</v>
      </c>
      <c r="R34" s="4" t="s">
        <v>49</v>
      </c>
      <c r="S34" s="4" t="s">
        <v>50</v>
      </c>
      <c r="T34" s="4">
        <v>0</v>
      </c>
      <c r="U34" s="4">
        <v>0</v>
      </c>
      <c r="V34" s="4">
        <v>0</v>
      </c>
      <c r="W34" s="4">
        <v>300</v>
      </c>
      <c r="X34" s="4">
        <v>0</v>
      </c>
      <c r="Y34" s="4">
        <v>300</v>
      </c>
      <c r="Z34" s="4">
        <v>0</v>
      </c>
      <c r="AA34" s="4">
        <v>350</v>
      </c>
      <c r="AB34" s="4">
        <v>0</v>
      </c>
      <c r="AC34" s="4">
        <v>0</v>
      </c>
      <c r="AD34" s="4">
        <v>0</v>
      </c>
      <c r="AE34" s="4">
        <v>0</v>
      </c>
      <c r="AF34" s="4">
        <f t="shared" si="0"/>
        <v>950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46.51</v>
      </c>
      <c r="AU34" s="4">
        <v>950</v>
      </c>
      <c r="AV34" s="22">
        <v>12540</v>
      </c>
      <c r="AW34" s="4">
        <v>44184.5</v>
      </c>
      <c r="AX34" s="4">
        <v>1.82</v>
      </c>
      <c r="AY34" s="39" t="s">
        <v>51</v>
      </c>
    </row>
    <row r="35" spans="1:51" s="30" customFormat="1" x14ac:dyDescent="0.2">
      <c r="A35" s="40">
        <v>200</v>
      </c>
      <c r="B35" s="26" t="s">
        <v>36</v>
      </c>
      <c r="C35" s="26" t="s">
        <v>37</v>
      </c>
      <c r="D35" s="26" t="s">
        <v>38</v>
      </c>
      <c r="E35" s="27">
        <v>43199</v>
      </c>
      <c r="F35" s="26"/>
      <c r="G35" s="28" t="s">
        <v>67</v>
      </c>
      <c r="H35" s="28" t="s">
        <v>68</v>
      </c>
      <c r="I35" s="26" t="s">
        <v>41</v>
      </c>
      <c r="J35" s="28" t="s">
        <v>42</v>
      </c>
      <c r="K35" s="26" t="s">
        <v>67</v>
      </c>
      <c r="L35" s="28" t="s">
        <v>68</v>
      </c>
      <c r="M35" s="26" t="s">
        <v>52</v>
      </c>
      <c r="N35" s="28" t="s">
        <v>53</v>
      </c>
      <c r="O35" s="26" t="s">
        <v>46</v>
      </c>
      <c r="P35" s="28" t="s">
        <v>116</v>
      </c>
      <c r="Q35" s="26" t="s">
        <v>48</v>
      </c>
      <c r="R35" s="28" t="s">
        <v>49</v>
      </c>
      <c r="S35" s="28" t="s">
        <v>50</v>
      </c>
      <c r="T35" s="16"/>
      <c r="U35" s="16"/>
      <c r="V35" s="16">
        <v>260</v>
      </c>
      <c r="W35" s="16"/>
      <c r="X35" s="26"/>
      <c r="Y35" s="26">
        <v>260</v>
      </c>
      <c r="Z35" s="26"/>
      <c r="AA35" s="26"/>
      <c r="AB35" s="26"/>
      <c r="AC35" s="26">
        <v>0</v>
      </c>
      <c r="AD35" s="26"/>
      <c r="AE35" s="26"/>
      <c r="AF35" s="26">
        <f t="shared" si="0"/>
        <v>520</v>
      </c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>
        <f>SUM(AG35:AR35)</f>
        <v>0</v>
      </c>
      <c r="AT35" s="26">
        <v>54</v>
      </c>
      <c r="AU35" s="26">
        <f>AF35+AS35</f>
        <v>520</v>
      </c>
      <c r="AV35" s="29">
        <v>6864</v>
      </c>
      <c r="AW35" s="26">
        <f>AT35*AU35</f>
        <v>28080</v>
      </c>
      <c r="AX35" s="26"/>
      <c r="AY35" s="40" t="s">
        <v>51</v>
      </c>
    </row>
    <row r="36" spans="1:51" s="30" customFormat="1" x14ac:dyDescent="0.2">
      <c r="A36" s="40">
        <v>200</v>
      </c>
      <c r="B36" s="26" t="s">
        <v>36</v>
      </c>
      <c r="C36" s="26" t="s">
        <v>37</v>
      </c>
      <c r="D36" s="26" t="s">
        <v>38</v>
      </c>
      <c r="E36" s="27">
        <v>43199</v>
      </c>
      <c r="F36" s="26"/>
      <c r="G36" s="28" t="s">
        <v>67</v>
      </c>
      <c r="H36" s="28" t="s">
        <v>68</v>
      </c>
      <c r="I36" s="26" t="s">
        <v>41</v>
      </c>
      <c r="J36" s="28" t="s">
        <v>42</v>
      </c>
      <c r="K36" s="26" t="s">
        <v>67</v>
      </c>
      <c r="L36" s="28" t="s">
        <v>68</v>
      </c>
      <c r="M36" s="26" t="s">
        <v>54</v>
      </c>
      <c r="N36" s="28" t="s">
        <v>53</v>
      </c>
      <c r="O36" s="26" t="s">
        <v>46</v>
      </c>
      <c r="P36" s="28" t="s">
        <v>116</v>
      </c>
      <c r="Q36" s="26" t="s">
        <v>48</v>
      </c>
      <c r="R36" s="28" t="s">
        <v>49</v>
      </c>
      <c r="S36" s="28" t="s">
        <v>50</v>
      </c>
      <c r="T36" s="16"/>
      <c r="U36" s="16"/>
      <c r="V36" s="16">
        <v>0</v>
      </c>
      <c r="W36" s="16"/>
      <c r="X36" s="26"/>
      <c r="Y36" s="26">
        <v>0</v>
      </c>
      <c r="Z36" s="26"/>
      <c r="AA36" s="26"/>
      <c r="AB36" s="26"/>
      <c r="AC36" s="26">
        <v>260</v>
      </c>
      <c r="AD36" s="26"/>
      <c r="AE36" s="26"/>
      <c r="AF36" s="26">
        <f t="shared" si="0"/>
        <v>260</v>
      </c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>
        <f>SUM(AG36:AR36)</f>
        <v>0</v>
      </c>
      <c r="AT36" s="26">
        <v>54</v>
      </c>
      <c r="AU36" s="26">
        <f>AF36+AS36</f>
        <v>260</v>
      </c>
      <c r="AV36" s="29">
        <v>3432</v>
      </c>
      <c r="AW36" s="26">
        <f>AT36*AU36</f>
        <v>14040</v>
      </c>
      <c r="AX36" s="26"/>
      <c r="AY36" s="40" t="s">
        <v>51</v>
      </c>
    </row>
    <row r="37" spans="1:51" x14ac:dyDescent="0.2">
      <c r="A37" s="39">
        <v>200</v>
      </c>
      <c r="B37" s="4" t="s">
        <v>36</v>
      </c>
      <c r="C37" s="4" t="s">
        <v>37</v>
      </c>
      <c r="D37" s="4" t="s">
        <v>38</v>
      </c>
      <c r="E37" s="5">
        <v>43000</v>
      </c>
      <c r="F37" s="4" t="s">
        <v>39</v>
      </c>
      <c r="G37" s="4" t="s">
        <v>67</v>
      </c>
      <c r="H37" s="4" t="s">
        <v>68</v>
      </c>
      <c r="I37" s="4" t="s">
        <v>41</v>
      </c>
      <c r="J37" s="4" t="s">
        <v>42</v>
      </c>
      <c r="K37" s="4" t="s">
        <v>67</v>
      </c>
      <c r="L37" s="4" t="s">
        <v>68</v>
      </c>
      <c r="M37" s="4" t="s">
        <v>54</v>
      </c>
      <c r="N37" s="4" t="s">
        <v>55</v>
      </c>
      <c r="O37" s="4" t="s">
        <v>46</v>
      </c>
      <c r="P37" s="4" t="s">
        <v>47</v>
      </c>
      <c r="Q37" s="4" t="s">
        <v>48</v>
      </c>
      <c r="R37" s="4" t="s">
        <v>49</v>
      </c>
      <c r="S37" s="4" t="s">
        <v>50</v>
      </c>
      <c r="T37" s="4">
        <v>0</v>
      </c>
      <c r="U37" s="4">
        <v>0</v>
      </c>
      <c r="V37" s="4">
        <v>0</v>
      </c>
      <c r="W37" s="4">
        <v>340</v>
      </c>
      <c r="X37" s="4">
        <v>0</v>
      </c>
      <c r="Y37" s="4">
        <v>340</v>
      </c>
      <c r="Z37" s="4">
        <v>0</v>
      </c>
      <c r="AA37" s="4">
        <v>290</v>
      </c>
      <c r="AB37" s="4">
        <v>0</v>
      </c>
      <c r="AC37" s="4">
        <v>0</v>
      </c>
      <c r="AD37" s="4">
        <v>0</v>
      </c>
      <c r="AE37" s="4">
        <v>0</v>
      </c>
      <c r="AF37" s="4">
        <f t="shared" si="0"/>
        <v>970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46.51</v>
      </c>
      <c r="AU37" s="4">
        <v>970</v>
      </c>
      <c r="AV37" s="22">
        <v>12804</v>
      </c>
      <c r="AW37" s="4">
        <v>45114.7</v>
      </c>
      <c r="AX37" s="4">
        <v>1.82</v>
      </c>
      <c r="AY37" s="39" t="s">
        <v>51</v>
      </c>
    </row>
    <row r="38" spans="1:51" x14ac:dyDescent="0.2">
      <c r="A38" s="39">
        <v>200</v>
      </c>
      <c r="B38" s="4" t="s">
        <v>36</v>
      </c>
      <c r="C38" s="4" t="s">
        <v>37</v>
      </c>
      <c r="D38" s="4" t="s">
        <v>38</v>
      </c>
      <c r="E38" s="5">
        <v>43000</v>
      </c>
      <c r="F38" s="4" t="s">
        <v>39</v>
      </c>
      <c r="G38" s="4" t="s">
        <v>67</v>
      </c>
      <c r="H38" s="4" t="s">
        <v>68</v>
      </c>
      <c r="I38" s="4" t="s">
        <v>41</v>
      </c>
      <c r="J38" s="4" t="s">
        <v>42</v>
      </c>
      <c r="K38" s="4" t="s">
        <v>67</v>
      </c>
      <c r="L38" s="4" t="s">
        <v>68</v>
      </c>
      <c r="M38" s="4" t="s">
        <v>58</v>
      </c>
      <c r="N38" s="4" t="s">
        <v>59</v>
      </c>
      <c r="O38" s="4" t="s">
        <v>46</v>
      </c>
      <c r="P38" s="4" t="s">
        <v>47</v>
      </c>
      <c r="Q38" s="4" t="s">
        <v>48</v>
      </c>
      <c r="R38" s="4" t="s">
        <v>49</v>
      </c>
      <c r="S38" s="4" t="s">
        <v>50</v>
      </c>
      <c r="T38" s="4">
        <v>0</v>
      </c>
      <c r="U38" s="4">
        <v>0</v>
      </c>
      <c r="V38" s="4">
        <v>100</v>
      </c>
      <c r="W38" s="4">
        <v>0</v>
      </c>
      <c r="X38" s="4">
        <v>100</v>
      </c>
      <c r="Y38" s="4">
        <v>0</v>
      </c>
      <c r="Z38" s="4">
        <v>100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f t="shared" si="0"/>
        <v>300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44.69</v>
      </c>
      <c r="AU38" s="4">
        <v>300</v>
      </c>
      <c r="AV38" s="22">
        <v>4320</v>
      </c>
      <c r="AW38" s="4">
        <v>13407</v>
      </c>
      <c r="AX38" s="4">
        <v>1.7</v>
      </c>
      <c r="AY38" s="39" t="s">
        <v>51</v>
      </c>
    </row>
    <row r="39" spans="1:51" x14ac:dyDescent="0.2">
      <c r="A39" s="41">
        <v>200</v>
      </c>
      <c r="B39" s="6" t="s">
        <v>36</v>
      </c>
      <c r="C39" s="6" t="s">
        <v>37</v>
      </c>
      <c r="D39" s="6" t="s">
        <v>38</v>
      </c>
      <c r="E39" s="7">
        <v>43199</v>
      </c>
      <c r="F39" s="6"/>
      <c r="G39" s="8" t="s">
        <v>67</v>
      </c>
      <c r="H39" s="8" t="s">
        <v>68</v>
      </c>
      <c r="I39" s="6" t="s">
        <v>41</v>
      </c>
      <c r="J39" s="8" t="s">
        <v>42</v>
      </c>
      <c r="K39" s="6" t="s">
        <v>67</v>
      </c>
      <c r="L39" s="8" t="s">
        <v>68</v>
      </c>
      <c r="M39" s="6" t="s">
        <v>132</v>
      </c>
      <c r="N39" s="8" t="s">
        <v>59</v>
      </c>
      <c r="O39" s="6" t="s">
        <v>46</v>
      </c>
      <c r="P39" s="8" t="s">
        <v>116</v>
      </c>
      <c r="Q39" s="6" t="s">
        <v>48</v>
      </c>
      <c r="R39" s="8" t="s">
        <v>49</v>
      </c>
      <c r="S39" s="8" t="s">
        <v>50</v>
      </c>
      <c r="T39" s="9"/>
      <c r="U39" s="9"/>
      <c r="V39" s="9">
        <v>200</v>
      </c>
      <c r="W39" s="9"/>
      <c r="X39" s="6"/>
      <c r="Y39" s="6">
        <v>200</v>
      </c>
      <c r="Z39" s="6"/>
      <c r="AA39" s="6"/>
      <c r="AB39" s="6"/>
      <c r="AC39" s="6">
        <v>200</v>
      </c>
      <c r="AD39" s="6"/>
      <c r="AE39" s="6"/>
      <c r="AF39" s="6">
        <f t="shared" si="0"/>
        <v>600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f>SUM(AG39:AR39)</f>
        <v>0</v>
      </c>
      <c r="AT39" s="6">
        <v>50.5</v>
      </c>
      <c r="AU39" s="6">
        <f>AF39+AS39</f>
        <v>600</v>
      </c>
      <c r="AV39" s="23">
        <v>8640</v>
      </c>
      <c r="AW39" s="6">
        <f>AT39*AU39</f>
        <v>30300</v>
      </c>
      <c r="AX39" s="6"/>
      <c r="AY39" s="41" t="s">
        <v>51</v>
      </c>
    </row>
    <row r="40" spans="1:51" x14ac:dyDescent="0.2">
      <c r="A40" s="39">
        <v>200</v>
      </c>
      <c r="B40" s="4" t="s">
        <v>36</v>
      </c>
      <c r="C40" s="4" t="s">
        <v>37</v>
      </c>
      <c r="D40" s="4" t="s">
        <v>38</v>
      </c>
      <c r="E40" s="5">
        <v>43000</v>
      </c>
      <c r="F40" s="4" t="s">
        <v>39</v>
      </c>
      <c r="G40" s="4" t="s">
        <v>67</v>
      </c>
      <c r="H40" s="4" t="s">
        <v>68</v>
      </c>
      <c r="I40" s="4" t="s">
        <v>41</v>
      </c>
      <c r="J40" s="4" t="s">
        <v>42</v>
      </c>
      <c r="K40" s="4" t="s">
        <v>67</v>
      </c>
      <c r="L40" s="4" t="s">
        <v>68</v>
      </c>
      <c r="M40" s="4" t="s">
        <v>44</v>
      </c>
      <c r="N40" s="4" t="s">
        <v>45</v>
      </c>
      <c r="O40" s="4" t="s">
        <v>46</v>
      </c>
      <c r="P40" s="4" t="s">
        <v>47</v>
      </c>
      <c r="Q40" s="4" t="s">
        <v>48</v>
      </c>
      <c r="R40" s="4" t="s">
        <v>49</v>
      </c>
      <c r="S40" s="4" t="s">
        <v>50</v>
      </c>
      <c r="T40" s="4">
        <v>0</v>
      </c>
      <c r="U40" s="4">
        <v>0</v>
      </c>
      <c r="V40" s="4">
        <v>0</v>
      </c>
      <c r="W40" s="4">
        <v>300</v>
      </c>
      <c r="X40" s="4">
        <v>0</v>
      </c>
      <c r="Y40" s="4">
        <v>300</v>
      </c>
      <c r="Z40" s="4">
        <v>0</v>
      </c>
      <c r="AA40" s="4">
        <v>300</v>
      </c>
      <c r="AB40" s="4">
        <v>0</v>
      </c>
      <c r="AC40" s="4">
        <v>0</v>
      </c>
      <c r="AD40" s="4">
        <v>0</v>
      </c>
      <c r="AE40" s="4">
        <v>0</v>
      </c>
      <c r="AF40" s="4">
        <f t="shared" si="0"/>
        <v>900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50.16</v>
      </c>
      <c r="AU40" s="4">
        <v>900</v>
      </c>
      <c r="AV40" s="22">
        <v>10800</v>
      </c>
      <c r="AW40" s="4">
        <v>45144</v>
      </c>
      <c r="AX40" s="4">
        <v>1.94</v>
      </c>
      <c r="AY40" s="39" t="s">
        <v>51</v>
      </c>
    </row>
    <row r="41" spans="1:51" x14ac:dyDescent="0.2">
      <c r="A41" s="41">
        <v>200</v>
      </c>
      <c r="B41" s="6" t="s">
        <v>36</v>
      </c>
      <c r="C41" s="6" t="s">
        <v>37</v>
      </c>
      <c r="D41" s="6" t="s">
        <v>38</v>
      </c>
      <c r="E41" s="7">
        <v>43199</v>
      </c>
      <c r="F41" s="6"/>
      <c r="G41" s="8" t="s">
        <v>67</v>
      </c>
      <c r="H41" s="8" t="s">
        <v>68</v>
      </c>
      <c r="I41" s="6" t="s">
        <v>41</v>
      </c>
      <c r="J41" s="8" t="s">
        <v>42</v>
      </c>
      <c r="K41" s="6" t="s">
        <v>67</v>
      </c>
      <c r="L41" s="8" t="s">
        <v>68</v>
      </c>
      <c r="M41" s="6" t="s">
        <v>121</v>
      </c>
      <c r="N41" s="8" t="s">
        <v>122</v>
      </c>
      <c r="O41" s="6" t="s">
        <v>46</v>
      </c>
      <c r="P41" s="8" t="s">
        <v>116</v>
      </c>
      <c r="Q41" s="6" t="s">
        <v>48</v>
      </c>
      <c r="R41" s="8" t="s">
        <v>49</v>
      </c>
      <c r="S41" s="8" t="s">
        <v>50</v>
      </c>
      <c r="T41" s="9"/>
      <c r="U41" s="9"/>
      <c r="V41" s="9">
        <v>250</v>
      </c>
      <c r="W41" s="9"/>
      <c r="X41" s="6"/>
      <c r="Y41" s="6">
        <v>250</v>
      </c>
      <c r="Z41" s="6"/>
      <c r="AA41" s="6"/>
      <c r="AB41" s="6"/>
      <c r="AC41" s="6">
        <v>250</v>
      </c>
      <c r="AD41" s="6"/>
      <c r="AE41" s="6"/>
      <c r="AF41" s="6">
        <f t="shared" si="0"/>
        <v>750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>
        <f>SUM(AG41:AR41)</f>
        <v>0</v>
      </c>
      <c r="AT41" s="6">
        <v>59</v>
      </c>
      <c r="AU41" s="6">
        <f>AF41+AS41</f>
        <v>750</v>
      </c>
      <c r="AV41" s="23">
        <v>9000</v>
      </c>
      <c r="AW41" s="6">
        <f>AT41*AU41</f>
        <v>44250</v>
      </c>
      <c r="AX41" s="6"/>
      <c r="AY41" s="41" t="s">
        <v>51</v>
      </c>
    </row>
    <row r="42" spans="1:51" s="30" customFormat="1" x14ac:dyDescent="0.2">
      <c r="A42" s="40">
        <v>200</v>
      </c>
      <c r="B42" s="26" t="s">
        <v>36</v>
      </c>
      <c r="C42" s="26" t="s">
        <v>37</v>
      </c>
      <c r="D42" s="26" t="s">
        <v>38</v>
      </c>
      <c r="E42" s="27">
        <v>43199</v>
      </c>
      <c r="F42" s="26"/>
      <c r="G42" s="28" t="s">
        <v>125</v>
      </c>
      <c r="H42" s="28" t="s">
        <v>126</v>
      </c>
      <c r="I42" s="26" t="s">
        <v>41</v>
      </c>
      <c r="J42" s="28" t="s">
        <v>42</v>
      </c>
      <c r="K42" s="26" t="s">
        <v>125</v>
      </c>
      <c r="L42" s="28" t="s">
        <v>126</v>
      </c>
      <c r="M42" s="26" t="s">
        <v>127</v>
      </c>
      <c r="N42" s="28" t="s">
        <v>83</v>
      </c>
      <c r="O42" s="26" t="s">
        <v>46</v>
      </c>
      <c r="P42" s="28" t="s">
        <v>116</v>
      </c>
      <c r="Q42" s="26" t="s">
        <v>48</v>
      </c>
      <c r="R42" s="28" t="s">
        <v>49</v>
      </c>
      <c r="S42" s="28" t="s">
        <v>50</v>
      </c>
      <c r="T42" s="16"/>
      <c r="U42" s="16"/>
      <c r="V42" s="16"/>
      <c r="W42" s="16">
        <v>1040</v>
      </c>
      <c r="X42" s="26"/>
      <c r="Y42" s="26"/>
      <c r="Z42" s="26"/>
      <c r="AA42" s="26"/>
      <c r="AB42" s="26">
        <v>0</v>
      </c>
      <c r="AC42" s="26"/>
      <c r="AD42" s="26"/>
      <c r="AE42" s="26"/>
      <c r="AF42" s="26">
        <f t="shared" si="0"/>
        <v>1040</v>
      </c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>
        <f>SUM(AG42:AR42)</f>
        <v>0</v>
      </c>
      <c r="AT42" s="26">
        <v>54</v>
      </c>
      <c r="AU42" s="26">
        <f>AF42+AS42</f>
        <v>1040</v>
      </c>
      <c r="AV42" s="29">
        <v>13728</v>
      </c>
      <c r="AW42" s="26">
        <f>AT42*AU42</f>
        <v>56160</v>
      </c>
      <c r="AX42" s="26"/>
      <c r="AY42" s="40" t="s">
        <v>51</v>
      </c>
    </row>
    <row r="43" spans="1:51" s="30" customFormat="1" x14ac:dyDescent="0.2">
      <c r="A43" s="40">
        <v>200</v>
      </c>
      <c r="B43" s="26" t="s">
        <v>36</v>
      </c>
      <c r="C43" s="26" t="s">
        <v>37</v>
      </c>
      <c r="D43" s="26" t="s">
        <v>38</v>
      </c>
      <c r="E43" s="27">
        <v>43199</v>
      </c>
      <c r="F43" s="26"/>
      <c r="G43" s="28" t="s">
        <v>125</v>
      </c>
      <c r="H43" s="28" t="s">
        <v>126</v>
      </c>
      <c r="I43" s="26" t="s">
        <v>41</v>
      </c>
      <c r="J43" s="28" t="s">
        <v>42</v>
      </c>
      <c r="K43" s="26" t="s">
        <v>125</v>
      </c>
      <c r="L43" s="28" t="s">
        <v>126</v>
      </c>
      <c r="M43" s="26" t="s">
        <v>82</v>
      </c>
      <c r="N43" s="28" t="s">
        <v>83</v>
      </c>
      <c r="O43" s="26" t="s">
        <v>46</v>
      </c>
      <c r="P43" s="28" t="s">
        <v>116</v>
      </c>
      <c r="Q43" s="26" t="s">
        <v>48</v>
      </c>
      <c r="R43" s="28" t="s">
        <v>49</v>
      </c>
      <c r="S43" s="28" t="s">
        <v>50</v>
      </c>
      <c r="T43" s="16"/>
      <c r="U43" s="16"/>
      <c r="V43" s="16"/>
      <c r="W43" s="16">
        <v>0</v>
      </c>
      <c r="X43" s="26"/>
      <c r="Y43" s="26"/>
      <c r="Z43" s="26"/>
      <c r="AA43" s="26"/>
      <c r="AB43" s="26">
        <v>1040</v>
      </c>
      <c r="AC43" s="26"/>
      <c r="AD43" s="26"/>
      <c r="AE43" s="26"/>
      <c r="AF43" s="26">
        <f t="shared" si="0"/>
        <v>1040</v>
      </c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>
        <f>SUM(AG43:AR43)</f>
        <v>0</v>
      </c>
      <c r="AT43" s="26">
        <v>54</v>
      </c>
      <c r="AU43" s="26">
        <f>AF43+AS43</f>
        <v>1040</v>
      </c>
      <c r="AV43" s="29">
        <v>13728</v>
      </c>
      <c r="AW43" s="26">
        <f>AT43*AU43</f>
        <v>56160</v>
      </c>
      <c r="AX43" s="26"/>
      <c r="AY43" s="40" t="s">
        <v>51</v>
      </c>
    </row>
    <row r="44" spans="1:51" x14ac:dyDescent="0.2">
      <c r="A44" s="39">
        <v>200</v>
      </c>
      <c r="B44" s="4" t="s">
        <v>36</v>
      </c>
      <c r="C44" s="4" t="s">
        <v>37</v>
      </c>
      <c r="D44" s="4" t="s">
        <v>38</v>
      </c>
      <c r="E44" s="5">
        <v>43000</v>
      </c>
      <c r="F44" s="4" t="s">
        <v>39</v>
      </c>
      <c r="G44" s="4" t="s">
        <v>102</v>
      </c>
      <c r="H44" s="4" t="s">
        <v>103</v>
      </c>
      <c r="I44" s="4" t="s">
        <v>99</v>
      </c>
      <c r="J44" s="4" t="s">
        <v>42</v>
      </c>
      <c r="K44" s="4" t="s">
        <v>102</v>
      </c>
      <c r="L44" s="4" t="s">
        <v>103</v>
      </c>
      <c r="M44" s="4" t="s">
        <v>87</v>
      </c>
      <c r="N44" s="4" t="s">
        <v>88</v>
      </c>
      <c r="O44" s="4" t="s">
        <v>46</v>
      </c>
      <c r="P44" s="4" t="s">
        <v>47</v>
      </c>
      <c r="Q44" s="4" t="s">
        <v>48</v>
      </c>
      <c r="R44" s="4" t="s">
        <v>49</v>
      </c>
      <c r="S44" s="4" t="s">
        <v>50</v>
      </c>
      <c r="T44" s="4">
        <v>0</v>
      </c>
      <c r="U44" s="4">
        <v>0</v>
      </c>
      <c r="V44" s="4">
        <v>0</v>
      </c>
      <c r="W44" s="4">
        <v>0</v>
      </c>
      <c r="X44" s="4">
        <v>1000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500</v>
      </c>
      <c r="AF44" s="4">
        <f t="shared" si="0"/>
        <v>1500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45.6</v>
      </c>
      <c r="AU44" s="4">
        <v>1500</v>
      </c>
      <c r="AV44" s="22">
        <v>16200.000000000002</v>
      </c>
      <c r="AW44" s="4">
        <v>68400</v>
      </c>
      <c r="AX44" s="4">
        <v>2.2200000000000002</v>
      </c>
      <c r="AY44" s="39" t="s">
        <v>51</v>
      </c>
    </row>
    <row r="45" spans="1:51" s="30" customFormat="1" x14ac:dyDescent="0.2">
      <c r="A45" s="40">
        <v>200</v>
      </c>
      <c r="B45" s="26" t="s">
        <v>36</v>
      </c>
      <c r="C45" s="26" t="s">
        <v>37</v>
      </c>
      <c r="D45" s="26" t="s">
        <v>38</v>
      </c>
      <c r="E45" s="27">
        <v>43199</v>
      </c>
      <c r="F45" s="26"/>
      <c r="G45" s="28" t="s">
        <v>102</v>
      </c>
      <c r="H45" s="28" t="s">
        <v>103</v>
      </c>
      <c r="I45" s="26" t="s">
        <v>99</v>
      </c>
      <c r="J45" s="28" t="s">
        <v>42</v>
      </c>
      <c r="K45" s="26" t="s">
        <v>102</v>
      </c>
      <c r="L45" s="28" t="s">
        <v>103</v>
      </c>
      <c r="M45" s="26" t="s">
        <v>87</v>
      </c>
      <c r="N45" s="28" t="s">
        <v>88</v>
      </c>
      <c r="O45" s="26" t="s">
        <v>46</v>
      </c>
      <c r="P45" s="28" t="s">
        <v>116</v>
      </c>
      <c r="Q45" s="26" t="s">
        <v>117</v>
      </c>
      <c r="R45" s="28" t="s">
        <v>49</v>
      </c>
      <c r="S45" s="28" t="s">
        <v>50</v>
      </c>
      <c r="T45" s="16">
        <v>0</v>
      </c>
      <c r="U45" s="16"/>
      <c r="V45" s="16"/>
      <c r="W45" s="16"/>
      <c r="X45" s="26"/>
      <c r="Y45" s="26"/>
      <c r="Z45" s="26">
        <v>1000</v>
      </c>
      <c r="AA45" s="26"/>
      <c r="AB45" s="26"/>
      <c r="AC45" s="26"/>
      <c r="AD45" s="26"/>
      <c r="AE45" s="26">
        <v>500</v>
      </c>
      <c r="AF45" s="26">
        <f t="shared" si="0"/>
        <v>1500</v>
      </c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>
        <f t="shared" ref="AS45:AS50" si="1">SUM(AG45:AR45)</f>
        <v>0</v>
      </c>
      <c r="AT45" s="26">
        <v>52.5</v>
      </c>
      <c r="AU45" s="26">
        <f t="shared" ref="AU45:AU50" si="2">AF45+AS45</f>
        <v>1500</v>
      </c>
      <c r="AV45" s="29">
        <v>16200.000000000002</v>
      </c>
      <c r="AW45" s="26">
        <f t="shared" ref="AW45:AW50" si="3">AT45*AU45</f>
        <v>78750</v>
      </c>
      <c r="AX45" s="26"/>
      <c r="AY45" s="40" t="s">
        <v>51</v>
      </c>
    </row>
    <row r="46" spans="1:51" s="30" customFormat="1" x14ac:dyDescent="0.2">
      <c r="A46" s="40">
        <v>200</v>
      </c>
      <c r="B46" s="26" t="s">
        <v>36</v>
      </c>
      <c r="C46" s="26" t="s">
        <v>37</v>
      </c>
      <c r="D46" s="26" t="s">
        <v>38</v>
      </c>
      <c r="E46" s="27">
        <v>43199</v>
      </c>
      <c r="F46" s="26"/>
      <c r="G46" s="28" t="s">
        <v>102</v>
      </c>
      <c r="H46" s="28" t="s">
        <v>103</v>
      </c>
      <c r="I46" s="26" t="s">
        <v>99</v>
      </c>
      <c r="J46" s="28" t="s">
        <v>42</v>
      </c>
      <c r="K46" s="26" t="s">
        <v>102</v>
      </c>
      <c r="L46" s="28" t="s">
        <v>103</v>
      </c>
      <c r="M46" s="26" t="s">
        <v>145</v>
      </c>
      <c r="N46" s="28" t="s">
        <v>146</v>
      </c>
      <c r="O46" s="26" t="s">
        <v>46</v>
      </c>
      <c r="P46" s="28" t="s">
        <v>116</v>
      </c>
      <c r="Q46" s="26" t="s">
        <v>117</v>
      </c>
      <c r="R46" s="28" t="s">
        <v>49</v>
      </c>
      <c r="S46" s="28" t="s">
        <v>50</v>
      </c>
      <c r="T46" s="16">
        <v>0</v>
      </c>
      <c r="U46" s="16"/>
      <c r="V46" s="16"/>
      <c r="W46" s="16"/>
      <c r="X46" s="26"/>
      <c r="Y46" s="26"/>
      <c r="Z46" s="26"/>
      <c r="AA46" s="26"/>
      <c r="AB46" s="26"/>
      <c r="AC46" s="26"/>
      <c r="AD46" s="26"/>
      <c r="AE46" s="26"/>
      <c r="AF46" s="26">
        <f t="shared" si="0"/>
        <v>0</v>
      </c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>
        <f t="shared" si="1"/>
        <v>0</v>
      </c>
      <c r="AT46" s="26">
        <v>52.5</v>
      </c>
      <c r="AU46" s="26">
        <f t="shared" si="2"/>
        <v>0</v>
      </c>
      <c r="AV46" s="29">
        <v>0</v>
      </c>
      <c r="AW46" s="26">
        <f t="shared" si="3"/>
        <v>0</v>
      </c>
      <c r="AX46" s="26"/>
      <c r="AY46" s="40" t="s">
        <v>51</v>
      </c>
    </row>
    <row r="47" spans="1:51" s="30" customFormat="1" x14ac:dyDescent="0.2">
      <c r="A47" s="40">
        <v>200</v>
      </c>
      <c r="B47" s="26" t="s">
        <v>36</v>
      </c>
      <c r="C47" s="26" t="s">
        <v>37</v>
      </c>
      <c r="D47" s="26" t="s">
        <v>38</v>
      </c>
      <c r="E47" s="27">
        <v>43199</v>
      </c>
      <c r="F47" s="26"/>
      <c r="G47" s="28" t="s">
        <v>102</v>
      </c>
      <c r="H47" s="28" t="s">
        <v>103</v>
      </c>
      <c r="I47" s="26" t="s">
        <v>99</v>
      </c>
      <c r="J47" s="28" t="s">
        <v>42</v>
      </c>
      <c r="K47" s="26" t="s">
        <v>102</v>
      </c>
      <c r="L47" s="28" t="s">
        <v>103</v>
      </c>
      <c r="M47" s="26" t="s">
        <v>147</v>
      </c>
      <c r="N47" s="28" t="s">
        <v>148</v>
      </c>
      <c r="O47" s="26" t="s">
        <v>46</v>
      </c>
      <c r="P47" s="28" t="s">
        <v>116</v>
      </c>
      <c r="Q47" s="26" t="s">
        <v>48</v>
      </c>
      <c r="R47" s="28" t="s">
        <v>49</v>
      </c>
      <c r="S47" s="28" t="s">
        <v>50</v>
      </c>
      <c r="T47" s="16">
        <v>0</v>
      </c>
      <c r="U47" s="16"/>
      <c r="V47" s="16"/>
      <c r="W47" s="16"/>
      <c r="X47" s="26"/>
      <c r="Y47" s="26"/>
      <c r="Z47" s="26"/>
      <c r="AA47" s="26"/>
      <c r="AB47" s="26"/>
      <c r="AC47" s="26"/>
      <c r="AD47" s="26"/>
      <c r="AE47" s="26"/>
      <c r="AF47" s="26">
        <f t="shared" si="0"/>
        <v>0</v>
      </c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>
        <f t="shared" si="1"/>
        <v>0</v>
      </c>
      <c r="AT47" s="26">
        <v>52.5</v>
      </c>
      <c r="AU47" s="26">
        <f t="shared" si="2"/>
        <v>0</v>
      </c>
      <c r="AV47" s="29">
        <v>0</v>
      </c>
      <c r="AW47" s="26">
        <f t="shared" si="3"/>
        <v>0</v>
      </c>
      <c r="AX47" s="26"/>
      <c r="AY47" s="40" t="s">
        <v>51</v>
      </c>
    </row>
    <row r="48" spans="1:51" s="15" customFormat="1" x14ac:dyDescent="0.2">
      <c r="A48" s="42">
        <v>200</v>
      </c>
      <c r="B48" s="11" t="s">
        <v>36</v>
      </c>
      <c r="C48" s="11" t="s">
        <v>37</v>
      </c>
      <c r="D48" s="11" t="s">
        <v>38</v>
      </c>
      <c r="E48" s="12">
        <v>43199</v>
      </c>
      <c r="F48" s="11"/>
      <c r="G48" s="13" t="s">
        <v>102</v>
      </c>
      <c r="H48" s="13" t="s">
        <v>103</v>
      </c>
      <c r="I48" s="11" t="s">
        <v>99</v>
      </c>
      <c r="J48" s="13" t="s">
        <v>42</v>
      </c>
      <c r="K48" s="11" t="s">
        <v>102</v>
      </c>
      <c r="L48" s="13" t="s">
        <v>103</v>
      </c>
      <c r="M48" s="20" t="s">
        <v>87</v>
      </c>
      <c r="N48" s="13" t="s">
        <v>88</v>
      </c>
      <c r="O48" s="11" t="s">
        <v>46</v>
      </c>
      <c r="P48" s="13" t="s">
        <v>116</v>
      </c>
      <c r="Q48" s="11" t="s">
        <v>117</v>
      </c>
      <c r="R48" s="13" t="s">
        <v>49</v>
      </c>
      <c r="S48" s="13" t="s">
        <v>50</v>
      </c>
      <c r="T48" s="14">
        <v>248</v>
      </c>
      <c r="U48" s="14"/>
      <c r="V48" s="14"/>
      <c r="W48" s="14"/>
      <c r="X48" s="11"/>
      <c r="Y48" s="11"/>
      <c r="Z48" s="11"/>
      <c r="AA48" s="11"/>
      <c r="AB48" s="11"/>
      <c r="AC48" s="11"/>
      <c r="AD48" s="11"/>
      <c r="AE48" s="11"/>
      <c r="AF48" s="11">
        <f t="shared" si="0"/>
        <v>248</v>
      </c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>
        <f t="shared" si="1"/>
        <v>0</v>
      </c>
      <c r="AT48" s="11">
        <v>52.5</v>
      </c>
      <c r="AU48" s="11">
        <f t="shared" si="2"/>
        <v>248</v>
      </c>
      <c r="AV48" s="24">
        <v>2678.4</v>
      </c>
      <c r="AW48" s="11">
        <f t="shared" si="3"/>
        <v>13020</v>
      </c>
      <c r="AX48" s="11"/>
      <c r="AY48" s="42" t="s">
        <v>51</v>
      </c>
    </row>
    <row r="49" spans="1:51" s="15" customFormat="1" x14ac:dyDescent="0.2">
      <c r="A49" s="42">
        <v>200</v>
      </c>
      <c r="B49" s="11" t="s">
        <v>36</v>
      </c>
      <c r="C49" s="11" t="s">
        <v>37</v>
      </c>
      <c r="D49" s="11" t="s">
        <v>38</v>
      </c>
      <c r="E49" s="12">
        <v>43199</v>
      </c>
      <c r="F49" s="11"/>
      <c r="G49" s="13" t="s">
        <v>102</v>
      </c>
      <c r="H49" s="13" t="s">
        <v>103</v>
      </c>
      <c r="I49" s="11" t="s">
        <v>99</v>
      </c>
      <c r="J49" s="13" t="s">
        <v>42</v>
      </c>
      <c r="K49" s="11" t="s">
        <v>102</v>
      </c>
      <c r="L49" s="13" t="s">
        <v>103</v>
      </c>
      <c r="M49" s="20" t="s">
        <v>145</v>
      </c>
      <c r="N49" s="13" t="s">
        <v>146</v>
      </c>
      <c r="O49" s="11" t="s">
        <v>46</v>
      </c>
      <c r="P49" s="13" t="s">
        <v>116</v>
      </c>
      <c r="Q49" s="11" t="s">
        <v>117</v>
      </c>
      <c r="R49" s="13" t="s">
        <v>49</v>
      </c>
      <c r="S49" s="13" t="s">
        <v>50</v>
      </c>
      <c r="T49" s="14">
        <v>104</v>
      </c>
      <c r="U49" s="14"/>
      <c r="V49" s="14"/>
      <c r="W49" s="14"/>
      <c r="X49" s="11"/>
      <c r="Y49" s="11"/>
      <c r="Z49" s="11"/>
      <c r="AA49" s="11"/>
      <c r="AB49" s="11"/>
      <c r="AC49" s="11"/>
      <c r="AD49" s="11"/>
      <c r="AE49" s="11"/>
      <c r="AF49" s="11">
        <f t="shared" si="0"/>
        <v>104</v>
      </c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>
        <f t="shared" si="1"/>
        <v>0</v>
      </c>
      <c r="AT49" s="11">
        <v>52.5</v>
      </c>
      <c r="AU49" s="11">
        <f t="shared" si="2"/>
        <v>104</v>
      </c>
      <c r="AV49" s="24">
        <v>1123.2</v>
      </c>
      <c r="AW49" s="11">
        <f t="shared" si="3"/>
        <v>5460</v>
      </c>
      <c r="AX49" s="11"/>
      <c r="AY49" s="42" t="s">
        <v>51</v>
      </c>
    </row>
    <row r="50" spans="1:51" s="15" customFormat="1" x14ac:dyDescent="0.2">
      <c r="A50" s="42">
        <v>200</v>
      </c>
      <c r="B50" s="11" t="s">
        <v>36</v>
      </c>
      <c r="C50" s="11" t="s">
        <v>37</v>
      </c>
      <c r="D50" s="11" t="s">
        <v>38</v>
      </c>
      <c r="E50" s="12">
        <v>43199</v>
      </c>
      <c r="F50" s="11"/>
      <c r="G50" s="13" t="s">
        <v>102</v>
      </c>
      <c r="H50" s="13" t="s">
        <v>103</v>
      </c>
      <c r="I50" s="11" t="s">
        <v>99</v>
      </c>
      <c r="J50" s="13" t="s">
        <v>42</v>
      </c>
      <c r="K50" s="11" t="s">
        <v>102</v>
      </c>
      <c r="L50" s="13" t="s">
        <v>103</v>
      </c>
      <c r="M50" s="20" t="s">
        <v>147</v>
      </c>
      <c r="N50" s="13" t="s">
        <v>148</v>
      </c>
      <c r="O50" s="11" t="s">
        <v>46</v>
      </c>
      <c r="P50" s="13" t="s">
        <v>116</v>
      </c>
      <c r="Q50" s="11" t="s">
        <v>48</v>
      </c>
      <c r="R50" s="13" t="s">
        <v>49</v>
      </c>
      <c r="S50" s="13" t="s">
        <v>50</v>
      </c>
      <c r="T50" s="14">
        <v>248</v>
      </c>
      <c r="U50" s="14"/>
      <c r="V50" s="14"/>
      <c r="W50" s="14"/>
      <c r="X50" s="11"/>
      <c r="Y50" s="11"/>
      <c r="Z50" s="11"/>
      <c r="AA50" s="11"/>
      <c r="AB50" s="11"/>
      <c r="AC50" s="11"/>
      <c r="AD50" s="11"/>
      <c r="AE50" s="11"/>
      <c r="AF50" s="11">
        <f t="shared" si="0"/>
        <v>248</v>
      </c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>
        <f t="shared" si="1"/>
        <v>0</v>
      </c>
      <c r="AT50" s="11">
        <v>52.5</v>
      </c>
      <c r="AU50" s="11">
        <f t="shared" si="2"/>
        <v>248</v>
      </c>
      <c r="AV50" s="24">
        <v>2678.4</v>
      </c>
      <c r="AW50" s="11">
        <f t="shared" si="3"/>
        <v>13020</v>
      </c>
      <c r="AX50" s="11"/>
      <c r="AY50" s="42" t="s">
        <v>51</v>
      </c>
    </row>
    <row r="51" spans="1:51" x14ac:dyDescent="0.2">
      <c r="A51" s="39">
        <v>200</v>
      </c>
      <c r="B51" s="4" t="s">
        <v>36</v>
      </c>
      <c r="C51" s="4" t="s">
        <v>37</v>
      </c>
      <c r="D51" s="4" t="s">
        <v>38</v>
      </c>
      <c r="E51" s="5">
        <v>43000</v>
      </c>
      <c r="F51" s="4" t="s">
        <v>39</v>
      </c>
      <c r="G51" s="4" t="s">
        <v>89</v>
      </c>
      <c r="H51" s="4" t="s">
        <v>90</v>
      </c>
      <c r="I51" s="4" t="s">
        <v>91</v>
      </c>
      <c r="J51" s="4" t="s">
        <v>42</v>
      </c>
      <c r="K51" s="4" t="s">
        <v>89</v>
      </c>
      <c r="L51" s="4" t="s">
        <v>90</v>
      </c>
      <c r="M51" s="4" t="s">
        <v>82</v>
      </c>
      <c r="N51" s="4" t="s">
        <v>83</v>
      </c>
      <c r="O51" s="4" t="s">
        <v>46</v>
      </c>
      <c r="P51" s="4" t="s">
        <v>47</v>
      </c>
      <c r="Q51" s="4" t="s">
        <v>48</v>
      </c>
      <c r="R51" s="4" t="s">
        <v>49</v>
      </c>
      <c r="S51" s="4" t="s">
        <v>50</v>
      </c>
      <c r="T51" s="4">
        <v>0</v>
      </c>
      <c r="U51" s="4">
        <v>608</v>
      </c>
      <c r="V51" s="4">
        <v>0</v>
      </c>
      <c r="W51" s="4">
        <v>0</v>
      </c>
      <c r="X51" s="4">
        <v>0</v>
      </c>
      <c r="Y51" s="4">
        <v>258</v>
      </c>
      <c r="Z51" s="4">
        <v>0</v>
      </c>
      <c r="AA51" s="4">
        <v>258</v>
      </c>
      <c r="AB51" s="4">
        <v>408</v>
      </c>
      <c r="AC51" s="4">
        <v>0</v>
      </c>
      <c r="AD51" s="4">
        <v>358</v>
      </c>
      <c r="AE51" s="4">
        <v>0</v>
      </c>
      <c r="AF51" s="4">
        <f t="shared" si="0"/>
        <v>1890</v>
      </c>
      <c r="AG51" s="4">
        <v>708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708</v>
      </c>
      <c r="AT51" s="4">
        <v>47.42</v>
      </c>
      <c r="AU51" s="4">
        <v>2598</v>
      </c>
      <c r="AV51" s="22">
        <v>34293.599999999999</v>
      </c>
      <c r="AW51" s="4">
        <v>123197.16</v>
      </c>
      <c r="AX51" s="4">
        <v>1.17</v>
      </c>
      <c r="AY51" s="39" t="s">
        <v>51</v>
      </c>
    </row>
    <row r="52" spans="1:51" x14ac:dyDescent="0.2">
      <c r="A52" s="39">
        <v>200</v>
      </c>
      <c r="B52" s="4" t="s">
        <v>36</v>
      </c>
      <c r="C52" s="4" t="s">
        <v>37</v>
      </c>
      <c r="D52" s="4" t="s">
        <v>38</v>
      </c>
      <c r="E52" s="5">
        <v>43000</v>
      </c>
      <c r="F52" s="4" t="s">
        <v>39</v>
      </c>
      <c r="G52" s="4" t="s">
        <v>89</v>
      </c>
      <c r="H52" s="4" t="s">
        <v>90</v>
      </c>
      <c r="I52" s="4" t="s">
        <v>91</v>
      </c>
      <c r="J52" s="4" t="s">
        <v>42</v>
      </c>
      <c r="K52" s="4" t="s">
        <v>89</v>
      </c>
      <c r="L52" s="4" t="s">
        <v>90</v>
      </c>
      <c r="M52" s="4" t="s">
        <v>52</v>
      </c>
      <c r="N52" s="4" t="s">
        <v>53</v>
      </c>
      <c r="O52" s="4" t="s">
        <v>46</v>
      </c>
      <c r="P52" s="4" t="s">
        <v>47</v>
      </c>
      <c r="Q52" s="4" t="s">
        <v>48</v>
      </c>
      <c r="R52" s="4" t="s">
        <v>49</v>
      </c>
      <c r="S52" s="4" t="s">
        <v>50</v>
      </c>
      <c r="T52" s="4">
        <v>0</v>
      </c>
      <c r="U52" s="4">
        <v>400</v>
      </c>
      <c r="V52" s="4">
        <v>0</v>
      </c>
      <c r="W52" s="4">
        <v>0</v>
      </c>
      <c r="X52" s="4">
        <v>0</v>
      </c>
      <c r="Y52" s="4">
        <v>300</v>
      </c>
      <c r="Z52" s="4">
        <v>0</v>
      </c>
      <c r="AA52" s="4">
        <v>300</v>
      </c>
      <c r="AB52" s="4">
        <v>300</v>
      </c>
      <c r="AC52" s="4">
        <v>0</v>
      </c>
      <c r="AD52" s="4">
        <v>350</v>
      </c>
      <c r="AE52" s="4">
        <v>0</v>
      </c>
      <c r="AF52" s="4">
        <f t="shared" si="0"/>
        <v>1650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47.42</v>
      </c>
      <c r="AU52" s="4">
        <v>1650</v>
      </c>
      <c r="AV52" s="22">
        <v>21780</v>
      </c>
      <c r="AW52" s="4">
        <v>78243</v>
      </c>
      <c r="AX52" s="4">
        <v>1.17</v>
      </c>
      <c r="AY52" s="39" t="s">
        <v>51</v>
      </c>
    </row>
    <row r="53" spans="1:51" x14ac:dyDescent="0.2">
      <c r="A53" s="39">
        <v>200</v>
      </c>
      <c r="B53" s="4" t="s">
        <v>36</v>
      </c>
      <c r="C53" s="4" t="s">
        <v>37</v>
      </c>
      <c r="D53" s="4" t="s">
        <v>38</v>
      </c>
      <c r="E53" s="5">
        <v>43000</v>
      </c>
      <c r="F53" s="4" t="s">
        <v>39</v>
      </c>
      <c r="G53" s="4" t="s">
        <v>89</v>
      </c>
      <c r="H53" s="4" t="s">
        <v>90</v>
      </c>
      <c r="I53" s="4" t="s">
        <v>91</v>
      </c>
      <c r="J53" s="4" t="s">
        <v>42</v>
      </c>
      <c r="K53" s="4" t="s">
        <v>89</v>
      </c>
      <c r="L53" s="4" t="s">
        <v>90</v>
      </c>
      <c r="M53" s="4" t="s">
        <v>92</v>
      </c>
      <c r="N53" s="4" t="s">
        <v>93</v>
      </c>
      <c r="O53" s="4" t="s">
        <v>46</v>
      </c>
      <c r="P53" s="4" t="s">
        <v>47</v>
      </c>
      <c r="Q53" s="4" t="s">
        <v>48</v>
      </c>
      <c r="R53" s="4" t="s">
        <v>49</v>
      </c>
      <c r="S53" s="4" t="s">
        <v>50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300</v>
      </c>
      <c r="AC53" s="4">
        <v>0</v>
      </c>
      <c r="AD53" s="4">
        <v>300</v>
      </c>
      <c r="AE53" s="4">
        <v>0</v>
      </c>
      <c r="AF53" s="4">
        <f t="shared" si="0"/>
        <v>600</v>
      </c>
      <c r="AG53" s="4">
        <v>300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300</v>
      </c>
      <c r="AT53" s="4">
        <v>44.69</v>
      </c>
      <c r="AU53" s="4">
        <v>900</v>
      </c>
      <c r="AV53" s="22">
        <v>12959.999999999998</v>
      </c>
      <c r="AW53" s="4">
        <v>40221</v>
      </c>
      <c r="AX53" s="4">
        <v>1.7</v>
      </c>
      <c r="AY53" s="39" t="s">
        <v>51</v>
      </c>
    </row>
    <row r="54" spans="1:51" x14ac:dyDescent="0.2">
      <c r="A54" s="39">
        <v>200</v>
      </c>
      <c r="B54" s="4" t="s">
        <v>36</v>
      </c>
      <c r="C54" s="4" t="s">
        <v>37</v>
      </c>
      <c r="D54" s="4" t="s">
        <v>38</v>
      </c>
      <c r="E54" s="5">
        <v>43000</v>
      </c>
      <c r="F54" s="4" t="s">
        <v>39</v>
      </c>
      <c r="G54" s="4" t="s">
        <v>89</v>
      </c>
      <c r="H54" s="4" t="s">
        <v>90</v>
      </c>
      <c r="I54" s="4" t="s">
        <v>91</v>
      </c>
      <c r="J54" s="4" t="s">
        <v>42</v>
      </c>
      <c r="K54" s="4" t="s">
        <v>89</v>
      </c>
      <c r="L54" s="4" t="s">
        <v>90</v>
      </c>
      <c r="M54" s="4" t="s">
        <v>58</v>
      </c>
      <c r="N54" s="4" t="s">
        <v>59</v>
      </c>
      <c r="O54" s="4" t="s">
        <v>46</v>
      </c>
      <c r="P54" s="4" t="s">
        <v>47</v>
      </c>
      <c r="Q54" s="4" t="s">
        <v>48</v>
      </c>
      <c r="R54" s="4" t="s">
        <v>49</v>
      </c>
      <c r="S54" s="4" t="s">
        <v>50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300</v>
      </c>
      <c r="Z54" s="4">
        <v>300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f t="shared" si="0"/>
        <v>600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44.69</v>
      </c>
      <c r="AU54" s="4">
        <v>600</v>
      </c>
      <c r="AV54" s="22">
        <v>8640</v>
      </c>
      <c r="AW54" s="4">
        <v>26814</v>
      </c>
      <c r="AX54" s="4">
        <v>1.7</v>
      </c>
      <c r="AY54" s="39" t="s">
        <v>51</v>
      </c>
    </row>
    <row r="55" spans="1:51" x14ac:dyDescent="0.2">
      <c r="A55" s="39">
        <v>200</v>
      </c>
      <c r="B55" s="4" t="s">
        <v>36</v>
      </c>
      <c r="C55" s="4" t="s">
        <v>37</v>
      </c>
      <c r="D55" s="4" t="s">
        <v>38</v>
      </c>
      <c r="E55" s="5">
        <v>43000</v>
      </c>
      <c r="F55" s="4" t="s">
        <v>39</v>
      </c>
      <c r="G55" s="4" t="s">
        <v>89</v>
      </c>
      <c r="H55" s="4" t="s">
        <v>90</v>
      </c>
      <c r="I55" s="4" t="s">
        <v>91</v>
      </c>
      <c r="J55" s="4" t="s">
        <v>42</v>
      </c>
      <c r="K55" s="4" t="s">
        <v>89</v>
      </c>
      <c r="L55" s="4" t="s">
        <v>90</v>
      </c>
      <c r="M55" s="4" t="s">
        <v>80</v>
      </c>
      <c r="N55" s="4" t="s">
        <v>81</v>
      </c>
      <c r="O55" s="4" t="s">
        <v>46</v>
      </c>
      <c r="P55" s="4" t="s">
        <v>47</v>
      </c>
      <c r="Q55" s="4" t="s">
        <v>48</v>
      </c>
      <c r="R55" s="4" t="s">
        <v>49</v>
      </c>
      <c r="S55" s="4" t="s">
        <v>50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150</v>
      </c>
      <c r="Z55" s="4">
        <v>0</v>
      </c>
      <c r="AA55" s="4">
        <v>150</v>
      </c>
      <c r="AB55" s="4">
        <v>0</v>
      </c>
      <c r="AC55" s="4">
        <v>0</v>
      </c>
      <c r="AD55" s="4">
        <v>0</v>
      </c>
      <c r="AE55" s="4">
        <v>0</v>
      </c>
      <c r="AF55" s="4">
        <f t="shared" si="0"/>
        <v>300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51.07</v>
      </c>
      <c r="AU55" s="4">
        <v>300</v>
      </c>
      <c r="AV55" s="22">
        <v>3600</v>
      </c>
      <c r="AW55" s="4">
        <v>15321</v>
      </c>
      <c r="AX55" s="4">
        <v>0.05</v>
      </c>
      <c r="AY55" s="39" t="s">
        <v>51</v>
      </c>
    </row>
    <row r="56" spans="1:51" x14ac:dyDescent="0.2">
      <c r="A56" s="39">
        <v>200</v>
      </c>
      <c r="B56" s="4" t="s">
        <v>36</v>
      </c>
      <c r="C56" s="4" t="s">
        <v>37</v>
      </c>
      <c r="D56" s="4" t="s">
        <v>38</v>
      </c>
      <c r="E56" s="5">
        <v>43000</v>
      </c>
      <c r="F56" s="4" t="s">
        <v>39</v>
      </c>
      <c r="G56" s="4" t="s">
        <v>94</v>
      </c>
      <c r="H56" s="4" t="s">
        <v>90</v>
      </c>
      <c r="I56" s="4" t="s">
        <v>91</v>
      </c>
      <c r="J56" s="4" t="s">
        <v>42</v>
      </c>
      <c r="K56" s="4" t="s">
        <v>94</v>
      </c>
      <c r="L56" s="4" t="s">
        <v>90</v>
      </c>
      <c r="M56" s="4" t="s">
        <v>95</v>
      </c>
      <c r="N56" s="4"/>
      <c r="O56" s="4" t="s">
        <v>46</v>
      </c>
      <c r="P56" s="4" t="s">
        <v>96</v>
      </c>
      <c r="Q56" s="4" t="s">
        <v>48</v>
      </c>
      <c r="R56" s="4" t="s">
        <v>49</v>
      </c>
      <c r="S56" s="4" t="s">
        <v>50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f t="shared" si="0"/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22">
        <v>0</v>
      </c>
      <c r="AW56" s="4">
        <v>0</v>
      </c>
      <c r="AX56" s="4">
        <v>0</v>
      </c>
      <c r="AY56" s="39"/>
    </row>
    <row r="57" spans="1:51" s="30" customFormat="1" x14ac:dyDescent="0.2">
      <c r="A57" s="40">
        <v>200</v>
      </c>
      <c r="B57" s="26" t="s">
        <v>36</v>
      </c>
      <c r="C57" s="26" t="s">
        <v>37</v>
      </c>
      <c r="D57" s="26" t="s">
        <v>38</v>
      </c>
      <c r="E57" s="27">
        <v>43000</v>
      </c>
      <c r="F57" s="26" t="s">
        <v>39</v>
      </c>
      <c r="G57" s="28" t="s">
        <v>89</v>
      </c>
      <c r="H57" s="28" t="s">
        <v>90</v>
      </c>
      <c r="I57" s="26" t="s">
        <v>91</v>
      </c>
      <c r="J57" s="28" t="s">
        <v>42</v>
      </c>
      <c r="K57" s="26" t="s">
        <v>89</v>
      </c>
      <c r="L57" s="28" t="s">
        <v>90</v>
      </c>
      <c r="M57" s="26" t="s">
        <v>82</v>
      </c>
      <c r="N57" s="28" t="s">
        <v>83</v>
      </c>
      <c r="O57" s="26" t="s">
        <v>46</v>
      </c>
      <c r="P57" s="28" t="s">
        <v>47</v>
      </c>
      <c r="Q57" s="26" t="s">
        <v>48</v>
      </c>
      <c r="R57" s="28" t="s">
        <v>49</v>
      </c>
      <c r="S57" s="28" t="s">
        <v>50</v>
      </c>
      <c r="T57" s="16">
        <v>0</v>
      </c>
      <c r="U57" s="16">
        <v>0</v>
      </c>
      <c r="V57" s="16">
        <v>0</v>
      </c>
      <c r="W57" s="1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f t="shared" si="0"/>
        <v>0</v>
      </c>
      <c r="AG57" s="26">
        <v>708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708</v>
      </c>
      <c r="AT57" s="26">
        <v>53.65</v>
      </c>
      <c r="AU57" s="26">
        <v>2598</v>
      </c>
      <c r="AV57" s="29">
        <v>34293.599999999999</v>
      </c>
      <c r="AW57" s="26">
        <v>123197.16</v>
      </c>
      <c r="AX57" s="26">
        <v>1.17</v>
      </c>
      <c r="AY57" s="40" t="s">
        <v>51</v>
      </c>
    </row>
    <row r="58" spans="1:51" s="30" customFormat="1" x14ac:dyDescent="0.2">
      <c r="A58" s="40">
        <v>200</v>
      </c>
      <c r="B58" s="26" t="s">
        <v>36</v>
      </c>
      <c r="C58" s="26" t="s">
        <v>37</v>
      </c>
      <c r="D58" s="26" t="s">
        <v>38</v>
      </c>
      <c r="E58" s="27">
        <v>43000</v>
      </c>
      <c r="F58" s="26" t="s">
        <v>39</v>
      </c>
      <c r="G58" s="28" t="s">
        <v>89</v>
      </c>
      <c r="H58" s="28" t="s">
        <v>90</v>
      </c>
      <c r="I58" s="26" t="s">
        <v>91</v>
      </c>
      <c r="J58" s="28" t="s">
        <v>42</v>
      </c>
      <c r="K58" s="26" t="s">
        <v>89</v>
      </c>
      <c r="L58" s="28" t="s">
        <v>90</v>
      </c>
      <c r="M58" s="26" t="s">
        <v>52</v>
      </c>
      <c r="N58" s="28" t="s">
        <v>53</v>
      </c>
      <c r="O58" s="26" t="s">
        <v>46</v>
      </c>
      <c r="P58" s="28" t="s">
        <v>47</v>
      </c>
      <c r="Q58" s="26" t="s">
        <v>48</v>
      </c>
      <c r="R58" s="28" t="s">
        <v>49</v>
      </c>
      <c r="S58" s="28" t="s">
        <v>50</v>
      </c>
      <c r="T58" s="16">
        <v>0</v>
      </c>
      <c r="U58" s="16">
        <v>0</v>
      </c>
      <c r="V58" s="16">
        <v>0</v>
      </c>
      <c r="W58" s="16">
        <v>0</v>
      </c>
      <c r="X58" s="26">
        <v>708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f t="shared" si="0"/>
        <v>708</v>
      </c>
      <c r="AG58" s="26">
        <v>0</v>
      </c>
      <c r="AH58" s="26">
        <v>0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53.65</v>
      </c>
      <c r="AU58" s="26">
        <v>1650</v>
      </c>
      <c r="AV58" s="29">
        <v>21780</v>
      </c>
      <c r="AW58" s="26">
        <v>78243</v>
      </c>
      <c r="AX58" s="26">
        <v>1.17</v>
      </c>
      <c r="AY58" s="40" t="s">
        <v>51</v>
      </c>
    </row>
    <row r="59" spans="1:51" s="30" customFormat="1" x14ac:dyDescent="0.2">
      <c r="A59" s="40">
        <v>200</v>
      </c>
      <c r="B59" s="26" t="s">
        <v>36</v>
      </c>
      <c r="C59" s="26" t="s">
        <v>37</v>
      </c>
      <c r="D59" s="26" t="s">
        <v>38</v>
      </c>
      <c r="E59" s="27">
        <v>43000</v>
      </c>
      <c r="F59" s="26" t="s">
        <v>39</v>
      </c>
      <c r="G59" s="28" t="s">
        <v>89</v>
      </c>
      <c r="H59" s="28" t="s">
        <v>90</v>
      </c>
      <c r="I59" s="26" t="s">
        <v>91</v>
      </c>
      <c r="J59" s="28" t="s">
        <v>42</v>
      </c>
      <c r="K59" s="26" t="s">
        <v>89</v>
      </c>
      <c r="L59" s="28" t="s">
        <v>90</v>
      </c>
      <c r="M59" s="26" t="s">
        <v>54</v>
      </c>
      <c r="N59" s="28" t="s">
        <v>53</v>
      </c>
      <c r="O59" s="26" t="s">
        <v>46</v>
      </c>
      <c r="P59" s="28" t="s">
        <v>47</v>
      </c>
      <c r="Q59" s="26" t="s">
        <v>48</v>
      </c>
      <c r="R59" s="28" t="s">
        <v>49</v>
      </c>
      <c r="S59" s="28" t="s">
        <v>50</v>
      </c>
      <c r="T59" s="16">
        <v>0</v>
      </c>
      <c r="U59" s="16">
        <v>0</v>
      </c>
      <c r="V59" s="16">
        <v>0</v>
      </c>
      <c r="W59" s="16">
        <v>0</v>
      </c>
      <c r="X59" s="26">
        <v>0</v>
      </c>
      <c r="Y59" s="26">
        <v>0</v>
      </c>
      <c r="Z59" s="26">
        <v>508</v>
      </c>
      <c r="AA59" s="26">
        <v>508</v>
      </c>
      <c r="AB59" s="26">
        <v>0</v>
      </c>
      <c r="AC59" s="26">
        <v>0</v>
      </c>
      <c r="AD59" s="26">
        <v>708</v>
      </c>
      <c r="AE59" s="26">
        <v>708</v>
      </c>
      <c r="AF59" s="26">
        <f t="shared" si="0"/>
        <v>2432</v>
      </c>
      <c r="AG59" s="26">
        <v>0</v>
      </c>
      <c r="AH59" s="26">
        <v>0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53.65</v>
      </c>
      <c r="AU59" s="26">
        <v>1650</v>
      </c>
      <c r="AV59" s="29">
        <v>21780</v>
      </c>
      <c r="AW59" s="26">
        <v>78243</v>
      </c>
      <c r="AX59" s="26">
        <v>1.17</v>
      </c>
      <c r="AY59" s="40" t="s">
        <v>51</v>
      </c>
    </row>
    <row r="60" spans="1:51" x14ac:dyDescent="0.2">
      <c r="A60" s="41">
        <v>200</v>
      </c>
      <c r="B60" s="6" t="s">
        <v>36</v>
      </c>
      <c r="C60" s="6" t="s">
        <v>37</v>
      </c>
      <c r="D60" s="6" t="s">
        <v>38</v>
      </c>
      <c r="E60" s="7">
        <v>43000</v>
      </c>
      <c r="F60" s="6" t="s">
        <v>39</v>
      </c>
      <c r="G60" s="8" t="s">
        <v>89</v>
      </c>
      <c r="H60" s="8" t="s">
        <v>90</v>
      </c>
      <c r="I60" s="6" t="s">
        <v>91</v>
      </c>
      <c r="J60" s="8" t="s">
        <v>42</v>
      </c>
      <c r="K60" s="6" t="s">
        <v>89</v>
      </c>
      <c r="L60" s="8" t="s">
        <v>90</v>
      </c>
      <c r="M60" s="6" t="s">
        <v>92</v>
      </c>
      <c r="N60" s="8" t="s">
        <v>93</v>
      </c>
      <c r="O60" s="6" t="s">
        <v>46</v>
      </c>
      <c r="P60" s="8" t="s">
        <v>47</v>
      </c>
      <c r="Q60" s="6" t="s">
        <v>48</v>
      </c>
      <c r="R60" s="8" t="s">
        <v>49</v>
      </c>
      <c r="S60" s="8" t="s">
        <v>50</v>
      </c>
      <c r="T60" s="9">
        <v>0</v>
      </c>
      <c r="U60" s="9">
        <v>0</v>
      </c>
      <c r="V60" s="9">
        <v>0</v>
      </c>
      <c r="W60" s="9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f t="shared" si="0"/>
        <v>0</v>
      </c>
      <c r="AG60" s="6">
        <v>300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300</v>
      </c>
      <c r="AT60" s="26">
        <v>50.78</v>
      </c>
      <c r="AU60" s="6">
        <v>900</v>
      </c>
      <c r="AV60" s="23">
        <v>12959.999999999998</v>
      </c>
      <c r="AW60" s="6">
        <v>40221</v>
      </c>
      <c r="AX60" s="6">
        <v>1.7</v>
      </c>
      <c r="AY60" s="41" t="s">
        <v>51</v>
      </c>
    </row>
    <row r="61" spans="1:51" x14ac:dyDescent="0.2">
      <c r="A61" s="41">
        <v>200</v>
      </c>
      <c r="B61" s="6" t="s">
        <v>36</v>
      </c>
      <c r="C61" s="6" t="s">
        <v>37</v>
      </c>
      <c r="D61" s="6" t="s">
        <v>38</v>
      </c>
      <c r="E61" s="7">
        <v>43000</v>
      </c>
      <c r="F61" s="6" t="s">
        <v>39</v>
      </c>
      <c r="G61" s="8" t="s">
        <v>89</v>
      </c>
      <c r="H61" s="8" t="s">
        <v>90</v>
      </c>
      <c r="I61" s="6" t="s">
        <v>91</v>
      </c>
      <c r="J61" s="8" t="s">
        <v>42</v>
      </c>
      <c r="K61" s="6" t="s">
        <v>89</v>
      </c>
      <c r="L61" s="8" t="s">
        <v>90</v>
      </c>
      <c r="M61" s="6" t="s">
        <v>58</v>
      </c>
      <c r="N61" s="8" t="s">
        <v>59</v>
      </c>
      <c r="O61" s="6" t="s">
        <v>46</v>
      </c>
      <c r="P61" s="8" t="s">
        <v>47</v>
      </c>
      <c r="Q61" s="6" t="s">
        <v>48</v>
      </c>
      <c r="R61" s="8" t="s">
        <v>49</v>
      </c>
      <c r="S61" s="8" t="s">
        <v>50</v>
      </c>
      <c r="T61" s="9">
        <v>0</v>
      </c>
      <c r="U61" s="9">
        <v>0</v>
      </c>
      <c r="V61" s="9">
        <v>0</v>
      </c>
      <c r="W61" s="9">
        <v>0</v>
      </c>
      <c r="X61" s="6">
        <v>0</v>
      </c>
      <c r="Y61" s="6">
        <v>0</v>
      </c>
      <c r="Z61" s="6">
        <v>250</v>
      </c>
      <c r="AA61" s="6">
        <v>250</v>
      </c>
      <c r="AB61" s="6">
        <v>0</v>
      </c>
      <c r="AC61" s="6">
        <v>0</v>
      </c>
      <c r="AD61" s="6">
        <v>0</v>
      </c>
      <c r="AE61" s="6">
        <v>0</v>
      </c>
      <c r="AF61" s="6">
        <f t="shared" si="0"/>
        <v>500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26">
        <v>50.78</v>
      </c>
      <c r="AU61" s="6">
        <v>600</v>
      </c>
      <c r="AV61" s="23">
        <v>8640</v>
      </c>
      <c r="AW61" s="6">
        <v>26814</v>
      </c>
      <c r="AX61" s="6">
        <v>1.7</v>
      </c>
      <c r="AY61" s="41" t="s">
        <v>51</v>
      </c>
    </row>
    <row r="62" spans="1:51" x14ac:dyDescent="0.2">
      <c r="A62" s="41">
        <v>200</v>
      </c>
      <c r="B62" s="6" t="s">
        <v>36</v>
      </c>
      <c r="C62" s="6" t="s">
        <v>37</v>
      </c>
      <c r="D62" s="6" t="s">
        <v>38</v>
      </c>
      <c r="E62" s="7">
        <v>43000</v>
      </c>
      <c r="F62" s="6" t="s">
        <v>39</v>
      </c>
      <c r="G62" s="8" t="s">
        <v>89</v>
      </c>
      <c r="H62" s="8" t="s">
        <v>90</v>
      </c>
      <c r="I62" s="6" t="s">
        <v>91</v>
      </c>
      <c r="J62" s="8" t="s">
        <v>42</v>
      </c>
      <c r="K62" s="6" t="s">
        <v>89</v>
      </c>
      <c r="L62" s="8" t="s">
        <v>90</v>
      </c>
      <c r="M62" s="6" t="s">
        <v>80</v>
      </c>
      <c r="N62" s="8" t="s">
        <v>81</v>
      </c>
      <c r="O62" s="6" t="s">
        <v>46</v>
      </c>
      <c r="P62" s="8" t="s">
        <v>47</v>
      </c>
      <c r="Q62" s="6" t="s">
        <v>48</v>
      </c>
      <c r="R62" s="8" t="s">
        <v>49</v>
      </c>
      <c r="S62" s="8" t="s">
        <v>50</v>
      </c>
      <c r="T62" s="9">
        <v>0</v>
      </c>
      <c r="U62" s="9">
        <v>0</v>
      </c>
      <c r="V62" s="9">
        <v>0</v>
      </c>
      <c r="W62" s="9">
        <v>0</v>
      </c>
      <c r="X62" s="6">
        <v>300</v>
      </c>
      <c r="Y62" s="6">
        <v>0</v>
      </c>
      <c r="Z62" s="6">
        <v>250</v>
      </c>
      <c r="AA62" s="6">
        <v>250</v>
      </c>
      <c r="AB62" s="6">
        <v>0</v>
      </c>
      <c r="AC62" s="6">
        <v>0</v>
      </c>
      <c r="AD62" s="6">
        <v>300</v>
      </c>
      <c r="AE62" s="6">
        <v>300</v>
      </c>
      <c r="AF62" s="6">
        <f t="shared" si="0"/>
        <v>1400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26">
        <v>58.06</v>
      </c>
      <c r="AU62" s="6">
        <v>300</v>
      </c>
      <c r="AV62" s="23">
        <v>3600</v>
      </c>
      <c r="AW62" s="6">
        <v>15321</v>
      </c>
      <c r="AX62" s="6">
        <v>0.05</v>
      </c>
      <c r="AY62" s="41" t="s">
        <v>51</v>
      </c>
    </row>
    <row r="63" spans="1:51" s="30" customFormat="1" x14ac:dyDescent="0.2">
      <c r="A63" s="40">
        <v>200</v>
      </c>
      <c r="B63" s="26" t="s">
        <v>36</v>
      </c>
      <c r="C63" s="26" t="s">
        <v>37</v>
      </c>
      <c r="D63" s="26" t="s">
        <v>38</v>
      </c>
      <c r="E63" s="27">
        <v>43000</v>
      </c>
      <c r="F63" s="26" t="s">
        <v>39</v>
      </c>
      <c r="G63" s="28" t="s">
        <v>94</v>
      </c>
      <c r="H63" s="28" t="s">
        <v>90</v>
      </c>
      <c r="I63" s="26" t="s">
        <v>91</v>
      </c>
      <c r="J63" s="28" t="s">
        <v>42</v>
      </c>
      <c r="K63" s="26" t="s">
        <v>94</v>
      </c>
      <c r="L63" s="28" t="s">
        <v>90</v>
      </c>
      <c r="M63" s="26" t="s">
        <v>95</v>
      </c>
      <c r="N63" s="28"/>
      <c r="O63" s="26" t="s">
        <v>46</v>
      </c>
      <c r="P63" s="28" t="s">
        <v>96</v>
      </c>
      <c r="Q63" s="26" t="s">
        <v>48</v>
      </c>
      <c r="R63" s="28" t="s">
        <v>49</v>
      </c>
      <c r="S63" s="28" t="s">
        <v>50</v>
      </c>
      <c r="T63" s="16">
        <v>0</v>
      </c>
      <c r="U63" s="16">
        <v>0</v>
      </c>
      <c r="V63" s="16">
        <v>0</v>
      </c>
      <c r="W63" s="1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f t="shared" si="0"/>
        <v>0</v>
      </c>
      <c r="AG63" s="26">
        <v>0</v>
      </c>
      <c r="AH63" s="26"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9">
        <v>0</v>
      </c>
      <c r="AW63" s="26">
        <v>0</v>
      </c>
      <c r="AX63" s="26">
        <v>0</v>
      </c>
      <c r="AY63" s="40"/>
    </row>
    <row r="64" spans="1:51" x14ac:dyDescent="0.2">
      <c r="A64" s="39">
        <v>200</v>
      </c>
      <c r="B64" s="4" t="s">
        <v>36</v>
      </c>
      <c r="C64" s="4" t="s">
        <v>37</v>
      </c>
      <c r="D64" s="4" t="s">
        <v>38</v>
      </c>
      <c r="E64" s="5">
        <v>43000</v>
      </c>
      <c r="F64" s="4" t="s">
        <v>39</v>
      </c>
      <c r="G64" s="4" t="s">
        <v>63</v>
      </c>
      <c r="H64" s="4" t="s">
        <v>64</v>
      </c>
      <c r="I64" s="4" t="s">
        <v>41</v>
      </c>
      <c r="J64" s="4" t="s">
        <v>42</v>
      </c>
      <c r="K64" s="4" t="s">
        <v>63</v>
      </c>
      <c r="L64" s="4" t="s">
        <v>64</v>
      </c>
      <c r="M64" s="4" t="s">
        <v>60</v>
      </c>
      <c r="N64" s="4" t="s">
        <v>61</v>
      </c>
      <c r="O64" s="4" t="s">
        <v>62</v>
      </c>
      <c r="P64" s="4" t="s">
        <v>47</v>
      </c>
      <c r="Q64" s="4" t="s">
        <v>48</v>
      </c>
      <c r="R64" s="4" t="s">
        <v>49</v>
      </c>
      <c r="S64" s="4" t="s">
        <v>50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300</v>
      </c>
      <c r="AD64" s="4">
        <v>0</v>
      </c>
      <c r="AE64" s="4">
        <v>0</v>
      </c>
      <c r="AF64" s="4">
        <f t="shared" si="0"/>
        <v>300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44.68</v>
      </c>
      <c r="AU64" s="4">
        <v>300</v>
      </c>
      <c r="AV64" s="22">
        <v>4320</v>
      </c>
      <c r="AW64" s="4">
        <v>13404</v>
      </c>
      <c r="AX64" s="4">
        <v>1.7</v>
      </c>
      <c r="AY64" s="39" t="s">
        <v>51</v>
      </c>
    </row>
    <row r="65" spans="1:51" x14ac:dyDescent="0.2">
      <c r="A65" s="39">
        <v>200</v>
      </c>
      <c r="B65" s="4" t="s">
        <v>36</v>
      </c>
      <c r="C65" s="4" t="s">
        <v>37</v>
      </c>
      <c r="D65" s="4" t="s">
        <v>38</v>
      </c>
      <c r="E65" s="5">
        <v>43000</v>
      </c>
      <c r="F65" s="4" t="s">
        <v>39</v>
      </c>
      <c r="G65" s="4" t="s">
        <v>63</v>
      </c>
      <c r="H65" s="4" t="s">
        <v>64</v>
      </c>
      <c r="I65" s="4" t="s">
        <v>41</v>
      </c>
      <c r="J65" s="4" t="s">
        <v>42</v>
      </c>
      <c r="K65" s="4" t="s">
        <v>63</v>
      </c>
      <c r="L65" s="4" t="s">
        <v>64</v>
      </c>
      <c r="M65" s="4" t="s">
        <v>52</v>
      </c>
      <c r="N65" s="4" t="s">
        <v>53</v>
      </c>
      <c r="O65" s="4" t="s">
        <v>46</v>
      </c>
      <c r="P65" s="4" t="s">
        <v>47</v>
      </c>
      <c r="Q65" s="4" t="s">
        <v>48</v>
      </c>
      <c r="R65" s="4" t="s">
        <v>49</v>
      </c>
      <c r="S65" s="4" t="s">
        <v>50</v>
      </c>
      <c r="T65" s="4">
        <v>0</v>
      </c>
      <c r="U65" s="4">
        <v>0</v>
      </c>
      <c r="V65" s="4">
        <v>220</v>
      </c>
      <c r="W65" s="4">
        <v>0</v>
      </c>
      <c r="X65" s="4">
        <v>0</v>
      </c>
      <c r="Y65" s="4">
        <v>220</v>
      </c>
      <c r="Z65" s="4">
        <v>0</v>
      </c>
      <c r="AA65" s="4">
        <v>240</v>
      </c>
      <c r="AB65" s="4">
        <v>0</v>
      </c>
      <c r="AC65" s="4">
        <v>240</v>
      </c>
      <c r="AD65" s="4">
        <v>0</v>
      </c>
      <c r="AE65" s="4">
        <v>0</v>
      </c>
      <c r="AF65" s="4">
        <f t="shared" si="0"/>
        <v>920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46.5</v>
      </c>
      <c r="AU65" s="4">
        <v>920</v>
      </c>
      <c r="AV65" s="22">
        <v>12144</v>
      </c>
      <c r="AW65" s="4">
        <v>42780</v>
      </c>
      <c r="AX65" s="4">
        <v>1.82</v>
      </c>
      <c r="AY65" s="39" t="s">
        <v>51</v>
      </c>
    </row>
    <row r="66" spans="1:51" x14ac:dyDescent="0.2">
      <c r="A66" s="39">
        <v>200</v>
      </c>
      <c r="B66" s="4" t="s">
        <v>36</v>
      </c>
      <c r="C66" s="4" t="s">
        <v>37</v>
      </c>
      <c r="D66" s="4" t="s">
        <v>38</v>
      </c>
      <c r="E66" s="5">
        <v>43000</v>
      </c>
      <c r="F66" s="4" t="s">
        <v>39</v>
      </c>
      <c r="G66" s="4" t="s">
        <v>63</v>
      </c>
      <c r="H66" s="4" t="s">
        <v>64</v>
      </c>
      <c r="I66" s="4" t="s">
        <v>41</v>
      </c>
      <c r="J66" s="4" t="s">
        <v>42</v>
      </c>
      <c r="K66" s="4" t="s">
        <v>63</v>
      </c>
      <c r="L66" s="4" t="s">
        <v>64</v>
      </c>
      <c r="M66" s="4" t="s">
        <v>54</v>
      </c>
      <c r="N66" s="4" t="s">
        <v>55</v>
      </c>
      <c r="O66" s="4" t="s">
        <v>46</v>
      </c>
      <c r="P66" s="4" t="s">
        <v>47</v>
      </c>
      <c r="Q66" s="4" t="s">
        <v>48</v>
      </c>
      <c r="R66" s="4" t="s">
        <v>49</v>
      </c>
      <c r="S66" s="4" t="s">
        <v>50</v>
      </c>
      <c r="T66" s="4">
        <v>0</v>
      </c>
      <c r="U66" s="4">
        <v>0</v>
      </c>
      <c r="V66" s="4">
        <v>221</v>
      </c>
      <c r="W66" s="4">
        <v>0</v>
      </c>
      <c r="X66" s="4">
        <v>0</v>
      </c>
      <c r="Y66" s="4">
        <v>221</v>
      </c>
      <c r="Z66" s="4">
        <v>0</v>
      </c>
      <c r="AA66" s="4">
        <v>201</v>
      </c>
      <c r="AB66" s="4">
        <v>0</v>
      </c>
      <c r="AC66" s="4">
        <v>201</v>
      </c>
      <c r="AD66" s="4">
        <v>0</v>
      </c>
      <c r="AE66" s="4">
        <v>0</v>
      </c>
      <c r="AF66" s="4">
        <f t="shared" si="0"/>
        <v>844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46.51</v>
      </c>
      <c r="AU66" s="4">
        <v>844</v>
      </c>
      <c r="AV66" s="22">
        <v>11140.8</v>
      </c>
      <c r="AW66" s="4">
        <v>39254.44</v>
      </c>
      <c r="AX66" s="4">
        <v>1.82</v>
      </c>
      <c r="AY66" s="39" t="s">
        <v>51</v>
      </c>
    </row>
    <row r="67" spans="1:51" x14ac:dyDescent="0.2">
      <c r="A67" s="39">
        <v>200</v>
      </c>
      <c r="B67" s="4" t="s">
        <v>36</v>
      </c>
      <c r="C67" s="4" t="s">
        <v>37</v>
      </c>
      <c r="D67" s="4" t="s">
        <v>38</v>
      </c>
      <c r="E67" s="5">
        <v>43000</v>
      </c>
      <c r="F67" s="4" t="s">
        <v>39</v>
      </c>
      <c r="G67" s="4" t="s">
        <v>63</v>
      </c>
      <c r="H67" s="4" t="s">
        <v>64</v>
      </c>
      <c r="I67" s="4" t="s">
        <v>41</v>
      </c>
      <c r="J67" s="4" t="s">
        <v>42</v>
      </c>
      <c r="K67" s="4" t="s">
        <v>63</v>
      </c>
      <c r="L67" s="4" t="s">
        <v>64</v>
      </c>
      <c r="M67" s="4" t="s">
        <v>58</v>
      </c>
      <c r="N67" s="4" t="s">
        <v>59</v>
      </c>
      <c r="O67" s="4" t="s">
        <v>46</v>
      </c>
      <c r="P67" s="4" t="s">
        <v>47</v>
      </c>
      <c r="Q67" s="4" t="s">
        <v>48</v>
      </c>
      <c r="R67" s="4" t="s">
        <v>49</v>
      </c>
      <c r="S67" s="4" t="s">
        <v>50</v>
      </c>
      <c r="T67" s="4">
        <v>0</v>
      </c>
      <c r="U67" s="4">
        <v>0</v>
      </c>
      <c r="V67" s="4">
        <v>300</v>
      </c>
      <c r="W67" s="4">
        <v>0</v>
      </c>
      <c r="X67" s="4">
        <v>0</v>
      </c>
      <c r="Y67" s="4">
        <v>300</v>
      </c>
      <c r="Z67" s="4">
        <v>0</v>
      </c>
      <c r="AA67" s="4">
        <v>300</v>
      </c>
      <c r="AB67" s="4">
        <v>0</v>
      </c>
      <c r="AC67" s="4">
        <v>0</v>
      </c>
      <c r="AD67" s="4">
        <v>0</v>
      </c>
      <c r="AE67" s="4">
        <v>0</v>
      </c>
      <c r="AF67" s="4">
        <f t="shared" si="0"/>
        <v>900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44.66</v>
      </c>
      <c r="AU67" s="4">
        <v>900</v>
      </c>
      <c r="AV67" s="22">
        <v>12960</v>
      </c>
      <c r="AW67" s="4">
        <v>40194</v>
      </c>
      <c r="AX67" s="4">
        <v>1.7</v>
      </c>
      <c r="AY67" s="39" t="s">
        <v>51</v>
      </c>
    </row>
    <row r="68" spans="1:51" x14ac:dyDescent="0.2">
      <c r="A68" s="39">
        <v>200</v>
      </c>
      <c r="B68" s="4" t="s">
        <v>36</v>
      </c>
      <c r="C68" s="4" t="s">
        <v>37</v>
      </c>
      <c r="D68" s="4" t="s">
        <v>38</v>
      </c>
      <c r="E68" s="5">
        <v>43000</v>
      </c>
      <c r="F68" s="4" t="s">
        <v>39</v>
      </c>
      <c r="G68" s="4" t="s">
        <v>63</v>
      </c>
      <c r="H68" s="4" t="s">
        <v>64</v>
      </c>
      <c r="I68" s="4" t="s">
        <v>41</v>
      </c>
      <c r="J68" s="4" t="s">
        <v>42</v>
      </c>
      <c r="K68" s="4" t="s">
        <v>63</v>
      </c>
      <c r="L68" s="4" t="s">
        <v>64</v>
      </c>
      <c r="M68" s="4" t="s">
        <v>44</v>
      </c>
      <c r="N68" s="4" t="s">
        <v>45</v>
      </c>
      <c r="O68" s="4" t="s">
        <v>46</v>
      </c>
      <c r="P68" s="4" t="s">
        <v>47</v>
      </c>
      <c r="Q68" s="4" t="s">
        <v>48</v>
      </c>
      <c r="R68" s="4" t="s">
        <v>49</v>
      </c>
      <c r="S68" s="4" t="s">
        <v>50</v>
      </c>
      <c r="T68" s="4">
        <v>0</v>
      </c>
      <c r="U68" s="4">
        <v>0</v>
      </c>
      <c r="V68" s="4">
        <v>300</v>
      </c>
      <c r="W68" s="4">
        <v>0</v>
      </c>
      <c r="X68" s="4">
        <v>300</v>
      </c>
      <c r="Y68" s="4">
        <v>0</v>
      </c>
      <c r="Z68" s="4">
        <v>0</v>
      </c>
      <c r="AA68" s="4">
        <v>300</v>
      </c>
      <c r="AB68" s="4">
        <v>0</v>
      </c>
      <c r="AC68" s="4">
        <v>300</v>
      </c>
      <c r="AD68" s="4">
        <v>0</v>
      </c>
      <c r="AE68" s="4">
        <v>0</v>
      </c>
      <c r="AF68" s="4">
        <f t="shared" si="0"/>
        <v>1200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50.16</v>
      </c>
      <c r="AU68" s="4">
        <v>1200</v>
      </c>
      <c r="AV68" s="22">
        <v>14400</v>
      </c>
      <c r="AW68" s="4">
        <v>60192</v>
      </c>
      <c r="AX68" s="4">
        <v>1.94</v>
      </c>
      <c r="AY68" s="39" t="s">
        <v>51</v>
      </c>
    </row>
    <row r="69" spans="1:51" x14ac:dyDescent="0.2">
      <c r="A69" s="41">
        <v>200</v>
      </c>
      <c r="B69" s="6" t="s">
        <v>36</v>
      </c>
      <c r="C69" s="6" t="s">
        <v>37</v>
      </c>
      <c r="D69" s="6" t="s">
        <v>38</v>
      </c>
      <c r="E69" s="7">
        <v>43000</v>
      </c>
      <c r="F69" s="6" t="s">
        <v>39</v>
      </c>
      <c r="G69" s="8" t="s">
        <v>63</v>
      </c>
      <c r="H69" s="8" t="s">
        <v>64</v>
      </c>
      <c r="I69" s="6" t="s">
        <v>41</v>
      </c>
      <c r="J69" s="8" t="s">
        <v>42</v>
      </c>
      <c r="K69" s="6" t="s">
        <v>63</v>
      </c>
      <c r="L69" s="8" t="s">
        <v>64</v>
      </c>
      <c r="M69" s="6" t="s">
        <v>60</v>
      </c>
      <c r="N69" s="8" t="s">
        <v>61</v>
      </c>
      <c r="O69" s="6" t="s">
        <v>62</v>
      </c>
      <c r="P69" s="8" t="s">
        <v>47</v>
      </c>
      <c r="Q69" s="6" t="s">
        <v>48</v>
      </c>
      <c r="R69" s="8" t="s">
        <v>49</v>
      </c>
      <c r="S69" s="8" t="s">
        <v>50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f t="shared" si="0"/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44.68</v>
      </c>
      <c r="AU69" s="6">
        <v>300</v>
      </c>
      <c r="AV69" s="23">
        <v>4320</v>
      </c>
      <c r="AW69" s="6">
        <v>13404</v>
      </c>
      <c r="AX69" s="6">
        <v>1.7</v>
      </c>
      <c r="AY69" s="41" t="s">
        <v>51</v>
      </c>
    </row>
    <row r="70" spans="1:51" s="30" customFormat="1" x14ac:dyDescent="0.2">
      <c r="A70" s="40">
        <v>200</v>
      </c>
      <c r="B70" s="26" t="s">
        <v>36</v>
      </c>
      <c r="C70" s="26" t="s">
        <v>37</v>
      </c>
      <c r="D70" s="26" t="s">
        <v>38</v>
      </c>
      <c r="E70" s="27">
        <v>43000</v>
      </c>
      <c r="F70" s="26" t="s">
        <v>39</v>
      </c>
      <c r="G70" s="28" t="s">
        <v>63</v>
      </c>
      <c r="H70" s="28" t="s">
        <v>64</v>
      </c>
      <c r="I70" s="26" t="s">
        <v>41</v>
      </c>
      <c r="J70" s="28" t="s">
        <v>42</v>
      </c>
      <c r="K70" s="26" t="s">
        <v>63</v>
      </c>
      <c r="L70" s="28" t="s">
        <v>64</v>
      </c>
      <c r="M70" s="26" t="s">
        <v>52</v>
      </c>
      <c r="N70" s="28" t="s">
        <v>53</v>
      </c>
      <c r="O70" s="26" t="s">
        <v>46</v>
      </c>
      <c r="P70" s="28" t="s">
        <v>47</v>
      </c>
      <c r="Q70" s="26" t="s">
        <v>48</v>
      </c>
      <c r="R70" s="28" t="s">
        <v>49</v>
      </c>
      <c r="S70" s="28" t="s">
        <v>50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f t="shared" si="0"/>
        <v>0</v>
      </c>
      <c r="AG70" s="26">
        <v>0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46.5</v>
      </c>
      <c r="AU70" s="26">
        <v>920</v>
      </c>
      <c r="AV70" s="29">
        <v>12144</v>
      </c>
      <c r="AW70" s="26">
        <v>42780</v>
      </c>
      <c r="AX70" s="26">
        <v>1.82</v>
      </c>
      <c r="AY70" s="40" t="s">
        <v>51</v>
      </c>
    </row>
    <row r="71" spans="1:51" s="30" customFormat="1" x14ac:dyDescent="0.2">
      <c r="A71" s="40">
        <v>200</v>
      </c>
      <c r="B71" s="26" t="s">
        <v>36</v>
      </c>
      <c r="C71" s="26" t="s">
        <v>37</v>
      </c>
      <c r="D71" s="26" t="s">
        <v>38</v>
      </c>
      <c r="E71" s="27">
        <v>43000</v>
      </c>
      <c r="F71" s="26" t="s">
        <v>39</v>
      </c>
      <c r="G71" s="28" t="s">
        <v>63</v>
      </c>
      <c r="H71" s="28" t="s">
        <v>64</v>
      </c>
      <c r="I71" s="26" t="s">
        <v>41</v>
      </c>
      <c r="J71" s="28" t="s">
        <v>42</v>
      </c>
      <c r="K71" s="26" t="s">
        <v>63</v>
      </c>
      <c r="L71" s="28" t="s">
        <v>64</v>
      </c>
      <c r="M71" s="26" t="s">
        <v>54</v>
      </c>
      <c r="N71" s="28" t="s">
        <v>55</v>
      </c>
      <c r="O71" s="26" t="s">
        <v>46</v>
      </c>
      <c r="P71" s="28" t="s">
        <v>47</v>
      </c>
      <c r="Q71" s="26" t="s">
        <v>48</v>
      </c>
      <c r="R71" s="28" t="s">
        <v>49</v>
      </c>
      <c r="S71" s="28" t="s">
        <v>50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f t="shared" si="0"/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46.51</v>
      </c>
      <c r="AU71" s="26">
        <v>844</v>
      </c>
      <c r="AV71" s="29">
        <v>11140.8</v>
      </c>
      <c r="AW71" s="26">
        <v>39254.44</v>
      </c>
      <c r="AX71" s="26">
        <v>1.82</v>
      </c>
      <c r="AY71" s="40" t="s">
        <v>51</v>
      </c>
    </row>
    <row r="72" spans="1:51" x14ac:dyDescent="0.2">
      <c r="A72" s="41">
        <v>200</v>
      </c>
      <c r="B72" s="6" t="s">
        <v>36</v>
      </c>
      <c r="C72" s="6" t="s">
        <v>37</v>
      </c>
      <c r="D72" s="6" t="s">
        <v>38</v>
      </c>
      <c r="E72" s="7">
        <v>43000</v>
      </c>
      <c r="F72" s="6" t="s">
        <v>39</v>
      </c>
      <c r="G72" s="8" t="s">
        <v>63</v>
      </c>
      <c r="H72" s="8" t="s">
        <v>64</v>
      </c>
      <c r="I72" s="6" t="s">
        <v>41</v>
      </c>
      <c r="J72" s="8" t="s">
        <v>42</v>
      </c>
      <c r="K72" s="6" t="s">
        <v>63</v>
      </c>
      <c r="L72" s="8" t="s">
        <v>64</v>
      </c>
      <c r="M72" s="6" t="s">
        <v>58</v>
      </c>
      <c r="N72" s="8" t="s">
        <v>59</v>
      </c>
      <c r="O72" s="6" t="s">
        <v>46</v>
      </c>
      <c r="P72" s="8" t="s">
        <v>47</v>
      </c>
      <c r="Q72" s="6" t="s">
        <v>48</v>
      </c>
      <c r="R72" s="8" t="s">
        <v>49</v>
      </c>
      <c r="S72" s="8" t="s">
        <v>50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f t="shared" si="0"/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44.66</v>
      </c>
      <c r="AU72" s="6">
        <v>900</v>
      </c>
      <c r="AV72" s="23">
        <v>12960</v>
      </c>
      <c r="AW72" s="6">
        <v>40194</v>
      </c>
      <c r="AX72" s="6">
        <v>1.7</v>
      </c>
      <c r="AY72" s="41" t="s">
        <v>51</v>
      </c>
    </row>
    <row r="73" spans="1:51" x14ac:dyDescent="0.2">
      <c r="A73" s="41">
        <v>200</v>
      </c>
      <c r="B73" s="6" t="s">
        <v>36</v>
      </c>
      <c r="C73" s="6" t="s">
        <v>37</v>
      </c>
      <c r="D73" s="6" t="s">
        <v>38</v>
      </c>
      <c r="E73" s="7">
        <v>43000</v>
      </c>
      <c r="F73" s="6" t="s">
        <v>39</v>
      </c>
      <c r="G73" s="8" t="s">
        <v>63</v>
      </c>
      <c r="H73" s="8" t="s">
        <v>64</v>
      </c>
      <c r="I73" s="6" t="s">
        <v>41</v>
      </c>
      <c r="J73" s="8" t="s">
        <v>42</v>
      </c>
      <c r="K73" s="6" t="s">
        <v>63</v>
      </c>
      <c r="L73" s="8" t="s">
        <v>64</v>
      </c>
      <c r="M73" s="6" t="s">
        <v>44</v>
      </c>
      <c r="N73" s="8" t="s">
        <v>45</v>
      </c>
      <c r="O73" s="6" t="s">
        <v>46</v>
      </c>
      <c r="P73" s="8" t="s">
        <v>47</v>
      </c>
      <c r="Q73" s="6" t="s">
        <v>48</v>
      </c>
      <c r="R73" s="8" t="s">
        <v>49</v>
      </c>
      <c r="S73" s="8" t="s">
        <v>50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f t="shared" si="0"/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50.16</v>
      </c>
      <c r="AU73" s="6">
        <v>1200</v>
      </c>
      <c r="AV73" s="23">
        <v>14400</v>
      </c>
      <c r="AW73" s="6">
        <v>60192</v>
      </c>
      <c r="AX73" s="6">
        <v>1.94</v>
      </c>
      <c r="AY73" s="41" t="s">
        <v>51</v>
      </c>
    </row>
    <row r="74" spans="1:51" s="2" customFormat="1" x14ac:dyDescent="0.2">
      <c r="A74" s="39">
        <v>200</v>
      </c>
      <c r="B74" s="4" t="s">
        <v>36</v>
      </c>
      <c r="C74" s="4" t="s">
        <v>37</v>
      </c>
      <c r="D74" s="4" t="s">
        <v>38</v>
      </c>
      <c r="E74" s="5">
        <v>43000</v>
      </c>
      <c r="F74" s="4" t="s">
        <v>39</v>
      </c>
      <c r="G74" s="4" t="s">
        <v>69</v>
      </c>
      <c r="H74" s="4" t="s">
        <v>70</v>
      </c>
      <c r="I74" s="4" t="s">
        <v>41</v>
      </c>
      <c r="J74" s="4" t="s">
        <v>42</v>
      </c>
      <c r="K74" s="4" t="s">
        <v>69</v>
      </c>
      <c r="L74" s="4" t="s">
        <v>70</v>
      </c>
      <c r="M74" s="4" t="s">
        <v>52</v>
      </c>
      <c r="N74" s="4" t="s">
        <v>53</v>
      </c>
      <c r="O74" s="4" t="s">
        <v>46</v>
      </c>
      <c r="P74" s="4" t="s">
        <v>47</v>
      </c>
      <c r="Q74" s="4" t="s">
        <v>48</v>
      </c>
      <c r="R74" s="4" t="s">
        <v>49</v>
      </c>
      <c r="S74" s="4" t="s">
        <v>50</v>
      </c>
      <c r="T74" s="4">
        <v>0</v>
      </c>
      <c r="U74" s="4">
        <v>0</v>
      </c>
      <c r="V74" s="4">
        <v>350</v>
      </c>
      <c r="W74" s="4">
        <v>0</v>
      </c>
      <c r="X74" s="4">
        <v>350</v>
      </c>
      <c r="Y74" s="4">
        <v>0</v>
      </c>
      <c r="Z74" s="4">
        <v>400</v>
      </c>
      <c r="AA74" s="4">
        <v>0</v>
      </c>
      <c r="AB74" s="4">
        <v>200</v>
      </c>
      <c r="AC74" s="4">
        <v>0</v>
      </c>
      <c r="AD74" s="4">
        <v>350</v>
      </c>
      <c r="AE74" s="4">
        <v>350</v>
      </c>
      <c r="AF74" s="4">
        <f t="shared" si="0"/>
        <v>2000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46.51</v>
      </c>
      <c r="AU74" s="4">
        <v>2000</v>
      </c>
      <c r="AV74" s="22">
        <v>26400</v>
      </c>
      <c r="AW74" s="4">
        <v>93020</v>
      </c>
      <c r="AX74" s="4">
        <v>1.82</v>
      </c>
      <c r="AY74" s="39" t="s">
        <v>51</v>
      </c>
    </row>
    <row r="75" spans="1:51" s="31" customFormat="1" x14ac:dyDescent="0.2">
      <c r="A75" s="40">
        <v>200</v>
      </c>
      <c r="B75" s="26" t="s">
        <v>36</v>
      </c>
      <c r="C75" s="26" t="s">
        <v>37</v>
      </c>
      <c r="D75" s="26" t="s">
        <v>38</v>
      </c>
      <c r="E75" s="27">
        <v>43199</v>
      </c>
      <c r="F75" s="26"/>
      <c r="G75" s="28" t="s">
        <v>69</v>
      </c>
      <c r="H75" s="28" t="s">
        <v>70</v>
      </c>
      <c r="I75" s="26" t="s">
        <v>41</v>
      </c>
      <c r="J75" s="28" t="s">
        <v>42</v>
      </c>
      <c r="K75" s="26" t="s">
        <v>69</v>
      </c>
      <c r="L75" s="28" t="s">
        <v>70</v>
      </c>
      <c r="M75" s="26" t="s">
        <v>52</v>
      </c>
      <c r="N75" s="28" t="s">
        <v>53</v>
      </c>
      <c r="O75" s="26" t="s">
        <v>46</v>
      </c>
      <c r="P75" s="28" t="s">
        <v>116</v>
      </c>
      <c r="Q75" s="26" t="s">
        <v>48</v>
      </c>
      <c r="R75" s="28" t="s">
        <v>49</v>
      </c>
      <c r="S75" s="28" t="s">
        <v>50</v>
      </c>
      <c r="T75" s="16"/>
      <c r="U75" s="16"/>
      <c r="V75" s="16">
        <v>740</v>
      </c>
      <c r="W75" s="16">
        <v>670</v>
      </c>
      <c r="X75" s="26"/>
      <c r="Y75" s="26"/>
      <c r="Z75" s="26">
        <v>0</v>
      </c>
      <c r="AA75" s="26"/>
      <c r="AB75" s="26">
        <v>0</v>
      </c>
      <c r="AC75" s="26"/>
      <c r="AD75" s="26">
        <v>0</v>
      </c>
      <c r="AE75" s="26">
        <v>0</v>
      </c>
      <c r="AF75" s="26">
        <f t="shared" si="0"/>
        <v>1410</v>
      </c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>
        <f>SUM(AG75:AR75)</f>
        <v>0</v>
      </c>
      <c r="AT75" s="26">
        <v>55</v>
      </c>
      <c r="AU75" s="26">
        <f>AF75+AS75</f>
        <v>1410</v>
      </c>
      <c r="AV75" s="29">
        <v>18612</v>
      </c>
      <c r="AW75" s="26">
        <f>AT75*AU75</f>
        <v>77550</v>
      </c>
      <c r="AX75" s="26"/>
      <c r="AY75" s="40" t="s">
        <v>51</v>
      </c>
    </row>
    <row r="76" spans="1:51" s="31" customFormat="1" x14ac:dyDescent="0.2">
      <c r="A76" s="40">
        <v>200</v>
      </c>
      <c r="B76" s="26" t="s">
        <v>36</v>
      </c>
      <c r="C76" s="26" t="s">
        <v>37</v>
      </c>
      <c r="D76" s="26" t="s">
        <v>38</v>
      </c>
      <c r="E76" s="27">
        <v>43199</v>
      </c>
      <c r="F76" s="26"/>
      <c r="G76" s="28" t="s">
        <v>69</v>
      </c>
      <c r="H76" s="28" t="s">
        <v>70</v>
      </c>
      <c r="I76" s="26" t="s">
        <v>41</v>
      </c>
      <c r="J76" s="28" t="s">
        <v>42</v>
      </c>
      <c r="K76" s="26" t="s">
        <v>69</v>
      </c>
      <c r="L76" s="28" t="s">
        <v>70</v>
      </c>
      <c r="M76" s="26" t="s">
        <v>54</v>
      </c>
      <c r="N76" s="28" t="s">
        <v>53</v>
      </c>
      <c r="O76" s="26" t="s">
        <v>46</v>
      </c>
      <c r="P76" s="28" t="s">
        <v>116</v>
      </c>
      <c r="Q76" s="26" t="s">
        <v>48</v>
      </c>
      <c r="R76" s="28" t="s">
        <v>49</v>
      </c>
      <c r="S76" s="28" t="s">
        <v>50</v>
      </c>
      <c r="T76" s="16"/>
      <c r="U76" s="16"/>
      <c r="V76" s="16">
        <v>0</v>
      </c>
      <c r="W76" s="16">
        <v>0</v>
      </c>
      <c r="X76" s="26"/>
      <c r="Y76" s="26"/>
      <c r="Z76" s="26">
        <v>740</v>
      </c>
      <c r="AA76" s="26"/>
      <c r="AB76" s="26">
        <v>740</v>
      </c>
      <c r="AC76" s="26"/>
      <c r="AD76" s="26">
        <v>740</v>
      </c>
      <c r="AE76" s="26">
        <v>740</v>
      </c>
      <c r="AF76" s="26">
        <f t="shared" si="0"/>
        <v>2960</v>
      </c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>
        <f>SUM(AG76:AR76)</f>
        <v>0</v>
      </c>
      <c r="AT76" s="26">
        <v>55</v>
      </c>
      <c r="AU76" s="26">
        <f>AF76+AS76</f>
        <v>2960</v>
      </c>
      <c r="AV76" s="29">
        <v>39072</v>
      </c>
      <c r="AW76" s="26">
        <f>AT76*AU76</f>
        <v>162800</v>
      </c>
      <c r="AX76" s="26"/>
      <c r="AY76" s="40" t="s">
        <v>51</v>
      </c>
    </row>
    <row r="77" spans="1:51" s="31" customFormat="1" x14ac:dyDescent="0.2">
      <c r="A77" s="40">
        <v>200</v>
      </c>
      <c r="B77" s="26" t="s">
        <v>36</v>
      </c>
      <c r="C77" s="26" t="s">
        <v>37</v>
      </c>
      <c r="D77" s="26" t="s">
        <v>38</v>
      </c>
      <c r="E77" s="27">
        <v>43199</v>
      </c>
      <c r="F77" s="26"/>
      <c r="G77" s="28" t="s">
        <v>69</v>
      </c>
      <c r="H77" s="28" t="s">
        <v>70</v>
      </c>
      <c r="I77" s="26" t="s">
        <v>41</v>
      </c>
      <c r="J77" s="28" t="s">
        <v>42</v>
      </c>
      <c r="K77" s="26" t="s">
        <v>69</v>
      </c>
      <c r="L77" s="28" t="s">
        <v>70</v>
      </c>
      <c r="M77" s="26" t="s">
        <v>137</v>
      </c>
      <c r="N77" s="28" t="s">
        <v>138</v>
      </c>
      <c r="O77" s="26" t="s">
        <v>46</v>
      </c>
      <c r="P77" s="28" t="s">
        <v>116</v>
      </c>
      <c r="Q77" s="26" t="s">
        <v>48</v>
      </c>
      <c r="R77" s="28" t="s">
        <v>49</v>
      </c>
      <c r="S77" s="28" t="s">
        <v>50</v>
      </c>
      <c r="T77" s="16"/>
      <c r="U77" s="16"/>
      <c r="V77" s="16"/>
      <c r="W77" s="16">
        <v>70</v>
      </c>
      <c r="X77" s="26"/>
      <c r="Y77" s="26"/>
      <c r="Z77" s="26"/>
      <c r="AA77" s="26"/>
      <c r="AB77" s="26"/>
      <c r="AC77" s="26"/>
      <c r="AD77" s="26"/>
      <c r="AE77" s="26"/>
      <c r="AF77" s="26">
        <f t="shared" ref="AF77:AF125" si="4">SUM(T77:AE77)</f>
        <v>70</v>
      </c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>
        <f>SUM(AG77:AR77)</f>
        <v>0</v>
      </c>
      <c r="AT77" s="26">
        <v>55</v>
      </c>
      <c r="AU77" s="26">
        <f>AF77+AS77</f>
        <v>70</v>
      </c>
      <c r="AV77" s="29">
        <v>924</v>
      </c>
      <c r="AW77" s="26">
        <f>AT77*AU77</f>
        <v>3850</v>
      </c>
      <c r="AX77" s="26"/>
      <c r="AY77" s="40" t="s">
        <v>51</v>
      </c>
    </row>
    <row r="78" spans="1:51" s="2" customFormat="1" x14ac:dyDescent="0.2">
      <c r="A78" s="39">
        <v>200</v>
      </c>
      <c r="B78" s="4" t="s">
        <v>36</v>
      </c>
      <c r="C78" s="4" t="s">
        <v>37</v>
      </c>
      <c r="D78" s="4" t="s">
        <v>38</v>
      </c>
      <c r="E78" s="5">
        <v>43000</v>
      </c>
      <c r="F78" s="4" t="s">
        <v>39</v>
      </c>
      <c r="G78" s="4" t="s">
        <v>69</v>
      </c>
      <c r="H78" s="4" t="s">
        <v>70</v>
      </c>
      <c r="I78" s="4" t="s">
        <v>41</v>
      </c>
      <c r="J78" s="4" t="s">
        <v>42</v>
      </c>
      <c r="K78" s="4" t="s">
        <v>69</v>
      </c>
      <c r="L78" s="4" t="s">
        <v>70</v>
      </c>
      <c r="M78" s="4" t="s">
        <v>54</v>
      </c>
      <c r="N78" s="4" t="s">
        <v>55</v>
      </c>
      <c r="O78" s="4" t="s">
        <v>46</v>
      </c>
      <c r="P78" s="4" t="s">
        <v>47</v>
      </c>
      <c r="Q78" s="4" t="s">
        <v>48</v>
      </c>
      <c r="R78" s="4" t="s">
        <v>49</v>
      </c>
      <c r="S78" s="4" t="s">
        <v>50</v>
      </c>
      <c r="T78" s="4">
        <v>0</v>
      </c>
      <c r="U78" s="4">
        <v>0</v>
      </c>
      <c r="V78" s="4">
        <v>390</v>
      </c>
      <c r="W78" s="4">
        <v>0</v>
      </c>
      <c r="X78" s="4">
        <v>390</v>
      </c>
      <c r="Y78" s="4">
        <v>0</v>
      </c>
      <c r="Z78" s="4">
        <v>340</v>
      </c>
      <c r="AA78" s="4">
        <v>0</v>
      </c>
      <c r="AB78" s="4">
        <v>540</v>
      </c>
      <c r="AC78" s="4">
        <v>0</v>
      </c>
      <c r="AD78" s="4">
        <v>390</v>
      </c>
      <c r="AE78" s="4">
        <v>390</v>
      </c>
      <c r="AF78" s="4">
        <f t="shared" si="4"/>
        <v>2440</v>
      </c>
      <c r="AG78" s="4">
        <v>0</v>
      </c>
      <c r="AH78" s="4">
        <v>790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790</v>
      </c>
      <c r="AT78" s="4">
        <v>46.51</v>
      </c>
      <c r="AU78" s="4">
        <v>3230</v>
      </c>
      <c r="AV78" s="22">
        <v>42636</v>
      </c>
      <c r="AW78" s="4">
        <v>150227.29999999999</v>
      </c>
      <c r="AX78" s="4">
        <v>1.82</v>
      </c>
      <c r="AY78" s="39" t="s">
        <v>51</v>
      </c>
    </row>
    <row r="79" spans="1:51" s="31" customFormat="1" x14ac:dyDescent="0.2">
      <c r="A79" s="40">
        <v>200</v>
      </c>
      <c r="B79" s="26" t="s">
        <v>36</v>
      </c>
      <c r="C79" s="26" t="s">
        <v>37</v>
      </c>
      <c r="D79" s="26" t="s">
        <v>38</v>
      </c>
      <c r="E79" s="27">
        <v>43199</v>
      </c>
      <c r="F79" s="26"/>
      <c r="G79" s="28" t="s">
        <v>69</v>
      </c>
      <c r="H79" s="28" t="s">
        <v>70</v>
      </c>
      <c r="I79" s="26" t="s">
        <v>41</v>
      </c>
      <c r="J79" s="28" t="s">
        <v>42</v>
      </c>
      <c r="K79" s="26" t="s">
        <v>69</v>
      </c>
      <c r="L79" s="28" t="s">
        <v>70</v>
      </c>
      <c r="M79" s="26" t="s">
        <v>54</v>
      </c>
      <c r="N79" s="28" t="s">
        <v>55</v>
      </c>
      <c r="O79" s="26" t="s">
        <v>46</v>
      </c>
      <c r="P79" s="28" t="s">
        <v>116</v>
      </c>
      <c r="Q79" s="26" t="s">
        <v>117</v>
      </c>
      <c r="R79" s="28" t="s">
        <v>49</v>
      </c>
      <c r="S79" s="28" t="s">
        <v>50</v>
      </c>
      <c r="T79" s="16"/>
      <c r="U79" s="16"/>
      <c r="V79" s="16"/>
      <c r="W79" s="16"/>
      <c r="X79" s="26"/>
      <c r="Y79" s="26"/>
      <c r="Z79" s="26"/>
      <c r="AA79" s="26"/>
      <c r="AB79" s="26"/>
      <c r="AC79" s="26"/>
      <c r="AD79" s="26"/>
      <c r="AE79" s="26"/>
      <c r="AF79" s="26">
        <f t="shared" si="4"/>
        <v>0</v>
      </c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>
        <f>SUM(AG79:AR79)</f>
        <v>0</v>
      </c>
      <c r="AT79" s="26">
        <v>55</v>
      </c>
      <c r="AU79" s="26">
        <f>AF79+AS79</f>
        <v>0</v>
      </c>
      <c r="AV79" s="29">
        <v>0</v>
      </c>
      <c r="AW79" s="26">
        <f>AT79*AU79</f>
        <v>0</v>
      </c>
      <c r="AX79" s="26"/>
      <c r="AY79" s="40" t="s">
        <v>51</v>
      </c>
    </row>
    <row r="80" spans="1:51" s="31" customFormat="1" x14ac:dyDescent="0.2">
      <c r="A80" s="40">
        <v>200</v>
      </c>
      <c r="B80" s="26" t="s">
        <v>36</v>
      </c>
      <c r="C80" s="26" t="s">
        <v>37</v>
      </c>
      <c r="D80" s="26" t="s">
        <v>38</v>
      </c>
      <c r="E80" s="27">
        <v>43199</v>
      </c>
      <c r="F80" s="26"/>
      <c r="G80" s="28" t="s">
        <v>69</v>
      </c>
      <c r="H80" s="28" t="s">
        <v>70</v>
      </c>
      <c r="I80" s="26" t="s">
        <v>41</v>
      </c>
      <c r="J80" s="28" t="s">
        <v>42</v>
      </c>
      <c r="K80" s="26" t="s">
        <v>69</v>
      </c>
      <c r="L80" s="28" t="s">
        <v>70</v>
      </c>
      <c r="M80" s="26" t="s">
        <v>139</v>
      </c>
      <c r="N80" s="28" t="s">
        <v>140</v>
      </c>
      <c r="O80" s="26" t="s">
        <v>46</v>
      </c>
      <c r="P80" s="28" t="s">
        <v>116</v>
      </c>
      <c r="Q80" s="26" t="s">
        <v>48</v>
      </c>
      <c r="R80" s="28" t="s">
        <v>49</v>
      </c>
      <c r="S80" s="28" t="s">
        <v>50</v>
      </c>
      <c r="T80" s="16"/>
      <c r="U80" s="16"/>
      <c r="V80" s="16"/>
      <c r="W80" s="16"/>
      <c r="X80" s="26"/>
      <c r="Y80" s="26"/>
      <c r="Z80" s="26"/>
      <c r="AA80" s="26"/>
      <c r="AB80" s="26"/>
      <c r="AC80" s="26"/>
      <c r="AD80" s="26"/>
      <c r="AE80" s="26"/>
      <c r="AF80" s="26">
        <f t="shared" si="4"/>
        <v>0</v>
      </c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>
        <f>SUM(AG80:AR80)</f>
        <v>0</v>
      </c>
      <c r="AT80" s="26">
        <v>55</v>
      </c>
      <c r="AU80" s="26">
        <f>AF80+AS80</f>
        <v>0</v>
      </c>
      <c r="AV80" s="29">
        <v>0</v>
      </c>
      <c r="AW80" s="26">
        <f>AT80*AU80</f>
        <v>0</v>
      </c>
      <c r="AX80" s="26"/>
      <c r="AY80" s="40" t="s">
        <v>51</v>
      </c>
    </row>
    <row r="81" spans="1:51" s="31" customFormat="1" x14ac:dyDescent="0.2">
      <c r="A81" s="40">
        <v>200</v>
      </c>
      <c r="B81" s="26" t="s">
        <v>36</v>
      </c>
      <c r="C81" s="26" t="s">
        <v>37</v>
      </c>
      <c r="D81" s="26" t="s">
        <v>38</v>
      </c>
      <c r="E81" s="27">
        <v>43199</v>
      </c>
      <c r="F81" s="26"/>
      <c r="G81" s="28" t="s">
        <v>69</v>
      </c>
      <c r="H81" s="28" t="s">
        <v>70</v>
      </c>
      <c r="I81" s="26" t="s">
        <v>41</v>
      </c>
      <c r="J81" s="28" t="s">
        <v>42</v>
      </c>
      <c r="K81" s="26" t="s">
        <v>69</v>
      </c>
      <c r="L81" s="28" t="s">
        <v>70</v>
      </c>
      <c r="M81" s="26" t="s">
        <v>141</v>
      </c>
      <c r="N81" s="28" t="s">
        <v>142</v>
      </c>
      <c r="O81" s="26" t="s">
        <v>46</v>
      </c>
      <c r="P81" s="28" t="s">
        <v>116</v>
      </c>
      <c r="Q81" s="26" t="s">
        <v>48</v>
      </c>
      <c r="R81" s="28" t="s">
        <v>49</v>
      </c>
      <c r="S81" s="28" t="s">
        <v>50</v>
      </c>
      <c r="T81" s="16"/>
      <c r="U81" s="16"/>
      <c r="V81" s="16"/>
      <c r="W81" s="16"/>
      <c r="X81" s="26"/>
      <c r="Y81" s="26"/>
      <c r="Z81" s="26"/>
      <c r="AA81" s="26"/>
      <c r="AB81" s="26"/>
      <c r="AC81" s="26"/>
      <c r="AD81" s="26"/>
      <c r="AE81" s="26"/>
      <c r="AF81" s="26">
        <f t="shared" si="4"/>
        <v>0</v>
      </c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>
        <f>SUM(AG81:AR81)</f>
        <v>0</v>
      </c>
      <c r="AT81" s="26">
        <v>55</v>
      </c>
      <c r="AU81" s="26">
        <f>AF81+AS81</f>
        <v>0</v>
      </c>
      <c r="AV81" s="29">
        <v>0</v>
      </c>
      <c r="AW81" s="26">
        <f>AT81*AU81</f>
        <v>0</v>
      </c>
      <c r="AX81" s="26"/>
      <c r="AY81" s="40" t="s">
        <v>51</v>
      </c>
    </row>
    <row r="82" spans="1:51" s="2" customFormat="1" x14ac:dyDescent="0.2">
      <c r="A82" s="39">
        <v>200</v>
      </c>
      <c r="B82" s="4" t="s">
        <v>36</v>
      </c>
      <c r="C82" s="4" t="s">
        <v>37</v>
      </c>
      <c r="D82" s="4" t="s">
        <v>38</v>
      </c>
      <c r="E82" s="5">
        <v>43000</v>
      </c>
      <c r="F82" s="4" t="s">
        <v>39</v>
      </c>
      <c r="G82" s="4" t="s">
        <v>69</v>
      </c>
      <c r="H82" s="4" t="s">
        <v>70</v>
      </c>
      <c r="I82" s="4" t="s">
        <v>41</v>
      </c>
      <c r="J82" s="4" t="s">
        <v>42</v>
      </c>
      <c r="K82" s="4" t="s">
        <v>69</v>
      </c>
      <c r="L82" s="4" t="s">
        <v>70</v>
      </c>
      <c r="M82" s="4" t="s">
        <v>44</v>
      </c>
      <c r="N82" s="4" t="s">
        <v>45</v>
      </c>
      <c r="O82" s="4" t="s">
        <v>46</v>
      </c>
      <c r="P82" s="4" t="s">
        <v>47</v>
      </c>
      <c r="Q82" s="4" t="s">
        <v>48</v>
      </c>
      <c r="R82" s="4" t="s">
        <v>49</v>
      </c>
      <c r="S82" s="4" t="s">
        <v>50</v>
      </c>
      <c r="T82" s="17">
        <v>0</v>
      </c>
      <c r="U82" s="4">
        <v>0</v>
      </c>
      <c r="V82" s="4">
        <v>300</v>
      </c>
      <c r="W82" s="4">
        <v>0</v>
      </c>
      <c r="X82" s="4">
        <v>300</v>
      </c>
      <c r="Y82" s="4">
        <v>0</v>
      </c>
      <c r="Z82" s="4">
        <v>300</v>
      </c>
      <c r="AA82" s="4">
        <v>0</v>
      </c>
      <c r="AB82" s="4">
        <v>300</v>
      </c>
      <c r="AC82" s="4">
        <v>0</v>
      </c>
      <c r="AD82" s="4">
        <v>300</v>
      </c>
      <c r="AE82" s="4">
        <v>300</v>
      </c>
      <c r="AF82" s="4">
        <f t="shared" si="4"/>
        <v>1800</v>
      </c>
      <c r="AG82" s="4">
        <v>0</v>
      </c>
      <c r="AH82" s="4">
        <v>250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250</v>
      </c>
      <c r="AT82" s="4">
        <v>50.16</v>
      </c>
      <c r="AU82" s="4">
        <v>2050</v>
      </c>
      <c r="AV82" s="22">
        <v>24600</v>
      </c>
      <c r="AW82" s="4">
        <v>102828</v>
      </c>
      <c r="AX82" s="4">
        <v>1.94</v>
      </c>
      <c r="AY82" s="39" t="s">
        <v>51</v>
      </c>
    </row>
    <row r="83" spans="1:51" s="2" customFormat="1" x14ac:dyDescent="0.2">
      <c r="A83" s="41">
        <v>200</v>
      </c>
      <c r="B83" s="6" t="s">
        <v>36</v>
      </c>
      <c r="C83" s="6" t="s">
        <v>37</v>
      </c>
      <c r="D83" s="6" t="s">
        <v>38</v>
      </c>
      <c r="E83" s="7">
        <v>43199</v>
      </c>
      <c r="F83" s="6"/>
      <c r="G83" s="8" t="s">
        <v>69</v>
      </c>
      <c r="H83" s="8" t="s">
        <v>70</v>
      </c>
      <c r="I83" s="6" t="s">
        <v>41</v>
      </c>
      <c r="J83" s="8" t="s">
        <v>42</v>
      </c>
      <c r="K83" s="6" t="s">
        <v>69</v>
      </c>
      <c r="L83" s="8" t="s">
        <v>70</v>
      </c>
      <c r="M83" s="6" t="s">
        <v>44</v>
      </c>
      <c r="N83" s="8" t="s">
        <v>45</v>
      </c>
      <c r="O83" s="6" t="s">
        <v>46</v>
      </c>
      <c r="P83" s="8" t="s">
        <v>116</v>
      </c>
      <c r="Q83" s="6" t="s">
        <v>117</v>
      </c>
      <c r="R83" s="8" t="s">
        <v>49</v>
      </c>
      <c r="S83" s="8" t="s">
        <v>50</v>
      </c>
      <c r="T83" s="16"/>
      <c r="U83" s="9"/>
      <c r="V83" s="9">
        <v>149</v>
      </c>
      <c r="W83" s="9"/>
      <c r="X83" s="6"/>
      <c r="Y83" s="6"/>
      <c r="Z83" s="6">
        <v>300</v>
      </c>
      <c r="AA83" s="6"/>
      <c r="AB83" s="6">
        <v>300</v>
      </c>
      <c r="AC83" s="6"/>
      <c r="AD83" s="6">
        <v>300</v>
      </c>
      <c r="AE83" s="6">
        <v>300</v>
      </c>
      <c r="AF83" s="6">
        <f t="shared" si="4"/>
        <v>1349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>
        <f>SUM(AG83:AR83)</f>
        <v>0</v>
      </c>
      <c r="AT83" s="6">
        <v>59</v>
      </c>
      <c r="AU83" s="6">
        <f>AF83+AS83</f>
        <v>1349</v>
      </c>
      <c r="AV83" s="23">
        <v>16188</v>
      </c>
      <c r="AW83" s="6">
        <f>AT83*AU83</f>
        <v>79591</v>
      </c>
      <c r="AX83" s="6"/>
      <c r="AY83" s="41" t="s">
        <v>51</v>
      </c>
    </row>
    <row r="84" spans="1:51" s="2" customFormat="1" x14ac:dyDescent="0.2">
      <c r="A84" s="41">
        <v>200</v>
      </c>
      <c r="B84" s="6" t="s">
        <v>36</v>
      </c>
      <c r="C84" s="6" t="s">
        <v>37</v>
      </c>
      <c r="D84" s="6" t="s">
        <v>38</v>
      </c>
      <c r="E84" s="7">
        <v>43199</v>
      </c>
      <c r="F84" s="6"/>
      <c r="G84" s="8" t="s">
        <v>69</v>
      </c>
      <c r="H84" s="8" t="s">
        <v>70</v>
      </c>
      <c r="I84" s="6" t="s">
        <v>41</v>
      </c>
      <c r="J84" s="8" t="s">
        <v>42</v>
      </c>
      <c r="K84" s="6" t="s">
        <v>69</v>
      </c>
      <c r="L84" s="8" t="s">
        <v>70</v>
      </c>
      <c r="M84" s="6" t="s">
        <v>121</v>
      </c>
      <c r="N84" s="8" t="s">
        <v>122</v>
      </c>
      <c r="O84" s="6" t="s">
        <v>46</v>
      </c>
      <c r="P84" s="8" t="s">
        <v>116</v>
      </c>
      <c r="Q84" s="6" t="s">
        <v>48</v>
      </c>
      <c r="R84" s="8" t="s">
        <v>49</v>
      </c>
      <c r="S84" s="8" t="s">
        <v>50</v>
      </c>
      <c r="T84" s="16"/>
      <c r="U84" s="9"/>
      <c r="V84" s="9">
        <v>151</v>
      </c>
      <c r="W84" s="9">
        <v>268</v>
      </c>
      <c r="X84" s="6"/>
      <c r="Y84" s="6"/>
      <c r="Z84" s="6"/>
      <c r="AA84" s="6"/>
      <c r="AB84" s="6"/>
      <c r="AC84" s="6"/>
      <c r="AD84" s="6"/>
      <c r="AE84" s="6"/>
      <c r="AF84" s="6">
        <f t="shared" si="4"/>
        <v>419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>
        <f>SUM(AG84:AR84)</f>
        <v>0</v>
      </c>
      <c r="AT84" s="6">
        <v>59</v>
      </c>
      <c r="AU84" s="6">
        <f>AF84+AS84</f>
        <v>419</v>
      </c>
      <c r="AV84" s="23">
        <v>5028</v>
      </c>
      <c r="AW84" s="6">
        <f>AT84*AU84</f>
        <v>24721</v>
      </c>
      <c r="AX84" s="6"/>
      <c r="AY84" s="41" t="s">
        <v>51</v>
      </c>
    </row>
    <row r="85" spans="1:51" s="2" customFormat="1" x14ac:dyDescent="0.2">
      <c r="A85" s="41">
        <v>200</v>
      </c>
      <c r="B85" s="6" t="s">
        <v>36</v>
      </c>
      <c r="C85" s="6" t="s">
        <v>37</v>
      </c>
      <c r="D85" s="6" t="s">
        <v>38</v>
      </c>
      <c r="E85" s="7">
        <v>43199</v>
      </c>
      <c r="F85" s="6"/>
      <c r="G85" s="8" t="s">
        <v>69</v>
      </c>
      <c r="H85" s="8" t="s">
        <v>70</v>
      </c>
      <c r="I85" s="6" t="s">
        <v>41</v>
      </c>
      <c r="J85" s="8" t="s">
        <v>42</v>
      </c>
      <c r="K85" s="6" t="s">
        <v>69</v>
      </c>
      <c r="L85" s="8" t="s">
        <v>70</v>
      </c>
      <c r="M85" s="6" t="s">
        <v>133</v>
      </c>
      <c r="N85" s="8" t="s">
        <v>134</v>
      </c>
      <c r="O85" s="6" t="s">
        <v>46</v>
      </c>
      <c r="P85" s="8" t="s">
        <v>116</v>
      </c>
      <c r="Q85" s="6" t="s">
        <v>48</v>
      </c>
      <c r="R85" s="8" t="s">
        <v>49</v>
      </c>
      <c r="S85" s="8" t="s">
        <v>50</v>
      </c>
      <c r="T85" s="16"/>
      <c r="U85" s="9"/>
      <c r="V85" s="9"/>
      <c r="W85" s="9">
        <v>16</v>
      </c>
      <c r="X85" s="6"/>
      <c r="Y85" s="6"/>
      <c r="Z85" s="6"/>
      <c r="AA85" s="6"/>
      <c r="AB85" s="6"/>
      <c r="AC85" s="6"/>
      <c r="AD85" s="6"/>
      <c r="AE85" s="6"/>
      <c r="AF85" s="6">
        <f t="shared" si="4"/>
        <v>16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>
        <f>SUM(AG85:AR85)</f>
        <v>0</v>
      </c>
      <c r="AT85" s="6">
        <v>59</v>
      </c>
      <c r="AU85" s="6">
        <f>AF85+AS85</f>
        <v>16</v>
      </c>
      <c r="AV85" s="23">
        <v>192</v>
      </c>
      <c r="AW85" s="6">
        <f>AT85*AU85</f>
        <v>944</v>
      </c>
      <c r="AX85" s="6"/>
      <c r="AY85" s="41" t="s">
        <v>51</v>
      </c>
    </row>
    <row r="86" spans="1:51" x14ac:dyDescent="0.2">
      <c r="A86" s="41">
        <v>200</v>
      </c>
      <c r="B86" s="6" t="s">
        <v>36</v>
      </c>
      <c r="C86" s="6" t="s">
        <v>37</v>
      </c>
      <c r="D86" s="6" t="s">
        <v>38</v>
      </c>
      <c r="E86" s="7">
        <v>43199</v>
      </c>
      <c r="F86" s="6"/>
      <c r="G86" s="8" t="s">
        <v>69</v>
      </c>
      <c r="H86" s="8" t="s">
        <v>70</v>
      </c>
      <c r="I86" s="6" t="s">
        <v>41</v>
      </c>
      <c r="J86" s="8" t="s">
        <v>42</v>
      </c>
      <c r="K86" s="6" t="s">
        <v>69</v>
      </c>
      <c r="L86" s="8" t="s">
        <v>70</v>
      </c>
      <c r="M86" s="6" t="s">
        <v>135</v>
      </c>
      <c r="N86" s="8" t="s">
        <v>136</v>
      </c>
      <c r="O86" s="6" t="s">
        <v>46</v>
      </c>
      <c r="P86" s="8" t="s">
        <v>116</v>
      </c>
      <c r="Q86" s="6" t="s">
        <v>48</v>
      </c>
      <c r="R86" s="8" t="s">
        <v>49</v>
      </c>
      <c r="S86" s="8" t="s">
        <v>50</v>
      </c>
      <c r="T86" s="16"/>
      <c r="U86" s="9"/>
      <c r="V86" s="9"/>
      <c r="W86" s="9">
        <v>16</v>
      </c>
      <c r="X86" s="6"/>
      <c r="Y86" s="6"/>
      <c r="Z86" s="6"/>
      <c r="AA86" s="6"/>
      <c r="AB86" s="6"/>
      <c r="AC86" s="6"/>
      <c r="AD86" s="6"/>
      <c r="AE86" s="6"/>
      <c r="AF86" s="6">
        <f t="shared" si="4"/>
        <v>16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>
        <f>SUM(AG86:AR86)</f>
        <v>0</v>
      </c>
      <c r="AT86" s="6">
        <v>59</v>
      </c>
      <c r="AU86" s="6">
        <f>AF86+AS86</f>
        <v>16</v>
      </c>
      <c r="AV86" s="23">
        <v>192</v>
      </c>
      <c r="AW86" s="6">
        <f>AT86*AU86</f>
        <v>944</v>
      </c>
      <c r="AX86" s="6"/>
      <c r="AY86" s="41" t="s">
        <v>51</v>
      </c>
    </row>
    <row r="87" spans="1:51" s="15" customFormat="1" x14ac:dyDescent="0.2">
      <c r="A87" s="42">
        <v>200</v>
      </c>
      <c r="B87" s="11" t="s">
        <v>36</v>
      </c>
      <c r="C87" s="11" t="s">
        <v>37</v>
      </c>
      <c r="D87" s="11" t="s">
        <v>38</v>
      </c>
      <c r="E87" s="12">
        <v>43199</v>
      </c>
      <c r="F87" s="11"/>
      <c r="G87" s="13" t="s">
        <v>69</v>
      </c>
      <c r="H87" s="13" t="s">
        <v>70</v>
      </c>
      <c r="I87" s="11" t="s">
        <v>41</v>
      </c>
      <c r="J87" s="13" t="s">
        <v>42</v>
      </c>
      <c r="K87" s="11" t="s">
        <v>69</v>
      </c>
      <c r="L87" s="13" t="s">
        <v>70</v>
      </c>
      <c r="M87" s="20" t="s">
        <v>54</v>
      </c>
      <c r="N87" s="13" t="s">
        <v>55</v>
      </c>
      <c r="O87" s="11" t="s">
        <v>46</v>
      </c>
      <c r="P87" s="13" t="s">
        <v>116</v>
      </c>
      <c r="Q87" s="11" t="s">
        <v>117</v>
      </c>
      <c r="R87" s="13" t="s">
        <v>49</v>
      </c>
      <c r="S87" s="13" t="s">
        <v>50</v>
      </c>
      <c r="T87" s="18">
        <v>825</v>
      </c>
      <c r="U87" s="14"/>
      <c r="V87" s="14"/>
      <c r="W87" s="14"/>
      <c r="X87" s="11"/>
      <c r="Y87" s="11"/>
      <c r="Z87" s="11"/>
      <c r="AA87" s="11"/>
      <c r="AB87" s="11"/>
      <c r="AC87" s="11"/>
      <c r="AD87" s="11"/>
      <c r="AE87" s="11"/>
      <c r="AF87" s="11">
        <f t="shared" si="4"/>
        <v>825</v>
      </c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>
        <v>0</v>
      </c>
      <c r="AT87" s="11">
        <v>55</v>
      </c>
      <c r="AU87" s="11">
        <v>825</v>
      </c>
      <c r="AV87" s="24">
        <v>10890</v>
      </c>
      <c r="AW87" s="11">
        <v>45375</v>
      </c>
      <c r="AX87" s="11"/>
      <c r="AY87" s="42" t="s">
        <v>51</v>
      </c>
    </row>
    <row r="88" spans="1:51" s="15" customFormat="1" x14ac:dyDescent="0.2">
      <c r="A88" s="42">
        <v>200</v>
      </c>
      <c r="B88" s="11" t="s">
        <v>36</v>
      </c>
      <c r="C88" s="11" t="s">
        <v>37</v>
      </c>
      <c r="D88" s="11" t="s">
        <v>38</v>
      </c>
      <c r="E88" s="12">
        <v>43199</v>
      </c>
      <c r="F88" s="11"/>
      <c r="G88" s="13" t="s">
        <v>69</v>
      </c>
      <c r="H88" s="13" t="s">
        <v>70</v>
      </c>
      <c r="I88" s="11" t="s">
        <v>41</v>
      </c>
      <c r="J88" s="13" t="s">
        <v>42</v>
      </c>
      <c r="K88" s="11" t="s">
        <v>69</v>
      </c>
      <c r="L88" s="13" t="s">
        <v>70</v>
      </c>
      <c r="M88" s="20" t="s">
        <v>139</v>
      </c>
      <c r="N88" s="13" t="s">
        <v>140</v>
      </c>
      <c r="O88" s="11" t="s">
        <v>46</v>
      </c>
      <c r="P88" s="13" t="s">
        <v>116</v>
      </c>
      <c r="Q88" s="11" t="s">
        <v>48</v>
      </c>
      <c r="R88" s="13" t="s">
        <v>49</v>
      </c>
      <c r="S88" s="13" t="s">
        <v>50</v>
      </c>
      <c r="T88" s="18">
        <v>99</v>
      </c>
      <c r="U88" s="14"/>
      <c r="V88" s="14"/>
      <c r="W88" s="14"/>
      <c r="X88" s="11"/>
      <c r="Y88" s="11"/>
      <c r="Z88" s="11"/>
      <c r="AA88" s="11"/>
      <c r="AB88" s="11"/>
      <c r="AC88" s="11"/>
      <c r="AD88" s="11"/>
      <c r="AE88" s="11"/>
      <c r="AF88" s="11">
        <f t="shared" si="4"/>
        <v>99</v>
      </c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>
        <v>0</v>
      </c>
      <c r="AT88" s="11">
        <v>55</v>
      </c>
      <c r="AU88" s="11">
        <v>99</v>
      </c>
      <c r="AV88" s="24">
        <v>1306.8</v>
      </c>
      <c r="AW88" s="11">
        <v>5445</v>
      </c>
      <c r="AX88" s="11"/>
      <c r="AY88" s="42" t="s">
        <v>51</v>
      </c>
    </row>
    <row r="89" spans="1:51" s="15" customFormat="1" x14ac:dyDescent="0.2">
      <c r="A89" s="42">
        <v>200</v>
      </c>
      <c r="B89" s="11" t="s">
        <v>36</v>
      </c>
      <c r="C89" s="11" t="s">
        <v>37</v>
      </c>
      <c r="D89" s="11" t="s">
        <v>38</v>
      </c>
      <c r="E89" s="12">
        <v>43199</v>
      </c>
      <c r="F89" s="11"/>
      <c r="G89" s="13" t="s">
        <v>69</v>
      </c>
      <c r="H89" s="13" t="s">
        <v>70</v>
      </c>
      <c r="I89" s="11" t="s">
        <v>41</v>
      </c>
      <c r="J89" s="13" t="s">
        <v>42</v>
      </c>
      <c r="K89" s="11" t="s">
        <v>69</v>
      </c>
      <c r="L89" s="13" t="s">
        <v>70</v>
      </c>
      <c r="M89" s="20" t="s">
        <v>141</v>
      </c>
      <c r="N89" s="13" t="s">
        <v>142</v>
      </c>
      <c r="O89" s="11" t="s">
        <v>46</v>
      </c>
      <c r="P89" s="13" t="s">
        <v>116</v>
      </c>
      <c r="Q89" s="11" t="s">
        <v>48</v>
      </c>
      <c r="R89" s="13" t="s">
        <v>49</v>
      </c>
      <c r="S89" s="13" t="s">
        <v>50</v>
      </c>
      <c r="T89" s="18">
        <v>77</v>
      </c>
      <c r="U89" s="14"/>
      <c r="V89" s="14"/>
      <c r="W89" s="14"/>
      <c r="X89" s="11"/>
      <c r="Y89" s="11"/>
      <c r="Z89" s="11"/>
      <c r="AA89" s="11"/>
      <c r="AB89" s="11"/>
      <c r="AC89" s="11"/>
      <c r="AD89" s="11"/>
      <c r="AE89" s="11"/>
      <c r="AF89" s="11">
        <f t="shared" si="4"/>
        <v>77</v>
      </c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>
        <v>0</v>
      </c>
      <c r="AT89" s="11">
        <v>55</v>
      </c>
      <c r="AU89" s="11">
        <v>77</v>
      </c>
      <c r="AV89" s="24">
        <v>1016.4</v>
      </c>
      <c r="AW89" s="11">
        <v>4235</v>
      </c>
      <c r="AX89" s="11"/>
      <c r="AY89" s="42" t="s">
        <v>51</v>
      </c>
    </row>
    <row r="90" spans="1:51" s="15" customFormat="1" x14ac:dyDescent="0.2">
      <c r="A90" s="42">
        <v>200</v>
      </c>
      <c r="B90" s="11" t="s">
        <v>36</v>
      </c>
      <c r="C90" s="11" t="s">
        <v>37</v>
      </c>
      <c r="D90" s="11" t="s">
        <v>38</v>
      </c>
      <c r="E90" s="12">
        <v>43199</v>
      </c>
      <c r="F90" s="11"/>
      <c r="G90" s="13" t="s">
        <v>69</v>
      </c>
      <c r="H90" s="13" t="s">
        <v>70</v>
      </c>
      <c r="I90" s="11" t="s">
        <v>41</v>
      </c>
      <c r="J90" s="13" t="s">
        <v>42</v>
      </c>
      <c r="K90" s="11" t="s">
        <v>69</v>
      </c>
      <c r="L90" s="13" t="s">
        <v>70</v>
      </c>
      <c r="M90" s="20" t="s">
        <v>121</v>
      </c>
      <c r="N90" s="13" t="s">
        <v>122</v>
      </c>
      <c r="O90" s="11" t="s">
        <v>46</v>
      </c>
      <c r="P90" s="13" t="s">
        <v>116</v>
      </c>
      <c r="Q90" s="11" t="s">
        <v>48</v>
      </c>
      <c r="R90" s="13" t="s">
        <v>49</v>
      </c>
      <c r="S90" s="13" t="s">
        <v>50</v>
      </c>
      <c r="T90" s="18">
        <v>40</v>
      </c>
      <c r="U90" s="14"/>
      <c r="V90" s="14"/>
      <c r="W90" s="14"/>
      <c r="X90" s="11"/>
      <c r="Y90" s="11"/>
      <c r="Z90" s="11"/>
      <c r="AA90" s="11"/>
      <c r="AB90" s="11"/>
      <c r="AC90" s="11"/>
      <c r="AD90" s="11"/>
      <c r="AE90" s="11"/>
      <c r="AF90" s="11">
        <f t="shared" si="4"/>
        <v>40</v>
      </c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>
        <v>0</v>
      </c>
      <c r="AT90" s="11">
        <v>59</v>
      </c>
      <c r="AU90" s="11">
        <v>459</v>
      </c>
      <c r="AV90" s="24">
        <v>5508</v>
      </c>
      <c r="AW90" s="11">
        <v>27081</v>
      </c>
      <c r="AX90" s="11"/>
      <c r="AY90" s="42" t="s">
        <v>51</v>
      </c>
    </row>
    <row r="91" spans="1:51" s="2" customFormat="1" x14ac:dyDescent="0.2">
      <c r="A91" s="39">
        <v>200</v>
      </c>
      <c r="B91" s="4" t="s">
        <v>36</v>
      </c>
      <c r="C91" s="4" t="s">
        <v>37</v>
      </c>
      <c r="D91" s="4" t="s">
        <v>38</v>
      </c>
      <c r="E91" s="5">
        <v>43000</v>
      </c>
      <c r="F91" s="4" t="s">
        <v>39</v>
      </c>
      <c r="G91" s="4" t="s">
        <v>109</v>
      </c>
      <c r="H91" s="4" t="s">
        <v>110</v>
      </c>
      <c r="I91" s="4" t="s">
        <v>106</v>
      </c>
      <c r="J91" s="4" t="s">
        <v>42</v>
      </c>
      <c r="K91" s="4" t="s">
        <v>109</v>
      </c>
      <c r="L91" s="4" t="s">
        <v>111</v>
      </c>
      <c r="M91" s="4" t="s">
        <v>87</v>
      </c>
      <c r="N91" s="4" t="s">
        <v>88</v>
      </c>
      <c r="O91" s="4" t="s">
        <v>46</v>
      </c>
      <c r="P91" s="4" t="s">
        <v>47</v>
      </c>
      <c r="Q91" s="4" t="s">
        <v>48</v>
      </c>
      <c r="R91" s="4" t="s">
        <v>49</v>
      </c>
      <c r="S91" s="4" t="s">
        <v>50</v>
      </c>
      <c r="T91" s="17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1040</v>
      </c>
      <c r="AD91" s="4">
        <v>0</v>
      </c>
      <c r="AE91" s="4">
        <v>0</v>
      </c>
      <c r="AF91" s="4">
        <f t="shared" si="4"/>
        <v>1040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42.86</v>
      </c>
      <c r="AU91" s="4">
        <v>1040</v>
      </c>
      <c r="AV91" s="22">
        <v>11232</v>
      </c>
      <c r="AW91" s="4">
        <v>44574.400000000001</v>
      </c>
      <c r="AX91" s="4">
        <v>2.16</v>
      </c>
      <c r="AY91" s="39" t="s">
        <v>51</v>
      </c>
    </row>
    <row r="92" spans="1:51" s="30" customFormat="1" x14ac:dyDescent="0.2">
      <c r="A92" s="40">
        <v>200</v>
      </c>
      <c r="B92" s="26" t="s">
        <v>36</v>
      </c>
      <c r="C92" s="26" t="s">
        <v>37</v>
      </c>
      <c r="D92" s="26" t="s">
        <v>38</v>
      </c>
      <c r="E92" s="27">
        <v>43000</v>
      </c>
      <c r="F92" s="26" t="s">
        <v>39</v>
      </c>
      <c r="G92" s="28" t="s">
        <v>109</v>
      </c>
      <c r="H92" s="28" t="s">
        <v>110</v>
      </c>
      <c r="I92" s="26" t="s">
        <v>106</v>
      </c>
      <c r="J92" s="28" t="s">
        <v>42</v>
      </c>
      <c r="K92" s="26" t="s">
        <v>109</v>
      </c>
      <c r="L92" s="28" t="s">
        <v>111</v>
      </c>
      <c r="M92" s="26" t="s">
        <v>87</v>
      </c>
      <c r="N92" s="28" t="s">
        <v>88</v>
      </c>
      <c r="O92" s="26" t="s">
        <v>46</v>
      </c>
      <c r="P92" s="28" t="s">
        <v>47</v>
      </c>
      <c r="Q92" s="26" t="s">
        <v>48</v>
      </c>
      <c r="R92" s="28" t="s">
        <v>49</v>
      </c>
      <c r="S92" s="28" t="s">
        <v>50</v>
      </c>
      <c r="T92" s="16">
        <v>0</v>
      </c>
      <c r="U92" s="16">
        <v>0</v>
      </c>
      <c r="V92" s="16">
        <v>0</v>
      </c>
      <c r="W92" s="1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1040</v>
      </c>
      <c r="AD92" s="26">
        <v>0</v>
      </c>
      <c r="AE92" s="26">
        <v>0</v>
      </c>
      <c r="AF92" s="26">
        <f t="shared" si="4"/>
        <v>1040</v>
      </c>
      <c r="AG92" s="26">
        <v>0</v>
      </c>
      <c r="AH92" s="26">
        <v>0</v>
      </c>
      <c r="AI92" s="26">
        <v>0</v>
      </c>
      <c r="AJ92" s="26">
        <v>0</v>
      </c>
      <c r="AK92" s="26">
        <v>0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49</v>
      </c>
      <c r="AU92" s="26">
        <v>1040</v>
      </c>
      <c r="AV92" s="29">
        <v>11232</v>
      </c>
      <c r="AW92" s="26">
        <v>44574.400000000001</v>
      </c>
      <c r="AX92" s="26">
        <v>2.16</v>
      </c>
      <c r="AY92" s="40" t="s">
        <v>51</v>
      </c>
    </row>
    <row r="93" spans="1:51" s="2" customFormat="1" x14ac:dyDescent="0.2">
      <c r="A93" s="39">
        <v>200</v>
      </c>
      <c r="B93" s="4" t="s">
        <v>36</v>
      </c>
      <c r="C93" s="4" t="s">
        <v>37</v>
      </c>
      <c r="D93" s="4" t="s">
        <v>38</v>
      </c>
      <c r="E93" s="5">
        <v>43000</v>
      </c>
      <c r="F93" s="4" t="s">
        <v>39</v>
      </c>
      <c r="G93" s="4" t="s">
        <v>65</v>
      </c>
      <c r="H93" s="4" t="s">
        <v>66</v>
      </c>
      <c r="I93" s="4" t="s">
        <v>41</v>
      </c>
      <c r="J93" s="4" t="s">
        <v>42</v>
      </c>
      <c r="K93" s="4" t="s">
        <v>65</v>
      </c>
      <c r="L93" s="4" t="s">
        <v>66</v>
      </c>
      <c r="M93" s="4" t="s">
        <v>54</v>
      </c>
      <c r="N93" s="4" t="s">
        <v>55</v>
      </c>
      <c r="O93" s="4" t="s">
        <v>46</v>
      </c>
      <c r="P93" s="4" t="s">
        <v>47</v>
      </c>
      <c r="Q93" s="4" t="s">
        <v>48</v>
      </c>
      <c r="R93" s="4" t="s">
        <v>49</v>
      </c>
      <c r="S93" s="4" t="s">
        <v>50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740</v>
      </c>
      <c r="AA93" s="4">
        <v>0</v>
      </c>
      <c r="AB93" s="4">
        <v>740</v>
      </c>
      <c r="AC93" s="4">
        <v>0</v>
      </c>
      <c r="AD93" s="4">
        <v>740</v>
      </c>
      <c r="AE93" s="4">
        <v>740</v>
      </c>
      <c r="AF93" s="4">
        <f t="shared" si="4"/>
        <v>2960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45.51</v>
      </c>
      <c r="AU93" s="4">
        <v>2960</v>
      </c>
      <c r="AV93" s="22">
        <v>39072</v>
      </c>
      <c r="AW93" s="4">
        <v>134709.6</v>
      </c>
      <c r="AX93" s="4">
        <v>1.79</v>
      </c>
      <c r="AY93" s="39" t="s">
        <v>51</v>
      </c>
    </row>
    <row r="94" spans="1:51" s="2" customFormat="1" x14ac:dyDescent="0.2">
      <c r="A94" s="39">
        <v>200</v>
      </c>
      <c r="B94" s="4" t="s">
        <v>36</v>
      </c>
      <c r="C94" s="4" t="s">
        <v>37</v>
      </c>
      <c r="D94" s="4" t="s">
        <v>38</v>
      </c>
      <c r="E94" s="5">
        <v>43000</v>
      </c>
      <c r="F94" s="4" t="s">
        <v>39</v>
      </c>
      <c r="G94" s="4" t="s">
        <v>65</v>
      </c>
      <c r="H94" s="4" t="s">
        <v>66</v>
      </c>
      <c r="I94" s="4" t="s">
        <v>41</v>
      </c>
      <c r="J94" s="4" t="s">
        <v>42</v>
      </c>
      <c r="K94" s="4" t="s">
        <v>65</v>
      </c>
      <c r="L94" s="4" t="s">
        <v>66</v>
      </c>
      <c r="M94" s="4" t="s">
        <v>44</v>
      </c>
      <c r="N94" s="4" t="s">
        <v>45</v>
      </c>
      <c r="O94" s="4" t="s">
        <v>46</v>
      </c>
      <c r="P94" s="4" t="s">
        <v>47</v>
      </c>
      <c r="Q94" s="4" t="s">
        <v>48</v>
      </c>
      <c r="R94" s="4" t="s">
        <v>49</v>
      </c>
      <c r="S94" s="4" t="s">
        <v>50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300</v>
      </c>
      <c r="AA94" s="4">
        <v>0</v>
      </c>
      <c r="AB94" s="4">
        <v>300</v>
      </c>
      <c r="AC94" s="4">
        <v>0</v>
      </c>
      <c r="AD94" s="4">
        <v>300</v>
      </c>
      <c r="AE94" s="4">
        <v>300</v>
      </c>
      <c r="AF94" s="4">
        <f t="shared" si="4"/>
        <v>1200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50.16</v>
      </c>
      <c r="AU94" s="4">
        <v>1200</v>
      </c>
      <c r="AV94" s="22">
        <v>14400</v>
      </c>
      <c r="AW94" s="4">
        <v>60192</v>
      </c>
      <c r="AX94" s="4">
        <v>1.91</v>
      </c>
      <c r="AY94" s="39" t="s">
        <v>51</v>
      </c>
    </row>
    <row r="95" spans="1:51" s="30" customFormat="1" x14ac:dyDescent="0.2">
      <c r="A95" s="40">
        <v>200</v>
      </c>
      <c r="B95" s="26" t="s">
        <v>36</v>
      </c>
      <c r="C95" s="26" t="s">
        <v>37</v>
      </c>
      <c r="D95" s="26" t="s">
        <v>38</v>
      </c>
      <c r="E95" s="27">
        <v>43000</v>
      </c>
      <c r="F95" s="26" t="s">
        <v>39</v>
      </c>
      <c r="G95" s="28" t="s">
        <v>65</v>
      </c>
      <c r="H95" s="28" t="s">
        <v>66</v>
      </c>
      <c r="I95" s="26" t="s">
        <v>41</v>
      </c>
      <c r="J95" s="28" t="s">
        <v>42</v>
      </c>
      <c r="K95" s="26" t="s">
        <v>65</v>
      </c>
      <c r="L95" s="28" t="s">
        <v>66</v>
      </c>
      <c r="M95" s="26" t="s">
        <v>54</v>
      </c>
      <c r="N95" s="28" t="s">
        <v>55</v>
      </c>
      <c r="O95" s="26" t="s">
        <v>46</v>
      </c>
      <c r="P95" s="28" t="s">
        <v>47</v>
      </c>
      <c r="Q95" s="26" t="s">
        <v>48</v>
      </c>
      <c r="R95" s="28" t="s">
        <v>49</v>
      </c>
      <c r="S95" s="28" t="s">
        <v>50</v>
      </c>
      <c r="T95" s="16">
        <v>0</v>
      </c>
      <c r="U95" s="16">
        <v>0</v>
      </c>
      <c r="V95" s="16">
        <v>0</v>
      </c>
      <c r="W95" s="1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740</v>
      </c>
      <c r="AC95" s="26">
        <v>0</v>
      </c>
      <c r="AD95" s="26">
        <v>740</v>
      </c>
      <c r="AE95" s="26">
        <v>0</v>
      </c>
      <c r="AF95" s="26">
        <f t="shared" si="4"/>
        <v>1480</v>
      </c>
      <c r="AG95" s="26">
        <v>0</v>
      </c>
      <c r="AH95" s="26">
        <v>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52</v>
      </c>
      <c r="AU95" s="26">
        <v>2960</v>
      </c>
      <c r="AV95" s="29">
        <v>39072</v>
      </c>
      <c r="AW95" s="26">
        <v>134709.6</v>
      </c>
      <c r="AX95" s="26">
        <v>1.79</v>
      </c>
      <c r="AY95" s="40" t="s">
        <v>51</v>
      </c>
    </row>
    <row r="96" spans="1:51" x14ac:dyDescent="0.2">
      <c r="A96" s="41">
        <v>200</v>
      </c>
      <c r="B96" s="6" t="s">
        <v>36</v>
      </c>
      <c r="C96" s="6" t="s">
        <v>37</v>
      </c>
      <c r="D96" s="6" t="s">
        <v>38</v>
      </c>
      <c r="E96" s="7">
        <v>43000</v>
      </c>
      <c r="F96" s="6" t="s">
        <v>39</v>
      </c>
      <c r="G96" s="8" t="s">
        <v>65</v>
      </c>
      <c r="H96" s="8" t="s">
        <v>66</v>
      </c>
      <c r="I96" s="6" t="s">
        <v>41</v>
      </c>
      <c r="J96" s="8" t="s">
        <v>42</v>
      </c>
      <c r="K96" s="6" t="s">
        <v>65</v>
      </c>
      <c r="L96" s="8" t="s">
        <v>66</v>
      </c>
      <c r="M96" s="6" t="s">
        <v>44</v>
      </c>
      <c r="N96" s="8" t="s">
        <v>45</v>
      </c>
      <c r="O96" s="6" t="s">
        <v>46</v>
      </c>
      <c r="P96" s="8" t="s">
        <v>47</v>
      </c>
      <c r="Q96" s="6" t="s">
        <v>48</v>
      </c>
      <c r="R96" s="8" t="s">
        <v>49</v>
      </c>
      <c r="S96" s="8" t="s">
        <v>50</v>
      </c>
      <c r="T96" s="9">
        <v>0</v>
      </c>
      <c r="U96" s="9">
        <v>0</v>
      </c>
      <c r="V96" s="9">
        <v>0</v>
      </c>
      <c r="W96" s="9">
        <v>0</v>
      </c>
      <c r="X96" s="6">
        <v>0</v>
      </c>
      <c r="Y96" s="6">
        <v>0</v>
      </c>
      <c r="Z96" s="6">
        <v>0</v>
      </c>
      <c r="AA96" s="6">
        <v>0</v>
      </c>
      <c r="AB96" s="6">
        <v>300</v>
      </c>
      <c r="AC96" s="6">
        <v>0</v>
      </c>
      <c r="AD96" s="6">
        <v>300</v>
      </c>
      <c r="AE96" s="6">
        <v>0</v>
      </c>
      <c r="AF96" s="6">
        <f t="shared" si="4"/>
        <v>600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56</v>
      </c>
      <c r="AU96" s="6">
        <v>1200</v>
      </c>
      <c r="AV96" s="23">
        <v>14400</v>
      </c>
      <c r="AW96" s="6">
        <v>60192</v>
      </c>
      <c r="AX96" s="6">
        <v>1.91</v>
      </c>
      <c r="AY96" s="41" t="s">
        <v>51</v>
      </c>
    </row>
    <row r="97" spans="1:51" s="31" customFormat="1" x14ac:dyDescent="0.2">
      <c r="A97" s="40">
        <v>200</v>
      </c>
      <c r="B97" s="26" t="s">
        <v>36</v>
      </c>
      <c r="C97" s="26" t="s">
        <v>37</v>
      </c>
      <c r="D97" s="26" t="s">
        <v>38</v>
      </c>
      <c r="E97" s="27">
        <v>43199</v>
      </c>
      <c r="F97" s="26"/>
      <c r="G97" s="28" t="s">
        <v>128</v>
      </c>
      <c r="H97" s="28" t="s">
        <v>129</v>
      </c>
      <c r="I97" s="26" t="s">
        <v>41</v>
      </c>
      <c r="J97" s="28" t="s">
        <v>42</v>
      </c>
      <c r="K97" s="26" t="s">
        <v>128</v>
      </c>
      <c r="L97" s="28" t="s">
        <v>129</v>
      </c>
      <c r="M97" s="26" t="s">
        <v>130</v>
      </c>
      <c r="N97" s="28" t="s">
        <v>131</v>
      </c>
      <c r="O97" s="26" t="s">
        <v>46</v>
      </c>
      <c r="P97" s="28" t="s">
        <v>116</v>
      </c>
      <c r="Q97" s="26" t="s">
        <v>48</v>
      </c>
      <c r="R97" s="28" t="s">
        <v>49</v>
      </c>
      <c r="S97" s="28" t="s">
        <v>50</v>
      </c>
      <c r="T97" s="16"/>
      <c r="U97" s="16"/>
      <c r="V97" s="16"/>
      <c r="W97" s="16">
        <v>490</v>
      </c>
      <c r="X97" s="26"/>
      <c r="Y97" s="26"/>
      <c r="Z97" s="26"/>
      <c r="AA97" s="26"/>
      <c r="AB97" s="26">
        <v>0</v>
      </c>
      <c r="AC97" s="26"/>
      <c r="AD97" s="26"/>
      <c r="AE97" s="26"/>
      <c r="AF97" s="26">
        <f t="shared" si="4"/>
        <v>490</v>
      </c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>
        <f>SUM(AG97:AR97)</f>
        <v>0</v>
      </c>
      <c r="AT97" s="26">
        <v>54</v>
      </c>
      <c r="AU97" s="26">
        <f>AF97+AS97</f>
        <v>490</v>
      </c>
      <c r="AV97" s="29">
        <v>6468</v>
      </c>
      <c r="AW97" s="26">
        <f>AT97*AU97</f>
        <v>26460</v>
      </c>
      <c r="AX97" s="26"/>
      <c r="AY97" s="40" t="s">
        <v>51</v>
      </c>
    </row>
    <row r="98" spans="1:51" s="31" customFormat="1" x14ac:dyDescent="0.2">
      <c r="A98" s="40">
        <v>200</v>
      </c>
      <c r="B98" s="26" t="s">
        <v>36</v>
      </c>
      <c r="C98" s="26" t="s">
        <v>37</v>
      </c>
      <c r="D98" s="26" t="s">
        <v>38</v>
      </c>
      <c r="E98" s="27">
        <v>43199</v>
      </c>
      <c r="F98" s="26"/>
      <c r="G98" s="28" t="s">
        <v>128</v>
      </c>
      <c r="H98" s="28" t="s">
        <v>129</v>
      </c>
      <c r="I98" s="26" t="s">
        <v>41</v>
      </c>
      <c r="J98" s="28" t="s">
        <v>42</v>
      </c>
      <c r="K98" s="26" t="s">
        <v>128</v>
      </c>
      <c r="L98" s="28" t="s">
        <v>129</v>
      </c>
      <c r="M98" s="26" t="s">
        <v>160</v>
      </c>
      <c r="N98" s="28" t="s">
        <v>131</v>
      </c>
      <c r="O98" s="26" t="s">
        <v>46</v>
      </c>
      <c r="P98" s="28" t="s">
        <v>116</v>
      </c>
      <c r="Q98" s="26" t="s">
        <v>48</v>
      </c>
      <c r="R98" s="28" t="s">
        <v>49</v>
      </c>
      <c r="S98" s="28" t="s">
        <v>50</v>
      </c>
      <c r="T98" s="16"/>
      <c r="U98" s="16"/>
      <c r="V98" s="16"/>
      <c r="W98" s="16">
        <v>0</v>
      </c>
      <c r="X98" s="26"/>
      <c r="Y98" s="26"/>
      <c r="Z98" s="26"/>
      <c r="AA98" s="26"/>
      <c r="AB98" s="26">
        <v>490</v>
      </c>
      <c r="AC98" s="26"/>
      <c r="AD98" s="26"/>
      <c r="AE98" s="26"/>
      <c r="AF98" s="26">
        <f t="shared" si="4"/>
        <v>490</v>
      </c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>
        <f>SUM(AG98:AR98)</f>
        <v>0</v>
      </c>
      <c r="AT98" s="26">
        <v>54</v>
      </c>
      <c r="AU98" s="26">
        <f>AF98+AS98</f>
        <v>490</v>
      </c>
      <c r="AV98" s="29">
        <v>6468</v>
      </c>
      <c r="AW98" s="26">
        <f>AT98*AU98</f>
        <v>26460</v>
      </c>
      <c r="AX98" s="26"/>
      <c r="AY98" s="40" t="s">
        <v>51</v>
      </c>
    </row>
    <row r="99" spans="1:51" s="2" customFormat="1" x14ac:dyDescent="0.2">
      <c r="A99" s="41">
        <v>200</v>
      </c>
      <c r="B99" s="6" t="s">
        <v>36</v>
      </c>
      <c r="C99" s="6" t="s">
        <v>37</v>
      </c>
      <c r="D99" s="6" t="s">
        <v>38</v>
      </c>
      <c r="E99" s="7">
        <v>43199</v>
      </c>
      <c r="F99" s="6"/>
      <c r="G99" s="8" t="s">
        <v>128</v>
      </c>
      <c r="H99" s="8" t="s">
        <v>129</v>
      </c>
      <c r="I99" s="6" t="s">
        <v>41</v>
      </c>
      <c r="J99" s="8" t="s">
        <v>42</v>
      </c>
      <c r="K99" s="6" t="s">
        <v>128</v>
      </c>
      <c r="L99" s="8" t="s">
        <v>129</v>
      </c>
      <c r="M99" s="6" t="s">
        <v>58</v>
      </c>
      <c r="N99" s="8" t="s">
        <v>59</v>
      </c>
      <c r="O99" s="6" t="s">
        <v>46</v>
      </c>
      <c r="P99" s="8" t="s">
        <v>116</v>
      </c>
      <c r="Q99" s="6" t="s">
        <v>117</v>
      </c>
      <c r="R99" s="8" t="s">
        <v>49</v>
      </c>
      <c r="S99" s="8" t="s">
        <v>50</v>
      </c>
      <c r="T99" s="9"/>
      <c r="U99" s="9"/>
      <c r="V99" s="9"/>
      <c r="W99" s="9">
        <v>300</v>
      </c>
      <c r="X99" s="6"/>
      <c r="Y99" s="6"/>
      <c r="Z99" s="6"/>
      <c r="AA99" s="6"/>
      <c r="AB99" s="6">
        <v>300</v>
      </c>
      <c r="AC99" s="6"/>
      <c r="AD99" s="6"/>
      <c r="AE99" s="6"/>
      <c r="AF99" s="6">
        <f t="shared" si="4"/>
        <v>600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>
        <f>SUM(AG99:AR99)</f>
        <v>0</v>
      </c>
      <c r="AT99" s="6">
        <v>50.5</v>
      </c>
      <c r="AU99" s="6">
        <f>AF99+AS99</f>
        <v>600</v>
      </c>
      <c r="AV99" s="23">
        <v>8640</v>
      </c>
      <c r="AW99" s="6">
        <f>AT99*AU99</f>
        <v>30300</v>
      </c>
      <c r="AX99" s="6"/>
      <c r="AY99" s="41" t="s">
        <v>51</v>
      </c>
    </row>
    <row r="100" spans="1:51" s="2" customFormat="1" x14ac:dyDescent="0.2">
      <c r="A100" s="41">
        <v>200</v>
      </c>
      <c r="B100" s="6" t="s">
        <v>36</v>
      </c>
      <c r="C100" s="6" t="s">
        <v>37</v>
      </c>
      <c r="D100" s="6" t="s">
        <v>38</v>
      </c>
      <c r="E100" s="7">
        <v>43199</v>
      </c>
      <c r="F100" s="6"/>
      <c r="G100" s="8" t="s">
        <v>128</v>
      </c>
      <c r="H100" s="8" t="s">
        <v>129</v>
      </c>
      <c r="I100" s="6" t="s">
        <v>41</v>
      </c>
      <c r="J100" s="8" t="s">
        <v>42</v>
      </c>
      <c r="K100" s="6" t="s">
        <v>128</v>
      </c>
      <c r="L100" s="8" t="s">
        <v>129</v>
      </c>
      <c r="M100" s="6" t="s">
        <v>44</v>
      </c>
      <c r="N100" s="8" t="s">
        <v>45</v>
      </c>
      <c r="O100" s="6" t="s">
        <v>46</v>
      </c>
      <c r="P100" s="8" t="s">
        <v>116</v>
      </c>
      <c r="Q100" s="6" t="s">
        <v>117</v>
      </c>
      <c r="R100" s="8" t="s">
        <v>49</v>
      </c>
      <c r="S100" s="8" t="s">
        <v>50</v>
      </c>
      <c r="T100" s="9"/>
      <c r="U100" s="9"/>
      <c r="V100" s="9"/>
      <c r="W100" s="9">
        <v>112</v>
      </c>
      <c r="X100" s="6"/>
      <c r="Y100" s="6"/>
      <c r="Z100" s="6"/>
      <c r="AA100" s="6"/>
      <c r="AB100" s="6">
        <v>112</v>
      </c>
      <c r="AC100" s="6"/>
      <c r="AD100" s="6"/>
      <c r="AE100" s="6"/>
      <c r="AF100" s="6">
        <f t="shared" si="4"/>
        <v>224</v>
      </c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>
        <f>SUM(AG100:AR100)</f>
        <v>0</v>
      </c>
      <c r="AT100" s="6">
        <v>59</v>
      </c>
      <c r="AU100" s="6">
        <f>AF100+AS100</f>
        <v>224</v>
      </c>
      <c r="AV100" s="23">
        <v>2688</v>
      </c>
      <c r="AW100" s="6">
        <f>AT100*AU100</f>
        <v>13216</v>
      </c>
      <c r="AX100" s="6"/>
      <c r="AY100" s="41" t="s">
        <v>51</v>
      </c>
    </row>
    <row r="101" spans="1:51" s="2" customFormat="1" x14ac:dyDescent="0.2">
      <c r="A101" s="41">
        <v>200</v>
      </c>
      <c r="B101" s="6" t="s">
        <v>36</v>
      </c>
      <c r="C101" s="6" t="s">
        <v>37</v>
      </c>
      <c r="D101" s="6" t="s">
        <v>38</v>
      </c>
      <c r="E101" s="7">
        <v>43199</v>
      </c>
      <c r="F101" s="6"/>
      <c r="G101" s="8" t="s">
        <v>128</v>
      </c>
      <c r="H101" s="8" t="s">
        <v>129</v>
      </c>
      <c r="I101" s="6" t="s">
        <v>41</v>
      </c>
      <c r="J101" s="8" t="s">
        <v>42</v>
      </c>
      <c r="K101" s="6" t="s">
        <v>128</v>
      </c>
      <c r="L101" s="8" t="s">
        <v>129</v>
      </c>
      <c r="M101" s="6" t="s">
        <v>121</v>
      </c>
      <c r="N101" s="8" t="s">
        <v>122</v>
      </c>
      <c r="O101" s="6" t="s">
        <v>46</v>
      </c>
      <c r="P101" s="8" t="s">
        <v>116</v>
      </c>
      <c r="Q101" s="6" t="s">
        <v>48</v>
      </c>
      <c r="R101" s="8" t="s">
        <v>49</v>
      </c>
      <c r="S101" s="8" t="s">
        <v>50</v>
      </c>
      <c r="T101" s="9"/>
      <c r="U101" s="9"/>
      <c r="V101" s="9"/>
      <c r="W101" s="9">
        <v>138</v>
      </c>
      <c r="X101" s="6"/>
      <c r="Y101" s="6"/>
      <c r="Z101" s="6"/>
      <c r="AA101" s="6"/>
      <c r="AB101" s="6">
        <v>138</v>
      </c>
      <c r="AC101" s="6"/>
      <c r="AD101" s="6"/>
      <c r="AE101" s="6"/>
      <c r="AF101" s="6">
        <f t="shared" si="4"/>
        <v>276</v>
      </c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>
        <f>SUM(AG101:AR101)</f>
        <v>0</v>
      </c>
      <c r="AT101" s="6">
        <v>59</v>
      </c>
      <c r="AU101" s="6">
        <f>AF101+AS101</f>
        <v>276</v>
      </c>
      <c r="AV101" s="23">
        <v>3312</v>
      </c>
      <c r="AW101" s="6">
        <f>AT101*AU101</f>
        <v>16284</v>
      </c>
      <c r="AX101" s="6"/>
      <c r="AY101" s="41" t="s">
        <v>51</v>
      </c>
    </row>
    <row r="102" spans="1:51" s="2" customFormat="1" x14ac:dyDescent="0.2">
      <c r="A102" s="39">
        <v>200</v>
      </c>
      <c r="B102" s="4" t="s">
        <v>36</v>
      </c>
      <c r="C102" s="4" t="s">
        <v>37</v>
      </c>
      <c r="D102" s="4" t="s">
        <v>38</v>
      </c>
      <c r="E102" s="5">
        <v>43000</v>
      </c>
      <c r="F102" s="4" t="s">
        <v>39</v>
      </c>
      <c r="G102" s="4" t="s">
        <v>104</v>
      </c>
      <c r="H102" s="4" t="s">
        <v>105</v>
      </c>
      <c r="I102" s="4" t="s">
        <v>106</v>
      </c>
      <c r="J102" s="4" t="s">
        <v>42</v>
      </c>
      <c r="K102" s="4" t="s">
        <v>104</v>
      </c>
      <c r="L102" s="4" t="s">
        <v>105</v>
      </c>
      <c r="M102" s="4" t="s">
        <v>107</v>
      </c>
      <c r="N102" s="4" t="s">
        <v>108</v>
      </c>
      <c r="O102" s="4" t="s">
        <v>46</v>
      </c>
      <c r="P102" s="4" t="s">
        <v>47</v>
      </c>
      <c r="Q102" s="4" t="s">
        <v>48</v>
      </c>
      <c r="R102" s="4" t="s">
        <v>49</v>
      </c>
      <c r="S102" s="4" t="s">
        <v>50</v>
      </c>
      <c r="T102" s="4">
        <v>0</v>
      </c>
      <c r="U102" s="4">
        <v>0</v>
      </c>
      <c r="V102" s="4">
        <v>600</v>
      </c>
      <c r="W102" s="4">
        <v>0</v>
      </c>
      <c r="X102" s="4">
        <v>0</v>
      </c>
      <c r="Y102" s="4">
        <v>0</v>
      </c>
      <c r="Z102" s="4">
        <v>600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f t="shared" si="4"/>
        <v>1200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43.76</v>
      </c>
      <c r="AU102" s="4">
        <v>1200</v>
      </c>
      <c r="AV102" s="22">
        <v>0</v>
      </c>
      <c r="AW102" s="4">
        <v>52512</v>
      </c>
      <c r="AX102" s="4">
        <v>2.12</v>
      </c>
      <c r="AY102" s="39" t="s">
        <v>51</v>
      </c>
    </row>
    <row r="103" spans="1:51" s="2" customFormat="1" x14ac:dyDescent="0.2">
      <c r="A103" s="41">
        <v>200</v>
      </c>
      <c r="B103" s="6" t="s">
        <v>36</v>
      </c>
      <c r="C103" s="6" t="s">
        <v>37</v>
      </c>
      <c r="D103" s="6" t="s">
        <v>38</v>
      </c>
      <c r="E103" s="7">
        <v>43000</v>
      </c>
      <c r="F103" s="6" t="s">
        <v>39</v>
      </c>
      <c r="G103" s="8" t="s">
        <v>104</v>
      </c>
      <c r="H103" s="8" t="s">
        <v>105</v>
      </c>
      <c r="I103" s="6" t="s">
        <v>106</v>
      </c>
      <c r="J103" s="8" t="s">
        <v>42</v>
      </c>
      <c r="K103" s="6" t="s">
        <v>104</v>
      </c>
      <c r="L103" s="8" t="s">
        <v>105</v>
      </c>
      <c r="M103" s="6" t="s">
        <v>107</v>
      </c>
      <c r="N103" s="8" t="s">
        <v>108</v>
      </c>
      <c r="O103" s="6" t="s">
        <v>46</v>
      </c>
      <c r="P103" s="8" t="s">
        <v>47</v>
      </c>
      <c r="Q103" s="6" t="s">
        <v>48</v>
      </c>
      <c r="R103" s="8" t="s">
        <v>49</v>
      </c>
      <c r="S103" s="8" t="s">
        <v>50</v>
      </c>
      <c r="T103" s="9">
        <v>0</v>
      </c>
      <c r="U103" s="9">
        <v>0</v>
      </c>
      <c r="V103" s="9">
        <v>0</v>
      </c>
      <c r="W103" s="9">
        <v>0</v>
      </c>
      <c r="X103" s="6">
        <v>0</v>
      </c>
      <c r="Y103" s="6">
        <v>0</v>
      </c>
      <c r="Z103" s="6">
        <v>600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f t="shared" si="4"/>
        <v>600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43.76</v>
      </c>
      <c r="AU103" s="6">
        <v>1200</v>
      </c>
      <c r="AV103" s="23">
        <v>0</v>
      </c>
      <c r="AW103" s="6">
        <v>52512</v>
      </c>
      <c r="AX103" s="6">
        <v>2.12</v>
      </c>
      <c r="AY103" s="41" t="s">
        <v>51</v>
      </c>
    </row>
    <row r="104" spans="1:51" s="2" customFormat="1" x14ac:dyDescent="0.2">
      <c r="A104" s="39">
        <v>200</v>
      </c>
      <c r="B104" s="4" t="s">
        <v>36</v>
      </c>
      <c r="C104" s="4" t="s">
        <v>37</v>
      </c>
      <c r="D104" s="4" t="s">
        <v>38</v>
      </c>
      <c r="E104" s="5">
        <v>43000</v>
      </c>
      <c r="F104" s="4" t="s">
        <v>39</v>
      </c>
      <c r="G104" s="4" t="s">
        <v>104</v>
      </c>
      <c r="H104" s="4" t="s">
        <v>105</v>
      </c>
      <c r="I104" s="4" t="s">
        <v>106</v>
      </c>
      <c r="J104" s="4" t="s">
        <v>42</v>
      </c>
      <c r="K104" s="4" t="s">
        <v>104</v>
      </c>
      <c r="L104" s="4" t="s">
        <v>105</v>
      </c>
      <c r="M104" s="4" t="s">
        <v>87</v>
      </c>
      <c r="N104" s="4" t="s">
        <v>88</v>
      </c>
      <c r="O104" s="4" t="s">
        <v>46</v>
      </c>
      <c r="P104" s="4" t="s">
        <v>47</v>
      </c>
      <c r="Q104" s="4" t="s">
        <v>48</v>
      </c>
      <c r="R104" s="4" t="s">
        <v>49</v>
      </c>
      <c r="S104" s="4" t="s">
        <v>50</v>
      </c>
      <c r="T104" s="4">
        <v>0</v>
      </c>
      <c r="U104" s="4">
        <v>0</v>
      </c>
      <c r="V104" s="4">
        <v>400</v>
      </c>
      <c r="W104" s="4">
        <v>0</v>
      </c>
      <c r="X104" s="4">
        <v>0</v>
      </c>
      <c r="Y104" s="4">
        <v>0</v>
      </c>
      <c r="Z104" s="4">
        <v>400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f t="shared" si="4"/>
        <v>800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42.86</v>
      </c>
      <c r="AU104" s="4">
        <v>800</v>
      </c>
      <c r="AV104" s="22">
        <v>8640</v>
      </c>
      <c r="AW104" s="4">
        <v>34288</v>
      </c>
      <c r="AX104" s="4">
        <v>2.1800000000000002</v>
      </c>
      <c r="AY104" s="39" t="s">
        <v>51</v>
      </c>
    </row>
    <row r="105" spans="1:51" s="31" customFormat="1" x14ac:dyDescent="0.2">
      <c r="A105" s="40">
        <v>200</v>
      </c>
      <c r="B105" s="26" t="s">
        <v>36</v>
      </c>
      <c r="C105" s="26" t="s">
        <v>37</v>
      </c>
      <c r="D105" s="26" t="s">
        <v>38</v>
      </c>
      <c r="E105" s="27">
        <v>43199</v>
      </c>
      <c r="F105" s="26"/>
      <c r="G105" s="28" t="s">
        <v>104</v>
      </c>
      <c r="H105" s="28" t="s">
        <v>105</v>
      </c>
      <c r="I105" s="26" t="s">
        <v>106</v>
      </c>
      <c r="J105" s="28" t="s">
        <v>42</v>
      </c>
      <c r="K105" s="26" t="s">
        <v>104</v>
      </c>
      <c r="L105" s="28" t="s">
        <v>105</v>
      </c>
      <c r="M105" s="26" t="s">
        <v>149</v>
      </c>
      <c r="N105" s="28" t="s">
        <v>150</v>
      </c>
      <c r="O105" s="26" t="s">
        <v>46</v>
      </c>
      <c r="P105" s="28" t="s">
        <v>116</v>
      </c>
      <c r="Q105" s="26" t="s">
        <v>48</v>
      </c>
      <c r="R105" s="28" t="s">
        <v>49</v>
      </c>
      <c r="S105" s="28" t="s">
        <v>50</v>
      </c>
      <c r="T105" s="16"/>
      <c r="U105" s="16"/>
      <c r="V105" s="16">
        <v>500</v>
      </c>
      <c r="W105" s="16"/>
      <c r="X105" s="26"/>
      <c r="Y105" s="26"/>
      <c r="Z105" s="26">
        <v>0</v>
      </c>
      <c r="AA105" s="26"/>
      <c r="AB105" s="26"/>
      <c r="AC105" s="26"/>
      <c r="AD105" s="26"/>
      <c r="AE105" s="26"/>
      <c r="AF105" s="26">
        <f t="shared" si="4"/>
        <v>500</v>
      </c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>
        <f>SUM(AG105:AR105)</f>
        <v>0</v>
      </c>
      <c r="AT105" s="26">
        <v>49</v>
      </c>
      <c r="AU105" s="26">
        <f>AF105+AS105</f>
        <v>500</v>
      </c>
      <c r="AV105" s="29">
        <v>5400</v>
      </c>
      <c r="AW105" s="26">
        <f>AT105*AU105</f>
        <v>24500</v>
      </c>
      <c r="AX105" s="26"/>
      <c r="AY105" s="40" t="s">
        <v>51</v>
      </c>
    </row>
    <row r="106" spans="1:51" s="31" customFormat="1" x14ac:dyDescent="0.2">
      <c r="A106" s="40">
        <v>200</v>
      </c>
      <c r="B106" s="26" t="s">
        <v>36</v>
      </c>
      <c r="C106" s="26" t="s">
        <v>37</v>
      </c>
      <c r="D106" s="26" t="s">
        <v>38</v>
      </c>
      <c r="E106" s="27">
        <v>43199</v>
      </c>
      <c r="F106" s="26"/>
      <c r="G106" s="28" t="s">
        <v>104</v>
      </c>
      <c r="H106" s="28" t="s">
        <v>105</v>
      </c>
      <c r="I106" s="26" t="s">
        <v>106</v>
      </c>
      <c r="J106" s="28" t="s">
        <v>42</v>
      </c>
      <c r="K106" s="26" t="s">
        <v>104</v>
      </c>
      <c r="L106" s="28" t="s">
        <v>105</v>
      </c>
      <c r="M106" s="26" t="s">
        <v>161</v>
      </c>
      <c r="N106" s="28" t="s">
        <v>150</v>
      </c>
      <c r="O106" s="26" t="s">
        <v>46</v>
      </c>
      <c r="P106" s="28" t="s">
        <v>116</v>
      </c>
      <c r="Q106" s="26" t="s">
        <v>48</v>
      </c>
      <c r="R106" s="28" t="s">
        <v>49</v>
      </c>
      <c r="S106" s="28" t="s">
        <v>50</v>
      </c>
      <c r="T106" s="16"/>
      <c r="U106" s="16"/>
      <c r="V106" s="16">
        <v>0</v>
      </c>
      <c r="W106" s="16"/>
      <c r="X106" s="26"/>
      <c r="Y106" s="26"/>
      <c r="Z106" s="26">
        <v>700</v>
      </c>
      <c r="AA106" s="26"/>
      <c r="AB106" s="26"/>
      <c r="AC106" s="26"/>
      <c r="AD106" s="26"/>
      <c r="AE106" s="26"/>
      <c r="AF106" s="26">
        <f t="shared" si="4"/>
        <v>700</v>
      </c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>
        <f>SUM(AG106:AR106)</f>
        <v>0</v>
      </c>
      <c r="AT106" s="26">
        <v>49</v>
      </c>
      <c r="AU106" s="26">
        <f>AF106+AS106</f>
        <v>700</v>
      </c>
      <c r="AV106" s="29">
        <v>7560.0000000000009</v>
      </c>
      <c r="AW106" s="26">
        <f>AT106*AU106</f>
        <v>34300</v>
      </c>
      <c r="AX106" s="26"/>
      <c r="AY106" s="40" t="s">
        <v>51</v>
      </c>
    </row>
    <row r="107" spans="1:51" s="2" customFormat="1" x14ac:dyDescent="0.2">
      <c r="A107" s="39">
        <v>200</v>
      </c>
      <c r="B107" s="4" t="s">
        <v>36</v>
      </c>
      <c r="C107" s="4" t="s">
        <v>37</v>
      </c>
      <c r="D107" s="4" t="s">
        <v>38</v>
      </c>
      <c r="E107" s="5">
        <v>43000</v>
      </c>
      <c r="F107" s="4" t="s">
        <v>39</v>
      </c>
      <c r="G107" s="4" t="s">
        <v>76</v>
      </c>
      <c r="H107" s="4" t="s">
        <v>77</v>
      </c>
      <c r="I107" s="4" t="s">
        <v>78</v>
      </c>
      <c r="J107" s="4" t="s">
        <v>79</v>
      </c>
      <c r="K107" s="4" t="s">
        <v>76</v>
      </c>
      <c r="L107" s="4" t="s">
        <v>77</v>
      </c>
      <c r="M107" s="4" t="s">
        <v>82</v>
      </c>
      <c r="N107" s="4" t="s">
        <v>83</v>
      </c>
      <c r="O107" s="4" t="s">
        <v>46</v>
      </c>
      <c r="P107" s="4" t="s">
        <v>47</v>
      </c>
      <c r="Q107" s="4" t="s">
        <v>48</v>
      </c>
      <c r="R107" s="4" t="s">
        <v>49</v>
      </c>
      <c r="S107" s="4" t="s">
        <v>50</v>
      </c>
      <c r="T107" s="4">
        <v>0</v>
      </c>
      <c r="U107" s="4">
        <v>0</v>
      </c>
      <c r="V107" s="4">
        <v>0</v>
      </c>
      <c r="W107" s="4">
        <v>0</v>
      </c>
      <c r="X107" s="4">
        <v>304</v>
      </c>
      <c r="Y107" s="4">
        <v>0</v>
      </c>
      <c r="Z107" s="4">
        <v>0</v>
      </c>
      <c r="AA107" s="4">
        <v>0</v>
      </c>
      <c r="AB107" s="4">
        <v>0</v>
      </c>
      <c r="AC107" s="4">
        <v>304</v>
      </c>
      <c r="AD107" s="4">
        <v>0</v>
      </c>
      <c r="AE107" s="4">
        <v>304</v>
      </c>
      <c r="AF107" s="4">
        <f t="shared" si="4"/>
        <v>912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48.34</v>
      </c>
      <c r="AU107" s="4">
        <v>912</v>
      </c>
      <c r="AV107" s="22">
        <v>12038.4</v>
      </c>
      <c r="AW107" s="4">
        <v>44086.080000000002</v>
      </c>
      <c r="AX107" s="4">
        <v>2.94</v>
      </c>
      <c r="AY107" s="39" t="s">
        <v>51</v>
      </c>
    </row>
    <row r="108" spans="1:51" s="2" customFormat="1" x14ac:dyDescent="0.2">
      <c r="A108" s="39">
        <v>200</v>
      </c>
      <c r="B108" s="4" t="s">
        <v>36</v>
      </c>
      <c r="C108" s="4" t="s">
        <v>37</v>
      </c>
      <c r="D108" s="4" t="s">
        <v>38</v>
      </c>
      <c r="E108" s="5">
        <v>43000</v>
      </c>
      <c r="F108" s="4" t="s">
        <v>39</v>
      </c>
      <c r="G108" s="4" t="s">
        <v>76</v>
      </c>
      <c r="H108" s="4" t="s">
        <v>77</v>
      </c>
      <c r="I108" s="4" t="s">
        <v>78</v>
      </c>
      <c r="J108" s="4" t="s">
        <v>79</v>
      </c>
      <c r="K108" s="4" t="s">
        <v>76</v>
      </c>
      <c r="L108" s="4" t="s">
        <v>77</v>
      </c>
      <c r="M108" s="4" t="s">
        <v>80</v>
      </c>
      <c r="N108" s="4" t="s">
        <v>81</v>
      </c>
      <c r="O108" s="4" t="s">
        <v>46</v>
      </c>
      <c r="P108" s="4" t="s">
        <v>47</v>
      </c>
      <c r="Q108" s="4" t="s">
        <v>48</v>
      </c>
      <c r="R108" s="4" t="s">
        <v>49</v>
      </c>
      <c r="S108" s="4" t="s">
        <v>50</v>
      </c>
      <c r="T108" s="4">
        <v>0</v>
      </c>
      <c r="U108" s="4">
        <v>0</v>
      </c>
      <c r="V108" s="4">
        <v>0</v>
      </c>
      <c r="W108" s="4">
        <v>0</v>
      </c>
      <c r="X108" s="4">
        <v>200</v>
      </c>
      <c r="Y108" s="4">
        <v>0</v>
      </c>
      <c r="Z108" s="4">
        <v>0</v>
      </c>
      <c r="AA108" s="4">
        <v>0</v>
      </c>
      <c r="AB108" s="4">
        <v>0</v>
      </c>
      <c r="AC108" s="4">
        <v>200</v>
      </c>
      <c r="AD108" s="4">
        <v>0</v>
      </c>
      <c r="AE108" s="4">
        <v>200</v>
      </c>
      <c r="AF108" s="4">
        <f t="shared" si="4"/>
        <v>600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53.81</v>
      </c>
      <c r="AU108" s="4">
        <v>600</v>
      </c>
      <c r="AV108" s="22">
        <v>7200</v>
      </c>
      <c r="AW108" s="4">
        <v>32286</v>
      </c>
      <c r="AX108" s="4">
        <v>2.94</v>
      </c>
      <c r="AY108" s="39" t="s">
        <v>51</v>
      </c>
    </row>
    <row r="109" spans="1:51" s="31" customFormat="1" x14ac:dyDescent="0.2">
      <c r="A109" s="40">
        <v>200</v>
      </c>
      <c r="B109" s="26" t="s">
        <v>36</v>
      </c>
      <c r="C109" s="26" t="s">
        <v>37</v>
      </c>
      <c r="D109" s="26" t="s">
        <v>38</v>
      </c>
      <c r="E109" s="27">
        <v>43000</v>
      </c>
      <c r="F109" s="26" t="s">
        <v>39</v>
      </c>
      <c r="G109" s="28" t="s">
        <v>76</v>
      </c>
      <c r="H109" s="28" t="s">
        <v>77</v>
      </c>
      <c r="I109" s="26" t="s">
        <v>78</v>
      </c>
      <c r="J109" s="28" t="s">
        <v>79</v>
      </c>
      <c r="K109" s="26" t="s">
        <v>76</v>
      </c>
      <c r="L109" s="28" t="s">
        <v>77</v>
      </c>
      <c r="M109" s="26" t="s">
        <v>82</v>
      </c>
      <c r="N109" s="28" t="s">
        <v>83</v>
      </c>
      <c r="O109" s="26" t="s">
        <v>46</v>
      </c>
      <c r="P109" s="28" t="s">
        <v>47</v>
      </c>
      <c r="Q109" s="26" t="s">
        <v>48</v>
      </c>
      <c r="R109" s="28" t="s">
        <v>49</v>
      </c>
      <c r="S109" s="28" t="s">
        <v>50</v>
      </c>
      <c r="T109" s="16">
        <v>0</v>
      </c>
      <c r="U109" s="16">
        <v>0</v>
      </c>
      <c r="V109" s="16">
        <v>0</v>
      </c>
      <c r="W109" s="16">
        <v>0</v>
      </c>
      <c r="X109" s="26">
        <v>0</v>
      </c>
      <c r="Y109" s="26">
        <v>0</v>
      </c>
      <c r="Z109" s="26">
        <v>304</v>
      </c>
      <c r="AA109" s="26">
        <v>0</v>
      </c>
      <c r="AB109" s="26">
        <v>0</v>
      </c>
      <c r="AC109" s="26">
        <v>304</v>
      </c>
      <c r="AD109" s="26">
        <v>0</v>
      </c>
      <c r="AE109" s="26">
        <v>304</v>
      </c>
      <c r="AF109" s="26">
        <f t="shared" si="4"/>
        <v>912</v>
      </c>
      <c r="AG109" s="26">
        <v>0</v>
      </c>
      <c r="AH109" s="26">
        <v>0</v>
      </c>
      <c r="AI109" s="26">
        <v>0</v>
      </c>
      <c r="AJ109" s="26">
        <v>0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48.34</v>
      </c>
      <c r="AU109" s="26">
        <v>912</v>
      </c>
      <c r="AV109" s="29">
        <v>12038.4</v>
      </c>
      <c r="AW109" s="26">
        <v>44086.080000000002</v>
      </c>
      <c r="AX109" s="26">
        <v>2.94</v>
      </c>
      <c r="AY109" s="40" t="s">
        <v>51</v>
      </c>
    </row>
    <row r="110" spans="1:51" s="2" customFormat="1" x14ac:dyDescent="0.2">
      <c r="A110" s="41">
        <v>200</v>
      </c>
      <c r="B110" s="6" t="s">
        <v>36</v>
      </c>
      <c r="C110" s="6" t="s">
        <v>37</v>
      </c>
      <c r="D110" s="6" t="s">
        <v>38</v>
      </c>
      <c r="E110" s="7">
        <v>43000</v>
      </c>
      <c r="F110" s="6" t="s">
        <v>39</v>
      </c>
      <c r="G110" s="8" t="s">
        <v>76</v>
      </c>
      <c r="H110" s="8" t="s">
        <v>77</v>
      </c>
      <c r="I110" s="6" t="s">
        <v>78</v>
      </c>
      <c r="J110" s="8" t="s">
        <v>79</v>
      </c>
      <c r="K110" s="6" t="s">
        <v>76</v>
      </c>
      <c r="L110" s="8" t="s">
        <v>77</v>
      </c>
      <c r="M110" s="6" t="s">
        <v>80</v>
      </c>
      <c r="N110" s="8" t="s">
        <v>81</v>
      </c>
      <c r="O110" s="6" t="s">
        <v>46</v>
      </c>
      <c r="P110" s="8" t="s">
        <v>47</v>
      </c>
      <c r="Q110" s="6" t="s">
        <v>48</v>
      </c>
      <c r="R110" s="8" t="s">
        <v>49</v>
      </c>
      <c r="S110" s="8" t="s">
        <v>50</v>
      </c>
      <c r="T110" s="9">
        <v>0</v>
      </c>
      <c r="U110" s="9">
        <v>0</v>
      </c>
      <c r="V110" s="9">
        <v>0</v>
      </c>
      <c r="W110" s="9">
        <v>0</v>
      </c>
      <c r="X110" s="6">
        <v>0</v>
      </c>
      <c r="Y110" s="6">
        <v>0</v>
      </c>
      <c r="Z110" s="6">
        <v>200</v>
      </c>
      <c r="AA110" s="6">
        <v>0</v>
      </c>
      <c r="AB110" s="6">
        <v>0</v>
      </c>
      <c r="AC110" s="6">
        <v>200</v>
      </c>
      <c r="AD110" s="6">
        <v>0</v>
      </c>
      <c r="AE110" s="6">
        <v>200</v>
      </c>
      <c r="AF110" s="6">
        <f t="shared" si="4"/>
        <v>600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53.81</v>
      </c>
      <c r="AU110" s="6">
        <v>600</v>
      </c>
      <c r="AV110" s="23">
        <v>7200</v>
      </c>
      <c r="AW110" s="6">
        <v>32286</v>
      </c>
      <c r="AX110" s="6">
        <v>2.94</v>
      </c>
      <c r="AY110" s="41" t="s">
        <v>51</v>
      </c>
    </row>
    <row r="111" spans="1:51" s="31" customFormat="1" x14ac:dyDescent="0.2">
      <c r="A111" s="40">
        <v>200</v>
      </c>
      <c r="B111" s="26" t="s">
        <v>36</v>
      </c>
      <c r="C111" s="26" t="s">
        <v>37</v>
      </c>
      <c r="D111" s="26" t="s">
        <v>38</v>
      </c>
      <c r="E111" s="27">
        <v>43199</v>
      </c>
      <c r="F111" s="26"/>
      <c r="G111" s="28" t="s">
        <v>143</v>
      </c>
      <c r="H111" s="28" t="s">
        <v>144</v>
      </c>
      <c r="I111" s="26" t="s">
        <v>41</v>
      </c>
      <c r="J111" s="28" t="s">
        <v>42</v>
      </c>
      <c r="K111" s="26" t="s">
        <v>143</v>
      </c>
      <c r="L111" s="28" t="s">
        <v>144</v>
      </c>
      <c r="M111" s="26" t="s">
        <v>130</v>
      </c>
      <c r="N111" s="28" t="s">
        <v>131</v>
      </c>
      <c r="O111" s="26" t="s">
        <v>46</v>
      </c>
      <c r="P111" s="28" t="s">
        <v>116</v>
      </c>
      <c r="Q111" s="26" t="s">
        <v>48</v>
      </c>
      <c r="R111" s="28" t="s">
        <v>49</v>
      </c>
      <c r="S111" s="28" t="s">
        <v>50</v>
      </c>
      <c r="T111" s="16"/>
      <c r="U111" s="16"/>
      <c r="V111" s="16">
        <v>490</v>
      </c>
      <c r="W111" s="16"/>
      <c r="X111" s="26"/>
      <c r="Y111" s="26">
        <v>490</v>
      </c>
      <c r="Z111" s="26"/>
      <c r="AA111" s="26"/>
      <c r="AB111" s="26"/>
      <c r="AC111" s="26"/>
      <c r="AD111" s="26"/>
      <c r="AE111" s="26"/>
      <c r="AF111" s="26">
        <f t="shared" si="4"/>
        <v>980</v>
      </c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>
        <f>SUM(AG111:AR111)</f>
        <v>0</v>
      </c>
      <c r="AT111" s="26">
        <v>54</v>
      </c>
      <c r="AU111" s="26">
        <f>AF111+AS111</f>
        <v>980</v>
      </c>
      <c r="AV111" s="29">
        <v>12936</v>
      </c>
      <c r="AW111" s="26">
        <f>AT111*AU111</f>
        <v>52920</v>
      </c>
      <c r="AX111" s="26"/>
      <c r="AY111" s="40" t="s">
        <v>51</v>
      </c>
    </row>
    <row r="112" spans="1:51" s="2" customFormat="1" x14ac:dyDescent="0.2">
      <c r="A112" s="41">
        <v>200</v>
      </c>
      <c r="B112" s="6" t="s">
        <v>36</v>
      </c>
      <c r="C112" s="6" t="s">
        <v>37</v>
      </c>
      <c r="D112" s="6" t="s">
        <v>38</v>
      </c>
      <c r="E112" s="7">
        <v>43199</v>
      </c>
      <c r="F112" s="6"/>
      <c r="G112" s="8" t="s">
        <v>143</v>
      </c>
      <c r="H112" s="8" t="s">
        <v>144</v>
      </c>
      <c r="I112" s="6" t="s">
        <v>41</v>
      </c>
      <c r="J112" s="8" t="s">
        <v>42</v>
      </c>
      <c r="K112" s="6" t="s">
        <v>143</v>
      </c>
      <c r="L112" s="8" t="s">
        <v>144</v>
      </c>
      <c r="M112" s="6" t="s">
        <v>123</v>
      </c>
      <c r="N112" s="8" t="s">
        <v>124</v>
      </c>
      <c r="O112" s="6" t="s">
        <v>46</v>
      </c>
      <c r="P112" s="8" t="s">
        <v>116</v>
      </c>
      <c r="Q112" s="6" t="s">
        <v>48</v>
      </c>
      <c r="R112" s="8" t="s">
        <v>49</v>
      </c>
      <c r="S112" s="8" t="s">
        <v>50</v>
      </c>
      <c r="T112" s="9"/>
      <c r="U112" s="9"/>
      <c r="V112" s="9">
        <v>26</v>
      </c>
      <c r="W112" s="9"/>
      <c r="X112" s="6"/>
      <c r="Y112" s="6">
        <v>300</v>
      </c>
      <c r="Z112" s="6"/>
      <c r="AA112" s="6"/>
      <c r="AB112" s="6"/>
      <c r="AC112" s="6"/>
      <c r="AD112" s="6"/>
      <c r="AE112" s="6"/>
      <c r="AF112" s="6">
        <f t="shared" si="4"/>
        <v>326</v>
      </c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>
        <f>SUM(AG112:AR112)</f>
        <v>0</v>
      </c>
      <c r="AT112" s="6">
        <v>50.5</v>
      </c>
      <c r="AU112" s="6">
        <f>AF112+AS112</f>
        <v>326</v>
      </c>
      <c r="AV112" s="23">
        <v>4694.4000000000005</v>
      </c>
      <c r="AW112" s="6">
        <f>AT112*AU112</f>
        <v>16463</v>
      </c>
      <c r="AX112" s="6"/>
      <c r="AY112" s="41" t="s">
        <v>51</v>
      </c>
    </row>
    <row r="113" spans="1:51" s="2" customFormat="1" x14ac:dyDescent="0.2">
      <c r="A113" s="41">
        <v>200</v>
      </c>
      <c r="B113" s="6" t="s">
        <v>36</v>
      </c>
      <c r="C113" s="6" t="s">
        <v>37</v>
      </c>
      <c r="D113" s="6" t="s">
        <v>38</v>
      </c>
      <c r="E113" s="7">
        <v>43199</v>
      </c>
      <c r="F113" s="6"/>
      <c r="G113" s="8" t="s">
        <v>143</v>
      </c>
      <c r="H113" s="8" t="s">
        <v>144</v>
      </c>
      <c r="I113" s="6" t="s">
        <v>41</v>
      </c>
      <c r="J113" s="8" t="s">
        <v>42</v>
      </c>
      <c r="K113" s="6" t="s">
        <v>143</v>
      </c>
      <c r="L113" s="8" t="s">
        <v>144</v>
      </c>
      <c r="M113" s="6" t="s">
        <v>132</v>
      </c>
      <c r="N113" s="8" t="s">
        <v>59</v>
      </c>
      <c r="O113" s="6" t="s">
        <v>46</v>
      </c>
      <c r="P113" s="8" t="s">
        <v>116</v>
      </c>
      <c r="Q113" s="6" t="s">
        <v>48</v>
      </c>
      <c r="R113" s="8" t="s">
        <v>49</v>
      </c>
      <c r="S113" s="8" t="s">
        <v>50</v>
      </c>
      <c r="T113" s="9"/>
      <c r="U113" s="9"/>
      <c r="V113" s="9">
        <v>274</v>
      </c>
      <c r="W113" s="9"/>
      <c r="X113" s="6"/>
      <c r="Y113" s="6"/>
      <c r="Z113" s="6"/>
      <c r="AA113" s="6"/>
      <c r="AB113" s="6"/>
      <c r="AC113" s="6"/>
      <c r="AD113" s="6"/>
      <c r="AE113" s="6"/>
      <c r="AF113" s="6">
        <f t="shared" si="4"/>
        <v>274</v>
      </c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>
        <f>SUM(AG113:AR113)</f>
        <v>0</v>
      </c>
      <c r="AT113" s="6">
        <v>50.5</v>
      </c>
      <c r="AU113" s="6">
        <f>AF113+AS113</f>
        <v>274</v>
      </c>
      <c r="AV113" s="23">
        <v>3945.6</v>
      </c>
      <c r="AW113" s="6">
        <f>AT113*AU113</f>
        <v>13837</v>
      </c>
      <c r="AX113" s="6"/>
      <c r="AY113" s="41" t="s">
        <v>51</v>
      </c>
    </row>
    <row r="114" spans="1:51" s="2" customFormat="1" x14ac:dyDescent="0.2">
      <c r="A114" s="41">
        <v>200</v>
      </c>
      <c r="B114" s="6" t="s">
        <v>36</v>
      </c>
      <c r="C114" s="6" t="s">
        <v>37</v>
      </c>
      <c r="D114" s="6" t="s">
        <v>38</v>
      </c>
      <c r="E114" s="7">
        <v>43199</v>
      </c>
      <c r="F114" s="6"/>
      <c r="G114" s="8" t="s">
        <v>143</v>
      </c>
      <c r="H114" s="8" t="s">
        <v>144</v>
      </c>
      <c r="I114" s="6" t="s">
        <v>41</v>
      </c>
      <c r="J114" s="8" t="s">
        <v>42</v>
      </c>
      <c r="K114" s="6" t="s">
        <v>143</v>
      </c>
      <c r="L114" s="8" t="s">
        <v>144</v>
      </c>
      <c r="M114" s="6" t="s">
        <v>121</v>
      </c>
      <c r="N114" s="8" t="s">
        <v>122</v>
      </c>
      <c r="O114" s="6" t="s">
        <v>46</v>
      </c>
      <c r="P114" s="8" t="s">
        <v>116</v>
      </c>
      <c r="Q114" s="6" t="s">
        <v>48</v>
      </c>
      <c r="R114" s="8" t="s">
        <v>49</v>
      </c>
      <c r="S114" s="8" t="s">
        <v>50</v>
      </c>
      <c r="T114" s="9"/>
      <c r="U114" s="9"/>
      <c r="V114" s="9">
        <v>250</v>
      </c>
      <c r="W114" s="9"/>
      <c r="X114" s="6"/>
      <c r="Y114" s="6">
        <v>250</v>
      </c>
      <c r="Z114" s="6"/>
      <c r="AA114" s="6"/>
      <c r="AB114" s="6"/>
      <c r="AC114" s="6"/>
      <c r="AD114" s="6"/>
      <c r="AE114" s="6"/>
      <c r="AF114" s="6">
        <f t="shared" si="4"/>
        <v>500</v>
      </c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>
        <f>SUM(AG114:AR114)</f>
        <v>0</v>
      </c>
      <c r="AT114" s="6">
        <v>59</v>
      </c>
      <c r="AU114" s="6">
        <f>AF114+AS114</f>
        <v>500</v>
      </c>
      <c r="AV114" s="23">
        <v>6000</v>
      </c>
      <c r="AW114" s="6">
        <f>AT114*AU114</f>
        <v>29500</v>
      </c>
      <c r="AX114" s="6"/>
      <c r="AY114" s="41" t="s">
        <v>51</v>
      </c>
    </row>
    <row r="115" spans="1:51" s="2" customFormat="1" x14ac:dyDescent="0.2">
      <c r="A115" s="39">
        <v>200</v>
      </c>
      <c r="B115" s="4" t="s">
        <v>36</v>
      </c>
      <c r="C115" s="4" t="s">
        <v>37</v>
      </c>
      <c r="D115" s="4" t="s">
        <v>38</v>
      </c>
      <c r="E115" s="5">
        <v>43000</v>
      </c>
      <c r="F115" s="4" t="s">
        <v>39</v>
      </c>
      <c r="G115" s="4" t="s">
        <v>40</v>
      </c>
      <c r="H115" s="4" t="s">
        <v>43</v>
      </c>
      <c r="I115" s="4" t="s">
        <v>41</v>
      </c>
      <c r="J115" s="4" t="s">
        <v>42</v>
      </c>
      <c r="K115" s="4" t="s">
        <v>40</v>
      </c>
      <c r="L115" s="4" t="s">
        <v>43</v>
      </c>
      <c r="M115" s="4" t="s">
        <v>52</v>
      </c>
      <c r="N115" s="4" t="s">
        <v>53</v>
      </c>
      <c r="O115" s="4" t="s">
        <v>46</v>
      </c>
      <c r="P115" s="4" t="s">
        <v>47</v>
      </c>
      <c r="Q115" s="4" t="s">
        <v>48</v>
      </c>
      <c r="R115" s="4" t="s">
        <v>49</v>
      </c>
      <c r="S115" s="4" t="s">
        <v>50</v>
      </c>
      <c r="T115" s="4">
        <v>0</v>
      </c>
      <c r="U115" s="4">
        <v>0</v>
      </c>
      <c r="V115" s="4">
        <v>0</v>
      </c>
      <c r="W115" s="4">
        <v>400</v>
      </c>
      <c r="X115" s="4">
        <v>0</v>
      </c>
      <c r="Y115" s="4">
        <v>400</v>
      </c>
      <c r="Z115" s="4">
        <v>0</v>
      </c>
      <c r="AA115" s="4">
        <v>0</v>
      </c>
      <c r="AB115" s="4">
        <v>400</v>
      </c>
      <c r="AC115" s="4">
        <v>400</v>
      </c>
      <c r="AD115" s="4">
        <v>0</v>
      </c>
      <c r="AE115" s="4">
        <v>0</v>
      </c>
      <c r="AF115" s="4">
        <f t="shared" si="4"/>
        <v>1600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46.51</v>
      </c>
      <c r="AU115" s="4">
        <v>1600</v>
      </c>
      <c r="AV115" s="22">
        <v>21120</v>
      </c>
      <c r="AW115" s="4">
        <v>74416</v>
      </c>
      <c r="AX115" s="4">
        <v>0.61</v>
      </c>
      <c r="AY115" s="39" t="s">
        <v>51</v>
      </c>
    </row>
    <row r="116" spans="1:51" s="2" customFormat="1" x14ac:dyDescent="0.2">
      <c r="A116" s="39">
        <v>200</v>
      </c>
      <c r="B116" s="4" t="s">
        <v>36</v>
      </c>
      <c r="C116" s="4" t="s">
        <v>37</v>
      </c>
      <c r="D116" s="4" t="s">
        <v>38</v>
      </c>
      <c r="E116" s="5">
        <v>43000</v>
      </c>
      <c r="F116" s="4" t="s">
        <v>39</v>
      </c>
      <c r="G116" s="4" t="s">
        <v>40</v>
      </c>
      <c r="H116" s="4" t="s">
        <v>43</v>
      </c>
      <c r="I116" s="4" t="s">
        <v>41</v>
      </c>
      <c r="J116" s="4" t="s">
        <v>42</v>
      </c>
      <c r="K116" s="4" t="s">
        <v>40</v>
      </c>
      <c r="L116" s="4" t="s">
        <v>43</v>
      </c>
      <c r="M116" s="4" t="s">
        <v>54</v>
      </c>
      <c r="N116" s="4" t="s">
        <v>55</v>
      </c>
      <c r="O116" s="4" t="s">
        <v>46</v>
      </c>
      <c r="P116" s="4" t="s">
        <v>47</v>
      </c>
      <c r="Q116" s="4" t="s">
        <v>48</v>
      </c>
      <c r="R116" s="4" t="s">
        <v>49</v>
      </c>
      <c r="S116" s="4" t="s">
        <v>50</v>
      </c>
      <c r="T116" s="4">
        <v>0</v>
      </c>
      <c r="U116" s="4">
        <v>0</v>
      </c>
      <c r="V116" s="4">
        <v>0</v>
      </c>
      <c r="W116" s="4">
        <v>410</v>
      </c>
      <c r="X116" s="4">
        <v>0</v>
      </c>
      <c r="Y116" s="4">
        <v>410</v>
      </c>
      <c r="Z116" s="4">
        <v>0</v>
      </c>
      <c r="AA116" s="4">
        <v>0</v>
      </c>
      <c r="AB116" s="4">
        <v>410</v>
      </c>
      <c r="AC116" s="4">
        <v>410</v>
      </c>
      <c r="AD116" s="4">
        <v>0</v>
      </c>
      <c r="AE116" s="4">
        <v>0</v>
      </c>
      <c r="AF116" s="4">
        <f t="shared" si="4"/>
        <v>1640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46.51</v>
      </c>
      <c r="AU116" s="4">
        <v>1640</v>
      </c>
      <c r="AV116" s="22">
        <v>21648</v>
      </c>
      <c r="AW116" s="4">
        <v>76276.399999999994</v>
      </c>
      <c r="AX116" s="4">
        <v>0.61</v>
      </c>
      <c r="AY116" s="39" t="s">
        <v>51</v>
      </c>
    </row>
    <row r="117" spans="1:51" s="31" customFormat="1" x14ac:dyDescent="0.2">
      <c r="A117" s="40">
        <v>200</v>
      </c>
      <c r="B117" s="26" t="s">
        <v>36</v>
      </c>
      <c r="C117" s="26" t="s">
        <v>37</v>
      </c>
      <c r="D117" s="26" t="s">
        <v>38</v>
      </c>
      <c r="E117" s="27">
        <v>43199</v>
      </c>
      <c r="F117" s="26"/>
      <c r="G117" s="28" t="s">
        <v>40</v>
      </c>
      <c r="H117" s="28" t="s">
        <v>43</v>
      </c>
      <c r="I117" s="26" t="s">
        <v>41</v>
      </c>
      <c r="J117" s="28" t="s">
        <v>42</v>
      </c>
      <c r="K117" s="26" t="s">
        <v>40</v>
      </c>
      <c r="L117" s="28" t="s">
        <v>43</v>
      </c>
      <c r="M117" s="26" t="s">
        <v>114</v>
      </c>
      <c r="N117" s="28" t="s">
        <v>115</v>
      </c>
      <c r="O117" s="26" t="s">
        <v>46</v>
      </c>
      <c r="P117" s="28" t="s">
        <v>116</v>
      </c>
      <c r="Q117" s="26" t="s">
        <v>117</v>
      </c>
      <c r="R117" s="28" t="s">
        <v>49</v>
      </c>
      <c r="S117" s="28" t="s">
        <v>50</v>
      </c>
      <c r="T117" s="16"/>
      <c r="U117" s="16">
        <v>0</v>
      </c>
      <c r="V117" s="16"/>
      <c r="W117" s="16"/>
      <c r="X117" s="26"/>
      <c r="Y117" s="26"/>
      <c r="Z117" s="26"/>
      <c r="AA117" s="26"/>
      <c r="AB117" s="26"/>
      <c r="AC117" s="26"/>
      <c r="AD117" s="26"/>
      <c r="AE117" s="26"/>
      <c r="AF117" s="26">
        <f t="shared" si="4"/>
        <v>0</v>
      </c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>
        <f t="shared" ref="AS117:AS123" si="5">SUM(AG117:AR117)</f>
        <v>0</v>
      </c>
      <c r="AT117" s="26">
        <v>53</v>
      </c>
      <c r="AU117" s="26">
        <f t="shared" ref="AU117:AU123" si="6">AF117+AS117</f>
        <v>0</v>
      </c>
      <c r="AV117" s="29">
        <v>0</v>
      </c>
      <c r="AW117" s="26">
        <f t="shared" ref="AW117:AW123" si="7">AT117*AU117</f>
        <v>0</v>
      </c>
      <c r="AX117" s="26"/>
      <c r="AY117" s="40" t="s">
        <v>51</v>
      </c>
    </row>
    <row r="118" spans="1:51" s="31" customFormat="1" x14ac:dyDescent="0.2">
      <c r="A118" s="40">
        <v>200</v>
      </c>
      <c r="B118" s="26" t="s">
        <v>36</v>
      </c>
      <c r="C118" s="26" t="s">
        <v>37</v>
      </c>
      <c r="D118" s="26" t="s">
        <v>38</v>
      </c>
      <c r="E118" s="27">
        <v>43199</v>
      </c>
      <c r="F118" s="26"/>
      <c r="G118" s="28" t="s">
        <v>40</v>
      </c>
      <c r="H118" s="28" t="s">
        <v>43</v>
      </c>
      <c r="I118" s="26" t="s">
        <v>41</v>
      </c>
      <c r="J118" s="28" t="s">
        <v>42</v>
      </c>
      <c r="K118" s="26" t="s">
        <v>40</v>
      </c>
      <c r="L118" s="28" t="s">
        <v>43</v>
      </c>
      <c r="M118" s="26" t="s">
        <v>118</v>
      </c>
      <c r="N118" s="28" t="s">
        <v>119</v>
      </c>
      <c r="O118" s="26" t="s">
        <v>46</v>
      </c>
      <c r="P118" s="28" t="s">
        <v>116</v>
      </c>
      <c r="Q118" s="26" t="s">
        <v>48</v>
      </c>
      <c r="R118" s="28" t="s">
        <v>49</v>
      </c>
      <c r="S118" s="28" t="s">
        <v>50</v>
      </c>
      <c r="T118" s="16"/>
      <c r="U118" s="16">
        <v>0</v>
      </c>
      <c r="V118" s="16"/>
      <c r="W118" s="16"/>
      <c r="X118" s="26"/>
      <c r="Y118" s="26"/>
      <c r="Z118" s="26"/>
      <c r="AA118" s="26"/>
      <c r="AB118" s="26"/>
      <c r="AC118" s="26"/>
      <c r="AD118" s="26"/>
      <c r="AE118" s="26"/>
      <c r="AF118" s="26">
        <f t="shared" si="4"/>
        <v>0</v>
      </c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>
        <f t="shared" si="5"/>
        <v>0</v>
      </c>
      <c r="AT118" s="26">
        <v>53</v>
      </c>
      <c r="AU118" s="26">
        <f t="shared" si="6"/>
        <v>0</v>
      </c>
      <c r="AV118" s="29">
        <v>0</v>
      </c>
      <c r="AW118" s="26">
        <f t="shared" si="7"/>
        <v>0</v>
      </c>
      <c r="AX118" s="26"/>
      <c r="AY118" s="40" t="s">
        <v>51</v>
      </c>
    </row>
    <row r="119" spans="1:51" s="31" customFormat="1" x14ac:dyDescent="0.2">
      <c r="A119" s="40">
        <v>200</v>
      </c>
      <c r="B119" s="26" t="s">
        <v>36</v>
      </c>
      <c r="C119" s="26" t="s">
        <v>37</v>
      </c>
      <c r="D119" s="26" t="s">
        <v>38</v>
      </c>
      <c r="E119" s="27">
        <v>43199</v>
      </c>
      <c r="F119" s="26"/>
      <c r="G119" s="28" t="s">
        <v>40</v>
      </c>
      <c r="H119" s="28" t="s">
        <v>43</v>
      </c>
      <c r="I119" s="26" t="s">
        <v>41</v>
      </c>
      <c r="J119" s="28" t="s">
        <v>42</v>
      </c>
      <c r="K119" s="26" t="s">
        <v>40</v>
      </c>
      <c r="L119" s="28" t="s">
        <v>43</v>
      </c>
      <c r="M119" s="26" t="s">
        <v>127</v>
      </c>
      <c r="N119" s="28" t="s">
        <v>83</v>
      </c>
      <c r="O119" s="26" t="s">
        <v>46</v>
      </c>
      <c r="P119" s="28" t="s">
        <v>116</v>
      </c>
      <c r="Q119" s="26" t="s">
        <v>117</v>
      </c>
      <c r="R119" s="28" t="s">
        <v>49</v>
      </c>
      <c r="S119" s="28" t="s">
        <v>50</v>
      </c>
      <c r="T119" s="16"/>
      <c r="U119" s="16">
        <v>0</v>
      </c>
      <c r="V119" s="16"/>
      <c r="W119" s="16"/>
      <c r="X119" s="26">
        <v>841</v>
      </c>
      <c r="Y119" s="26"/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/>
      <c r="AF119" s="26">
        <f t="shared" si="4"/>
        <v>841</v>
      </c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>
        <f t="shared" si="5"/>
        <v>0</v>
      </c>
      <c r="AT119" s="26">
        <v>53</v>
      </c>
      <c r="AU119" s="26">
        <f t="shared" si="6"/>
        <v>841</v>
      </c>
      <c r="AV119" s="29">
        <v>11101.199999999999</v>
      </c>
      <c r="AW119" s="26">
        <f t="shared" si="7"/>
        <v>44573</v>
      </c>
      <c r="AX119" s="26"/>
      <c r="AY119" s="40" t="s">
        <v>51</v>
      </c>
    </row>
    <row r="120" spans="1:51" s="31" customFormat="1" x14ac:dyDescent="0.2">
      <c r="A120" s="40">
        <v>200</v>
      </c>
      <c r="B120" s="26" t="s">
        <v>36</v>
      </c>
      <c r="C120" s="26" t="s">
        <v>37</v>
      </c>
      <c r="D120" s="26" t="s">
        <v>38</v>
      </c>
      <c r="E120" s="27">
        <v>43199</v>
      </c>
      <c r="F120" s="26"/>
      <c r="G120" s="28" t="s">
        <v>40</v>
      </c>
      <c r="H120" s="28" t="s">
        <v>43</v>
      </c>
      <c r="I120" s="26" t="s">
        <v>41</v>
      </c>
      <c r="J120" s="28" t="s">
        <v>42</v>
      </c>
      <c r="K120" s="26" t="s">
        <v>40</v>
      </c>
      <c r="L120" s="28" t="s">
        <v>43</v>
      </c>
      <c r="M120" s="26" t="s">
        <v>82</v>
      </c>
      <c r="N120" s="28" t="s">
        <v>83</v>
      </c>
      <c r="O120" s="26" t="s">
        <v>46</v>
      </c>
      <c r="P120" s="28" t="s">
        <v>116</v>
      </c>
      <c r="Q120" s="26" t="s">
        <v>117</v>
      </c>
      <c r="R120" s="28" t="s">
        <v>49</v>
      </c>
      <c r="S120" s="28" t="s">
        <v>50</v>
      </c>
      <c r="T120" s="16"/>
      <c r="U120" s="16">
        <v>0</v>
      </c>
      <c r="V120" s="16"/>
      <c r="W120" s="16"/>
      <c r="X120" s="26">
        <v>0</v>
      </c>
      <c r="Y120" s="26"/>
      <c r="Z120" s="26">
        <v>841</v>
      </c>
      <c r="AA120" s="26">
        <v>841</v>
      </c>
      <c r="AB120" s="26">
        <v>841</v>
      </c>
      <c r="AC120" s="26">
        <v>841</v>
      </c>
      <c r="AD120" s="26">
        <v>841</v>
      </c>
      <c r="AE120" s="26"/>
      <c r="AF120" s="26">
        <f t="shared" si="4"/>
        <v>4205</v>
      </c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>
        <f t="shared" si="5"/>
        <v>0</v>
      </c>
      <c r="AT120" s="26">
        <v>53</v>
      </c>
      <c r="AU120" s="26">
        <f t="shared" si="6"/>
        <v>4205</v>
      </c>
      <c r="AV120" s="29">
        <v>55506</v>
      </c>
      <c r="AW120" s="26">
        <f t="shared" si="7"/>
        <v>222865</v>
      </c>
      <c r="AX120" s="26"/>
      <c r="AY120" s="40" t="s">
        <v>51</v>
      </c>
    </row>
    <row r="121" spans="1:51" s="15" customFormat="1" x14ac:dyDescent="0.2">
      <c r="A121" s="42">
        <v>200</v>
      </c>
      <c r="B121" s="11" t="s">
        <v>36</v>
      </c>
      <c r="C121" s="11" t="s">
        <v>37</v>
      </c>
      <c r="D121" s="11" t="s">
        <v>38</v>
      </c>
      <c r="E121" s="12">
        <v>43199</v>
      </c>
      <c r="F121" s="11"/>
      <c r="G121" s="13" t="s">
        <v>40</v>
      </c>
      <c r="H121" s="13" t="s">
        <v>43</v>
      </c>
      <c r="I121" s="11" t="s">
        <v>41</v>
      </c>
      <c r="J121" s="13" t="s">
        <v>42</v>
      </c>
      <c r="K121" s="11" t="s">
        <v>40</v>
      </c>
      <c r="L121" s="13" t="s">
        <v>43</v>
      </c>
      <c r="M121" s="20" t="s">
        <v>114</v>
      </c>
      <c r="N121" s="13" t="s">
        <v>115</v>
      </c>
      <c r="O121" s="11" t="s">
        <v>46</v>
      </c>
      <c r="P121" s="13" t="s">
        <v>116</v>
      </c>
      <c r="Q121" s="11" t="s">
        <v>117</v>
      </c>
      <c r="R121" s="13" t="s">
        <v>49</v>
      </c>
      <c r="S121" s="13" t="s">
        <v>50</v>
      </c>
      <c r="T121" s="14"/>
      <c r="U121" s="14">
        <v>177</v>
      </c>
      <c r="V121" s="14"/>
      <c r="W121" s="14"/>
      <c r="X121" s="11"/>
      <c r="Y121" s="11"/>
      <c r="Z121" s="11"/>
      <c r="AA121" s="11"/>
      <c r="AB121" s="11"/>
      <c r="AC121" s="11"/>
      <c r="AD121" s="11"/>
      <c r="AE121" s="11"/>
      <c r="AF121" s="11">
        <f t="shared" si="4"/>
        <v>177</v>
      </c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>
        <f t="shared" si="5"/>
        <v>0</v>
      </c>
      <c r="AT121" s="11">
        <v>54.6</v>
      </c>
      <c r="AU121" s="11">
        <f t="shared" si="6"/>
        <v>177</v>
      </c>
      <c r="AV121" s="24">
        <v>2336.4</v>
      </c>
      <c r="AW121" s="11">
        <f t="shared" si="7"/>
        <v>9664.2000000000007</v>
      </c>
      <c r="AX121" s="11"/>
      <c r="AY121" s="42" t="s">
        <v>51</v>
      </c>
    </row>
    <row r="122" spans="1:51" s="15" customFormat="1" x14ac:dyDescent="0.2">
      <c r="A122" s="42">
        <v>200</v>
      </c>
      <c r="B122" s="11" t="s">
        <v>36</v>
      </c>
      <c r="C122" s="11" t="s">
        <v>37</v>
      </c>
      <c r="D122" s="11" t="s">
        <v>38</v>
      </c>
      <c r="E122" s="12">
        <v>43199</v>
      </c>
      <c r="F122" s="11"/>
      <c r="G122" s="13" t="s">
        <v>40</v>
      </c>
      <c r="H122" s="13" t="s">
        <v>43</v>
      </c>
      <c r="I122" s="11" t="s">
        <v>41</v>
      </c>
      <c r="J122" s="13" t="s">
        <v>42</v>
      </c>
      <c r="K122" s="11" t="s">
        <v>40</v>
      </c>
      <c r="L122" s="13" t="s">
        <v>43</v>
      </c>
      <c r="M122" s="20" t="s">
        <v>118</v>
      </c>
      <c r="N122" s="13" t="s">
        <v>119</v>
      </c>
      <c r="O122" s="11" t="s">
        <v>46</v>
      </c>
      <c r="P122" s="13" t="s">
        <v>116</v>
      </c>
      <c r="Q122" s="11" t="s">
        <v>48</v>
      </c>
      <c r="R122" s="13" t="s">
        <v>49</v>
      </c>
      <c r="S122" s="13" t="s">
        <v>50</v>
      </c>
      <c r="T122" s="14"/>
      <c r="U122" s="14">
        <v>303</v>
      </c>
      <c r="V122" s="14"/>
      <c r="W122" s="14"/>
      <c r="X122" s="11"/>
      <c r="Y122" s="11"/>
      <c r="Z122" s="11"/>
      <c r="AA122" s="11"/>
      <c r="AB122" s="11"/>
      <c r="AC122" s="11"/>
      <c r="AD122" s="11"/>
      <c r="AE122" s="11"/>
      <c r="AF122" s="11">
        <f t="shared" si="4"/>
        <v>303</v>
      </c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>
        <f t="shared" si="5"/>
        <v>0</v>
      </c>
      <c r="AT122" s="11">
        <v>54.6</v>
      </c>
      <c r="AU122" s="11">
        <f t="shared" si="6"/>
        <v>303</v>
      </c>
      <c r="AV122" s="24">
        <v>3999.6</v>
      </c>
      <c r="AW122" s="11">
        <f t="shared" si="7"/>
        <v>16543.8</v>
      </c>
      <c r="AX122" s="11"/>
      <c r="AY122" s="42" t="s">
        <v>51</v>
      </c>
    </row>
    <row r="123" spans="1:51" s="15" customFormat="1" x14ac:dyDescent="0.2">
      <c r="A123" s="42">
        <v>200</v>
      </c>
      <c r="B123" s="11" t="s">
        <v>36</v>
      </c>
      <c r="C123" s="11" t="s">
        <v>37</v>
      </c>
      <c r="D123" s="11" t="s">
        <v>38</v>
      </c>
      <c r="E123" s="12">
        <v>43199</v>
      </c>
      <c r="F123" s="11"/>
      <c r="G123" s="13" t="s">
        <v>40</v>
      </c>
      <c r="H123" s="13" t="s">
        <v>43</v>
      </c>
      <c r="I123" s="11" t="s">
        <v>41</v>
      </c>
      <c r="J123" s="13" t="s">
        <v>42</v>
      </c>
      <c r="K123" s="11" t="s">
        <v>40</v>
      </c>
      <c r="L123" s="13" t="s">
        <v>43</v>
      </c>
      <c r="M123" s="20" t="s">
        <v>82</v>
      </c>
      <c r="N123" s="13" t="s">
        <v>83</v>
      </c>
      <c r="O123" s="11" t="s">
        <v>46</v>
      </c>
      <c r="P123" s="13" t="s">
        <v>116</v>
      </c>
      <c r="Q123" s="11" t="s">
        <v>117</v>
      </c>
      <c r="R123" s="13" t="s">
        <v>49</v>
      </c>
      <c r="S123" s="13" t="s">
        <v>50</v>
      </c>
      <c r="T123" s="14"/>
      <c r="U123" s="14">
        <v>50</v>
      </c>
      <c r="V123" s="14"/>
      <c r="W123" s="14"/>
      <c r="X123" s="11"/>
      <c r="Y123" s="11"/>
      <c r="Z123" s="11"/>
      <c r="AA123" s="11"/>
      <c r="AB123" s="11"/>
      <c r="AC123" s="11"/>
      <c r="AD123" s="11"/>
      <c r="AE123" s="11"/>
      <c r="AF123" s="11">
        <f t="shared" si="4"/>
        <v>50</v>
      </c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>
        <f t="shared" si="5"/>
        <v>0</v>
      </c>
      <c r="AT123" s="11">
        <v>54.6</v>
      </c>
      <c r="AU123" s="11">
        <f t="shared" si="6"/>
        <v>50</v>
      </c>
      <c r="AV123" s="24">
        <v>660</v>
      </c>
      <c r="AW123" s="11">
        <f t="shared" si="7"/>
        <v>2730</v>
      </c>
      <c r="AX123" s="11"/>
      <c r="AY123" s="42" t="s">
        <v>51</v>
      </c>
    </row>
    <row r="124" spans="1:51" s="2" customFormat="1" x14ac:dyDescent="0.2">
      <c r="A124" s="39">
        <v>200</v>
      </c>
      <c r="B124" s="4" t="s">
        <v>36</v>
      </c>
      <c r="C124" s="4" t="s">
        <v>37</v>
      </c>
      <c r="D124" s="4" t="s">
        <v>38</v>
      </c>
      <c r="E124" s="5">
        <v>43000</v>
      </c>
      <c r="F124" s="4" t="s">
        <v>39</v>
      </c>
      <c r="G124" s="4" t="s">
        <v>40</v>
      </c>
      <c r="H124" s="4" t="s">
        <v>43</v>
      </c>
      <c r="I124" s="4" t="s">
        <v>41</v>
      </c>
      <c r="J124" s="4" t="s">
        <v>42</v>
      </c>
      <c r="K124" s="4" t="s">
        <v>40</v>
      </c>
      <c r="L124" s="4" t="s">
        <v>43</v>
      </c>
      <c r="M124" s="4" t="s">
        <v>44</v>
      </c>
      <c r="N124" s="4" t="s">
        <v>45</v>
      </c>
      <c r="O124" s="4" t="s">
        <v>46</v>
      </c>
      <c r="P124" s="4" t="s">
        <v>47</v>
      </c>
      <c r="Q124" s="4" t="s">
        <v>48</v>
      </c>
      <c r="R124" s="4" t="s">
        <v>49</v>
      </c>
      <c r="S124" s="4" t="s">
        <v>50</v>
      </c>
      <c r="T124" s="4">
        <v>0</v>
      </c>
      <c r="U124" s="4">
        <v>0</v>
      </c>
      <c r="V124" s="4">
        <v>0</v>
      </c>
      <c r="W124" s="4">
        <v>250</v>
      </c>
      <c r="X124" s="4">
        <v>0</v>
      </c>
      <c r="Y124" s="4">
        <v>250</v>
      </c>
      <c r="Z124" s="4">
        <v>0</v>
      </c>
      <c r="AA124" s="4">
        <v>0</v>
      </c>
      <c r="AB124" s="4">
        <v>250</v>
      </c>
      <c r="AC124" s="4">
        <v>250</v>
      </c>
      <c r="AD124" s="4">
        <v>0</v>
      </c>
      <c r="AE124" s="4">
        <v>0</v>
      </c>
      <c r="AF124" s="4">
        <f t="shared" si="4"/>
        <v>1000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50.16</v>
      </c>
      <c r="AU124" s="4">
        <v>1000</v>
      </c>
      <c r="AV124" s="22">
        <v>12000</v>
      </c>
      <c r="AW124" s="4">
        <v>50160</v>
      </c>
      <c r="AX124" s="4">
        <v>0.61</v>
      </c>
      <c r="AY124" s="39" t="s">
        <v>51</v>
      </c>
    </row>
    <row r="125" spans="1:51" s="2" customFormat="1" x14ac:dyDescent="0.2">
      <c r="A125" s="41">
        <v>200</v>
      </c>
      <c r="B125" s="6" t="s">
        <v>36</v>
      </c>
      <c r="C125" s="6" t="s">
        <v>37</v>
      </c>
      <c r="D125" s="6" t="s">
        <v>38</v>
      </c>
      <c r="E125" s="7">
        <v>43000</v>
      </c>
      <c r="F125" s="6" t="s">
        <v>39</v>
      </c>
      <c r="G125" s="8" t="s">
        <v>40</v>
      </c>
      <c r="H125" s="8" t="s">
        <v>43</v>
      </c>
      <c r="I125" s="6" t="s">
        <v>41</v>
      </c>
      <c r="J125" s="8" t="s">
        <v>42</v>
      </c>
      <c r="K125" s="6" t="s">
        <v>40</v>
      </c>
      <c r="L125" s="8" t="s">
        <v>43</v>
      </c>
      <c r="M125" s="6" t="s">
        <v>44</v>
      </c>
      <c r="N125" s="8" t="s">
        <v>45</v>
      </c>
      <c r="O125" s="6" t="s">
        <v>46</v>
      </c>
      <c r="P125" s="8" t="s">
        <v>47</v>
      </c>
      <c r="Q125" s="6" t="s">
        <v>48</v>
      </c>
      <c r="R125" s="8" t="s">
        <v>49</v>
      </c>
      <c r="S125" s="8" t="s">
        <v>50</v>
      </c>
      <c r="T125" s="9">
        <v>0</v>
      </c>
      <c r="U125" s="9">
        <v>0</v>
      </c>
      <c r="V125" s="9">
        <v>0</v>
      </c>
      <c r="W125" s="9">
        <v>0</v>
      </c>
      <c r="X125" s="6">
        <v>200</v>
      </c>
      <c r="Y125" s="6">
        <v>0</v>
      </c>
      <c r="Z125" s="6">
        <v>200</v>
      </c>
      <c r="AA125" s="6">
        <v>200</v>
      </c>
      <c r="AB125" s="6">
        <v>200</v>
      </c>
      <c r="AC125" s="6">
        <v>200</v>
      </c>
      <c r="AD125" s="6">
        <v>200</v>
      </c>
      <c r="AE125" s="6">
        <v>0</v>
      </c>
      <c r="AF125" s="6">
        <f t="shared" si="4"/>
        <v>1200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57</v>
      </c>
      <c r="AU125" s="6">
        <v>1000</v>
      </c>
      <c r="AV125" s="23">
        <v>12000</v>
      </c>
      <c r="AW125" s="6">
        <v>50160</v>
      </c>
      <c r="AX125" s="6">
        <v>0.61</v>
      </c>
      <c r="AY125" s="41" t="s">
        <v>51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B125"/>
  <sheetViews>
    <sheetView showGridLines="0" workbookViewId="0">
      <selection activeCell="E13" sqref="E13"/>
    </sheetView>
  </sheetViews>
  <sheetFormatPr baseColWidth="10" defaultRowHeight="12.75" x14ac:dyDescent="0.2"/>
  <cols>
    <col min="1" max="1" width="15.140625" style="1" customWidth="1"/>
    <col min="2" max="2" width="6.140625" style="43" customWidth="1"/>
    <col min="3" max="3" width="14.28515625" style="1" customWidth="1"/>
    <col min="4" max="4" width="6" style="1" customWidth="1"/>
    <col min="5" max="5" width="15" style="1" customWidth="1"/>
    <col min="6" max="6" width="10.28515625" style="1" customWidth="1"/>
    <col min="7" max="7" width="3.28515625" style="1" customWidth="1"/>
    <col min="8" max="8" width="7.140625" style="1" bestFit="1" customWidth="1"/>
    <col min="9" max="9" width="17.7109375" style="1" customWidth="1"/>
    <col min="10" max="10" width="4.85546875" style="1" customWidth="1"/>
    <col min="11" max="11" width="8.140625" style="1" customWidth="1"/>
    <col min="12" max="12" width="7.140625" style="1" customWidth="1"/>
    <col min="13" max="13" width="15.28515625" style="1" customWidth="1"/>
    <col min="14" max="14" width="14.140625" style="1" customWidth="1"/>
    <col min="15" max="15" width="12.42578125" style="1" customWidth="1"/>
    <col min="16" max="16" width="3.7109375" style="1" customWidth="1"/>
    <col min="17" max="17" width="5.7109375" style="1" customWidth="1"/>
    <col min="18" max="18" width="5" style="1" customWidth="1"/>
    <col min="19" max="21" width="12.28515625" style="1" customWidth="1"/>
    <col min="22" max="23" width="6.140625" style="1" customWidth="1"/>
    <col min="24" max="24" width="6.42578125" style="1" customWidth="1"/>
    <col min="25" max="25" width="6.140625" style="1" customWidth="1"/>
    <col min="26" max="26" width="6.5703125" style="1" customWidth="1"/>
    <col min="27" max="27" width="5.85546875" style="1" customWidth="1"/>
    <col min="28" max="28" width="5.28515625" style="1" customWidth="1"/>
    <col min="29" max="29" width="6.28515625" style="1" customWidth="1"/>
    <col min="30" max="30" width="6.140625" style="1" customWidth="1"/>
    <col min="31" max="31" width="6" style="1" customWidth="1"/>
    <col min="32" max="32" width="6.42578125" style="1" customWidth="1"/>
    <col min="33" max="33" width="5.5703125" style="1" customWidth="1"/>
    <col min="34" max="34" width="10.5703125" style="1" customWidth="1"/>
    <col min="35" max="36" width="6.140625" style="1" customWidth="1"/>
    <col min="37" max="37" width="6.42578125" style="1" customWidth="1"/>
    <col min="38" max="38" width="6.140625" style="1" customWidth="1"/>
    <col min="39" max="39" width="6.5703125" style="1" customWidth="1"/>
    <col min="40" max="40" width="5.85546875" style="1" customWidth="1"/>
    <col min="41" max="41" width="5.28515625" style="1" customWidth="1"/>
    <col min="42" max="42" width="6.28515625" style="1" customWidth="1"/>
    <col min="43" max="43" width="6.140625" style="1" customWidth="1"/>
    <col min="44" max="44" width="6" style="1" customWidth="1"/>
    <col min="45" max="45" width="6.42578125" style="1" customWidth="1"/>
    <col min="46" max="46" width="5.5703125" style="1" customWidth="1"/>
    <col min="47" max="47" width="16.5703125" style="1" customWidth="1"/>
    <col min="48" max="48" width="12" style="1" customWidth="1"/>
    <col min="49" max="49" width="10.28515625" style="1" customWidth="1"/>
    <col min="50" max="50" width="12.5703125" style="25" customWidth="1"/>
    <col min="51" max="51" width="11.7109375" style="1" customWidth="1"/>
    <col min="52" max="52" width="14.140625" style="1" customWidth="1"/>
    <col min="53" max="53" width="9.42578125" style="43" customWidth="1"/>
    <col min="54" max="54" width="12.5703125" style="37" customWidth="1"/>
    <col min="55" max="16384" width="11.42578125" style="1"/>
  </cols>
  <sheetData>
    <row r="2" spans="1:54" x14ac:dyDescent="0.2">
      <c r="A2" s="3" t="s">
        <v>112</v>
      </c>
      <c r="B2" s="38" t="s">
        <v>0</v>
      </c>
      <c r="C2" s="3" t="s">
        <v>1</v>
      </c>
      <c r="D2" s="3" t="s">
        <v>2</v>
      </c>
      <c r="E2" s="3" t="s">
        <v>1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154</v>
      </c>
      <c r="N2" s="3" t="s">
        <v>10</v>
      </c>
      <c r="O2" s="3" t="s">
        <v>1</v>
      </c>
      <c r="P2" s="3" t="s">
        <v>11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113</v>
      </c>
      <c r="V2" s="3" t="s">
        <v>16</v>
      </c>
      <c r="W2" s="3" t="s">
        <v>17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  <c r="AF2" s="3" t="s">
        <v>26</v>
      </c>
      <c r="AG2" s="3" t="s">
        <v>27</v>
      </c>
      <c r="AH2" s="3" t="s">
        <v>28</v>
      </c>
      <c r="AI2" s="3" t="s">
        <v>16</v>
      </c>
      <c r="AJ2" s="3" t="s">
        <v>17</v>
      </c>
      <c r="AK2" s="3" t="s">
        <v>18</v>
      </c>
      <c r="AL2" s="3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3" t="s">
        <v>25</v>
      </c>
      <c r="AS2" s="3" t="s">
        <v>26</v>
      </c>
      <c r="AT2" s="3" t="s">
        <v>27</v>
      </c>
      <c r="AU2" s="3" t="s">
        <v>29</v>
      </c>
      <c r="AV2" s="3" t="s">
        <v>30</v>
      </c>
      <c r="AW2" s="3" t="s">
        <v>31</v>
      </c>
      <c r="AX2" s="21" t="s">
        <v>32</v>
      </c>
      <c r="AY2" s="3" t="s">
        <v>33</v>
      </c>
      <c r="AZ2" s="3" t="s">
        <v>34</v>
      </c>
      <c r="BA2" s="38" t="s">
        <v>35</v>
      </c>
      <c r="BB2" s="32" t="s">
        <v>151</v>
      </c>
    </row>
    <row r="3" spans="1:54" x14ac:dyDescent="0.2">
      <c r="A3" s="4" t="s">
        <v>152</v>
      </c>
      <c r="B3" s="39">
        <v>200</v>
      </c>
      <c r="C3" s="4" t="s">
        <v>36</v>
      </c>
      <c r="D3" s="4" t="s">
        <v>37</v>
      </c>
      <c r="E3" s="4" t="s">
        <v>38</v>
      </c>
      <c r="F3" s="5">
        <v>43000</v>
      </c>
      <c r="G3" s="4" t="s">
        <v>39</v>
      </c>
      <c r="H3" s="4" t="s">
        <v>71</v>
      </c>
      <c r="I3" s="4" t="s">
        <v>72</v>
      </c>
      <c r="J3" s="4" t="s">
        <v>73</v>
      </c>
      <c r="K3" s="4" t="s">
        <v>42</v>
      </c>
      <c r="L3" s="4" t="s">
        <v>71</v>
      </c>
      <c r="M3" s="4" t="s">
        <v>72</v>
      </c>
      <c r="N3" s="4" t="s">
        <v>74</v>
      </c>
      <c r="O3" s="4" t="s">
        <v>75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 t="s">
        <v>162</v>
      </c>
      <c r="V3" s="4">
        <v>0</v>
      </c>
      <c r="W3" s="4">
        <v>0</v>
      </c>
      <c r="X3" s="4">
        <v>0</v>
      </c>
      <c r="Y3" s="4">
        <v>40</v>
      </c>
      <c r="Z3" s="4">
        <v>0</v>
      </c>
      <c r="AA3" s="4">
        <v>0</v>
      </c>
      <c r="AB3" s="4">
        <v>0</v>
      </c>
      <c r="AC3" s="4">
        <v>40</v>
      </c>
      <c r="AD3" s="4">
        <v>0</v>
      </c>
      <c r="AE3" s="4">
        <v>0</v>
      </c>
      <c r="AF3" s="4">
        <v>0</v>
      </c>
      <c r="AG3" s="4">
        <v>40</v>
      </c>
      <c r="AH3" s="4">
        <f>SUM(V3:AG3)</f>
        <v>120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47.88</v>
      </c>
      <c r="AW3" s="4">
        <v>120</v>
      </c>
      <c r="AX3" s="22">
        <f>AW3*BB3</f>
        <v>1584.0000000000002</v>
      </c>
      <c r="AY3" s="4">
        <v>5745.6</v>
      </c>
      <c r="AZ3" s="4">
        <v>0.87</v>
      </c>
      <c r="BA3" s="39" t="s">
        <v>51</v>
      </c>
      <c r="BB3" s="33">
        <f>2.2*6</f>
        <v>13.200000000000001</v>
      </c>
    </row>
    <row r="4" spans="1:54" x14ac:dyDescent="0.2">
      <c r="A4" s="4" t="s">
        <v>152</v>
      </c>
      <c r="B4" s="39">
        <v>200</v>
      </c>
      <c r="C4" s="4" t="s">
        <v>36</v>
      </c>
      <c r="D4" s="4" t="s">
        <v>37</v>
      </c>
      <c r="E4" s="4" t="s">
        <v>38</v>
      </c>
      <c r="F4" s="5">
        <v>43000</v>
      </c>
      <c r="G4" s="4" t="s">
        <v>39</v>
      </c>
      <c r="H4" s="4" t="s">
        <v>71</v>
      </c>
      <c r="I4" s="4" t="s">
        <v>72</v>
      </c>
      <c r="J4" s="4" t="s">
        <v>73</v>
      </c>
      <c r="K4" s="4" t="s">
        <v>42</v>
      </c>
      <c r="L4" s="4" t="s">
        <v>71</v>
      </c>
      <c r="M4" s="4" t="s">
        <v>72</v>
      </c>
      <c r="N4" s="4" t="s">
        <v>52</v>
      </c>
      <c r="O4" s="4" t="s">
        <v>53</v>
      </c>
      <c r="P4" s="4" t="s">
        <v>46</v>
      </c>
      <c r="Q4" s="4" t="s">
        <v>47</v>
      </c>
      <c r="R4" s="4" t="s">
        <v>48</v>
      </c>
      <c r="S4" s="4" t="s">
        <v>49</v>
      </c>
      <c r="T4" s="4" t="s">
        <v>50</v>
      </c>
      <c r="U4" s="4" t="s">
        <v>162</v>
      </c>
      <c r="V4" s="4">
        <v>0</v>
      </c>
      <c r="W4" s="4">
        <v>0</v>
      </c>
      <c r="X4" s="4">
        <v>0</v>
      </c>
      <c r="Y4" s="4">
        <v>370</v>
      </c>
      <c r="Z4" s="4">
        <v>0</v>
      </c>
      <c r="AA4" s="4">
        <v>370</v>
      </c>
      <c r="AB4" s="4">
        <v>0</v>
      </c>
      <c r="AC4" s="4">
        <v>370</v>
      </c>
      <c r="AD4" s="4">
        <v>0</v>
      </c>
      <c r="AE4" s="4">
        <v>370</v>
      </c>
      <c r="AF4" s="4">
        <v>0</v>
      </c>
      <c r="AG4" s="4">
        <v>370</v>
      </c>
      <c r="AH4" s="4">
        <f t="shared" ref="AH4:AH76" si="0">SUM(V4:AG4)</f>
        <v>1850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47.88</v>
      </c>
      <c r="AW4" s="4">
        <v>1850</v>
      </c>
      <c r="AX4" s="22">
        <f t="shared" ref="AX4:AX67" si="1">AW4*BB4</f>
        <v>24420</v>
      </c>
      <c r="AY4" s="4">
        <v>88578</v>
      </c>
      <c r="AZ4" s="4">
        <v>0.87</v>
      </c>
      <c r="BA4" s="39" t="s">
        <v>51</v>
      </c>
      <c r="BB4" s="33">
        <v>13.2</v>
      </c>
    </row>
    <row r="5" spans="1:54" x14ac:dyDescent="0.2">
      <c r="A5" s="4" t="s">
        <v>152</v>
      </c>
      <c r="B5" s="39">
        <v>200</v>
      </c>
      <c r="C5" s="4" t="s">
        <v>36</v>
      </c>
      <c r="D5" s="4" t="s">
        <v>37</v>
      </c>
      <c r="E5" s="4" t="s">
        <v>38</v>
      </c>
      <c r="F5" s="5">
        <v>43000</v>
      </c>
      <c r="G5" s="4" t="s">
        <v>39</v>
      </c>
      <c r="H5" s="4" t="s">
        <v>71</v>
      </c>
      <c r="I5" s="4" t="s">
        <v>72</v>
      </c>
      <c r="J5" s="4" t="s">
        <v>73</v>
      </c>
      <c r="K5" s="4" t="s">
        <v>42</v>
      </c>
      <c r="L5" s="4" t="s">
        <v>71</v>
      </c>
      <c r="M5" s="4" t="s">
        <v>72</v>
      </c>
      <c r="N5" s="4" t="s">
        <v>54</v>
      </c>
      <c r="O5" s="4" t="s">
        <v>55</v>
      </c>
      <c r="P5" s="4" t="s">
        <v>46</v>
      </c>
      <c r="Q5" s="4" t="s">
        <v>47</v>
      </c>
      <c r="R5" s="4" t="s">
        <v>48</v>
      </c>
      <c r="S5" s="4" t="s">
        <v>49</v>
      </c>
      <c r="T5" s="4" t="s">
        <v>50</v>
      </c>
      <c r="U5" s="4" t="s">
        <v>162</v>
      </c>
      <c r="V5" s="4">
        <v>0</v>
      </c>
      <c r="W5" s="4">
        <v>0</v>
      </c>
      <c r="X5" s="4">
        <v>0</v>
      </c>
      <c r="Y5" s="4">
        <v>398</v>
      </c>
      <c r="Z5" s="4">
        <v>0</v>
      </c>
      <c r="AA5" s="4">
        <v>438</v>
      </c>
      <c r="AB5" s="4">
        <v>0</v>
      </c>
      <c r="AC5" s="4">
        <v>398</v>
      </c>
      <c r="AD5" s="4">
        <v>0</v>
      </c>
      <c r="AE5" s="4">
        <v>438</v>
      </c>
      <c r="AF5" s="4">
        <v>0</v>
      </c>
      <c r="AG5" s="4">
        <v>398</v>
      </c>
      <c r="AH5" s="4">
        <f t="shared" si="0"/>
        <v>2070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47.88</v>
      </c>
      <c r="AW5" s="4">
        <v>2070</v>
      </c>
      <c r="AX5" s="22">
        <f t="shared" si="1"/>
        <v>27324</v>
      </c>
      <c r="AY5" s="4">
        <v>99111.6</v>
      </c>
      <c r="AZ5" s="4">
        <v>0.87</v>
      </c>
      <c r="BA5" s="39" t="s">
        <v>51</v>
      </c>
      <c r="BB5" s="33">
        <v>13.2</v>
      </c>
    </row>
    <row r="6" spans="1:54" x14ac:dyDescent="0.2">
      <c r="A6" s="4" t="s">
        <v>152</v>
      </c>
      <c r="B6" s="39">
        <v>200</v>
      </c>
      <c r="C6" s="4" t="s">
        <v>36</v>
      </c>
      <c r="D6" s="4" t="s">
        <v>37</v>
      </c>
      <c r="E6" s="4" t="s">
        <v>38</v>
      </c>
      <c r="F6" s="5">
        <v>43000</v>
      </c>
      <c r="G6" s="4" t="s">
        <v>39</v>
      </c>
      <c r="H6" s="4" t="s">
        <v>71</v>
      </c>
      <c r="I6" s="4" t="s">
        <v>72</v>
      </c>
      <c r="J6" s="4" t="s">
        <v>73</v>
      </c>
      <c r="K6" s="4" t="s">
        <v>42</v>
      </c>
      <c r="L6" s="4" t="s">
        <v>71</v>
      </c>
      <c r="M6" s="4" t="s">
        <v>72</v>
      </c>
      <c r="N6" s="4" t="s">
        <v>44</v>
      </c>
      <c r="O6" s="4" t="s">
        <v>45</v>
      </c>
      <c r="P6" s="4" t="s">
        <v>46</v>
      </c>
      <c r="Q6" s="4" t="s">
        <v>47</v>
      </c>
      <c r="R6" s="4" t="s">
        <v>48</v>
      </c>
      <c r="S6" s="4" t="s">
        <v>49</v>
      </c>
      <c r="T6" s="4" t="s">
        <v>50</v>
      </c>
      <c r="U6" s="4" t="s">
        <v>163</v>
      </c>
      <c r="V6" s="4">
        <v>0</v>
      </c>
      <c r="W6" s="4">
        <v>0</v>
      </c>
      <c r="X6" s="4">
        <v>0</v>
      </c>
      <c r="Y6" s="4">
        <v>200</v>
      </c>
      <c r="Z6" s="4">
        <v>0</v>
      </c>
      <c r="AA6" s="4">
        <v>200</v>
      </c>
      <c r="AB6" s="4">
        <v>0</v>
      </c>
      <c r="AC6" s="4">
        <v>200</v>
      </c>
      <c r="AD6" s="4">
        <v>0</v>
      </c>
      <c r="AE6" s="4">
        <v>200</v>
      </c>
      <c r="AF6" s="4">
        <v>0</v>
      </c>
      <c r="AG6" s="4">
        <v>200</v>
      </c>
      <c r="AH6" s="4">
        <f t="shared" si="0"/>
        <v>1000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51.53</v>
      </c>
      <c r="AW6" s="4">
        <v>1000</v>
      </c>
      <c r="AX6" s="22">
        <f t="shared" si="1"/>
        <v>12000</v>
      </c>
      <c r="AY6" s="4">
        <v>51530</v>
      </c>
      <c r="AZ6" s="4">
        <v>0.85</v>
      </c>
      <c r="BA6" s="39" t="s">
        <v>51</v>
      </c>
      <c r="BB6" s="33">
        <v>12</v>
      </c>
    </row>
    <row r="7" spans="1:54" s="30" customFormat="1" x14ac:dyDescent="0.2">
      <c r="A7" s="26" t="s">
        <v>153</v>
      </c>
      <c r="B7" s="40">
        <v>200</v>
      </c>
      <c r="C7" s="26" t="s">
        <v>36</v>
      </c>
      <c r="D7" s="26" t="s">
        <v>37</v>
      </c>
      <c r="E7" s="26" t="s">
        <v>38</v>
      </c>
      <c r="F7" s="27">
        <v>43000</v>
      </c>
      <c r="G7" s="26" t="s">
        <v>39</v>
      </c>
      <c r="H7" s="28" t="s">
        <v>71</v>
      </c>
      <c r="I7" s="28" t="s">
        <v>72</v>
      </c>
      <c r="J7" s="26" t="s">
        <v>73</v>
      </c>
      <c r="K7" s="28" t="s">
        <v>42</v>
      </c>
      <c r="L7" s="26" t="s">
        <v>71</v>
      </c>
      <c r="M7" s="28" t="s">
        <v>72</v>
      </c>
      <c r="N7" s="26" t="s">
        <v>74</v>
      </c>
      <c r="O7" s="28" t="s">
        <v>75</v>
      </c>
      <c r="P7" s="26" t="s">
        <v>46</v>
      </c>
      <c r="Q7" s="28" t="s">
        <v>47</v>
      </c>
      <c r="R7" s="26" t="s">
        <v>48</v>
      </c>
      <c r="S7" s="28" t="s">
        <v>49</v>
      </c>
      <c r="T7" s="28" t="s">
        <v>50</v>
      </c>
      <c r="U7" s="28" t="s">
        <v>162</v>
      </c>
      <c r="V7" s="16">
        <v>0</v>
      </c>
      <c r="W7" s="16">
        <v>0</v>
      </c>
      <c r="X7" s="16">
        <v>0</v>
      </c>
      <c r="Y7" s="16">
        <v>0</v>
      </c>
      <c r="Z7" s="26">
        <v>40</v>
      </c>
      <c r="AA7" s="26">
        <v>0</v>
      </c>
      <c r="AB7" s="26">
        <v>0</v>
      </c>
      <c r="AC7" s="26">
        <v>0</v>
      </c>
      <c r="AD7" s="26">
        <v>40</v>
      </c>
      <c r="AE7" s="26">
        <v>0</v>
      </c>
      <c r="AF7" s="26">
        <v>0</v>
      </c>
      <c r="AG7" s="26">
        <v>0</v>
      </c>
      <c r="AH7" s="26">
        <f t="shared" si="0"/>
        <v>80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50.5</v>
      </c>
      <c r="AW7" s="26">
        <v>120</v>
      </c>
      <c r="AX7" s="29">
        <f t="shared" si="1"/>
        <v>1584.0000000000002</v>
      </c>
      <c r="AY7" s="26">
        <v>5745.6</v>
      </c>
      <c r="AZ7" s="26">
        <v>0.87</v>
      </c>
      <c r="BA7" s="40" t="s">
        <v>51</v>
      </c>
      <c r="BB7" s="34">
        <f>2.2*6</f>
        <v>13.200000000000001</v>
      </c>
    </row>
    <row r="8" spans="1:54" s="30" customFormat="1" x14ac:dyDescent="0.2">
      <c r="A8" s="26" t="s">
        <v>153</v>
      </c>
      <c r="B8" s="40">
        <v>200</v>
      </c>
      <c r="C8" s="26" t="s">
        <v>36</v>
      </c>
      <c r="D8" s="26" t="s">
        <v>37</v>
      </c>
      <c r="E8" s="26" t="s">
        <v>38</v>
      </c>
      <c r="F8" s="27">
        <v>43000</v>
      </c>
      <c r="G8" s="26" t="s">
        <v>39</v>
      </c>
      <c r="H8" s="28" t="s">
        <v>71</v>
      </c>
      <c r="I8" s="28" t="s">
        <v>72</v>
      </c>
      <c r="J8" s="26" t="s">
        <v>73</v>
      </c>
      <c r="K8" s="28" t="s">
        <v>42</v>
      </c>
      <c r="L8" s="26" t="s">
        <v>71</v>
      </c>
      <c r="M8" s="28" t="s">
        <v>72</v>
      </c>
      <c r="N8" s="26" t="s">
        <v>52</v>
      </c>
      <c r="O8" s="28" t="s">
        <v>53</v>
      </c>
      <c r="P8" s="26" t="s">
        <v>46</v>
      </c>
      <c r="Q8" s="28" t="s">
        <v>47</v>
      </c>
      <c r="R8" s="26" t="s">
        <v>48</v>
      </c>
      <c r="S8" s="28" t="s">
        <v>49</v>
      </c>
      <c r="T8" s="28" t="s">
        <v>50</v>
      </c>
      <c r="U8" s="28" t="s">
        <v>162</v>
      </c>
      <c r="V8" s="16">
        <v>0</v>
      </c>
      <c r="W8" s="16">
        <v>0</v>
      </c>
      <c r="X8" s="16">
        <v>0</v>
      </c>
      <c r="Y8" s="16">
        <v>0</v>
      </c>
      <c r="Z8" s="26">
        <v>370</v>
      </c>
      <c r="AA8" s="26">
        <v>0</v>
      </c>
      <c r="AB8" s="26">
        <v>370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f t="shared" si="0"/>
        <v>740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50.5</v>
      </c>
      <c r="AW8" s="26">
        <v>1850</v>
      </c>
      <c r="AX8" s="29">
        <f t="shared" si="1"/>
        <v>24420</v>
      </c>
      <c r="AY8" s="26">
        <v>88578</v>
      </c>
      <c r="AZ8" s="26">
        <v>0.87</v>
      </c>
      <c r="BA8" s="40" t="s">
        <v>51</v>
      </c>
      <c r="BB8" s="34">
        <v>13.2</v>
      </c>
    </row>
    <row r="9" spans="1:54" s="30" customFormat="1" x14ac:dyDescent="0.2">
      <c r="A9" s="26" t="s">
        <v>153</v>
      </c>
      <c r="B9" s="40">
        <v>200</v>
      </c>
      <c r="C9" s="26" t="s">
        <v>36</v>
      </c>
      <c r="D9" s="26" t="s">
        <v>37</v>
      </c>
      <c r="E9" s="26" t="s">
        <v>38</v>
      </c>
      <c r="F9" s="27">
        <v>43000</v>
      </c>
      <c r="G9" s="26" t="s">
        <v>39</v>
      </c>
      <c r="H9" s="28" t="s">
        <v>71</v>
      </c>
      <c r="I9" s="28" t="s">
        <v>72</v>
      </c>
      <c r="J9" s="26" t="s">
        <v>73</v>
      </c>
      <c r="K9" s="28" t="s">
        <v>42</v>
      </c>
      <c r="L9" s="26" t="s">
        <v>71</v>
      </c>
      <c r="M9" s="28" t="s">
        <v>72</v>
      </c>
      <c r="N9" s="26" t="s">
        <v>54</v>
      </c>
      <c r="O9" s="28" t="s">
        <v>53</v>
      </c>
      <c r="P9" s="26" t="s">
        <v>46</v>
      </c>
      <c r="Q9" s="28" t="s">
        <v>47</v>
      </c>
      <c r="R9" s="26" t="s">
        <v>48</v>
      </c>
      <c r="S9" s="28" t="s">
        <v>49</v>
      </c>
      <c r="T9" s="28" t="s">
        <v>50</v>
      </c>
      <c r="U9" s="28" t="s">
        <v>162</v>
      </c>
      <c r="V9" s="16">
        <v>0</v>
      </c>
      <c r="W9" s="16">
        <v>0</v>
      </c>
      <c r="X9" s="16">
        <v>0</v>
      </c>
      <c r="Y9" s="16">
        <v>0</v>
      </c>
      <c r="Z9" s="26">
        <v>0</v>
      </c>
      <c r="AA9" s="26">
        <v>0</v>
      </c>
      <c r="AB9" s="26">
        <v>0</v>
      </c>
      <c r="AC9" s="26">
        <v>0</v>
      </c>
      <c r="AD9" s="26">
        <v>370</v>
      </c>
      <c r="AE9" s="26">
        <v>0</v>
      </c>
      <c r="AF9" s="26">
        <v>370</v>
      </c>
      <c r="AG9" s="26">
        <v>0</v>
      </c>
      <c r="AH9" s="26">
        <f t="shared" ref="AH9:AH10" si="2">SUM(V9:AG9)</f>
        <v>740</v>
      </c>
      <c r="AI9" s="26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26">
        <v>0</v>
      </c>
      <c r="AQ9" s="26">
        <v>0</v>
      </c>
      <c r="AR9" s="26">
        <v>0</v>
      </c>
      <c r="AS9" s="26">
        <v>0</v>
      </c>
      <c r="AT9" s="26">
        <v>0</v>
      </c>
      <c r="AU9" s="26">
        <v>0</v>
      </c>
      <c r="AV9" s="26">
        <v>50.5</v>
      </c>
      <c r="AW9" s="26">
        <v>1850</v>
      </c>
      <c r="AX9" s="29">
        <f t="shared" si="1"/>
        <v>24420</v>
      </c>
      <c r="AY9" s="26">
        <v>88578</v>
      </c>
      <c r="AZ9" s="26">
        <v>0.87</v>
      </c>
      <c r="BA9" s="40" t="s">
        <v>51</v>
      </c>
      <c r="BB9" s="34">
        <v>13.2</v>
      </c>
    </row>
    <row r="10" spans="1:54" s="30" customFormat="1" x14ac:dyDescent="0.2">
      <c r="A10" s="26" t="s">
        <v>153</v>
      </c>
      <c r="B10" s="40">
        <v>200</v>
      </c>
      <c r="C10" s="26" t="s">
        <v>36</v>
      </c>
      <c r="D10" s="26" t="s">
        <v>37</v>
      </c>
      <c r="E10" s="26" t="s">
        <v>38</v>
      </c>
      <c r="F10" s="27">
        <v>43000</v>
      </c>
      <c r="G10" s="26" t="s">
        <v>39</v>
      </c>
      <c r="H10" s="28" t="s">
        <v>71</v>
      </c>
      <c r="I10" s="28" t="s">
        <v>72</v>
      </c>
      <c r="J10" s="26" t="s">
        <v>73</v>
      </c>
      <c r="K10" s="28" t="s">
        <v>42</v>
      </c>
      <c r="L10" s="26" t="s">
        <v>71</v>
      </c>
      <c r="M10" s="28" t="s">
        <v>72</v>
      </c>
      <c r="N10" s="26" t="s">
        <v>52</v>
      </c>
      <c r="O10" s="28" t="s">
        <v>55</v>
      </c>
      <c r="P10" s="26" t="s">
        <v>46</v>
      </c>
      <c r="Q10" s="28" t="s">
        <v>47</v>
      </c>
      <c r="R10" s="26" t="s">
        <v>48</v>
      </c>
      <c r="S10" s="28" t="s">
        <v>49</v>
      </c>
      <c r="T10" s="28" t="s">
        <v>50</v>
      </c>
      <c r="U10" s="28" t="s">
        <v>162</v>
      </c>
      <c r="V10" s="16">
        <v>0</v>
      </c>
      <c r="W10" s="16">
        <v>0</v>
      </c>
      <c r="X10" s="16">
        <v>0</v>
      </c>
      <c r="Y10" s="16">
        <v>0</v>
      </c>
      <c r="Z10" s="26">
        <v>398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f t="shared" si="2"/>
        <v>398</v>
      </c>
      <c r="AI10" s="26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6">
        <v>0</v>
      </c>
      <c r="AU10" s="26">
        <v>0</v>
      </c>
      <c r="AV10" s="26">
        <v>50.5</v>
      </c>
      <c r="AW10" s="26">
        <v>2070</v>
      </c>
      <c r="AX10" s="29">
        <f t="shared" si="1"/>
        <v>27324</v>
      </c>
      <c r="AY10" s="26">
        <v>99111.6</v>
      </c>
      <c r="AZ10" s="26">
        <v>0.87</v>
      </c>
      <c r="BA10" s="40" t="s">
        <v>51</v>
      </c>
      <c r="BB10" s="34">
        <v>13.2</v>
      </c>
    </row>
    <row r="11" spans="1:54" s="30" customFormat="1" x14ac:dyDescent="0.2">
      <c r="A11" s="26" t="s">
        <v>153</v>
      </c>
      <c r="B11" s="40">
        <v>200</v>
      </c>
      <c r="C11" s="26" t="s">
        <v>36</v>
      </c>
      <c r="D11" s="26" t="s">
        <v>37</v>
      </c>
      <c r="E11" s="26" t="s">
        <v>38</v>
      </c>
      <c r="F11" s="27">
        <v>43000</v>
      </c>
      <c r="G11" s="26" t="s">
        <v>39</v>
      </c>
      <c r="H11" s="28" t="s">
        <v>71</v>
      </c>
      <c r="I11" s="28" t="s">
        <v>72</v>
      </c>
      <c r="J11" s="26" t="s">
        <v>73</v>
      </c>
      <c r="K11" s="28" t="s">
        <v>42</v>
      </c>
      <c r="L11" s="26" t="s">
        <v>71</v>
      </c>
      <c r="M11" s="28" t="s">
        <v>72</v>
      </c>
      <c r="N11" s="26" t="s">
        <v>54</v>
      </c>
      <c r="O11" s="28" t="s">
        <v>55</v>
      </c>
      <c r="P11" s="26" t="s">
        <v>46</v>
      </c>
      <c r="Q11" s="28" t="s">
        <v>47</v>
      </c>
      <c r="R11" s="26" t="s">
        <v>48</v>
      </c>
      <c r="S11" s="28" t="s">
        <v>49</v>
      </c>
      <c r="T11" s="28" t="s">
        <v>50</v>
      </c>
      <c r="U11" s="28" t="s">
        <v>162</v>
      </c>
      <c r="V11" s="16">
        <v>0</v>
      </c>
      <c r="W11" s="16">
        <v>0</v>
      </c>
      <c r="X11" s="16">
        <v>0</v>
      </c>
      <c r="Y11" s="16">
        <v>0</v>
      </c>
      <c r="Z11" s="26">
        <v>0</v>
      </c>
      <c r="AA11" s="26">
        <v>0</v>
      </c>
      <c r="AB11" s="26">
        <v>438</v>
      </c>
      <c r="AC11" s="26">
        <v>0</v>
      </c>
      <c r="AD11" s="26">
        <v>398</v>
      </c>
      <c r="AE11" s="26">
        <v>0</v>
      </c>
      <c r="AF11" s="26">
        <v>438</v>
      </c>
      <c r="AG11" s="26">
        <v>0</v>
      </c>
      <c r="AH11" s="26">
        <f t="shared" si="0"/>
        <v>1274</v>
      </c>
      <c r="AI11" s="26"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6">
        <v>0</v>
      </c>
      <c r="AU11" s="26">
        <v>0</v>
      </c>
      <c r="AV11" s="26">
        <v>50.5</v>
      </c>
      <c r="AW11" s="26">
        <v>2070</v>
      </c>
      <c r="AX11" s="29">
        <f t="shared" si="1"/>
        <v>27324</v>
      </c>
      <c r="AY11" s="26">
        <v>99111.6</v>
      </c>
      <c r="AZ11" s="26">
        <v>0.87</v>
      </c>
      <c r="BA11" s="40" t="s">
        <v>51</v>
      </c>
      <c r="BB11" s="34">
        <v>13.2</v>
      </c>
    </row>
    <row r="12" spans="1:54" x14ac:dyDescent="0.2">
      <c r="A12" s="6" t="s">
        <v>153</v>
      </c>
      <c r="B12" s="41">
        <v>200</v>
      </c>
      <c r="C12" s="6" t="s">
        <v>36</v>
      </c>
      <c r="D12" s="6" t="s">
        <v>37</v>
      </c>
      <c r="E12" s="6" t="s">
        <v>38</v>
      </c>
      <c r="F12" s="7">
        <v>43000</v>
      </c>
      <c r="G12" s="6" t="s">
        <v>39</v>
      </c>
      <c r="H12" s="8" t="s">
        <v>71</v>
      </c>
      <c r="I12" s="8" t="s">
        <v>72</v>
      </c>
      <c r="J12" s="6" t="s">
        <v>73</v>
      </c>
      <c r="K12" s="8" t="s">
        <v>42</v>
      </c>
      <c r="L12" s="6" t="s">
        <v>71</v>
      </c>
      <c r="M12" s="8" t="s">
        <v>72</v>
      </c>
      <c r="N12" s="6" t="s">
        <v>44</v>
      </c>
      <c r="O12" s="8" t="s">
        <v>45</v>
      </c>
      <c r="P12" s="6" t="s">
        <v>46</v>
      </c>
      <c r="Q12" s="8" t="s">
        <v>47</v>
      </c>
      <c r="R12" s="6" t="s">
        <v>48</v>
      </c>
      <c r="S12" s="8" t="s">
        <v>49</v>
      </c>
      <c r="T12" s="8" t="s">
        <v>50</v>
      </c>
      <c r="U12" s="8" t="s">
        <v>163</v>
      </c>
      <c r="V12" s="9">
        <v>0</v>
      </c>
      <c r="W12" s="9">
        <v>0</v>
      </c>
      <c r="X12" s="9">
        <v>0</v>
      </c>
      <c r="Y12" s="9">
        <v>0</v>
      </c>
      <c r="Z12" s="6">
        <v>200</v>
      </c>
      <c r="AA12" s="6">
        <v>0</v>
      </c>
      <c r="AB12" s="6">
        <v>200</v>
      </c>
      <c r="AC12" s="6">
        <v>0</v>
      </c>
      <c r="AD12" s="6">
        <v>200</v>
      </c>
      <c r="AE12" s="6">
        <v>0</v>
      </c>
      <c r="AF12" s="6">
        <v>200</v>
      </c>
      <c r="AG12" s="6">
        <v>0</v>
      </c>
      <c r="AH12" s="6">
        <f t="shared" si="0"/>
        <v>800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f>AV11+4</f>
        <v>54.5</v>
      </c>
      <c r="AW12" s="6">
        <v>1000</v>
      </c>
      <c r="AX12" s="23">
        <f t="shared" si="1"/>
        <v>12000</v>
      </c>
      <c r="AY12" s="6">
        <v>51530</v>
      </c>
      <c r="AZ12" s="6">
        <v>0.85</v>
      </c>
      <c r="BA12" s="41" t="s">
        <v>51</v>
      </c>
      <c r="BB12" s="35">
        <v>12</v>
      </c>
    </row>
    <row r="13" spans="1:54" x14ac:dyDescent="0.2">
      <c r="A13" s="4" t="s">
        <v>152</v>
      </c>
      <c r="B13" s="39">
        <v>200</v>
      </c>
      <c r="C13" s="4" t="s">
        <v>36</v>
      </c>
      <c r="D13" s="4" t="s">
        <v>37</v>
      </c>
      <c r="E13" s="4" t="s">
        <v>38</v>
      </c>
      <c r="F13" s="5">
        <v>43000</v>
      </c>
      <c r="G13" s="4" t="s">
        <v>39</v>
      </c>
      <c r="H13" s="4" t="s">
        <v>84</v>
      </c>
      <c r="I13" s="4" t="s">
        <v>85</v>
      </c>
      <c r="J13" s="4" t="s">
        <v>86</v>
      </c>
      <c r="K13" s="4" t="s">
        <v>42</v>
      </c>
      <c r="L13" s="4" t="s">
        <v>84</v>
      </c>
      <c r="M13" s="4" t="s">
        <v>85</v>
      </c>
      <c r="N13" s="4" t="s">
        <v>87</v>
      </c>
      <c r="O13" s="4" t="s">
        <v>88</v>
      </c>
      <c r="P13" s="4" t="s">
        <v>46</v>
      </c>
      <c r="Q13" s="4" t="s">
        <v>47</v>
      </c>
      <c r="R13" s="4" t="s">
        <v>48</v>
      </c>
      <c r="S13" s="4" t="s">
        <v>49</v>
      </c>
      <c r="T13" s="4" t="s">
        <v>50</v>
      </c>
      <c r="U13" s="4" t="s">
        <v>162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1008</v>
      </c>
      <c r="AC13" s="4">
        <v>1008</v>
      </c>
      <c r="AD13" s="4">
        <v>0</v>
      </c>
      <c r="AE13" s="4">
        <v>0</v>
      </c>
      <c r="AF13" s="4">
        <v>0</v>
      </c>
      <c r="AG13" s="4">
        <v>0</v>
      </c>
      <c r="AH13" s="4">
        <f t="shared" si="0"/>
        <v>2016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42.86</v>
      </c>
      <c r="AW13" s="4">
        <v>2016</v>
      </c>
      <c r="AX13" s="22">
        <f t="shared" si="1"/>
        <v>21772.800000000003</v>
      </c>
      <c r="AY13" s="4">
        <v>86405.759999999995</v>
      </c>
      <c r="AZ13" s="4">
        <v>1.79</v>
      </c>
      <c r="BA13" s="39" t="s">
        <v>51</v>
      </c>
      <c r="BB13" s="33">
        <v>10.8</v>
      </c>
    </row>
    <row r="14" spans="1:54" s="30" customFormat="1" x14ac:dyDescent="0.2">
      <c r="A14" s="26" t="s">
        <v>153</v>
      </c>
      <c r="B14" s="40">
        <v>200</v>
      </c>
      <c r="C14" s="26" t="s">
        <v>36</v>
      </c>
      <c r="D14" s="26" t="s">
        <v>37</v>
      </c>
      <c r="E14" s="26" t="s">
        <v>38</v>
      </c>
      <c r="F14" s="27">
        <v>43000</v>
      </c>
      <c r="G14" s="26" t="s">
        <v>39</v>
      </c>
      <c r="H14" s="28" t="s">
        <v>84</v>
      </c>
      <c r="I14" s="28" t="s">
        <v>85</v>
      </c>
      <c r="J14" s="26" t="s">
        <v>86</v>
      </c>
      <c r="K14" s="28" t="s">
        <v>42</v>
      </c>
      <c r="L14" s="26" t="s">
        <v>84</v>
      </c>
      <c r="M14" s="28" t="s">
        <v>85</v>
      </c>
      <c r="N14" s="26" t="s">
        <v>87</v>
      </c>
      <c r="O14" s="28" t="s">
        <v>88</v>
      </c>
      <c r="P14" s="26" t="s">
        <v>46</v>
      </c>
      <c r="Q14" s="28" t="s">
        <v>47</v>
      </c>
      <c r="R14" s="26" t="s">
        <v>48</v>
      </c>
      <c r="S14" s="28" t="s">
        <v>49</v>
      </c>
      <c r="T14" s="28" t="s">
        <v>50</v>
      </c>
      <c r="U14" s="28" t="s">
        <v>162</v>
      </c>
      <c r="V14" s="16">
        <v>0</v>
      </c>
      <c r="W14" s="16">
        <v>0</v>
      </c>
      <c r="X14" s="16">
        <v>0</v>
      </c>
      <c r="Y14" s="16">
        <v>0</v>
      </c>
      <c r="Z14" s="26">
        <v>0</v>
      </c>
      <c r="AA14" s="26">
        <v>0</v>
      </c>
      <c r="AB14" s="26">
        <v>1008</v>
      </c>
      <c r="AC14" s="26">
        <v>1008</v>
      </c>
      <c r="AD14" s="26">
        <v>0</v>
      </c>
      <c r="AE14" s="26">
        <v>0</v>
      </c>
      <c r="AF14" s="26">
        <v>0</v>
      </c>
      <c r="AG14" s="26">
        <v>0</v>
      </c>
      <c r="AH14" s="26">
        <f t="shared" si="0"/>
        <v>2016</v>
      </c>
      <c r="AI14" s="26">
        <v>0</v>
      </c>
      <c r="AJ14" s="26">
        <v>0</v>
      </c>
      <c r="AK14" s="26">
        <v>0</v>
      </c>
      <c r="AL14" s="26">
        <v>0</v>
      </c>
      <c r="AM14" s="26">
        <v>0</v>
      </c>
      <c r="AN14" s="26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6">
        <v>0</v>
      </c>
      <c r="AU14" s="26">
        <v>0</v>
      </c>
      <c r="AV14" s="26">
        <v>42.86</v>
      </c>
      <c r="AW14" s="26">
        <v>2016</v>
      </c>
      <c r="AX14" s="29">
        <f t="shared" si="1"/>
        <v>21772.800000000003</v>
      </c>
      <c r="AY14" s="26">
        <v>86405.759999999995</v>
      </c>
      <c r="AZ14" s="26">
        <v>1.79</v>
      </c>
      <c r="BA14" s="40" t="s">
        <v>51</v>
      </c>
      <c r="BB14" s="34">
        <v>10.8</v>
      </c>
    </row>
    <row r="15" spans="1:54" x14ac:dyDescent="0.2">
      <c r="A15" s="4" t="s">
        <v>152</v>
      </c>
      <c r="B15" s="39">
        <v>200</v>
      </c>
      <c r="C15" s="4" t="s">
        <v>36</v>
      </c>
      <c r="D15" s="4" t="s">
        <v>37</v>
      </c>
      <c r="E15" s="4" t="s">
        <v>38</v>
      </c>
      <c r="F15" s="5">
        <v>43000</v>
      </c>
      <c r="G15" s="4" t="s">
        <v>39</v>
      </c>
      <c r="H15" s="4" t="s">
        <v>56</v>
      </c>
      <c r="I15" s="4" t="s">
        <v>57</v>
      </c>
      <c r="J15" s="4" t="s">
        <v>41</v>
      </c>
      <c r="K15" s="4" t="s">
        <v>42</v>
      </c>
      <c r="L15" s="4" t="s">
        <v>56</v>
      </c>
      <c r="M15" s="4" t="s">
        <v>57</v>
      </c>
      <c r="N15" s="4" t="s">
        <v>60</v>
      </c>
      <c r="O15" s="4" t="s">
        <v>61</v>
      </c>
      <c r="P15" s="4" t="s">
        <v>62</v>
      </c>
      <c r="Q15" s="4" t="s">
        <v>47</v>
      </c>
      <c r="R15" s="4" t="s">
        <v>48</v>
      </c>
      <c r="S15" s="4" t="s">
        <v>49</v>
      </c>
      <c r="T15" s="4" t="s">
        <v>50</v>
      </c>
      <c r="U15" s="4" t="s">
        <v>165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361</v>
      </c>
      <c r="AE15" s="4">
        <v>0</v>
      </c>
      <c r="AF15" s="4">
        <v>361</v>
      </c>
      <c r="AG15" s="4">
        <v>0</v>
      </c>
      <c r="AH15" s="4">
        <f t="shared" si="0"/>
        <v>722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45.51</v>
      </c>
      <c r="AW15" s="4">
        <v>722</v>
      </c>
      <c r="AX15" s="22">
        <f t="shared" si="1"/>
        <v>10396.800000000001</v>
      </c>
      <c r="AY15" s="4">
        <v>32858.22</v>
      </c>
      <c r="AZ15" s="4">
        <v>1.8</v>
      </c>
      <c r="BA15" s="39" t="s">
        <v>51</v>
      </c>
      <c r="BB15" s="33">
        <v>14.4</v>
      </c>
    </row>
    <row r="16" spans="1:54" x14ac:dyDescent="0.2">
      <c r="A16" s="6" t="s">
        <v>153</v>
      </c>
      <c r="B16" s="41">
        <v>200</v>
      </c>
      <c r="C16" s="6" t="s">
        <v>36</v>
      </c>
      <c r="D16" s="6" t="s">
        <v>37</v>
      </c>
      <c r="E16" s="6" t="s">
        <v>38</v>
      </c>
      <c r="F16" s="7">
        <v>43199</v>
      </c>
      <c r="G16" s="6"/>
      <c r="H16" s="8" t="s">
        <v>120</v>
      </c>
      <c r="I16" s="8" t="s">
        <v>57</v>
      </c>
      <c r="J16" s="6" t="s">
        <v>41</v>
      </c>
      <c r="K16" s="8" t="s">
        <v>42</v>
      </c>
      <c r="L16" s="6" t="s">
        <v>120</v>
      </c>
      <c r="M16" s="8" t="s">
        <v>57</v>
      </c>
      <c r="N16" s="6" t="s">
        <v>123</v>
      </c>
      <c r="O16" s="8" t="s">
        <v>124</v>
      </c>
      <c r="P16" s="6" t="s">
        <v>46</v>
      </c>
      <c r="Q16" s="8" t="s">
        <v>116</v>
      </c>
      <c r="R16" s="6" t="s">
        <v>48</v>
      </c>
      <c r="S16" s="8" t="s">
        <v>49</v>
      </c>
      <c r="T16" s="8" t="s">
        <v>50</v>
      </c>
      <c r="U16" s="8" t="s">
        <v>165</v>
      </c>
      <c r="V16" s="9"/>
      <c r="W16" s="9"/>
      <c r="X16" s="9">
        <v>12</v>
      </c>
      <c r="Y16" s="9"/>
      <c r="Z16" s="6"/>
      <c r="AA16" s="6"/>
      <c r="AB16" s="6"/>
      <c r="AC16" s="6"/>
      <c r="AD16" s="6"/>
      <c r="AE16" s="6"/>
      <c r="AF16" s="6"/>
      <c r="AG16" s="6"/>
      <c r="AH16" s="6">
        <f t="shared" si="0"/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>
        <f>SUM(AI16:AT16)</f>
        <v>0</v>
      </c>
      <c r="AV16" s="6">
        <v>55</v>
      </c>
      <c r="AW16" s="6">
        <f>AH16+AU16</f>
        <v>12</v>
      </c>
      <c r="AX16" s="23">
        <f t="shared" si="1"/>
        <v>172.8</v>
      </c>
      <c r="AY16" s="6">
        <f>AV16*AW16</f>
        <v>660</v>
      </c>
      <c r="AZ16" s="6"/>
      <c r="BA16" s="41" t="s">
        <v>51</v>
      </c>
      <c r="BB16" s="35">
        <v>14.4</v>
      </c>
    </row>
    <row r="17" spans="1:54" x14ac:dyDescent="0.2">
      <c r="A17" s="4" t="s">
        <v>152</v>
      </c>
      <c r="B17" s="39">
        <v>200</v>
      </c>
      <c r="C17" s="4" t="s">
        <v>36</v>
      </c>
      <c r="D17" s="4" t="s">
        <v>37</v>
      </c>
      <c r="E17" s="4" t="s">
        <v>38</v>
      </c>
      <c r="F17" s="5">
        <v>43000</v>
      </c>
      <c r="G17" s="4" t="s">
        <v>39</v>
      </c>
      <c r="H17" s="4" t="s">
        <v>56</v>
      </c>
      <c r="I17" s="4" t="s">
        <v>57</v>
      </c>
      <c r="J17" s="4" t="s">
        <v>41</v>
      </c>
      <c r="K17" s="4" t="s">
        <v>42</v>
      </c>
      <c r="L17" s="4" t="s">
        <v>56</v>
      </c>
      <c r="M17" s="4" t="s">
        <v>57</v>
      </c>
      <c r="N17" s="4" t="s">
        <v>58</v>
      </c>
      <c r="O17" s="4" t="s">
        <v>59</v>
      </c>
      <c r="P17" s="4" t="s">
        <v>46</v>
      </c>
      <c r="Q17" s="4" t="s">
        <v>47</v>
      </c>
      <c r="R17" s="4" t="s">
        <v>48</v>
      </c>
      <c r="S17" s="4" t="s">
        <v>49</v>
      </c>
      <c r="T17" s="4" t="s">
        <v>50</v>
      </c>
      <c r="U17" s="4" t="s">
        <v>165</v>
      </c>
      <c r="V17" s="4">
        <v>0</v>
      </c>
      <c r="W17" s="4">
        <v>0</v>
      </c>
      <c r="X17" s="4">
        <v>0</v>
      </c>
      <c r="Y17" s="4">
        <v>0</v>
      </c>
      <c r="Z17" s="4">
        <v>361</v>
      </c>
      <c r="AA17" s="4">
        <v>0</v>
      </c>
      <c r="AB17" s="4">
        <v>361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f t="shared" si="0"/>
        <v>722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46.01</v>
      </c>
      <c r="AW17" s="4">
        <v>722</v>
      </c>
      <c r="AX17" s="22">
        <f t="shared" si="1"/>
        <v>10396.800000000001</v>
      </c>
      <c r="AY17" s="4">
        <v>33219.22</v>
      </c>
      <c r="AZ17" s="4">
        <v>1.8</v>
      </c>
      <c r="BA17" s="39" t="s">
        <v>51</v>
      </c>
      <c r="BB17" s="33">
        <v>14.4</v>
      </c>
    </row>
    <row r="18" spans="1:54" x14ac:dyDescent="0.2">
      <c r="A18" s="6" t="s">
        <v>153</v>
      </c>
      <c r="B18" s="41">
        <v>200</v>
      </c>
      <c r="C18" s="6" t="s">
        <v>36</v>
      </c>
      <c r="D18" s="6" t="s">
        <v>37</v>
      </c>
      <c r="E18" s="6" t="s">
        <v>38</v>
      </c>
      <c r="F18" s="7">
        <v>43199</v>
      </c>
      <c r="G18" s="6"/>
      <c r="H18" s="8" t="s">
        <v>120</v>
      </c>
      <c r="I18" s="8" t="s">
        <v>57</v>
      </c>
      <c r="J18" s="6" t="s">
        <v>41</v>
      </c>
      <c r="K18" s="8" t="s">
        <v>42</v>
      </c>
      <c r="L18" s="6" t="s">
        <v>120</v>
      </c>
      <c r="M18" s="8" t="s">
        <v>57</v>
      </c>
      <c r="N18" s="6" t="s">
        <v>58</v>
      </c>
      <c r="O18" s="8" t="s">
        <v>59</v>
      </c>
      <c r="P18" s="6" t="s">
        <v>46</v>
      </c>
      <c r="Q18" s="8" t="s">
        <v>116</v>
      </c>
      <c r="R18" s="6" t="s">
        <v>117</v>
      </c>
      <c r="S18" s="8" t="s">
        <v>49</v>
      </c>
      <c r="T18" s="8" t="s">
        <v>50</v>
      </c>
      <c r="U18" s="8" t="s">
        <v>165</v>
      </c>
      <c r="V18" s="9"/>
      <c r="W18" s="9"/>
      <c r="X18" s="9">
        <v>492</v>
      </c>
      <c r="Y18" s="9"/>
      <c r="Z18" s="6"/>
      <c r="AA18" s="6">
        <v>504</v>
      </c>
      <c r="AB18" s="6"/>
      <c r="AC18" s="6"/>
      <c r="AD18" s="6"/>
      <c r="AE18" s="6">
        <f>504</f>
        <v>504</v>
      </c>
      <c r="AF18" s="6"/>
      <c r="AG18" s="6"/>
      <c r="AH18" s="6">
        <f t="shared" si="0"/>
        <v>1500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>
        <f>SUM(AI18:AT18)</f>
        <v>0</v>
      </c>
      <c r="AV18" s="6">
        <v>55</v>
      </c>
      <c r="AW18" s="6">
        <f>AH18+AU18</f>
        <v>1500</v>
      </c>
      <c r="AX18" s="23">
        <f t="shared" si="1"/>
        <v>21600</v>
      </c>
      <c r="AY18" s="6">
        <f>AV18*AW18</f>
        <v>82500</v>
      </c>
      <c r="AZ18" s="6"/>
      <c r="BA18" s="41" t="s">
        <v>51</v>
      </c>
      <c r="BB18" s="35">
        <v>14.4</v>
      </c>
    </row>
    <row r="19" spans="1:54" x14ac:dyDescent="0.2">
      <c r="A19" s="4" t="s">
        <v>152</v>
      </c>
      <c r="B19" s="39">
        <v>200</v>
      </c>
      <c r="C19" s="4" t="s">
        <v>36</v>
      </c>
      <c r="D19" s="4" t="s">
        <v>37</v>
      </c>
      <c r="E19" s="4" t="s">
        <v>38</v>
      </c>
      <c r="F19" s="5">
        <v>43000</v>
      </c>
      <c r="G19" s="4" t="s">
        <v>39</v>
      </c>
      <c r="H19" s="4" t="s">
        <v>56</v>
      </c>
      <c r="I19" s="4" t="s">
        <v>57</v>
      </c>
      <c r="J19" s="4" t="s">
        <v>41</v>
      </c>
      <c r="K19" s="4" t="s">
        <v>42</v>
      </c>
      <c r="L19" s="4" t="s">
        <v>56</v>
      </c>
      <c r="M19" s="4" t="s">
        <v>57</v>
      </c>
      <c r="N19" s="4" t="s">
        <v>44</v>
      </c>
      <c r="O19" s="4" t="s">
        <v>45</v>
      </c>
      <c r="P19" s="4" t="s">
        <v>46</v>
      </c>
      <c r="Q19" s="4" t="s">
        <v>47</v>
      </c>
      <c r="R19" s="4" t="s">
        <v>48</v>
      </c>
      <c r="S19" s="4" t="s">
        <v>49</v>
      </c>
      <c r="T19" s="4" t="s">
        <v>50</v>
      </c>
      <c r="U19" s="4" t="s">
        <v>163</v>
      </c>
      <c r="V19" s="4">
        <v>0</v>
      </c>
      <c r="W19" s="4">
        <v>0</v>
      </c>
      <c r="X19" s="4">
        <v>0</v>
      </c>
      <c r="Y19" s="4">
        <v>0</v>
      </c>
      <c r="Z19" s="4">
        <v>200</v>
      </c>
      <c r="AA19" s="4">
        <v>0</v>
      </c>
      <c r="AB19" s="4">
        <v>200</v>
      </c>
      <c r="AC19" s="4">
        <v>0</v>
      </c>
      <c r="AD19" s="4">
        <v>200</v>
      </c>
      <c r="AE19" s="4">
        <v>0</v>
      </c>
      <c r="AF19" s="4">
        <v>200</v>
      </c>
      <c r="AG19" s="4">
        <v>0</v>
      </c>
      <c r="AH19" s="4">
        <f t="shared" si="0"/>
        <v>800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50.16</v>
      </c>
      <c r="AW19" s="4">
        <v>800</v>
      </c>
      <c r="AX19" s="22">
        <f t="shared" si="1"/>
        <v>9600</v>
      </c>
      <c r="AY19" s="4">
        <v>40128</v>
      </c>
      <c r="AZ19" s="4">
        <v>2.04</v>
      </c>
      <c r="BA19" s="39" t="s">
        <v>51</v>
      </c>
      <c r="BB19" s="33">
        <v>12</v>
      </c>
    </row>
    <row r="20" spans="1:54" x14ac:dyDescent="0.2">
      <c r="A20" s="6" t="s">
        <v>153</v>
      </c>
      <c r="B20" s="41">
        <v>200</v>
      </c>
      <c r="C20" s="6" t="s">
        <v>36</v>
      </c>
      <c r="D20" s="6" t="s">
        <v>37</v>
      </c>
      <c r="E20" s="6" t="s">
        <v>38</v>
      </c>
      <c r="F20" s="7">
        <v>43199</v>
      </c>
      <c r="G20" s="6"/>
      <c r="H20" s="8" t="s">
        <v>120</v>
      </c>
      <c r="I20" s="8" t="s">
        <v>57</v>
      </c>
      <c r="J20" s="6" t="s">
        <v>41</v>
      </c>
      <c r="K20" s="8" t="s">
        <v>42</v>
      </c>
      <c r="L20" s="6" t="s">
        <v>120</v>
      </c>
      <c r="M20" s="8" t="s">
        <v>57</v>
      </c>
      <c r="N20" s="6" t="s">
        <v>121</v>
      </c>
      <c r="O20" s="8" t="s">
        <v>122</v>
      </c>
      <c r="P20" s="6" t="s">
        <v>46</v>
      </c>
      <c r="Q20" s="8" t="s">
        <v>116</v>
      </c>
      <c r="R20" s="6" t="s">
        <v>48</v>
      </c>
      <c r="S20" s="8" t="s">
        <v>49</v>
      </c>
      <c r="T20" s="8" t="s">
        <v>50</v>
      </c>
      <c r="U20" s="8" t="s">
        <v>163</v>
      </c>
      <c r="V20" s="9"/>
      <c r="W20" s="9"/>
      <c r="X20" s="9">
        <v>168</v>
      </c>
      <c r="Y20" s="9"/>
      <c r="Z20" s="6"/>
      <c r="AA20" s="6">
        <v>168</v>
      </c>
      <c r="AB20" s="6"/>
      <c r="AC20" s="6"/>
      <c r="AD20" s="6"/>
      <c r="AE20" s="6">
        <v>168</v>
      </c>
      <c r="AF20" s="6"/>
      <c r="AG20" s="6"/>
      <c r="AH20" s="6">
        <f t="shared" si="0"/>
        <v>504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>
        <f>SUM(AI20:AT20)</f>
        <v>0</v>
      </c>
      <c r="AV20" s="6">
        <v>59</v>
      </c>
      <c r="AW20" s="6">
        <f>AH20+AU20</f>
        <v>504</v>
      </c>
      <c r="AX20" s="23">
        <f t="shared" si="1"/>
        <v>6048</v>
      </c>
      <c r="AY20" s="6">
        <f>AV20*AW20</f>
        <v>29736</v>
      </c>
      <c r="AZ20" s="6"/>
      <c r="BA20" s="41" t="s">
        <v>51</v>
      </c>
      <c r="BB20" s="35">
        <v>12</v>
      </c>
    </row>
    <row r="21" spans="1:54" x14ac:dyDescent="0.2">
      <c r="A21" s="4" t="s">
        <v>152</v>
      </c>
      <c r="B21" s="39">
        <v>200</v>
      </c>
      <c r="C21" s="4" t="s">
        <v>36</v>
      </c>
      <c r="D21" s="4" t="s">
        <v>37</v>
      </c>
      <c r="E21" s="4" t="s">
        <v>38</v>
      </c>
      <c r="F21" s="5">
        <v>43000</v>
      </c>
      <c r="G21" s="4" t="s">
        <v>39</v>
      </c>
      <c r="H21" s="4" t="s">
        <v>97</v>
      </c>
      <c r="I21" s="4" t="s">
        <v>98</v>
      </c>
      <c r="J21" s="4" t="s">
        <v>99</v>
      </c>
      <c r="K21" s="4" t="s">
        <v>42</v>
      </c>
      <c r="L21" s="4" t="s">
        <v>97</v>
      </c>
      <c r="M21" s="4" t="s">
        <v>98</v>
      </c>
      <c r="N21" s="4" t="s">
        <v>100</v>
      </c>
      <c r="O21" s="4" t="s">
        <v>101</v>
      </c>
      <c r="P21" s="4" t="s">
        <v>46</v>
      </c>
      <c r="Q21" s="4" t="s">
        <v>47</v>
      </c>
      <c r="R21" s="4" t="s">
        <v>48</v>
      </c>
      <c r="S21" s="4" t="s">
        <v>49</v>
      </c>
      <c r="T21" s="4" t="s">
        <v>50</v>
      </c>
      <c r="U21" s="4" t="s">
        <v>162</v>
      </c>
      <c r="V21" s="4">
        <v>0</v>
      </c>
      <c r="W21" s="4">
        <v>0</v>
      </c>
      <c r="X21" s="4">
        <v>0</v>
      </c>
      <c r="Y21" s="4">
        <v>0</v>
      </c>
      <c r="Z21" s="4">
        <v>100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100</v>
      </c>
      <c r="AG21" s="4">
        <v>0</v>
      </c>
      <c r="AH21" s="4">
        <f t="shared" si="0"/>
        <v>200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45.6</v>
      </c>
      <c r="AW21" s="4">
        <v>200</v>
      </c>
      <c r="AX21" s="22">
        <f t="shared" si="1"/>
        <v>2160</v>
      </c>
      <c r="AY21" s="4">
        <v>9120</v>
      </c>
      <c r="AZ21" s="4">
        <v>2.38</v>
      </c>
      <c r="BA21" s="39" t="s">
        <v>51</v>
      </c>
      <c r="BB21" s="33">
        <f>1.8*6</f>
        <v>10.8</v>
      </c>
    </row>
    <row r="22" spans="1:54" s="30" customFormat="1" x14ac:dyDescent="0.2">
      <c r="A22" s="26" t="s">
        <v>153</v>
      </c>
      <c r="B22" s="40">
        <v>200</v>
      </c>
      <c r="C22" s="26" t="s">
        <v>36</v>
      </c>
      <c r="D22" s="26" t="s">
        <v>37</v>
      </c>
      <c r="E22" s="26" t="s">
        <v>38</v>
      </c>
      <c r="F22" s="27">
        <v>43000</v>
      </c>
      <c r="G22" s="26" t="s">
        <v>39</v>
      </c>
      <c r="H22" s="28" t="s">
        <v>97</v>
      </c>
      <c r="I22" s="28" t="s">
        <v>98</v>
      </c>
      <c r="J22" s="26" t="s">
        <v>99</v>
      </c>
      <c r="K22" s="28" t="s">
        <v>42</v>
      </c>
      <c r="L22" s="26" t="s">
        <v>97</v>
      </c>
      <c r="M22" s="28" t="s">
        <v>98</v>
      </c>
      <c r="N22" s="26" t="s">
        <v>158</v>
      </c>
      <c r="O22" s="28" t="s">
        <v>101</v>
      </c>
      <c r="P22" s="26" t="s">
        <v>46</v>
      </c>
      <c r="Q22" s="28" t="s">
        <v>47</v>
      </c>
      <c r="R22" s="26" t="s">
        <v>48</v>
      </c>
      <c r="S22" s="28" t="s">
        <v>49</v>
      </c>
      <c r="T22" s="28" t="s">
        <v>50</v>
      </c>
      <c r="U22" s="28" t="s">
        <v>162</v>
      </c>
      <c r="V22" s="16">
        <v>0</v>
      </c>
      <c r="W22" s="16">
        <v>0</v>
      </c>
      <c r="X22" s="16">
        <v>0</v>
      </c>
      <c r="Y22" s="16">
        <v>0</v>
      </c>
      <c r="Z22" s="26">
        <v>100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f t="shared" ref="AH22" si="3">SUM(V22:AG22)</f>
        <v>100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48</v>
      </c>
      <c r="AW22" s="26">
        <v>200</v>
      </c>
      <c r="AX22" s="29">
        <f t="shared" si="1"/>
        <v>2160</v>
      </c>
      <c r="AY22" s="26">
        <v>9120</v>
      </c>
      <c r="AZ22" s="26">
        <v>2.38</v>
      </c>
      <c r="BA22" s="40" t="s">
        <v>51</v>
      </c>
      <c r="BB22" s="34">
        <f>1.8*6</f>
        <v>10.8</v>
      </c>
    </row>
    <row r="23" spans="1:54" s="30" customFormat="1" x14ac:dyDescent="0.2">
      <c r="A23" s="26" t="s">
        <v>153</v>
      </c>
      <c r="B23" s="40">
        <v>200</v>
      </c>
      <c r="C23" s="26" t="s">
        <v>36</v>
      </c>
      <c r="D23" s="26" t="s">
        <v>37</v>
      </c>
      <c r="E23" s="26" t="s">
        <v>38</v>
      </c>
      <c r="F23" s="27">
        <v>43000</v>
      </c>
      <c r="G23" s="26" t="s">
        <v>39</v>
      </c>
      <c r="H23" s="28" t="s">
        <v>97</v>
      </c>
      <c r="I23" s="28" t="s">
        <v>98</v>
      </c>
      <c r="J23" s="26" t="s">
        <v>99</v>
      </c>
      <c r="K23" s="28" t="s">
        <v>42</v>
      </c>
      <c r="L23" s="26" t="s">
        <v>97</v>
      </c>
      <c r="M23" s="28" t="s">
        <v>98</v>
      </c>
      <c r="N23" s="26" t="s">
        <v>100</v>
      </c>
      <c r="O23" s="28" t="s">
        <v>101</v>
      </c>
      <c r="P23" s="26" t="s">
        <v>46</v>
      </c>
      <c r="Q23" s="28" t="s">
        <v>47</v>
      </c>
      <c r="R23" s="26" t="s">
        <v>48</v>
      </c>
      <c r="S23" s="28" t="s">
        <v>49</v>
      </c>
      <c r="T23" s="28" t="s">
        <v>50</v>
      </c>
      <c r="U23" s="28" t="s">
        <v>162</v>
      </c>
      <c r="V23" s="16">
        <v>0</v>
      </c>
      <c r="W23" s="16">
        <v>0</v>
      </c>
      <c r="X23" s="16">
        <v>0</v>
      </c>
      <c r="Y23" s="1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100</v>
      </c>
      <c r="AG23" s="26">
        <v>0</v>
      </c>
      <c r="AH23" s="26">
        <f t="shared" si="0"/>
        <v>100</v>
      </c>
      <c r="AI23" s="26">
        <v>0</v>
      </c>
      <c r="AJ23" s="26">
        <v>0</v>
      </c>
      <c r="AK23" s="26">
        <v>0</v>
      </c>
      <c r="AL23" s="26">
        <v>0</v>
      </c>
      <c r="AM23" s="26">
        <v>0</v>
      </c>
      <c r="AN23" s="26">
        <v>0</v>
      </c>
      <c r="AO23" s="26">
        <v>0</v>
      </c>
      <c r="AP23" s="26">
        <v>0</v>
      </c>
      <c r="AQ23" s="26">
        <v>0</v>
      </c>
      <c r="AR23" s="26">
        <v>0</v>
      </c>
      <c r="AS23" s="26">
        <v>0</v>
      </c>
      <c r="AT23" s="26">
        <v>0</v>
      </c>
      <c r="AU23" s="26">
        <v>0</v>
      </c>
      <c r="AV23" s="26">
        <v>48</v>
      </c>
      <c r="AW23" s="26">
        <v>200</v>
      </c>
      <c r="AX23" s="29">
        <f t="shared" si="1"/>
        <v>2160</v>
      </c>
      <c r="AY23" s="26">
        <v>9120</v>
      </c>
      <c r="AZ23" s="26">
        <v>2.38</v>
      </c>
      <c r="BA23" s="40" t="s">
        <v>51</v>
      </c>
      <c r="BB23" s="34">
        <f>1.8*6</f>
        <v>10.8</v>
      </c>
    </row>
    <row r="24" spans="1:54" x14ac:dyDescent="0.2">
      <c r="A24" s="4" t="s">
        <v>152</v>
      </c>
      <c r="B24" s="39">
        <v>200</v>
      </c>
      <c r="C24" s="4" t="s">
        <v>36</v>
      </c>
      <c r="D24" s="4" t="s">
        <v>37</v>
      </c>
      <c r="E24" s="4" t="s">
        <v>38</v>
      </c>
      <c r="F24" s="5">
        <v>43000</v>
      </c>
      <c r="G24" s="4" t="s">
        <v>39</v>
      </c>
      <c r="H24" s="4" t="s">
        <v>97</v>
      </c>
      <c r="I24" s="4" t="s">
        <v>98</v>
      </c>
      <c r="J24" s="4" t="s">
        <v>99</v>
      </c>
      <c r="K24" s="4" t="s">
        <v>42</v>
      </c>
      <c r="L24" s="4" t="s">
        <v>97</v>
      </c>
      <c r="M24" s="4" t="s">
        <v>98</v>
      </c>
      <c r="N24" s="4" t="s">
        <v>87</v>
      </c>
      <c r="O24" s="4" t="s">
        <v>88</v>
      </c>
      <c r="P24" s="4" t="s">
        <v>46</v>
      </c>
      <c r="Q24" s="4" t="s">
        <v>47</v>
      </c>
      <c r="R24" s="4" t="s">
        <v>48</v>
      </c>
      <c r="S24" s="4" t="s">
        <v>49</v>
      </c>
      <c r="T24" s="4" t="s">
        <v>50</v>
      </c>
      <c r="U24" s="4" t="s">
        <v>162</v>
      </c>
      <c r="V24" s="4">
        <v>0</v>
      </c>
      <c r="W24" s="4">
        <v>0</v>
      </c>
      <c r="X24" s="4">
        <v>0</v>
      </c>
      <c r="Y24" s="4">
        <v>0</v>
      </c>
      <c r="Z24" s="4">
        <v>550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550</v>
      </c>
      <c r="AG24" s="4">
        <v>0</v>
      </c>
      <c r="AH24" s="4">
        <f t="shared" si="0"/>
        <v>1100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45.6</v>
      </c>
      <c r="AW24" s="4">
        <v>1100</v>
      </c>
      <c r="AX24" s="22">
        <f t="shared" si="1"/>
        <v>11880</v>
      </c>
      <c r="AY24" s="4">
        <v>50160</v>
      </c>
      <c r="AZ24" s="4">
        <v>2.38</v>
      </c>
      <c r="BA24" s="39" t="s">
        <v>51</v>
      </c>
      <c r="BB24" s="33">
        <v>10.8</v>
      </c>
    </row>
    <row r="25" spans="1:54" s="30" customFormat="1" x14ac:dyDescent="0.2">
      <c r="A25" s="26" t="s">
        <v>153</v>
      </c>
      <c r="B25" s="40">
        <v>200</v>
      </c>
      <c r="C25" s="26" t="s">
        <v>36</v>
      </c>
      <c r="D25" s="26" t="s">
        <v>37</v>
      </c>
      <c r="E25" s="26" t="s">
        <v>38</v>
      </c>
      <c r="F25" s="27">
        <v>43199</v>
      </c>
      <c r="G25" s="26"/>
      <c r="H25" s="28" t="s">
        <v>97</v>
      </c>
      <c r="I25" s="28" t="s">
        <v>98</v>
      </c>
      <c r="J25" s="26" t="s">
        <v>99</v>
      </c>
      <c r="K25" s="28" t="s">
        <v>42</v>
      </c>
      <c r="L25" s="26" t="s">
        <v>97</v>
      </c>
      <c r="M25" s="28" t="s">
        <v>98</v>
      </c>
      <c r="N25" s="26" t="s">
        <v>159</v>
      </c>
      <c r="O25" s="28" t="s">
        <v>88</v>
      </c>
      <c r="P25" s="26" t="s">
        <v>46</v>
      </c>
      <c r="Q25" s="28" t="s">
        <v>116</v>
      </c>
      <c r="R25" s="26" t="s">
        <v>117</v>
      </c>
      <c r="S25" s="28" t="s">
        <v>49</v>
      </c>
      <c r="T25" s="28" t="s">
        <v>50</v>
      </c>
      <c r="U25" s="28" t="s">
        <v>162</v>
      </c>
      <c r="V25" s="16">
        <v>0</v>
      </c>
      <c r="W25" s="16">
        <v>0</v>
      </c>
      <c r="X25" s="16">
        <v>0</v>
      </c>
      <c r="Y25" s="16">
        <v>0</v>
      </c>
      <c r="Z25" s="26">
        <v>550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/>
      <c r="AH25" s="26">
        <f t="shared" ref="AH25" si="4">SUM(V25:AG25)</f>
        <v>550</v>
      </c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>
        <f>SUM(AI25:AT25)</f>
        <v>0</v>
      </c>
      <c r="AV25" s="26">
        <v>52.5</v>
      </c>
      <c r="AW25" s="26">
        <f>AH25+AU25</f>
        <v>550</v>
      </c>
      <c r="AX25" s="29">
        <f t="shared" si="1"/>
        <v>5940</v>
      </c>
      <c r="AY25" s="26">
        <f>AV25*AW25</f>
        <v>28875</v>
      </c>
      <c r="AZ25" s="26"/>
      <c r="BA25" s="40" t="s">
        <v>51</v>
      </c>
      <c r="BB25" s="34">
        <v>10.8</v>
      </c>
    </row>
    <row r="26" spans="1:54" s="30" customFormat="1" x14ac:dyDescent="0.2">
      <c r="A26" s="26" t="s">
        <v>153</v>
      </c>
      <c r="B26" s="40">
        <v>200</v>
      </c>
      <c r="C26" s="26" t="s">
        <v>36</v>
      </c>
      <c r="D26" s="26" t="s">
        <v>37</v>
      </c>
      <c r="E26" s="26" t="s">
        <v>38</v>
      </c>
      <c r="F26" s="27">
        <v>43199</v>
      </c>
      <c r="G26" s="26"/>
      <c r="H26" s="28" t="s">
        <v>97</v>
      </c>
      <c r="I26" s="28" t="s">
        <v>98</v>
      </c>
      <c r="J26" s="26" t="s">
        <v>99</v>
      </c>
      <c r="K26" s="28" t="s">
        <v>42</v>
      </c>
      <c r="L26" s="26" t="s">
        <v>97</v>
      </c>
      <c r="M26" s="28" t="s">
        <v>98</v>
      </c>
      <c r="N26" s="26" t="s">
        <v>87</v>
      </c>
      <c r="O26" s="28" t="s">
        <v>88</v>
      </c>
      <c r="P26" s="26" t="s">
        <v>46</v>
      </c>
      <c r="Q26" s="28" t="s">
        <v>116</v>
      </c>
      <c r="R26" s="26" t="s">
        <v>117</v>
      </c>
      <c r="S26" s="28" t="s">
        <v>49</v>
      </c>
      <c r="T26" s="28" t="s">
        <v>50</v>
      </c>
      <c r="U26" s="28" t="s">
        <v>162</v>
      </c>
      <c r="V26" s="16">
        <v>0</v>
      </c>
      <c r="W26" s="16">
        <v>0</v>
      </c>
      <c r="X26" s="16">
        <v>0</v>
      </c>
      <c r="Y26" s="1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550</v>
      </c>
      <c r="AG26" s="26"/>
      <c r="AH26" s="26">
        <f t="shared" si="0"/>
        <v>550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>
        <f>SUM(AI26:AT26)</f>
        <v>0</v>
      </c>
      <c r="AV26" s="26">
        <v>52.5</v>
      </c>
      <c r="AW26" s="26">
        <f>AH26+AU26</f>
        <v>550</v>
      </c>
      <c r="AX26" s="29">
        <f t="shared" si="1"/>
        <v>5940</v>
      </c>
      <c r="AY26" s="26">
        <f>AV26*AW26</f>
        <v>28875</v>
      </c>
      <c r="AZ26" s="26"/>
      <c r="BA26" s="40" t="s">
        <v>51</v>
      </c>
      <c r="BB26" s="34">
        <v>10.8</v>
      </c>
    </row>
    <row r="27" spans="1:54" x14ac:dyDescent="0.2">
      <c r="A27" s="4" t="s">
        <v>152</v>
      </c>
      <c r="B27" s="39">
        <v>200</v>
      </c>
      <c r="C27" s="4" t="s">
        <v>36</v>
      </c>
      <c r="D27" s="4" t="s">
        <v>37</v>
      </c>
      <c r="E27" s="4" t="s">
        <v>38</v>
      </c>
      <c r="F27" s="5">
        <v>43000</v>
      </c>
      <c r="G27" s="4" t="s">
        <v>39</v>
      </c>
      <c r="H27" s="4" t="s">
        <v>97</v>
      </c>
      <c r="I27" s="4" t="s">
        <v>98</v>
      </c>
      <c r="J27" s="4" t="s">
        <v>99</v>
      </c>
      <c r="K27" s="4" t="s">
        <v>42</v>
      </c>
      <c r="L27" s="4" t="s">
        <v>97</v>
      </c>
      <c r="M27" s="4" t="s">
        <v>98</v>
      </c>
      <c r="N27" s="4" t="s">
        <v>80</v>
      </c>
      <c r="O27" s="4" t="s">
        <v>81</v>
      </c>
      <c r="P27" s="4" t="s">
        <v>46</v>
      </c>
      <c r="Q27" s="4" t="s">
        <v>47</v>
      </c>
      <c r="R27" s="4" t="s">
        <v>48</v>
      </c>
      <c r="S27" s="4" t="s">
        <v>49</v>
      </c>
      <c r="T27" s="4" t="s">
        <v>50</v>
      </c>
      <c r="U27" s="4" t="s">
        <v>163</v>
      </c>
      <c r="V27" s="4">
        <v>0</v>
      </c>
      <c r="W27" s="4">
        <v>0</v>
      </c>
      <c r="X27" s="4">
        <v>0</v>
      </c>
      <c r="Y27" s="4">
        <v>0</v>
      </c>
      <c r="Z27" s="4">
        <v>150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150</v>
      </c>
      <c r="AG27" s="4">
        <v>0</v>
      </c>
      <c r="AH27" s="4">
        <f t="shared" si="0"/>
        <v>300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51.07</v>
      </c>
      <c r="AW27" s="4">
        <v>300</v>
      </c>
      <c r="AX27" s="22">
        <f t="shared" si="1"/>
        <v>3600</v>
      </c>
      <c r="AY27" s="4">
        <v>15321</v>
      </c>
      <c r="AZ27" s="4">
        <v>2.5</v>
      </c>
      <c r="BA27" s="39" t="s">
        <v>51</v>
      </c>
      <c r="BB27" s="33">
        <f>2*6</f>
        <v>12</v>
      </c>
    </row>
    <row r="28" spans="1:54" x14ac:dyDescent="0.2">
      <c r="A28" s="6" t="s">
        <v>153</v>
      </c>
      <c r="B28" s="41">
        <v>200</v>
      </c>
      <c r="C28" s="6" t="s">
        <v>36</v>
      </c>
      <c r="D28" s="6" t="s">
        <v>37</v>
      </c>
      <c r="E28" s="6" t="s">
        <v>38</v>
      </c>
      <c r="F28" s="7">
        <v>43000</v>
      </c>
      <c r="G28" s="6" t="s">
        <v>39</v>
      </c>
      <c r="H28" s="8" t="s">
        <v>97</v>
      </c>
      <c r="I28" s="8" t="s">
        <v>98</v>
      </c>
      <c r="J28" s="6" t="s">
        <v>99</v>
      </c>
      <c r="K28" s="8" t="s">
        <v>42</v>
      </c>
      <c r="L28" s="6" t="s">
        <v>97</v>
      </c>
      <c r="M28" s="8" t="s">
        <v>98</v>
      </c>
      <c r="N28" s="6" t="s">
        <v>80</v>
      </c>
      <c r="O28" s="8" t="s">
        <v>81</v>
      </c>
      <c r="P28" s="6" t="s">
        <v>46</v>
      </c>
      <c r="Q28" s="8" t="s">
        <v>47</v>
      </c>
      <c r="R28" s="6" t="s">
        <v>48</v>
      </c>
      <c r="S28" s="8" t="s">
        <v>49</v>
      </c>
      <c r="T28" s="8" t="s">
        <v>50</v>
      </c>
      <c r="U28" s="8" t="s">
        <v>163</v>
      </c>
      <c r="V28" s="9">
        <v>0</v>
      </c>
      <c r="W28" s="9">
        <v>0</v>
      </c>
      <c r="X28" s="9">
        <v>0</v>
      </c>
      <c r="Y28" s="9">
        <v>0</v>
      </c>
      <c r="Z28" s="6">
        <v>150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150</v>
      </c>
      <c r="AG28" s="6">
        <v>0</v>
      </c>
      <c r="AH28" s="6">
        <f t="shared" si="0"/>
        <v>300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26">
        <v>51.07</v>
      </c>
      <c r="AW28" s="6">
        <v>300</v>
      </c>
      <c r="AX28" s="23">
        <f t="shared" si="1"/>
        <v>3600</v>
      </c>
      <c r="AY28" s="6">
        <v>15321</v>
      </c>
      <c r="AZ28" s="6">
        <v>2.5</v>
      </c>
      <c r="BA28" s="41" t="s">
        <v>51</v>
      </c>
      <c r="BB28" s="35">
        <f>2*6</f>
        <v>12</v>
      </c>
    </row>
    <row r="29" spans="1:54" s="15" customFormat="1" x14ac:dyDescent="0.2">
      <c r="A29" s="11" t="s">
        <v>157</v>
      </c>
      <c r="B29" s="42">
        <v>200</v>
      </c>
      <c r="C29" s="11" t="s">
        <v>36</v>
      </c>
      <c r="D29" s="11" t="s">
        <v>37</v>
      </c>
      <c r="E29" s="11" t="s">
        <v>38</v>
      </c>
      <c r="F29" s="12">
        <v>43000</v>
      </c>
      <c r="G29" s="11" t="s">
        <v>39</v>
      </c>
      <c r="H29" s="13" t="s">
        <v>97</v>
      </c>
      <c r="I29" s="13" t="s">
        <v>98</v>
      </c>
      <c r="J29" s="11" t="s">
        <v>99</v>
      </c>
      <c r="K29" s="13" t="s">
        <v>42</v>
      </c>
      <c r="L29" s="11" t="s">
        <v>97</v>
      </c>
      <c r="M29" s="13" t="s">
        <v>98</v>
      </c>
      <c r="N29" s="20" t="s">
        <v>100</v>
      </c>
      <c r="O29" s="13" t="s">
        <v>101</v>
      </c>
      <c r="P29" s="11" t="s">
        <v>46</v>
      </c>
      <c r="Q29" s="13" t="s">
        <v>47</v>
      </c>
      <c r="R29" s="11" t="s">
        <v>48</v>
      </c>
      <c r="S29" s="13" t="s">
        <v>49</v>
      </c>
      <c r="T29" s="13" t="s">
        <v>50</v>
      </c>
      <c r="U29" s="13" t="s">
        <v>162</v>
      </c>
      <c r="V29" s="14">
        <v>0</v>
      </c>
      <c r="W29" s="14">
        <v>0</v>
      </c>
      <c r="X29" s="14">
        <v>0</v>
      </c>
      <c r="Y29" s="14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f t="shared" si="0"/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45.6</v>
      </c>
      <c r="AW29" s="11">
        <v>200</v>
      </c>
      <c r="AX29" s="24">
        <f t="shared" si="1"/>
        <v>2160</v>
      </c>
      <c r="AY29" s="11">
        <v>9120</v>
      </c>
      <c r="AZ29" s="11">
        <v>2.38</v>
      </c>
      <c r="BA29" s="42" t="s">
        <v>51</v>
      </c>
      <c r="BB29" s="36">
        <f>1.8*6</f>
        <v>10.8</v>
      </c>
    </row>
    <row r="30" spans="1:54" s="15" customFormat="1" x14ac:dyDescent="0.2">
      <c r="A30" s="11" t="s">
        <v>157</v>
      </c>
      <c r="B30" s="42">
        <v>200</v>
      </c>
      <c r="C30" s="11" t="s">
        <v>36</v>
      </c>
      <c r="D30" s="11" t="s">
        <v>37</v>
      </c>
      <c r="E30" s="11" t="s">
        <v>38</v>
      </c>
      <c r="F30" s="12">
        <v>43199</v>
      </c>
      <c r="G30" s="11"/>
      <c r="H30" s="13" t="s">
        <v>97</v>
      </c>
      <c r="I30" s="13" t="s">
        <v>98</v>
      </c>
      <c r="J30" s="11" t="s">
        <v>99</v>
      </c>
      <c r="K30" s="13" t="s">
        <v>42</v>
      </c>
      <c r="L30" s="11" t="s">
        <v>97</v>
      </c>
      <c r="M30" s="13" t="s">
        <v>98</v>
      </c>
      <c r="N30" s="20" t="s">
        <v>87</v>
      </c>
      <c r="O30" s="13" t="s">
        <v>88</v>
      </c>
      <c r="P30" s="11" t="s">
        <v>46</v>
      </c>
      <c r="Q30" s="13" t="s">
        <v>116</v>
      </c>
      <c r="R30" s="11" t="s">
        <v>117</v>
      </c>
      <c r="S30" s="13" t="s">
        <v>49</v>
      </c>
      <c r="T30" s="13" t="s">
        <v>50</v>
      </c>
      <c r="U30" s="13" t="s">
        <v>162</v>
      </c>
      <c r="V30" s="14">
        <v>850</v>
      </c>
      <c r="W30" s="14">
        <v>0</v>
      </c>
      <c r="X30" s="14">
        <v>0</v>
      </c>
      <c r="Y30" s="14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f t="shared" si="0"/>
        <v>850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>
        <v>0</v>
      </c>
      <c r="AV30" s="11">
        <v>52.5</v>
      </c>
      <c r="AW30" s="11">
        <v>1950</v>
      </c>
      <c r="AX30" s="24">
        <f t="shared" si="1"/>
        <v>21060</v>
      </c>
      <c r="AY30" s="11">
        <v>102375</v>
      </c>
      <c r="AZ30" s="11"/>
      <c r="BA30" s="42" t="s">
        <v>51</v>
      </c>
      <c r="BB30" s="36">
        <v>10.8</v>
      </c>
    </row>
    <row r="31" spans="1:54" s="15" customFormat="1" x14ac:dyDescent="0.2">
      <c r="A31" s="11" t="s">
        <v>157</v>
      </c>
      <c r="B31" s="42">
        <v>200</v>
      </c>
      <c r="C31" s="11" t="s">
        <v>36</v>
      </c>
      <c r="D31" s="11" t="s">
        <v>37</v>
      </c>
      <c r="E31" s="11" t="s">
        <v>38</v>
      </c>
      <c r="F31" s="12">
        <v>43000</v>
      </c>
      <c r="G31" s="11" t="s">
        <v>39</v>
      </c>
      <c r="H31" s="13" t="s">
        <v>97</v>
      </c>
      <c r="I31" s="13" t="s">
        <v>98</v>
      </c>
      <c r="J31" s="11" t="s">
        <v>99</v>
      </c>
      <c r="K31" s="13" t="s">
        <v>42</v>
      </c>
      <c r="L31" s="11" t="s">
        <v>97</v>
      </c>
      <c r="M31" s="13" t="s">
        <v>98</v>
      </c>
      <c r="N31" s="20" t="s">
        <v>80</v>
      </c>
      <c r="O31" s="13" t="s">
        <v>81</v>
      </c>
      <c r="P31" s="11" t="s">
        <v>46</v>
      </c>
      <c r="Q31" s="13" t="s">
        <v>47</v>
      </c>
      <c r="R31" s="11" t="s">
        <v>48</v>
      </c>
      <c r="S31" s="13" t="s">
        <v>49</v>
      </c>
      <c r="T31" s="13" t="s">
        <v>50</v>
      </c>
      <c r="U31" s="13" t="s">
        <v>163</v>
      </c>
      <c r="V31" s="14">
        <v>0</v>
      </c>
      <c r="W31" s="14">
        <v>0</v>
      </c>
      <c r="X31" s="14">
        <v>0</v>
      </c>
      <c r="Y31" s="14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f t="shared" si="0"/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51.07</v>
      </c>
      <c r="AW31" s="11">
        <v>300</v>
      </c>
      <c r="AX31" s="24">
        <f t="shared" si="1"/>
        <v>3600</v>
      </c>
      <c r="AY31" s="11">
        <v>15321</v>
      </c>
      <c r="AZ31" s="11">
        <v>2.5</v>
      </c>
      <c r="BA31" s="42" t="s">
        <v>51</v>
      </c>
      <c r="BB31" s="36">
        <f>2*6</f>
        <v>12</v>
      </c>
    </row>
    <row r="32" spans="1:54" s="30" customFormat="1" x14ac:dyDescent="0.2">
      <c r="A32" s="26" t="s">
        <v>153</v>
      </c>
      <c r="B32" s="40">
        <v>200</v>
      </c>
      <c r="C32" s="26" t="s">
        <v>36</v>
      </c>
      <c r="D32" s="26" t="s">
        <v>37</v>
      </c>
      <c r="E32" s="26" t="s">
        <v>38</v>
      </c>
      <c r="F32" s="27">
        <v>43199</v>
      </c>
      <c r="G32" s="26"/>
      <c r="H32" s="28" t="s">
        <v>67</v>
      </c>
      <c r="I32" s="28" t="s">
        <v>68</v>
      </c>
      <c r="J32" s="26" t="s">
        <v>41</v>
      </c>
      <c r="K32" s="28" t="s">
        <v>42</v>
      </c>
      <c r="L32" s="26" t="s">
        <v>67</v>
      </c>
      <c r="M32" s="28" t="s">
        <v>68</v>
      </c>
      <c r="N32" s="26" t="s">
        <v>130</v>
      </c>
      <c r="O32" s="28" t="s">
        <v>131</v>
      </c>
      <c r="P32" s="26" t="s">
        <v>46</v>
      </c>
      <c r="Q32" s="28" t="s">
        <v>116</v>
      </c>
      <c r="R32" s="26" t="s">
        <v>48</v>
      </c>
      <c r="S32" s="28" t="s">
        <v>49</v>
      </c>
      <c r="T32" s="28" t="s">
        <v>50</v>
      </c>
      <c r="U32" s="28" t="s">
        <v>162</v>
      </c>
      <c r="V32" s="16"/>
      <c r="W32" s="16"/>
      <c r="X32" s="16">
        <v>330</v>
      </c>
      <c r="Y32" s="16"/>
      <c r="Z32" s="26"/>
      <c r="AA32" s="26">
        <v>330</v>
      </c>
      <c r="AB32" s="26"/>
      <c r="AC32" s="26"/>
      <c r="AD32" s="26"/>
      <c r="AE32" s="26">
        <v>0</v>
      </c>
      <c r="AF32" s="26"/>
      <c r="AG32" s="26"/>
      <c r="AH32" s="26">
        <f t="shared" ref="AH32" si="5">SUM(V32:AG32)</f>
        <v>660</v>
      </c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>
        <f>SUM(AI32:AT32)</f>
        <v>0</v>
      </c>
      <c r="AV32" s="26">
        <v>54</v>
      </c>
      <c r="AW32" s="26">
        <f>AH32+AU32</f>
        <v>660</v>
      </c>
      <c r="AX32" s="29">
        <f t="shared" si="1"/>
        <v>8712</v>
      </c>
      <c r="AY32" s="26">
        <f>AV32*AW32</f>
        <v>35640</v>
      </c>
      <c r="AZ32" s="26"/>
      <c r="BA32" s="40" t="s">
        <v>51</v>
      </c>
      <c r="BB32" s="34">
        <v>13.2</v>
      </c>
    </row>
    <row r="33" spans="1:54" s="30" customFormat="1" x14ac:dyDescent="0.2">
      <c r="A33" s="26" t="s">
        <v>153</v>
      </c>
      <c r="B33" s="40">
        <v>200</v>
      </c>
      <c r="C33" s="26" t="s">
        <v>36</v>
      </c>
      <c r="D33" s="26" t="s">
        <v>37</v>
      </c>
      <c r="E33" s="26" t="s">
        <v>38</v>
      </c>
      <c r="F33" s="27">
        <v>43199</v>
      </c>
      <c r="G33" s="26"/>
      <c r="H33" s="28" t="s">
        <v>67</v>
      </c>
      <c r="I33" s="28" t="s">
        <v>68</v>
      </c>
      <c r="J33" s="26" t="s">
        <v>41</v>
      </c>
      <c r="K33" s="28" t="s">
        <v>42</v>
      </c>
      <c r="L33" s="26" t="s">
        <v>67</v>
      </c>
      <c r="M33" s="28" t="s">
        <v>68</v>
      </c>
      <c r="N33" s="26" t="s">
        <v>160</v>
      </c>
      <c r="O33" s="28" t="s">
        <v>131</v>
      </c>
      <c r="P33" s="26" t="s">
        <v>46</v>
      </c>
      <c r="Q33" s="28" t="s">
        <v>116</v>
      </c>
      <c r="R33" s="26" t="s">
        <v>48</v>
      </c>
      <c r="S33" s="28" t="s">
        <v>49</v>
      </c>
      <c r="T33" s="28" t="s">
        <v>50</v>
      </c>
      <c r="U33" s="28" t="s">
        <v>162</v>
      </c>
      <c r="V33" s="16"/>
      <c r="W33" s="16"/>
      <c r="X33" s="16">
        <v>0</v>
      </c>
      <c r="Y33" s="16"/>
      <c r="Z33" s="26"/>
      <c r="AA33" s="26">
        <v>0</v>
      </c>
      <c r="AB33" s="26"/>
      <c r="AC33" s="26"/>
      <c r="AD33" s="26"/>
      <c r="AE33" s="26">
        <v>330</v>
      </c>
      <c r="AF33" s="26"/>
      <c r="AG33" s="26"/>
      <c r="AH33" s="26">
        <f t="shared" si="0"/>
        <v>330</v>
      </c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>
        <f>SUM(AI33:AT33)</f>
        <v>0</v>
      </c>
      <c r="AV33" s="26">
        <v>54</v>
      </c>
      <c r="AW33" s="26">
        <f>AH33+AU33</f>
        <v>330</v>
      </c>
      <c r="AX33" s="29">
        <f t="shared" si="1"/>
        <v>4356</v>
      </c>
      <c r="AY33" s="26">
        <f>AV33*AW33</f>
        <v>17820</v>
      </c>
      <c r="AZ33" s="26"/>
      <c r="BA33" s="40" t="s">
        <v>51</v>
      </c>
      <c r="BB33" s="34">
        <v>13.2</v>
      </c>
    </row>
    <row r="34" spans="1:54" x14ac:dyDescent="0.2">
      <c r="A34" s="4" t="s">
        <v>152</v>
      </c>
      <c r="B34" s="39">
        <v>200</v>
      </c>
      <c r="C34" s="4" t="s">
        <v>36</v>
      </c>
      <c r="D34" s="4" t="s">
        <v>37</v>
      </c>
      <c r="E34" s="4" t="s">
        <v>38</v>
      </c>
      <c r="F34" s="5">
        <v>43000</v>
      </c>
      <c r="G34" s="4" t="s">
        <v>39</v>
      </c>
      <c r="H34" s="4" t="s">
        <v>67</v>
      </c>
      <c r="I34" s="4" t="s">
        <v>68</v>
      </c>
      <c r="J34" s="4" t="s">
        <v>41</v>
      </c>
      <c r="K34" s="4" t="s">
        <v>42</v>
      </c>
      <c r="L34" s="4" t="s">
        <v>67</v>
      </c>
      <c r="M34" s="4" t="s">
        <v>68</v>
      </c>
      <c r="N34" s="4" t="s">
        <v>52</v>
      </c>
      <c r="O34" s="4" t="s">
        <v>53</v>
      </c>
      <c r="P34" s="4" t="s">
        <v>46</v>
      </c>
      <c r="Q34" s="4" t="s">
        <v>47</v>
      </c>
      <c r="R34" s="4" t="s">
        <v>48</v>
      </c>
      <c r="S34" s="4" t="s">
        <v>49</v>
      </c>
      <c r="T34" s="4" t="s">
        <v>50</v>
      </c>
      <c r="U34" s="4" t="s">
        <v>162</v>
      </c>
      <c r="V34" s="4">
        <v>0</v>
      </c>
      <c r="W34" s="4">
        <v>0</v>
      </c>
      <c r="X34" s="4">
        <v>0</v>
      </c>
      <c r="Y34" s="4">
        <v>300</v>
      </c>
      <c r="Z34" s="4">
        <v>0</v>
      </c>
      <c r="AA34" s="4">
        <v>300</v>
      </c>
      <c r="AB34" s="4">
        <v>0</v>
      </c>
      <c r="AC34" s="4">
        <v>350</v>
      </c>
      <c r="AD34" s="4">
        <v>0</v>
      </c>
      <c r="AE34" s="4">
        <v>0</v>
      </c>
      <c r="AF34" s="4">
        <v>0</v>
      </c>
      <c r="AG34" s="4">
        <v>0</v>
      </c>
      <c r="AH34" s="4">
        <f t="shared" si="0"/>
        <v>950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46.51</v>
      </c>
      <c r="AW34" s="4">
        <v>950</v>
      </c>
      <c r="AX34" s="22">
        <f t="shared" si="1"/>
        <v>12540</v>
      </c>
      <c r="AY34" s="4">
        <v>44184.5</v>
      </c>
      <c r="AZ34" s="4">
        <v>1.82</v>
      </c>
      <c r="BA34" s="39" t="s">
        <v>51</v>
      </c>
      <c r="BB34" s="33">
        <v>13.2</v>
      </c>
    </row>
    <row r="35" spans="1:54" s="30" customFormat="1" x14ac:dyDescent="0.2">
      <c r="A35" s="26" t="s">
        <v>153</v>
      </c>
      <c r="B35" s="40">
        <v>200</v>
      </c>
      <c r="C35" s="26" t="s">
        <v>36</v>
      </c>
      <c r="D35" s="26" t="s">
        <v>37</v>
      </c>
      <c r="E35" s="26" t="s">
        <v>38</v>
      </c>
      <c r="F35" s="27">
        <v>43199</v>
      </c>
      <c r="G35" s="26"/>
      <c r="H35" s="28" t="s">
        <v>67</v>
      </c>
      <c r="I35" s="28" t="s">
        <v>68</v>
      </c>
      <c r="J35" s="26" t="s">
        <v>41</v>
      </c>
      <c r="K35" s="28" t="s">
        <v>42</v>
      </c>
      <c r="L35" s="26" t="s">
        <v>67</v>
      </c>
      <c r="M35" s="28" t="s">
        <v>68</v>
      </c>
      <c r="N35" s="26" t="s">
        <v>52</v>
      </c>
      <c r="O35" s="28" t="s">
        <v>53</v>
      </c>
      <c r="P35" s="26" t="s">
        <v>46</v>
      </c>
      <c r="Q35" s="28" t="s">
        <v>116</v>
      </c>
      <c r="R35" s="26" t="s">
        <v>48</v>
      </c>
      <c r="S35" s="28" t="s">
        <v>49</v>
      </c>
      <c r="T35" s="28" t="s">
        <v>50</v>
      </c>
      <c r="U35" s="28" t="s">
        <v>162</v>
      </c>
      <c r="V35" s="16"/>
      <c r="W35" s="16"/>
      <c r="X35" s="16">
        <v>260</v>
      </c>
      <c r="Y35" s="16"/>
      <c r="Z35" s="26"/>
      <c r="AA35" s="26">
        <v>260</v>
      </c>
      <c r="AB35" s="26"/>
      <c r="AC35" s="26"/>
      <c r="AD35" s="26"/>
      <c r="AE35" s="26">
        <v>0</v>
      </c>
      <c r="AF35" s="26"/>
      <c r="AG35" s="26"/>
      <c r="AH35" s="26">
        <f t="shared" ref="AH35" si="6">SUM(V35:AG35)</f>
        <v>520</v>
      </c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>
        <f>SUM(AI35:AT35)</f>
        <v>0</v>
      </c>
      <c r="AV35" s="26">
        <v>54</v>
      </c>
      <c r="AW35" s="26">
        <f>AH35+AU35</f>
        <v>520</v>
      </c>
      <c r="AX35" s="29">
        <f t="shared" si="1"/>
        <v>6864</v>
      </c>
      <c r="AY35" s="26">
        <f>AV35*AW35</f>
        <v>28080</v>
      </c>
      <c r="AZ35" s="26"/>
      <c r="BA35" s="40" t="s">
        <v>51</v>
      </c>
      <c r="BB35" s="34">
        <v>13.2</v>
      </c>
    </row>
    <row r="36" spans="1:54" s="30" customFormat="1" x14ac:dyDescent="0.2">
      <c r="A36" s="26" t="s">
        <v>153</v>
      </c>
      <c r="B36" s="40">
        <v>200</v>
      </c>
      <c r="C36" s="26" t="s">
        <v>36</v>
      </c>
      <c r="D36" s="26" t="s">
        <v>37</v>
      </c>
      <c r="E36" s="26" t="s">
        <v>38</v>
      </c>
      <c r="F36" s="27">
        <v>43199</v>
      </c>
      <c r="G36" s="26"/>
      <c r="H36" s="28" t="s">
        <v>67</v>
      </c>
      <c r="I36" s="28" t="s">
        <v>68</v>
      </c>
      <c r="J36" s="26" t="s">
        <v>41</v>
      </c>
      <c r="K36" s="28" t="s">
        <v>42</v>
      </c>
      <c r="L36" s="26" t="s">
        <v>67</v>
      </c>
      <c r="M36" s="28" t="s">
        <v>68</v>
      </c>
      <c r="N36" s="26" t="s">
        <v>54</v>
      </c>
      <c r="O36" s="28" t="s">
        <v>53</v>
      </c>
      <c r="P36" s="26" t="s">
        <v>46</v>
      </c>
      <c r="Q36" s="28" t="s">
        <v>116</v>
      </c>
      <c r="R36" s="26" t="s">
        <v>48</v>
      </c>
      <c r="S36" s="28" t="s">
        <v>49</v>
      </c>
      <c r="T36" s="28" t="s">
        <v>50</v>
      </c>
      <c r="U36" s="28" t="s">
        <v>162</v>
      </c>
      <c r="V36" s="16"/>
      <c r="W36" s="16"/>
      <c r="X36" s="16">
        <v>0</v>
      </c>
      <c r="Y36" s="16"/>
      <c r="Z36" s="26"/>
      <c r="AA36" s="26">
        <v>0</v>
      </c>
      <c r="AB36" s="26"/>
      <c r="AC36" s="26"/>
      <c r="AD36" s="26"/>
      <c r="AE36" s="26">
        <v>260</v>
      </c>
      <c r="AF36" s="26"/>
      <c r="AG36" s="26"/>
      <c r="AH36" s="26">
        <f t="shared" si="0"/>
        <v>260</v>
      </c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>
        <f>SUM(AI36:AT36)</f>
        <v>0</v>
      </c>
      <c r="AV36" s="26">
        <v>54</v>
      </c>
      <c r="AW36" s="26">
        <f>AH36+AU36</f>
        <v>260</v>
      </c>
      <c r="AX36" s="29">
        <f t="shared" si="1"/>
        <v>3432</v>
      </c>
      <c r="AY36" s="26">
        <f>AV36*AW36</f>
        <v>14040</v>
      </c>
      <c r="AZ36" s="26"/>
      <c r="BA36" s="40" t="s">
        <v>51</v>
      </c>
      <c r="BB36" s="34">
        <v>13.2</v>
      </c>
    </row>
    <row r="37" spans="1:54" x14ac:dyDescent="0.2">
      <c r="A37" s="4" t="s">
        <v>152</v>
      </c>
      <c r="B37" s="39">
        <v>200</v>
      </c>
      <c r="C37" s="4" t="s">
        <v>36</v>
      </c>
      <c r="D37" s="4" t="s">
        <v>37</v>
      </c>
      <c r="E37" s="4" t="s">
        <v>38</v>
      </c>
      <c r="F37" s="5">
        <v>43000</v>
      </c>
      <c r="G37" s="4" t="s">
        <v>39</v>
      </c>
      <c r="H37" s="4" t="s">
        <v>67</v>
      </c>
      <c r="I37" s="4" t="s">
        <v>68</v>
      </c>
      <c r="J37" s="4" t="s">
        <v>41</v>
      </c>
      <c r="K37" s="4" t="s">
        <v>42</v>
      </c>
      <c r="L37" s="4" t="s">
        <v>67</v>
      </c>
      <c r="M37" s="4" t="s">
        <v>68</v>
      </c>
      <c r="N37" s="4" t="s">
        <v>54</v>
      </c>
      <c r="O37" s="4" t="s">
        <v>55</v>
      </c>
      <c r="P37" s="4" t="s">
        <v>46</v>
      </c>
      <c r="Q37" s="4" t="s">
        <v>47</v>
      </c>
      <c r="R37" s="4" t="s">
        <v>48</v>
      </c>
      <c r="S37" s="4" t="s">
        <v>49</v>
      </c>
      <c r="T37" s="4" t="s">
        <v>50</v>
      </c>
      <c r="U37" s="4" t="s">
        <v>162</v>
      </c>
      <c r="V37" s="4">
        <v>0</v>
      </c>
      <c r="W37" s="4">
        <v>0</v>
      </c>
      <c r="X37" s="4">
        <v>0</v>
      </c>
      <c r="Y37" s="4">
        <v>340</v>
      </c>
      <c r="Z37" s="4">
        <v>0</v>
      </c>
      <c r="AA37" s="4">
        <v>340</v>
      </c>
      <c r="AB37" s="4">
        <v>0</v>
      </c>
      <c r="AC37" s="4">
        <v>290</v>
      </c>
      <c r="AD37" s="4">
        <v>0</v>
      </c>
      <c r="AE37" s="4">
        <v>0</v>
      </c>
      <c r="AF37" s="4">
        <v>0</v>
      </c>
      <c r="AG37" s="4">
        <v>0</v>
      </c>
      <c r="AH37" s="4">
        <f t="shared" si="0"/>
        <v>970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46.51</v>
      </c>
      <c r="AW37" s="4">
        <v>970</v>
      </c>
      <c r="AX37" s="22">
        <f t="shared" si="1"/>
        <v>12804</v>
      </c>
      <c r="AY37" s="4">
        <v>45114.7</v>
      </c>
      <c r="AZ37" s="4">
        <v>1.82</v>
      </c>
      <c r="BA37" s="39" t="s">
        <v>51</v>
      </c>
      <c r="BB37" s="33">
        <v>13.2</v>
      </c>
    </row>
    <row r="38" spans="1:54" x14ac:dyDescent="0.2">
      <c r="A38" s="4" t="s">
        <v>152</v>
      </c>
      <c r="B38" s="39">
        <v>200</v>
      </c>
      <c r="C38" s="4" t="s">
        <v>36</v>
      </c>
      <c r="D38" s="4" t="s">
        <v>37</v>
      </c>
      <c r="E38" s="4" t="s">
        <v>38</v>
      </c>
      <c r="F38" s="5">
        <v>43000</v>
      </c>
      <c r="G38" s="4" t="s">
        <v>39</v>
      </c>
      <c r="H38" s="4" t="s">
        <v>67</v>
      </c>
      <c r="I38" s="4" t="s">
        <v>68</v>
      </c>
      <c r="J38" s="4" t="s">
        <v>41</v>
      </c>
      <c r="K38" s="4" t="s">
        <v>42</v>
      </c>
      <c r="L38" s="4" t="s">
        <v>67</v>
      </c>
      <c r="M38" s="4" t="s">
        <v>68</v>
      </c>
      <c r="N38" s="4" t="s">
        <v>58</v>
      </c>
      <c r="O38" s="4" t="s">
        <v>59</v>
      </c>
      <c r="P38" s="4" t="s">
        <v>46</v>
      </c>
      <c r="Q38" s="4" t="s">
        <v>47</v>
      </c>
      <c r="R38" s="4" t="s">
        <v>48</v>
      </c>
      <c r="S38" s="4" t="s">
        <v>49</v>
      </c>
      <c r="T38" s="4" t="s">
        <v>50</v>
      </c>
      <c r="U38" s="4" t="s">
        <v>165</v>
      </c>
      <c r="V38" s="4">
        <v>0</v>
      </c>
      <c r="W38" s="4">
        <v>0</v>
      </c>
      <c r="X38" s="4">
        <v>100</v>
      </c>
      <c r="Y38" s="4">
        <v>0</v>
      </c>
      <c r="Z38" s="4">
        <v>100</v>
      </c>
      <c r="AA38" s="4">
        <v>0</v>
      </c>
      <c r="AB38" s="4">
        <v>100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f t="shared" si="0"/>
        <v>300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44.69</v>
      </c>
      <c r="AW38" s="4">
        <v>300</v>
      </c>
      <c r="AX38" s="22">
        <f t="shared" si="1"/>
        <v>4320</v>
      </c>
      <c r="AY38" s="4">
        <v>13407</v>
      </c>
      <c r="AZ38" s="4">
        <v>1.7</v>
      </c>
      <c r="BA38" s="39" t="s">
        <v>51</v>
      </c>
      <c r="BB38" s="33">
        <v>14.4</v>
      </c>
    </row>
    <row r="39" spans="1:54" x14ac:dyDescent="0.2">
      <c r="A39" s="6" t="s">
        <v>153</v>
      </c>
      <c r="B39" s="41">
        <v>200</v>
      </c>
      <c r="C39" s="6" t="s">
        <v>36</v>
      </c>
      <c r="D39" s="6" t="s">
        <v>37</v>
      </c>
      <c r="E39" s="6" t="s">
        <v>38</v>
      </c>
      <c r="F39" s="7">
        <v>43199</v>
      </c>
      <c r="G39" s="6"/>
      <c r="H39" s="8" t="s">
        <v>67</v>
      </c>
      <c r="I39" s="8" t="s">
        <v>68</v>
      </c>
      <c r="J39" s="6" t="s">
        <v>41</v>
      </c>
      <c r="K39" s="8" t="s">
        <v>42</v>
      </c>
      <c r="L39" s="6" t="s">
        <v>67</v>
      </c>
      <c r="M39" s="8" t="s">
        <v>68</v>
      </c>
      <c r="N39" s="6" t="s">
        <v>132</v>
      </c>
      <c r="O39" s="8" t="s">
        <v>59</v>
      </c>
      <c r="P39" s="6" t="s">
        <v>46</v>
      </c>
      <c r="Q39" s="8" t="s">
        <v>116</v>
      </c>
      <c r="R39" s="6" t="s">
        <v>48</v>
      </c>
      <c r="S39" s="8" t="s">
        <v>49</v>
      </c>
      <c r="T39" s="8" t="s">
        <v>50</v>
      </c>
      <c r="U39" s="8" t="s">
        <v>165</v>
      </c>
      <c r="V39" s="9"/>
      <c r="W39" s="9"/>
      <c r="X39" s="9">
        <v>200</v>
      </c>
      <c r="Y39" s="9"/>
      <c r="Z39" s="6"/>
      <c r="AA39" s="6">
        <v>200</v>
      </c>
      <c r="AB39" s="6"/>
      <c r="AC39" s="6"/>
      <c r="AD39" s="6"/>
      <c r="AE39" s="6">
        <v>200</v>
      </c>
      <c r="AF39" s="6"/>
      <c r="AG39" s="6"/>
      <c r="AH39" s="6">
        <f t="shared" si="0"/>
        <v>600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>
        <f>SUM(AI39:AT39)</f>
        <v>0</v>
      </c>
      <c r="AV39" s="6">
        <v>50.5</v>
      </c>
      <c r="AW39" s="6">
        <f>AH39+AU39</f>
        <v>600</v>
      </c>
      <c r="AX39" s="23">
        <f t="shared" si="1"/>
        <v>8640</v>
      </c>
      <c r="AY39" s="6">
        <f>AV39*AW39</f>
        <v>30300</v>
      </c>
      <c r="AZ39" s="6"/>
      <c r="BA39" s="41" t="s">
        <v>51</v>
      </c>
      <c r="BB39" s="35">
        <v>14.4</v>
      </c>
    </row>
    <row r="40" spans="1:54" x14ac:dyDescent="0.2">
      <c r="A40" s="4" t="s">
        <v>152</v>
      </c>
      <c r="B40" s="39">
        <v>200</v>
      </c>
      <c r="C40" s="4" t="s">
        <v>36</v>
      </c>
      <c r="D40" s="4" t="s">
        <v>37</v>
      </c>
      <c r="E40" s="4" t="s">
        <v>38</v>
      </c>
      <c r="F40" s="5">
        <v>43000</v>
      </c>
      <c r="G40" s="4" t="s">
        <v>39</v>
      </c>
      <c r="H40" s="4" t="s">
        <v>67</v>
      </c>
      <c r="I40" s="4" t="s">
        <v>68</v>
      </c>
      <c r="J40" s="4" t="s">
        <v>41</v>
      </c>
      <c r="K40" s="4" t="s">
        <v>42</v>
      </c>
      <c r="L40" s="4" t="s">
        <v>67</v>
      </c>
      <c r="M40" s="4" t="s">
        <v>68</v>
      </c>
      <c r="N40" s="4" t="s">
        <v>44</v>
      </c>
      <c r="O40" s="4" t="s">
        <v>45</v>
      </c>
      <c r="P40" s="4" t="s">
        <v>46</v>
      </c>
      <c r="Q40" s="4" t="s">
        <v>47</v>
      </c>
      <c r="R40" s="4" t="s">
        <v>48</v>
      </c>
      <c r="S40" s="4" t="s">
        <v>49</v>
      </c>
      <c r="T40" s="4" t="s">
        <v>50</v>
      </c>
      <c r="U40" s="4" t="s">
        <v>163</v>
      </c>
      <c r="V40" s="4">
        <v>0</v>
      </c>
      <c r="W40" s="4">
        <v>0</v>
      </c>
      <c r="X40" s="4">
        <v>0</v>
      </c>
      <c r="Y40" s="4">
        <v>300</v>
      </c>
      <c r="Z40" s="4">
        <v>0</v>
      </c>
      <c r="AA40" s="4">
        <v>300</v>
      </c>
      <c r="AB40" s="4">
        <v>0</v>
      </c>
      <c r="AC40" s="4">
        <v>300</v>
      </c>
      <c r="AD40" s="4">
        <v>0</v>
      </c>
      <c r="AE40" s="4">
        <v>0</v>
      </c>
      <c r="AF40" s="4">
        <v>0</v>
      </c>
      <c r="AG40" s="4">
        <v>0</v>
      </c>
      <c r="AH40" s="4">
        <f t="shared" si="0"/>
        <v>900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50.16</v>
      </c>
      <c r="AW40" s="4">
        <v>900</v>
      </c>
      <c r="AX40" s="22">
        <f t="shared" si="1"/>
        <v>10800</v>
      </c>
      <c r="AY40" s="4">
        <v>45144</v>
      </c>
      <c r="AZ40" s="4">
        <v>1.94</v>
      </c>
      <c r="BA40" s="39" t="s">
        <v>51</v>
      </c>
      <c r="BB40" s="33">
        <v>12</v>
      </c>
    </row>
    <row r="41" spans="1:54" x14ac:dyDescent="0.2">
      <c r="A41" s="6" t="s">
        <v>153</v>
      </c>
      <c r="B41" s="41">
        <v>200</v>
      </c>
      <c r="C41" s="6" t="s">
        <v>36</v>
      </c>
      <c r="D41" s="6" t="s">
        <v>37</v>
      </c>
      <c r="E41" s="6" t="s">
        <v>38</v>
      </c>
      <c r="F41" s="7">
        <v>43199</v>
      </c>
      <c r="G41" s="6"/>
      <c r="H41" s="8" t="s">
        <v>67</v>
      </c>
      <c r="I41" s="8" t="s">
        <v>68</v>
      </c>
      <c r="J41" s="6" t="s">
        <v>41</v>
      </c>
      <c r="K41" s="8" t="s">
        <v>42</v>
      </c>
      <c r="L41" s="6" t="s">
        <v>67</v>
      </c>
      <c r="M41" s="8" t="s">
        <v>68</v>
      </c>
      <c r="N41" s="6" t="s">
        <v>121</v>
      </c>
      <c r="O41" s="8" t="s">
        <v>122</v>
      </c>
      <c r="P41" s="6" t="s">
        <v>46</v>
      </c>
      <c r="Q41" s="8" t="s">
        <v>116</v>
      </c>
      <c r="R41" s="6" t="s">
        <v>48</v>
      </c>
      <c r="S41" s="8" t="s">
        <v>49</v>
      </c>
      <c r="T41" s="8" t="s">
        <v>50</v>
      </c>
      <c r="U41" s="8" t="s">
        <v>163</v>
      </c>
      <c r="V41" s="9"/>
      <c r="W41" s="9"/>
      <c r="X41" s="9">
        <v>250</v>
      </c>
      <c r="Y41" s="9"/>
      <c r="Z41" s="6"/>
      <c r="AA41" s="6">
        <v>250</v>
      </c>
      <c r="AB41" s="6"/>
      <c r="AC41" s="6"/>
      <c r="AD41" s="6"/>
      <c r="AE41" s="6">
        <v>250</v>
      </c>
      <c r="AF41" s="6"/>
      <c r="AG41" s="6"/>
      <c r="AH41" s="6">
        <f t="shared" si="0"/>
        <v>750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f>SUM(AI41:AT41)</f>
        <v>0</v>
      </c>
      <c r="AV41" s="6">
        <v>59</v>
      </c>
      <c r="AW41" s="6">
        <f>AH41+AU41</f>
        <v>750</v>
      </c>
      <c r="AX41" s="23">
        <f t="shared" si="1"/>
        <v>9000</v>
      </c>
      <c r="AY41" s="6">
        <f>AV41*AW41</f>
        <v>44250</v>
      </c>
      <c r="AZ41" s="6"/>
      <c r="BA41" s="41" t="s">
        <v>51</v>
      </c>
      <c r="BB41" s="35">
        <v>12</v>
      </c>
    </row>
    <row r="42" spans="1:54" s="30" customFormat="1" x14ac:dyDescent="0.2">
      <c r="A42" s="26" t="s">
        <v>153</v>
      </c>
      <c r="B42" s="40">
        <v>200</v>
      </c>
      <c r="C42" s="26" t="s">
        <v>36</v>
      </c>
      <c r="D42" s="26" t="s">
        <v>37</v>
      </c>
      <c r="E42" s="26" t="s">
        <v>38</v>
      </c>
      <c r="F42" s="27">
        <v>43199</v>
      </c>
      <c r="G42" s="26"/>
      <c r="H42" s="28" t="s">
        <v>125</v>
      </c>
      <c r="I42" s="28" t="s">
        <v>126</v>
      </c>
      <c r="J42" s="26" t="s">
        <v>41</v>
      </c>
      <c r="K42" s="28" t="s">
        <v>42</v>
      </c>
      <c r="L42" s="26" t="s">
        <v>125</v>
      </c>
      <c r="M42" s="28" t="s">
        <v>126</v>
      </c>
      <c r="N42" s="26" t="s">
        <v>127</v>
      </c>
      <c r="O42" s="28" t="s">
        <v>83</v>
      </c>
      <c r="P42" s="26" t="s">
        <v>46</v>
      </c>
      <c r="Q42" s="28" t="s">
        <v>116</v>
      </c>
      <c r="R42" s="26" t="s">
        <v>48</v>
      </c>
      <c r="S42" s="28" t="s">
        <v>49</v>
      </c>
      <c r="T42" s="28" t="s">
        <v>50</v>
      </c>
      <c r="U42" s="28" t="s">
        <v>162</v>
      </c>
      <c r="V42" s="16"/>
      <c r="W42" s="16"/>
      <c r="X42" s="16"/>
      <c r="Y42" s="16">
        <v>1040</v>
      </c>
      <c r="Z42" s="26"/>
      <c r="AA42" s="26"/>
      <c r="AB42" s="26"/>
      <c r="AC42" s="26"/>
      <c r="AD42" s="26">
        <v>0</v>
      </c>
      <c r="AE42" s="26"/>
      <c r="AF42" s="26"/>
      <c r="AG42" s="26"/>
      <c r="AH42" s="26">
        <f t="shared" ref="AH42" si="7">SUM(V42:AG42)</f>
        <v>1040</v>
      </c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>
        <f>SUM(AI42:AT42)</f>
        <v>0</v>
      </c>
      <c r="AV42" s="26">
        <v>54</v>
      </c>
      <c r="AW42" s="26">
        <f>AH42+AU42</f>
        <v>1040</v>
      </c>
      <c r="AX42" s="29">
        <f t="shared" si="1"/>
        <v>13728</v>
      </c>
      <c r="AY42" s="26">
        <f>AV42*AW42</f>
        <v>56160</v>
      </c>
      <c r="AZ42" s="26"/>
      <c r="BA42" s="40" t="s">
        <v>51</v>
      </c>
      <c r="BB42" s="34">
        <v>13.2</v>
      </c>
    </row>
    <row r="43" spans="1:54" s="30" customFormat="1" x14ac:dyDescent="0.2">
      <c r="A43" s="26" t="s">
        <v>153</v>
      </c>
      <c r="B43" s="40">
        <v>200</v>
      </c>
      <c r="C43" s="26" t="s">
        <v>36</v>
      </c>
      <c r="D43" s="26" t="s">
        <v>37</v>
      </c>
      <c r="E43" s="26" t="s">
        <v>38</v>
      </c>
      <c r="F43" s="27">
        <v>43199</v>
      </c>
      <c r="G43" s="26"/>
      <c r="H43" s="28" t="s">
        <v>125</v>
      </c>
      <c r="I43" s="28" t="s">
        <v>126</v>
      </c>
      <c r="J43" s="26" t="s">
        <v>41</v>
      </c>
      <c r="K43" s="28" t="s">
        <v>42</v>
      </c>
      <c r="L43" s="26" t="s">
        <v>125</v>
      </c>
      <c r="M43" s="28" t="s">
        <v>126</v>
      </c>
      <c r="N43" s="26" t="s">
        <v>82</v>
      </c>
      <c r="O43" s="28" t="s">
        <v>83</v>
      </c>
      <c r="P43" s="26" t="s">
        <v>46</v>
      </c>
      <c r="Q43" s="28" t="s">
        <v>116</v>
      </c>
      <c r="R43" s="26" t="s">
        <v>48</v>
      </c>
      <c r="S43" s="28" t="s">
        <v>49</v>
      </c>
      <c r="T43" s="28" t="s">
        <v>50</v>
      </c>
      <c r="U43" s="28" t="s">
        <v>162</v>
      </c>
      <c r="V43" s="16"/>
      <c r="W43" s="16"/>
      <c r="X43" s="16"/>
      <c r="Y43" s="16">
        <v>0</v>
      </c>
      <c r="Z43" s="26"/>
      <c r="AA43" s="26"/>
      <c r="AB43" s="26"/>
      <c r="AC43" s="26"/>
      <c r="AD43" s="26">
        <v>1040</v>
      </c>
      <c r="AE43" s="26"/>
      <c r="AF43" s="26"/>
      <c r="AG43" s="26"/>
      <c r="AH43" s="26">
        <f t="shared" si="0"/>
        <v>1040</v>
      </c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>
        <f>SUM(AI43:AT43)</f>
        <v>0</v>
      </c>
      <c r="AV43" s="26">
        <v>54</v>
      </c>
      <c r="AW43" s="26">
        <f>AH43+AU43</f>
        <v>1040</v>
      </c>
      <c r="AX43" s="29">
        <f t="shared" si="1"/>
        <v>13728</v>
      </c>
      <c r="AY43" s="26">
        <f>AV43*AW43</f>
        <v>56160</v>
      </c>
      <c r="AZ43" s="26"/>
      <c r="BA43" s="40" t="s">
        <v>51</v>
      </c>
      <c r="BB43" s="34">
        <v>13.2</v>
      </c>
    </row>
    <row r="44" spans="1:54" x14ac:dyDescent="0.2">
      <c r="A44" s="4" t="s">
        <v>152</v>
      </c>
      <c r="B44" s="39">
        <v>200</v>
      </c>
      <c r="C44" s="4" t="s">
        <v>36</v>
      </c>
      <c r="D44" s="4" t="s">
        <v>37</v>
      </c>
      <c r="E44" s="4" t="s">
        <v>38</v>
      </c>
      <c r="F44" s="5">
        <v>43000</v>
      </c>
      <c r="G44" s="4" t="s">
        <v>39</v>
      </c>
      <c r="H44" s="4" t="s">
        <v>102</v>
      </c>
      <c r="I44" s="4" t="s">
        <v>103</v>
      </c>
      <c r="J44" s="4" t="s">
        <v>99</v>
      </c>
      <c r="K44" s="4" t="s">
        <v>42</v>
      </c>
      <c r="L44" s="4" t="s">
        <v>102</v>
      </c>
      <c r="M44" s="4" t="s">
        <v>103</v>
      </c>
      <c r="N44" s="4" t="s">
        <v>87</v>
      </c>
      <c r="O44" s="4" t="s">
        <v>88</v>
      </c>
      <c r="P44" s="4" t="s">
        <v>46</v>
      </c>
      <c r="Q44" s="4" t="s">
        <v>47</v>
      </c>
      <c r="R44" s="4" t="s">
        <v>48</v>
      </c>
      <c r="S44" s="4" t="s">
        <v>49</v>
      </c>
      <c r="T44" s="4" t="s">
        <v>50</v>
      </c>
      <c r="U44" s="4" t="s">
        <v>162</v>
      </c>
      <c r="V44" s="4">
        <v>0</v>
      </c>
      <c r="W44" s="4">
        <v>0</v>
      </c>
      <c r="X44" s="4">
        <v>0</v>
      </c>
      <c r="Y44" s="4">
        <v>0</v>
      </c>
      <c r="Z44" s="4">
        <v>1000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500</v>
      </c>
      <c r="AH44" s="4">
        <f t="shared" si="0"/>
        <v>1500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45.6</v>
      </c>
      <c r="AW44" s="4">
        <v>1500</v>
      </c>
      <c r="AX44" s="22">
        <f t="shared" si="1"/>
        <v>16200.000000000002</v>
      </c>
      <c r="AY44" s="4">
        <v>68400</v>
      </c>
      <c r="AZ44" s="4">
        <v>2.2200000000000002</v>
      </c>
      <c r="BA44" s="39" t="s">
        <v>51</v>
      </c>
      <c r="BB44" s="33">
        <v>10.8</v>
      </c>
    </row>
    <row r="45" spans="1:54" s="30" customFormat="1" x14ac:dyDescent="0.2">
      <c r="A45" s="26" t="s">
        <v>153</v>
      </c>
      <c r="B45" s="40">
        <v>200</v>
      </c>
      <c r="C45" s="26" t="s">
        <v>36</v>
      </c>
      <c r="D45" s="26" t="s">
        <v>37</v>
      </c>
      <c r="E45" s="26" t="s">
        <v>38</v>
      </c>
      <c r="F45" s="27">
        <v>43199</v>
      </c>
      <c r="G45" s="26"/>
      <c r="H45" s="28" t="s">
        <v>102</v>
      </c>
      <c r="I45" s="28" t="s">
        <v>103</v>
      </c>
      <c r="J45" s="26" t="s">
        <v>99</v>
      </c>
      <c r="K45" s="28" t="s">
        <v>42</v>
      </c>
      <c r="L45" s="26" t="s">
        <v>102</v>
      </c>
      <c r="M45" s="28" t="s">
        <v>103</v>
      </c>
      <c r="N45" s="26" t="s">
        <v>87</v>
      </c>
      <c r="O45" s="28" t="s">
        <v>88</v>
      </c>
      <c r="P45" s="26" t="s">
        <v>46</v>
      </c>
      <c r="Q45" s="28" t="s">
        <v>116</v>
      </c>
      <c r="R45" s="26" t="s">
        <v>117</v>
      </c>
      <c r="S45" s="28" t="s">
        <v>49</v>
      </c>
      <c r="T45" s="28" t="s">
        <v>50</v>
      </c>
      <c r="U45" s="28" t="s">
        <v>162</v>
      </c>
      <c r="V45" s="16">
        <v>0</v>
      </c>
      <c r="W45" s="16"/>
      <c r="X45" s="16"/>
      <c r="Y45" s="16"/>
      <c r="Z45" s="26"/>
      <c r="AA45" s="26"/>
      <c r="AB45" s="26">
        <v>1000</v>
      </c>
      <c r="AC45" s="26"/>
      <c r="AD45" s="26"/>
      <c r="AE45" s="26"/>
      <c r="AF45" s="26"/>
      <c r="AG45" s="26">
        <v>500</v>
      </c>
      <c r="AH45" s="26">
        <f t="shared" si="0"/>
        <v>1500</v>
      </c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>
        <f t="shared" ref="AU45:AU50" si="8">SUM(AI45:AT45)</f>
        <v>0</v>
      </c>
      <c r="AV45" s="26">
        <v>52.5</v>
      </c>
      <c r="AW45" s="26">
        <f t="shared" ref="AW45:AW50" si="9">AH45+AU45</f>
        <v>1500</v>
      </c>
      <c r="AX45" s="29">
        <f t="shared" si="1"/>
        <v>16200.000000000002</v>
      </c>
      <c r="AY45" s="26">
        <f t="shared" ref="AY45:AY50" si="10">AV45*AW45</f>
        <v>78750</v>
      </c>
      <c r="AZ45" s="26"/>
      <c r="BA45" s="40" t="s">
        <v>51</v>
      </c>
      <c r="BB45" s="34">
        <v>10.8</v>
      </c>
    </row>
    <row r="46" spans="1:54" s="30" customFormat="1" x14ac:dyDescent="0.2">
      <c r="A46" s="26" t="s">
        <v>153</v>
      </c>
      <c r="B46" s="40">
        <v>200</v>
      </c>
      <c r="C46" s="26" t="s">
        <v>36</v>
      </c>
      <c r="D46" s="26" t="s">
        <v>37</v>
      </c>
      <c r="E46" s="26" t="s">
        <v>38</v>
      </c>
      <c r="F46" s="27">
        <v>43199</v>
      </c>
      <c r="G46" s="26"/>
      <c r="H46" s="28" t="s">
        <v>102</v>
      </c>
      <c r="I46" s="28" t="s">
        <v>103</v>
      </c>
      <c r="J46" s="26" t="s">
        <v>99</v>
      </c>
      <c r="K46" s="28" t="s">
        <v>42</v>
      </c>
      <c r="L46" s="26" t="s">
        <v>102</v>
      </c>
      <c r="M46" s="28" t="s">
        <v>103</v>
      </c>
      <c r="N46" s="26" t="s">
        <v>145</v>
      </c>
      <c r="O46" s="28" t="s">
        <v>146</v>
      </c>
      <c r="P46" s="26" t="s">
        <v>46</v>
      </c>
      <c r="Q46" s="28" t="s">
        <v>116</v>
      </c>
      <c r="R46" s="26" t="s">
        <v>117</v>
      </c>
      <c r="S46" s="28" t="s">
        <v>49</v>
      </c>
      <c r="T46" s="28" t="s">
        <v>50</v>
      </c>
      <c r="U46" s="28" t="s">
        <v>162</v>
      </c>
      <c r="V46" s="16">
        <v>0</v>
      </c>
      <c r="W46" s="16"/>
      <c r="X46" s="16"/>
      <c r="Y46" s="16"/>
      <c r="Z46" s="26"/>
      <c r="AA46" s="26"/>
      <c r="AB46" s="26"/>
      <c r="AC46" s="26"/>
      <c r="AD46" s="26"/>
      <c r="AE46" s="26"/>
      <c r="AF46" s="26"/>
      <c r="AG46" s="26"/>
      <c r="AH46" s="26">
        <f t="shared" si="0"/>
        <v>0</v>
      </c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>
        <f t="shared" si="8"/>
        <v>0</v>
      </c>
      <c r="AV46" s="26">
        <v>52.5</v>
      </c>
      <c r="AW46" s="26">
        <f t="shared" si="9"/>
        <v>0</v>
      </c>
      <c r="AX46" s="29">
        <f t="shared" si="1"/>
        <v>0</v>
      </c>
      <c r="AY46" s="26">
        <f t="shared" si="10"/>
        <v>0</v>
      </c>
      <c r="AZ46" s="26"/>
      <c r="BA46" s="40" t="s">
        <v>51</v>
      </c>
      <c r="BB46" s="34">
        <v>10.8</v>
      </c>
    </row>
    <row r="47" spans="1:54" s="30" customFormat="1" x14ac:dyDescent="0.2">
      <c r="A47" s="26" t="s">
        <v>153</v>
      </c>
      <c r="B47" s="40">
        <v>200</v>
      </c>
      <c r="C47" s="26" t="s">
        <v>36</v>
      </c>
      <c r="D47" s="26" t="s">
        <v>37</v>
      </c>
      <c r="E47" s="26" t="s">
        <v>38</v>
      </c>
      <c r="F47" s="27">
        <v>43199</v>
      </c>
      <c r="G47" s="26"/>
      <c r="H47" s="28" t="s">
        <v>102</v>
      </c>
      <c r="I47" s="28" t="s">
        <v>103</v>
      </c>
      <c r="J47" s="26" t="s">
        <v>99</v>
      </c>
      <c r="K47" s="28" t="s">
        <v>42</v>
      </c>
      <c r="L47" s="26" t="s">
        <v>102</v>
      </c>
      <c r="M47" s="28" t="s">
        <v>103</v>
      </c>
      <c r="N47" s="26" t="s">
        <v>147</v>
      </c>
      <c r="O47" s="28" t="s">
        <v>148</v>
      </c>
      <c r="P47" s="26" t="s">
        <v>46</v>
      </c>
      <c r="Q47" s="28" t="s">
        <v>116</v>
      </c>
      <c r="R47" s="26" t="s">
        <v>48</v>
      </c>
      <c r="S47" s="28" t="s">
        <v>49</v>
      </c>
      <c r="T47" s="28" t="s">
        <v>50</v>
      </c>
      <c r="U47" s="28" t="s">
        <v>162</v>
      </c>
      <c r="V47" s="16">
        <v>0</v>
      </c>
      <c r="W47" s="16"/>
      <c r="X47" s="16"/>
      <c r="Y47" s="16"/>
      <c r="Z47" s="26"/>
      <c r="AA47" s="26"/>
      <c r="AB47" s="26"/>
      <c r="AC47" s="26"/>
      <c r="AD47" s="26"/>
      <c r="AE47" s="26"/>
      <c r="AF47" s="26"/>
      <c r="AG47" s="26"/>
      <c r="AH47" s="26">
        <f t="shared" si="0"/>
        <v>0</v>
      </c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>
        <f t="shared" si="8"/>
        <v>0</v>
      </c>
      <c r="AV47" s="26">
        <v>52.5</v>
      </c>
      <c r="AW47" s="26">
        <f t="shared" si="9"/>
        <v>0</v>
      </c>
      <c r="AX47" s="29">
        <f t="shared" si="1"/>
        <v>0</v>
      </c>
      <c r="AY47" s="26">
        <f t="shared" si="10"/>
        <v>0</v>
      </c>
      <c r="AZ47" s="26"/>
      <c r="BA47" s="40" t="s">
        <v>51</v>
      </c>
      <c r="BB47" s="34">
        <v>10.8</v>
      </c>
    </row>
    <row r="48" spans="1:54" s="15" customFormat="1" x14ac:dyDescent="0.2">
      <c r="A48" s="11" t="s">
        <v>157</v>
      </c>
      <c r="B48" s="42">
        <v>200</v>
      </c>
      <c r="C48" s="11" t="s">
        <v>36</v>
      </c>
      <c r="D48" s="11" t="s">
        <v>37</v>
      </c>
      <c r="E48" s="11" t="s">
        <v>38</v>
      </c>
      <c r="F48" s="12">
        <v>43199</v>
      </c>
      <c r="G48" s="11"/>
      <c r="H48" s="13" t="s">
        <v>102</v>
      </c>
      <c r="I48" s="13" t="s">
        <v>103</v>
      </c>
      <c r="J48" s="11" t="s">
        <v>99</v>
      </c>
      <c r="K48" s="13" t="s">
        <v>42</v>
      </c>
      <c r="L48" s="11" t="s">
        <v>102</v>
      </c>
      <c r="M48" s="13" t="s">
        <v>103</v>
      </c>
      <c r="N48" s="20" t="s">
        <v>87</v>
      </c>
      <c r="O48" s="13" t="s">
        <v>88</v>
      </c>
      <c r="P48" s="11" t="s">
        <v>46</v>
      </c>
      <c r="Q48" s="13" t="s">
        <v>116</v>
      </c>
      <c r="R48" s="11" t="s">
        <v>117</v>
      </c>
      <c r="S48" s="13" t="s">
        <v>49</v>
      </c>
      <c r="T48" s="13" t="s">
        <v>50</v>
      </c>
      <c r="U48" s="13" t="s">
        <v>162</v>
      </c>
      <c r="V48" s="14">
        <v>248</v>
      </c>
      <c r="W48" s="14"/>
      <c r="X48" s="14"/>
      <c r="Y48" s="14"/>
      <c r="Z48" s="11"/>
      <c r="AA48" s="11"/>
      <c r="AB48" s="11"/>
      <c r="AC48" s="11"/>
      <c r="AD48" s="11"/>
      <c r="AE48" s="11"/>
      <c r="AF48" s="11"/>
      <c r="AG48" s="11"/>
      <c r="AH48" s="11">
        <f t="shared" si="0"/>
        <v>248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>
        <f t="shared" si="8"/>
        <v>0</v>
      </c>
      <c r="AV48" s="11">
        <v>52.5</v>
      </c>
      <c r="AW48" s="11">
        <f t="shared" si="9"/>
        <v>248</v>
      </c>
      <c r="AX48" s="24">
        <f t="shared" si="1"/>
        <v>2678.4</v>
      </c>
      <c r="AY48" s="11">
        <f t="shared" si="10"/>
        <v>13020</v>
      </c>
      <c r="AZ48" s="11"/>
      <c r="BA48" s="42" t="s">
        <v>51</v>
      </c>
      <c r="BB48" s="36">
        <v>10.8</v>
      </c>
    </row>
    <row r="49" spans="1:54" s="15" customFormat="1" x14ac:dyDescent="0.2">
      <c r="A49" s="11" t="s">
        <v>157</v>
      </c>
      <c r="B49" s="42">
        <v>200</v>
      </c>
      <c r="C49" s="11" t="s">
        <v>36</v>
      </c>
      <c r="D49" s="11" t="s">
        <v>37</v>
      </c>
      <c r="E49" s="11" t="s">
        <v>38</v>
      </c>
      <c r="F49" s="12">
        <v>43199</v>
      </c>
      <c r="G49" s="11"/>
      <c r="H49" s="13" t="s">
        <v>102</v>
      </c>
      <c r="I49" s="13" t="s">
        <v>103</v>
      </c>
      <c r="J49" s="11" t="s">
        <v>99</v>
      </c>
      <c r="K49" s="13" t="s">
        <v>42</v>
      </c>
      <c r="L49" s="11" t="s">
        <v>102</v>
      </c>
      <c r="M49" s="13" t="s">
        <v>103</v>
      </c>
      <c r="N49" s="20" t="s">
        <v>145</v>
      </c>
      <c r="O49" s="13" t="s">
        <v>146</v>
      </c>
      <c r="P49" s="11" t="s">
        <v>46</v>
      </c>
      <c r="Q49" s="13" t="s">
        <v>116</v>
      </c>
      <c r="R49" s="11" t="s">
        <v>117</v>
      </c>
      <c r="S49" s="13" t="s">
        <v>49</v>
      </c>
      <c r="T49" s="13" t="s">
        <v>50</v>
      </c>
      <c r="U49" s="13" t="s">
        <v>162</v>
      </c>
      <c r="V49" s="14">
        <v>104</v>
      </c>
      <c r="W49" s="14"/>
      <c r="X49" s="14"/>
      <c r="Y49" s="14"/>
      <c r="Z49" s="11"/>
      <c r="AA49" s="11"/>
      <c r="AB49" s="11"/>
      <c r="AC49" s="11"/>
      <c r="AD49" s="11"/>
      <c r="AE49" s="11"/>
      <c r="AF49" s="11"/>
      <c r="AG49" s="11"/>
      <c r="AH49" s="11">
        <f t="shared" si="0"/>
        <v>104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>
        <f t="shared" si="8"/>
        <v>0</v>
      </c>
      <c r="AV49" s="11">
        <v>52.5</v>
      </c>
      <c r="AW49" s="11">
        <f t="shared" si="9"/>
        <v>104</v>
      </c>
      <c r="AX49" s="24">
        <f t="shared" si="1"/>
        <v>1123.2</v>
      </c>
      <c r="AY49" s="11">
        <f t="shared" si="10"/>
        <v>5460</v>
      </c>
      <c r="AZ49" s="11"/>
      <c r="BA49" s="42" t="s">
        <v>51</v>
      </c>
      <c r="BB49" s="36">
        <v>10.8</v>
      </c>
    </row>
    <row r="50" spans="1:54" s="15" customFormat="1" x14ac:dyDescent="0.2">
      <c r="A50" s="11" t="s">
        <v>157</v>
      </c>
      <c r="B50" s="42">
        <v>200</v>
      </c>
      <c r="C50" s="11" t="s">
        <v>36</v>
      </c>
      <c r="D50" s="11" t="s">
        <v>37</v>
      </c>
      <c r="E50" s="11" t="s">
        <v>38</v>
      </c>
      <c r="F50" s="12">
        <v>43199</v>
      </c>
      <c r="G50" s="11"/>
      <c r="H50" s="13" t="s">
        <v>102</v>
      </c>
      <c r="I50" s="13" t="s">
        <v>103</v>
      </c>
      <c r="J50" s="11" t="s">
        <v>99</v>
      </c>
      <c r="K50" s="13" t="s">
        <v>42</v>
      </c>
      <c r="L50" s="11" t="s">
        <v>102</v>
      </c>
      <c r="M50" s="13" t="s">
        <v>103</v>
      </c>
      <c r="N50" s="20" t="s">
        <v>147</v>
      </c>
      <c r="O50" s="13" t="s">
        <v>148</v>
      </c>
      <c r="P50" s="11" t="s">
        <v>46</v>
      </c>
      <c r="Q50" s="13" t="s">
        <v>116</v>
      </c>
      <c r="R50" s="11" t="s">
        <v>48</v>
      </c>
      <c r="S50" s="13" t="s">
        <v>49</v>
      </c>
      <c r="T50" s="13" t="s">
        <v>50</v>
      </c>
      <c r="U50" s="13" t="s">
        <v>162</v>
      </c>
      <c r="V50" s="14">
        <v>248</v>
      </c>
      <c r="W50" s="14"/>
      <c r="X50" s="14"/>
      <c r="Y50" s="14"/>
      <c r="Z50" s="11"/>
      <c r="AA50" s="11"/>
      <c r="AB50" s="11"/>
      <c r="AC50" s="11"/>
      <c r="AD50" s="11"/>
      <c r="AE50" s="11"/>
      <c r="AF50" s="11"/>
      <c r="AG50" s="11"/>
      <c r="AH50" s="11">
        <f t="shared" si="0"/>
        <v>248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>
        <f t="shared" si="8"/>
        <v>0</v>
      </c>
      <c r="AV50" s="11">
        <v>52.5</v>
      </c>
      <c r="AW50" s="11">
        <f t="shared" si="9"/>
        <v>248</v>
      </c>
      <c r="AX50" s="24">
        <f t="shared" si="1"/>
        <v>2678.4</v>
      </c>
      <c r="AY50" s="11">
        <f t="shared" si="10"/>
        <v>13020</v>
      </c>
      <c r="AZ50" s="11"/>
      <c r="BA50" s="42" t="s">
        <v>51</v>
      </c>
      <c r="BB50" s="36">
        <v>10.8</v>
      </c>
    </row>
    <row r="51" spans="1:54" x14ac:dyDescent="0.2">
      <c r="A51" s="4" t="s">
        <v>152</v>
      </c>
      <c r="B51" s="39">
        <v>200</v>
      </c>
      <c r="C51" s="4" t="s">
        <v>36</v>
      </c>
      <c r="D51" s="4" t="s">
        <v>37</v>
      </c>
      <c r="E51" s="4" t="s">
        <v>38</v>
      </c>
      <c r="F51" s="5">
        <v>43000</v>
      </c>
      <c r="G51" s="4" t="s">
        <v>39</v>
      </c>
      <c r="H51" s="4" t="s">
        <v>89</v>
      </c>
      <c r="I51" s="4" t="s">
        <v>90</v>
      </c>
      <c r="J51" s="4" t="s">
        <v>91</v>
      </c>
      <c r="K51" s="4" t="s">
        <v>42</v>
      </c>
      <c r="L51" s="4" t="s">
        <v>89</v>
      </c>
      <c r="M51" s="4" t="s">
        <v>90</v>
      </c>
      <c r="N51" s="4" t="s">
        <v>82</v>
      </c>
      <c r="O51" s="4" t="s">
        <v>83</v>
      </c>
      <c r="P51" s="4" t="s">
        <v>46</v>
      </c>
      <c r="Q51" s="4" t="s">
        <v>47</v>
      </c>
      <c r="R51" s="4" t="s">
        <v>48</v>
      </c>
      <c r="S51" s="4" t="s">
        <v>49</v>
      </c>
      <c r="T51" s="4" t="s">
        <v>50</v>
      </c>
      <c r="U51" s="4" t="s">
        <v>162</v>
      </c>
      <c r="V51" s="4">
        <v>0</v>
      </c>
      <c r="W51" s="4">
        <v>608</v>
      </c>
      <c r="X51" s="4">
        <v>0</v>
      </c>
      <c r="Y51" s="4">
        <v>0</v>
      </c>
      <c r="Z51" s="4">
        <v>0</v>
      </c>
      <c r="AA51" s="4">
        <v>258</v>
      </c>
      <c r="AB51" s="4">
        <v>0</v>
      </c>
      <c r="AC51" s="4">
        <v>258</v>
      </c>
      <c r="AD51" s="4">
        <v>408</v>
      </c>
      <c r="AE51" s="4">
        <v>0</v>
      </c>
      <c r="AF51" s="4">
        <v>358</v>
      </c>
      <c r="AG51" s="4">
        <v>0</v>
      </c>
      <c r="AH51" s="4">
        <f t="shared" si="0"/>
        <v>1890</v>
      </c>
      <c r="AI51" s="4">
        <v>708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708</v>
      </c>
      <c r="AV51" s="4">
        <v>47.42</v>
      </c>
      <c r="AW51" s="4">
        <v>2598</v>
      </c>
      <c r="AX51" s="22">
        <f t="shared" si="1"/>
        <v>34293.599999999999</v>
      </c>
      <c r="AY51" s="4">
        <v>123197.16</v>
      </c>
      <c r="AZ51" s="4">
        <v>1.17</v>
      </c>
      <c r="BA51" s="39" t="s">
        <v>51</v>
      </c>
      <c r="BB51" s="33">
        <v>13.2</v>
      </c>
    </row>
    <row r="52" spans="1:54" x14ac:dyDescent="0.2">
      <c r="A52" s="4" t="s">
        <v>152</v>
      </c>
      <c r="B52" s="39">
        <v>200</v>
      </c>
      <c r="C52" s="4" t="s">
        <v>36</v>
      </c>
      <c r="D52" s="4" t="s">
        <v>37</v>
      </c>
      <c r="E52" s="4" t="s">
        <v>38</v>
      </c>
      <c r="F52" s="5">
        <v>43000</v>
      </c>
      <c r="G52" s="4" t="s">
        <v>39</v>
      </c>
      <c r="H52" s="4" t="s">
        <v>89</v>
      </c>
      <c r="I52" s="4" t="s">
        <v>90</v>
      </c>
      <c r="J52" s="4" t="s">
        <v>91</v>
      </c>
      <c r="K52" s="4" t="s">
        <v>42</v>
      </c>
      <c r="L52" s="4" t="s">
        <v>89</v>
      </c>
      <c r="M52" s="4" t="s">
        <v>90</v>
      </c>
      <c r="N52" s="4" t="s">
        <v>52</v>
      </c>
      <c r="O52" s="4" t="s">
        <v>53</v>
      </c>
      <c r="P52" s="4" t="s">
        <v>46</v>
      </c>
      <c r="Q52" s="4" t="s">
        <v>47</v>
      </c>
      <c r="R52" s="4" t="s">
        <v>48</v>
      </c>
      <c r="S52" s="4" t="s">
        <v>49</v>
      </c>
      <c r="T52" s="4" t="s">
        <v>50</v>
      </c>
      <c r="U52" s="4" t="s">
        <v>162</v>
      </c>
      <c r="V52" s="4">
        <v>0</v>
      </c>
      <c r="W52" s="4">
        <v>400</v>
      </c>
      <c r="X52" s="4">
        <v>0</v>
      </c>
      <c r="Y52" s="4">
        <v>0</v>
      </c>
      <c r="Z52" s="4">
        <v>0</v>
      </c>
      <c r="AA52" s="4">
        <v>300</v>
      </c>
      <c r="AB52" s="4">
        <v>0</v>
      </c>
      <c r="AC52" s="4">
        <v>300</v>
      </c>
      <c r="AD52" s="4">
        <v>300</v>
      </c>
      <c r="AE52" s="4">
        <v>0</v>
      </c>
      <c r="AF52" s="4">
        <v>350</v>
      </c>
      <c r="AG52" s="4">
        <v>0</v>
      </c>
      <c r="AH52" s="4">
        <f t="shared" si="0"/>
        <v>1650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47.42</v>
      </c>
      <c r="AW52" s="4">
        <v>1650</v>
      </c>
      <c r="AX52" s="22">
        <f t="shared" si="1"/>
        <v>21780</v>
      </c>
      <c r="AY52" s="4">
        <v>78243</v>
      </c>
      <c r="AZ52" s="4">
        <v>1.17</v>
      </c>
      <c r="BA52" s="39" t="s">
        <v>51</v>
      </c>
      <c r="BB52" s="33">
        <v>13.2</v>
      </c>
    </row>
    <row r="53" spans="1:54" x14ac:dyDescent="0.2">
      <c r="A53" s="4" t="s">
        <v>152</v>
      </c>
      <c r="B53" s="39">
        <v>200</v>
      </c>
      <c r="C53" s="4" t="s">
        <v>36</v>
      </c>
      <c r="D53" s="4" t="s">
        <v>37</v>
      </c>
      <c r="E53" s="4" t="s">
        <v>38</v>
      </c>
      <c r="F53" s="5">
        <v>43000</v>
      </c>
      <c r="G53" s="4" t="s">
        <v>39</v>
      </c>
      <c r="H53" s="4" t="s">
        <v>89</v>
      </c>
      <c r="I53" s="4" t="s">
        <v>90</v>
      </c>
      <c r="J53" s="4" t="s">
        <v>91</v>
      </c>
      <c r="K53" s="4" t="s">
        <v>42</v>
      </c>
      <c r="L53" s="4" t="s">
        <v>89</v>
      </c>
      <c r="M53" s="4" t="s">
        <v>90</v>
      </c>
      <c r="N53" s="4" t="s">
        <v>92</v>
      </c>
      <c r="O53" s="4" t="s">
        <v>93</v>
      </c>
      <c r="P53" s="4" t="s">
        <v>46</v>
      </c>
      <c r="Q53" s="4" t="s">
        <v>47</v>
      </c>
      <c r="R53" s="4" t="s">
        <v>48</v>
      </c>
      <c r="S53" s="4" t="s">
        <v>49</v>
      </c>
      <c r="T53" s="4" t="s">
        <v>50</v>
      </c>
      <c r="U53" s="4" t="s">
        <v>165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300</v>
      </c>
      <c r="AE53" s="4">
        <v>0</v>
      </c>
      <c r="AF53" s="4">
        <v>300</v>
      </c>
      <c r="AG53" s="4">
        <v>0</v>
      </c>
      <c r="AH53" s="4">
        <f t="shared" si="0"/>
        <v>600</v>
      </c>
      <c r="AI53" s="4">
        <v>300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300</v>
      </c>
      <c r="AV53" s="4">
        <v>44.69</v>
      </c>
      <c r="AW53" s="4">
        <v>900</v>
      </c>
      <c r="AX53" s="22">
        <f t="shared" si="1"/>
        <v>12959.999999999998</v>
      </c>
      <c r="AY53" s="4">
        <v>40221</v>
      </c>
      <c r="AZ53" s="4">
        <v>1.7</v>
      </c>
      <c r="BA53" s="39" t="s">
        <v>51</v>
      </c>
      <c r="BB53" s="33">
        <f>2.4*6</f>
        <v>14.399999999999999</v>
      </c>
    </row>
    <row r="54" spans="1:54" x14ac:dyDescent="0.2">
      <c r="A54" s="4" t="s">
        <v>152</v>
      </c>
      <c r="B54" s="39">
        <v>200</v>
      </c>
      <c r="C54" s="4" t="s">
        <v>36</v>
      </c>
      <c r="D54" s="4" t="s">
        <v>37</v>
      </c>
      <c r="E54" s="4" t="s">
        <v>38</v>
      </c>
      <c r="F54" s="5">
        <v>43000</v>
      </c>
      <c r="G54" s="4" t="s">
        <v>39</v>
      </c>
      <c r="H54" s="4" t="s">
        <v>89</v>
      </c>
      <c r="I54" s="4" t="s">
        <v>90</v>
      </c>
      <c r="J54" s="4" t="s">
        <v>91</v>
      </c>
      <c r="K54" s="4" t="s">
        <v>42</v>
      </c>
      <c r="L54" s="4" t="s">
        <v>89</v>
      </c>
      <c r="M54" s="4" t="s">
        <v>90</v>
      </c>
      <c r="N54" s="4" t="s">
        <v>58</v>
      </c>
      <c r="O54" s="4" t="s">
        <v>59</v>
      </c>
      <c r="P54" s="4" t="s">
        <v>46</v>
      </c>
      <c r="Q54" s="4" t="s">
        <v>47</v>
      </c>
      <c r="R54" s="4" t="s">
        <v>48</v>
      </c>
      <c r="S54" s="4" t="s">
        <v>49</v>
      </c>
      <c r="T54" s="4" t="s">
        <v>50</v>
      </c>
      <c r="U54" s="4" t="s">
        <v>165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300</v>
      </c>
      <c r="AB54" s="4">
        <v>300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f t="shared" si="0"/>
        <v>600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44.69</v>
      </c>
      <c r="AW54" s="4">
        <v>600</v>
      </c>
      <c r="AX54" s="22">
        <f t="shared" si="1"/>
        <v>8640</v>
      </c>
      <c r="AY54" s="4">
        <v>26814</v>
      </c>
      <c r="AZ54" s="4">
        <v>1.7</v>
      </c>
      <c r="BA54" s="39" t="s">
        <v>51</v>
      </c>
      <c r="BB54" s="33">
        <v>14.4</v>
      </c>
    </row>
    <row r="55" spans="1:54" x14ac:dyDescent="0.2">
      <c r="A55" s="4" t="s">
        <v>152</v>
      </c>
      <c r="B55" s="39">
        <v>200</v>
      </c>
      <c r="C55" s="4" t="s">
        <v>36</v>
      </c>
      <c r="D55" s="4" t="s">
        <v>37</v>
      </c>
      <c r="E55" s="4" t="s">
        <v>38</v>
      </c>
      <c r="F55" s="5">
        <v>43000</v>
      </c>
      <c r="G55" s="4" t="s">
        <v>39</v>
      </c>
      <c r="H55" s="4" t="s">
        <v>89</v>
      </c>
      <c r="I55" s="4" t="s">
        <v>90</v>
      </c>
      <c r="J55" s="4" t="s">
        <v>91</v>
      </c>
      <c r="K55" s="4" t="s">
        <v>42</v>
      </c>
      <c r="L55" s="4" t="s">
        <v>89</v>
      </c>
      <c r="M55" s="4" t="s">
        <v>90</v>
      </c>
      <c r="N55" s="4" t="s">
        <v>80</v>
      </c>
      <c r="O55" s="4" t="s">
        <v>81</v>
      </c>
      <c r="P55" s="4" t="s">
        <v>46</v>
      </c>
      <c r="Q55" s="4" t="s">
        <v>47</v>
      </c>
      <c r="R55" s="4" t="s">
        <v>48</v>
      </c>
      <c r="S55" s="4" t="s">
        <v>49</v>
      </c>
      <c r="T55" s="4" t="s">
        <v>50</v>
      </c>
      <c r="U55" s="4" t="s">
        <v>163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150</v>
      </c>
      <c r="AB55" s="4">
        <v>0</v>
      </c>
      <c r="AC55" s="4">
        <v>150</v>
      </c>
      <c r="AD55" s="4">
        <v>0</v>
      </c>
      <c r="AE55" s="4">
        <v>0</v>
      </c>
      <c r="AF55" s="4">
        <v>0</v>
      </c>
      <c r="AG55" s="4">
        <v>0</v>
      </c>
      <c r="AH55" s="4">
        <f t="shared" si="0"/>
        <v>300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51.07</v>
      </c>
      <c r="AW55" s="4">
        <v>300</v>
      </c>
      <c r="AX55" s="22">
        <f t="shared" si="1"/>
        <v>3600</v>
      </c>
      <c r="AY55" s="4">
        <v>15321</v>
      </c>
      <c r="AZ55" s="4">
        <v>0.05</v>
      </c>
      <c r="BA55" s="39" t="s">
        <v>51</v>
      </c>
      <c r="BB55" s="33">
        <f>2*6</f>
        <v>12</v>
      </c>
    </row>
    <row r="56" spans="1:54" x14ac:dyDescent="0.2">
      <c r="A56" s="4" t="s">
        <v>152</v>
      </c>
      <c r="B56" s="39">
        <v>200</v>
      </c>
      <c r="C56" s="4" t="s">
        <v>36</v>
      </c>
      <c r="D56" s="4" t="s">
        <v>37</v>
      </c>
      <c r="E56" s="4" t="s">
        <v>38</v>
      </c>
      <c r="F56" s="5">
        <v>43000</v>
      </c>
      <c r="G56" s="4" t="s">
        <v>39</v>
      </c>
      <c r="H56" s="4" t="s">
        <v>94</v>
      </c>
      <c r="I56" s="4" t="s">
        <v>90</v>
      </c>
      <c r="J56" s="4" t="s">
        <v>91</v>
      </c>
      <c r="K56" s="4" t="s">
        <v>42</v>
      </c>
      <c r="L56" s="4" t="s">
        <v>94</v>
      </c>
      <c r="M56" s="4" t="s">
        <v>90</v>
      </c>
      <c r="N56" s="4" t="s">
        <v>95</v>
      </c>
      <c r="O56" s="4"/>
      <c r="P56" s="4" t="s">
        <v>46</v>
      </c>
      <c r="Q56" s="4" t="s">
        <v>96</v>
      </c>
      <c r="R56" s="4" t="s">
        <v>48</v>
      </c>
      <c r="S56" s="4" t="s">
        <v>49</v>
      </c>
      <c r="T56" s="4" t="s">
        <v>50</v>
      </c>
      <c r="U56" s="4" t="s">
        <v>162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f t="shared" si="0"/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22">
        <f t="shared" si="1"/>
        <v>0</v>
      </c>
      <c r="AY56" s="4">
        <v>0</v>
      </c>
      <c r="AZ56" s="4">
        <v>0</v>
      </c>
      <c r="BA56" s="39"/>
      <c r="BB56" s="33">
        <v>10.8</v>
      </c>
    </row>
    <row r="57" spans="1:54" s="30" customFormat="1" x14ac:dyDescent="0.2">
      <c r="A57" s="26" t="s">
        <v>153</v>
      </c>
      <c r="B57" s="40">
        <v>200</v>
      </c>
      <c r="C57" s="26" t="s">
        <v>36</v>
      </c>
      <c r="D57" s="26" t="s">
        <v>37</v>
      </c>
      <c r="E57" s="26" t="s">
        <v>38</v>
      </c>
      <c r="F57" s="27">
        <v>43000</v>
      </c>
      <c r="G57" s="26" t="s">
        <v>39</v>
      </c>
      <c r="H57" s="28" t="s">
        <v>89</v>
      </c>
      <c r="I57" s="28" t="s">
        <v>90</v>
      </c>
      <c r="J57" s="26" t="s">
        <v>91</v>
      </c>
      <c r="K57" s="28" t="s">
        <v>42</v>
      </c>
      <c r="L57" s="26" t="s">
        <v>89</v>
      </c>
      <c r="M57" s="28" t="s">
        <v>90</v>
      </c>
      <c r="N57" s="26" t="s">
        <v>82</v>
      </c>
      <c r="O57" s="28" t="s">
        <v>83</v>
      </c>
      <c r="P57" s="26" t="s">
        <v>46</v>
      </c>
      <c r="Q57" s="28" t="s">
        <v>47</v>
      </c>
      <c r="R57" s="26" t="s">
        <v>48</v>
      </c>
      <c r="S57" s="28" t="s">
        <v>49</v>
      </c>
      <c r="T57" s="28" t="s">
        <v>50</v>
      </c>
      <c r="U57" s="28" t="s">
        <v>162</v>
      </c>
      <c r="V57" s="16">
        <v>0</v>
      </c>
      <c r="W57" s="16">
        <v>0</v>
      </c>
      <c r="X57" s="16">
        <v>0</v>
      </c>
      <c r="Y57" s="1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f t="shared" si="0"/>
        <v>0</v>
      </c>
      <c r="AI57" s="26">
        <v>708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6">
        <v>0</v>
      </c>
      <c r="AT57" s="26">
        <v>0</v>
      </c>
      <c r="AU57" s="26">
        <v>708</v>
      </c>
      <c r="AV57" s="26">
        <v>53.65</v>
      </c>
      <c r="AW57" s="26">
        <v>2598</v>
      </c>
      <c r="AX57" s="29">
        <f t="shared" si="1"/>
        <v>34293.599999999999</v>
      </c>
      <c r="AY57" s="26">
        <v>123197.16</v>
      </c>
      <c r="AZ57" s="26">
        <v>1.17</v>
      </c>
      <c r="BA57" s="40" t="s">
        <v>51</v>
      </c>
      <c r="BB57" s="34">
        <v>13.2</v>
      </c>
    </row>
    <row r="58" spans="1:54" s="30" customFormat="1" x14ac:dyDescent="0.2">
      <c r="A58" s="26" t="s">
        <v>153</v>
      </c>
      <c r="B58" s="40">
        <v>200</v>
      </c>
      <c r="C58" s="26" t="s">
        <v>36</v>
      </c>
      <c r="D58" s="26" t="s">
        <v>37</v>
      </c>
      <c r="E58" s="26" t="s">
        <v>38</v>
      </c>
      <c r="F58" s="27">
        <v>43000</v>
      </c>
      <c r="G58" s="26" t="s">
        <v>39</v>
      </c>
      <c r="H58" s="28" t="s">
        <v>89</v>
      </c>
      <c r="I58" s="28" t="s">
        <v>90</v>
      </c>
      <c r="J58" s="26" t="s">
        <v>91</v>
      </c>
      <c r="K58" s="28" t="s">
        <v>42</v>
      </c>
      <c r="L58" s="26" t="s">
        <v>89</v>
      </c>
      <c r="M58" s="28" t="s">
        <v>90</v>
      </c>
      <c r="N58" s="26" t="s">
        <v>52</v>
      </c>
      <c r="O58" s="28" t="s">
        <v>53</v>
      </c>
      <c r="P58" s="26" t="s">
        <v>46</v>
      </c>
      <c r="Q58" s="28" t="s">
        <v>47</v>
      </c>
      <c r="R58" s="26" t="s">
        <v>48</v>
      </c>
      <c r="S58" s="28" t="s">
        <v>49</v>
      </c>
      <c r="T58" s="28" t="s">
        <v>50</v>
      </c>
      <c r="U58" s="28" t="s">
        <v>162</v>
      </c>
      <c r="V58" s="16">
        <v>0</v>
      </c>
      <c r="W58" s="16">
        <v>0</v>
      </c>
      <c r="X58" s="16">
        <v>0</v>
      </c>
      <c r="Y58" s="16">
        <v>0</v>
      </c>
      <c r="Z58" s="26">
        <v>708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f t="shared" ref="AH58" si="11">SUM(V58:AG58)</f>
        <v>708</v>
      </c>
      <c r="AI58" s="26">
        <v>0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0</v>
      </c>
      <c r="AP58" s="26">
        <v>0</v>
      </c>
      <c r="AQ58" s="26">
        <v>0</v>
      </c>
      <c r="AR58" s="26">
        <v>0</v>
      </c>
      <c r="AS58" s="26">
        <v>0</v>
      </c>
      <c r="AT58" s="26">
        <v>0</v>
      </c>
      <c r="AU58" s="26">
        <v>0</v>
      </c>
      <c r="AV58" s="26">
        <v>53.65</v>
      </c>
      <c r="AW58" s="26">
        <v>1650</v>
      </c>
      <c r="AX58" s="29">
        <f t="shared" si="1"/>
        <v>21780</v>
      </c>
      <c r="AY58" s="26">
        <v>78243</v>
      </c>
      <c r="AZ58" s="26">
        <v>1.17</v>
      </c>
      <c r="BA58" s="40" t="s">
        <v>51</v>
      </c>
      <c r="BB58" s="34">
        <v>13.2</v>
      </c>
    </row>
    <row r="59" spans="1:54" s="30" customFormat="1" x14ac:dyDescent="0.2">
      <c r="A59" s="26" t="s">
        <v>153</v>
      </c>
      <c r="B59" s="40">
        <v>200</v>
      </c>
      <c r="C59" s="26" t="s">
        <v>36</v>
      </c>
      <c r="D59" s="26" t="s">
        <v>37</v>
      </c>
      <c r="E59" s="26" t="s">
        <v>38</v>
      </c>
      <c r="F59" s="27">
        <v>43000</v>
      </c>
      <c r="G59" s="26" t="s">
        <v>39</v>
      </c>
      <c r="H59" s="28" t="s">
        <v>89</v>
      </c>
      <c r="I59" s="28" t="s">
        <v>90</v>
      </c>
      <c r="J59" s="26" t="s">
        <v>91</v>
      </c>
      <c r="K59" s="28" t="s">
        <v>42</v>
      </c>
      <c r="L59" s="26" t="s">
        <v>89</v>
      </c>
      <c r="M59" s="28" t="s">
        <v>90</v>
      </c>
      <c r="N59" s="26" t="s">
        <v>54</v>
      </c>
      <c r="O59" s="28" t="s">
        <v>53</v>
      </c>
      <c r="P59" s="26" t="s">
        <v>46</v>
      </c>
      <c r="Q59" s="28" t="s">
        <v>47</v>
      </c>
      <c r="R59" s="26" t="s">
        <v>48</v>
      </c>
      <c r="S59" s="28" t="s">
        <v>49</v>
      </c>
      <c r="T59" s="28" t="s">
        <v>50</v>
      </c>
      <c r="U59" s="28" t="s">
        <v>162</v>
      </c>
      <c r="V59" s="16">
        <v>0</v>
      </c>
      <c r="W59" s="16">
        <v>0</v>
      </c>
      <c r="X59" s="16">
        <v>0</v>
      </c>
      <c r="Y59" s="16">
        <v>0</v>
      </c>
      <c r="Z59" s="26">
        <v>0</v>
      </c>
      <c r="AA59" s="26">
        <v>0</v>
      </c>
      <c r="AB59" s="26">
        <v>508</v>
      </c>
      <c r="AC59" s="26">
        <v>508</v>
      </c>
      <c r="AD59" s="26">
        <v>0</v>
      </c>
      <c r="AE59" s="26">
        <v>0</v>
      </c>
      <c r="AF59" s="26">
        <v>708</v>
      </c>
      <c r="AG59" s="26">
        <v>708</v>
      </c>
      <c r="AH59" s="26">
        <f t="shared" si="0"/>
        <v>2432</v>
      </c>
      <c r="AI59" s="26">
        <v>0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53.65</v>
      </c>
      <c r="AW59" s="26">
        <v>1650</v>
      </c>
      <c r="AX59" s="29">
        <f t="shared" si="1"/>
        <v>21780</v>
      </c>
      <c r="AY59" s="26">
        <v>78243</v>
      </c>
      <c r="AZ59" s="26">
        <v>1.17</v>
      </c>
      <c r="BA59" s="40" t="s">
        <v>51</v>
      </c>
      <c r="BB59" s="34">
        <v>13.2</v>
      </c>
    </row>
    <row r="60" spans="1:54" x14ac:dyDescent="0.2">
      <c r="A60" s="6" t="s">
        <v>153</v>
      </c>
      <c r="B60" s="41">
        <v>200</v>
      </c>
      <c r="C60" s="6" t="s">
        <v>36</v>
      </c>
      <c r="D60" s="6" t="s">
        <v>37</v>
      </c>
      <c r="E60" s="6" t="s">
        <v>38</v>
      </c>
      <c r="F60" s="7">
        <v>43000</v>
      </c>
      <c r="G60" s="6" t="s">
        <v>39</v>
      </c>
      <c r="H60" s="8" t="s">
        <v>89</v>
      </c>
      <c r="I60" s="8" t="s">
        <v>90</v>
      </c>
      <c r="J60" s="6" t="s">
        <v>91</v>
      </c>
      <c r="K60" s="8" t="s">
        <v>42</v>
      </c>
      <c r="L60" s="6" t="s">
        <v>89</v>
      </c>
      <c r="M60" s="8" t="s">
        <v>90</v>
      </c>
      <c r="N60" s="6" t="s">
        <v>92</v>
      </c>
      <c r="O60" s="8" t="s">
        <v>93</v>
      </c>
      <c r="P60" s="6" t="s">
        <v>46</v>
      </c>
      <c r="Q60" s="8" t="s">
        <v>47</v>
      </c>
      <c r="R60" s="6" t="s">
        <v>48</v>
      </c>
      <c r="S60" s="8" t="s">
        <v>49</v>
      </c>
      <c r="T60" s="8" t="s">
        <v>50</v>
      </c>
      <c r="U60" s="8" t="s">
        <v>165</v>
      </c>
      <c r="V60" s="9">
        <v>0</v>
      </c>
      <c r="W60" s="9">
        <v>0</v>
      </c>
      <c r="X60" s="9">
        <v>0</v>
      </c>
      <c r="Y60" s="9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f t="shared" si="0"/>
        <v>0</v>
      </c>
      <c r="AI60" s="6">
        <v>300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300</v>
      </c>
      <c r="AV60" s="26">
        <v>50.78</v>
      </c>
      <c r="AW60" s="6">
        <v>900</v>
      </c>
      <c r="AX60" s="23">
        <f t="shared" si="1"/>
        <v>12959.999999999998</v>
      </c>
      <c r="AY60" s="6">
        <v>40221</v>
      </c>
      <c r="AZ60" s="6">
        <v>1.7</v>
      </c>
      <c r="BA60" s="41" t="s">
        <v>51</v>
      </c>
      <c r="BB60" s="35">
        <f>2.4*6</f>
        <v>14.399999999999999</v>
      </c>
    </row>
    <row r="61" spans="1:54" x14ac:dyDescent="0.2">
      <c r="A61" s="6" t="s">
        <v>153</v>
      </c>
      <c r="B61" s="41">
        <v>200</v>
      </c>
      <c r="C61" s="6" t="s">
        <v>36</v>
      </c>
      <c r="D61" s="6" t="s">
        <v>37</v>
      </c>
      <c r="E61" s="6" t="s">
        <v>38</v>
      </c>
      <c r="F61" s="7">
        <v>43000</v>
      </c>
      <c r="G61" s="6" t="s">
        <v>39</v>
      </c>
      <c r="H61" s="8" t="s">
        <v>89</v>
      </c>
      <c r="I61" s="8" t="s">
        <v>90</v>
      </c>
      <c r="J61" s="6" t="s">
        <v>91</v>
      </c>
      <c r="K61" s="8" t="s">
        <v>42</v>
      </c>
      <c r="L61" s="6" t="s">
        <v>89</v>
      </c>
      <c r="M61" s="8" t="s">
        <v>90</v>
      </c>
      <c r="N61" s="6" t="s">
        <v>58</v>
      </c>
      <c r="O61" s="8" t="s">
        <v>59</v>
      </c>
      <c r="P61" s="6" t="s">
        <v>46</v>
      </c>
      <c r="Q61" s="8" t="s">
        <v>47</v>
      </c>
      <c r="R61" s="6" t="s">
        <v>48</v>
      </c>
      <c r="S61" s="8" t="s">
        <v>49</v>
      </c>
      <c r="T61" s="8" t="s">
        <v>50</v>
      </c>
      <c r="U61" s="8" t="s">
        <v>165</v>
      </c>
      <c r="V61" s="9">
        <v>0</v>
      </c>
      <c r="W61" s="9">
        <v>0</v>
      </c>
      <c r="X61" s="9">
        <v>0</v>
      </c>
      <c r="Y61" s="9">
        <v>0</v>
      </c>
      <c r="Z61" s="6">
        <v>0</v>
      </c>
      <c r="AA61" s="6">
        <v>0</v>
      </c>
      <c r="AB61" s="6">
        <v>250</v>
      </c>
      <c r="AC61" s="6">
        <v>250</v>
      </c>
      <c r="AD61" s="6">
        <v>0</v>
      </c>
      <c r="AE61" s="6">
        <v>0</v>
      </c>
      <c r="AF61" s="6">
        <v>0</v>
      </c>
      <c r="AG61" s="6">
        <v>0</v>
      </c>
      <c r="AH61" s="6">
        <f t="shared" si="0"/>
        <v>500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26">
        <v>50.78</v>
      </c>
      <c r="AW61" s="6">
        <v>600</v>
      </c>
      <c r="AX61" s="23">
        <f t="shared" si="1"/>
        <v>8640</v>
      </c>
      <c r="AY61" s="6">
        <v>26814</v>
      </c>
      <c r="AZ61" s="6">
        <v>1.7</v>
      </c>
      <c r="BA61" s="41" t="s">
        <v>51</v>
      </c>
      <c r="BB61" s="35">
        <v>14.4</v>
      </c>
    </row>
    <row r="62" spans="1:54" x14ac:dyDescent="0.2">
      <c r="A62" s="6" t="s">
        <v>153</v>
      </c>
      <c r="B62" s="41">
        <v>200</v>
      </c>
      <c r="C62" s="6" t="s">
        <v>36</v>
      </c>
      <c r="D62" s="6" t="s">
        <v>37</v>
      </c>
      <c r="E62" s="6" t="s">
        <v>38</v>
      </c>
      <c r="F62" s="7">
        <v>43000</v>
      </c>
      <c r="G62" s="6" t="s">
        <v>39</v>
      </c>
      <c r="H62" s="8" t="s">
        <v>89</v>
      </c>
      <c r="I62" s="8" t="s">
        <v>90</v>
      </c>
      <c r="J62" s="6" t="s">
        <v>91</v>
      </c>
      <c r="K62" s="8" t="s">
        <v>42</v>
      </c>
      <c r="L62" s="6" t="s">
        <v>89</v>
      </c>
      <c r="M62" s="8" t="s">
        <v>90</v>
      </c>
      <c r="N62" s="6" t="s">
        <v>80</v>
      </c>
      <c r="O62" s="8" t="s">
        <v>81</v>
      </c>
      <c r="P62" s="6" t="s">
        <v>46</v>
      </c>
      <c r="Q62" s="8" t="s">
        <v>47</v>
      </c>
      <c r="R62" s="6" t="s">
        <v>48</v>
      </c>
      <c r="S62" s="8" t="s">
        <v>49</v>
      </c>
      <c r="T62" s="8" t="s">
        <v>50</v>
      </c>
      <c r="U62" s="8" t="s">
        <v>163</v>
      </c>
      <c r="V62" s="9">
        <v>0</v>
      </c>
      <c r="W62" s="9">
        <v>0</v>
      </c>
      <c r="X62" s="9">
        <v>0</v>
      </c>
      <c r="Y62" s="9">
        <v>0</v>
      </c>
      <c r="Z62" s="6">
        <v>300</v>
      </c>
      <c r="AA62" s="6">
        <v>0</v>
      </c>
      <c r="AB62" s="6">
        <v>250</v>
      </c>
      <c r="AC62" s="6">
        <v>250</v>
      </c>
      <c r="AD62" s="6">
        <v>0</v>
      </c>
      <c r="AE62" s="6">
        <v>0</v>
      </c>
      <c r="AF62" s="6">
        <v>300</v>
      </c>
      <c r="AG62" s="6">
        <v>300</v>
      </c>
      <c r="AH62" s="6">
        <f t="shared" si="0"/>
        <v>1400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26">
        <v>58.06</v>
      </c>
      <c r="AW62" s="6">
        <v>300</v>
      </c>
      <c r="AX62" s="23">
        <f t="shared" si="1"/>
        <v>3600</v>
      </c>
      <c r="AY62" s="6">
        <v>15321</v>
      </c>
      <c r="AZ62" s="6">
        <v>0.05</v>
      </c>
      <c r="BA62" s="41" t="s">
        <v>51</v>
      </c>
      <c r="BB62" s="35">
        <f>2*6</f>
        <v>12</v>
      </c>
    </row>
    <row r="63" spans="1:54" s="30" customFormat="1" x14ac:dyDescent="0.2">
      <c r="A63" s="26" t="s">
        <v>153</v>
      </c>
      <c r="B63" s="40">
        <v>200</v>
      </c>
      <c r="C63" s="26" t="s">
        <v>36</v>
      </c>
      <c r="D63" s="26" t="s">
        <v>37</v>
      </c>
      <c r="E63" s="26" t="s">
        <v>38</v>
      </c>
      <c r="F63" s="27">
        <v>43000</v>
      </c>
      <c r="G63" s="26" t="s">
        <v>39</v>
      </c>
      <c r="H63" s="28" t="s">
        <v>94</v>
      </c>
      <c r="I63" s="28" t="s">
        <v>90</v>
      </c>
      <c r="J63" s="26" t="s">
        <v>91</v>
      </c>
      <c r="K63" s="28" t="s">
        <v>42</v>
      </c>
      <c r="L63" s="26" t="s">
        <v>94</v>
      </c>
      <c r="M63" s="28" t="s">
        <v>90</v>
      </c>
      <c r="N63" s="26" t="s">
        <v>95</v>
      </c>
      <c r="O63" s="28"/>
      <c r="P63" s="26" t="s">
        <v>46</v>
      </c>
      <c r="Q63" s="28" t="s">
        <v>96</v>
      </c>
      <c r="R63" s="26" t="s">
        <v>48</v>
      </c>
      <c r="S63" s="28" t="s">
        <v>49</v>
      </c>
      <c r="T63" s="28" t="s">
        <v>50</v>
      </c>
      <c r="U63" s="28" t="s">
        <v>162</v>
      </c>
      <c r="V63" s="16">
        <v>0</v>
      </c>
      <c r="W63" s="16">
        <v>0</v>
      </c>
      <c r="X63" s="16">
        <v>0</v>
      </c>
      <c r="Y63" s="1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f t="shared" si="0"/>
        <v>0</v>
      </c>
      <c r="AI63" s="26">
        <v>0</v>
      </c>
      <c r="AJ63" s="26">
        <v>0</v>
      </c>
      <c r="AK63" s="26">
        <v>0</v>
      </c>
      <c r="AL63" s="26">
        <v>0</v>
      </c>
      <c r="AM63" s="26">
        <v>0</v>
      </c>
      <c r="AN63" s="26">
        <v>0</v>
      </c>
      <c r="AO63" s="26">
        <v>0</v>
      </c>
      <c r="AP63" s="26">
        <v>0</v>
      </c>
      <c r="AQ63" s="26">
        <v>0</v>
      </c>
      <c r="AR63" s="26">
        <v>0</v>
      </c>
      <c r="AS63" s="26">
        <v>0</v>
      </c>
      <c r="AT63" s="26">
        <v>0</v>
      </c>
      <c r="AU63" s="26">
        <v>0</v>
      </c>
      <c r="AV63" s="26">
        <v>0</v>
      </c>
      <c r="AW63" s="26">
        <v>0</v>
      </c>
      <c r="AX63" s="29">
        <f t="shared" si="1"/>
        <v>0</v>
      </c>
      <c r="AY63" s="26">
        <v>0</v>
      </c>
      <c r="AZ63" s="26">
        <v>0</v>
      </c>
      <c r="BA63" s="40"/>
      <c r="BB63" s="34">
        <v>10.8</v>
      </c>
    </row>
    <row r="64" spans="1:54" x14ac:dyDescent="0.2">
      <c r="A64" s="4" t="s">
        <v>152</v>
      </c>
      <c r="B64" s="39">
        <v>200</v>
      </c>
      <c r="C64" s="4" t="s">
        <v>36</v>
      </c>
      <c r="D64" s="4" t="s">
        <v>37</v>
      </c>
      <c r="E64" s="4" t="s">
        <v>38</v>
      </c>
      <c r="F64" s="5">
        <v>43000</v>
      </c>
      <c r="G64" s="4" t="s">
        <v>39</v>
      </c>
      <c r="H64" s="4" t="s">
        <v>63</v>
      </c>
      <c r="I64" s="4" t="s">
        <v>64</v>
      </c>
      <c r="J64" s="4" t="s">
        <v>41</v>
      </c>
      <c r="K64" s="4" t="s">
        <v>42</v>
      </c>
      <c r="L64" s="4" t="s">
        <v>63</v>
      </c>
      <c r="M64" s="4" t="s">
        <v>64</v>
      </c>
      <c r="N64" s="4" t="s">
        <v>60</v>
      </c>
      <c r="O64" s="4" t="s">
        <v>61</v>
      </c>
      <c r="P64" s="4" t="s">
        <v>62</v>
      </c>
      <c r="Q64" s="4" t="s">
        <v>47</v>
      </c>
      <c r="R64" s="4" t="s">
        <v>48</v>
      </c>
      <c r="S64" s="4" t="s">
        <v>49</v>
      </c>
      <c r="T64" s="4" t="s">
        <v>50</v>
      </c>
      <c r="U64" s="4" t="s">
        <v>165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300</v>
      </c>
      <c r="AF64" s="4">
        <v>0</v>
      </c>
      <c r="AG64" s="4">
        <v>0</v>
      </c>
      <c r="AH64" s="4">
        <f t="shared" si="0"/>
        <v>300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44.68</v>
      </c>
      <c r="AW64" s="4">
        <v>300</v>
      </c>
      <c r="AX64" s="22">
        <f t="shared" si="1"/>
        <v>4320</v>
      </c>
      <c r="AY64" s="4">
        <v>13404</v>
      </c>
      <c r="AZ64" s="4">
        <v>1.7</v>
      </c>
      <c r="BA64" s="39" t="s">
        <v>51</v>
      </c>
      <c r="BB64" s="33">
        <v>14.4</v>
      </c>
    </row>
    <row r="65" spans="1:54" x14ac:dyDescent="0.2">
      <c r="A65" s="4" t="s">
        <v>152</v>
      </c>
      <c r="B65" s="39">
        <v>200</v>
      </c>
      <c r="C65" s="4" t="s">
        <v>36</v>
      </c>
      <c r="D65" s="4" t="s">
        <v>37</v>
      </c>
      <c r="E65" s="4" t="s">
        <v>38</v>
      </c>
      <c r="F65" s="5">
        <v>43000</v>
      </c>
      <c r="G65" s="4" t="s">
        <v>39</v>
      </c>
      <c r="H65" s="4" t="s">
        <v>63</v>
      </c>
      <c r="I65" s="4" t="s">
        <v>64</v>
      </c>
      <c r="J65" s="4" t="s">
        <v>41</v>
      </c>
      <c r="K65" s="4" t="s">
        <v>42</v>
      </c>
      <c r="L65" s="4" t="s">
        <v>63</v>
      </c>
      <c r="M65" s="4" t="s">
        <v>64</v>
      </c>
      <c r="N65" s="4" t="s">
        <v>52</v>
      </c>
      <c r="O65" s="4" t="s">
        <v>53</v>
      </c>
      <c r="P65" s="4" t="s">
        <v>46</v>
      </c>
      <c r="Q65" s="4" t="s">
        <v>47</v>
      </c>
      <c r="R65" s="4" t="s">
        <v>48</v>
      </c>
      <c r="S65" s="4" t="s">
        <v>49</v>
      </c>
      <c r="T65" s="4" t="s">
        <v>50</v>
      </c>
      <c r="U65" s="4" t="s">
        <v>162</v>
      </c>
      <c r="V65" s="4">
        <v>0</v>
      </c>
      <c r="W65" s="4">
        <v>0</v>
      </c>
      <c r="X65" s="4">
        <v>220</v>
      </c>
      <c r="Y65" s="4">
        <v>0</v>
      </c>
      <c r="Z65" s="4">
        <v>0</v>
      </c>
      <c r="AA65" s="4">
        <v>220</v>
      </c>
      <c r="AB65" s="4">
        <v>0</v>
      </c>
      <c r="AC65" s="4">
        <v>240</v>
      </c>
      <c r="AD65" s="4">
        <v>0</v>
      </c>
      <c r="AE65" s="4">
        <v>240</v>
      </c>
      <c r="AF65" s="4">
        <v>0</v>
      </c>
      <c r="AG65" s="4">
        <v>0</v>
      </c>
      <c r="AH65" s="4">
        <f t="shared" si="0"/>
        <v>920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46.5</v>
      </c>
      <c r="AW65" s="4">
        <v>920</v>
      </c>
      <c r="AX65" s="22">
        <f t="shared" si="1"/>
        <v>12144</v>
      </c>
      <c r="AY65" s="4">
        <v>42780</v>
      </c>
      <c r="AZ65" s="4">
        <v>1.82</v>
      </c>
      <c r="BA65" s="39" t="s">
        <v>51</v>
      </c>
      <c r="BB65" s="33">
        <v>13.2</v>
      </c>
    </row>
    <row r="66" spans="1:54" x14ac:dyDescent="0.2">
      <c r="A66" s="4" t="s">
        <v>152</v>
      </c>
      <c r="B66" s="39">
        <v>200</v>
      </c>
      <c r="C66" s="4" t="s">
        <v>36</v>
      </c>
      <c r="D66" s="4" t="s">
        <v>37</v>
      </c>
      <c r="E66" s="4" t="s">
        <v>38</v>
      </c>
      <c r="F66" s="5">
        <v>43000</v>
      </c>
      <c r="G66" s="4" t="s">
        <v>39</v>
      </c>
      <c r="H66" s="4" t="s">
        <v>63</v>
      </c>
      <c r="I66" s="4" t="s">
        <v>64</v>
      </c>
      <c r="J66" s="4" t="s">
        <v>41</v>
      </c>
      <c r="K66" s="4" t="s">
        <v>42</v>
      </c>
      <c r="L66" s="4" t="s">
        <v>63</v>
      </c>
      <c r="M66" s="4" t="s">
        <v>64</v>
      </c>
      <c r="N66" s="4" t="s">
        <v>54</v>
      </c>
      <c r="O66" s="4" t="s">
        <v>55</v>
      </c>
      <c r="P66" s="4" t="s">
        <v>46</v>
      </c>
      <c r="Q66" s="4" t="s">
        <v>47</v>
      </c>
      <c r="R66" s="4" t="s">
        <v>48</v>
      </c>
      <c r="S66" s="4" t="s">
        <v>49</v>
      </c>
      <c r="T66" s="4" t="s">
        <v>50</v>
      </c>
      <c r="U66" s="4" t="s">
        <v>162</v>
      </c>
      <c r="V66" s="4">
        <v>0</v>
      </c>
      <c r="W66" s="4">
        <v>0</v>
      </c>
      <c r="X66" s="4">
        <v>221</v>
      </c>
      <c r="Y66" s="4">
        <v>0</v>
      </c>
      <c r="Z66" s="4">
        <v>0</v>
      </c>
      <c r="AA66" s="4">
        <v>221</v>
      </c>
      <c r="AB66" s="4">
        <v>0</v>
      </c>
      <c r="AC66" s="4">
        <v>201</v>
      </c>
      <c r="AD66" s="4">
        <v>0</v>
      </c>
      <c r="AE66" s="4">
        <v>201</v>
      </c>
      <c r="AF66" s="4">
        <v>0</v>
      </c>
      <c r="AG66" s="4">
        <v>0</v>
      </c>
      <c r="AH66" s="4">
        <f t="shared" si="0"/>
        <v>844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46.51</v>
      </c>
      <c r="AW66" s="4">
        <v>844</v>
      </c>
      <c r="AX66" s="22">
        <f t="shared" si="1"/>
        <v>11140.8</v>
      </c>
      <c r="AY66" s="4">
        <v>39254.44</v>
      </c>
      <c r="AZ66" s="4">
        <v>1.82</v>
      </c>
      <c r="BA66" s="39" t="s">
        <v>51</v>
      </c>
      <c r="BB66" s="33">
        <v>13.2</v>
      </c>
    </row>
    <row r="67" spans="1:54" x14ac:dyDescent="0.2">
      <c r="A67" s="4" t="s">
        <v>152</v>
      </c>
      <c r="B67" s="39">
        <v>200</v>
      </c>
      <c r="C67" s="4" t="s">
        <v>36</v>
      </c>
      <c r="D67" s="4" t="s">
        <v>37</v>
      </c>
      <c r="E67" s="4" t="s">
        <v>38</v>
      </c>
      <c r="F67" s="5">
        <v>43000</v>
      </c>
      <c r="G67" s="4" t="s">
        <v>39</v>
      </c>
      <c r="H67" s="4" t="s">
        <v>63</v>
      </c>
      <c r="I67" s="4" t="s">
        <v>64</v>
      </c>
      <c r="J67" s="4" t="s">
        <v>41</v>
      </c>
      <c r="K67" s="4" t="s">
        <v>42</v>
      </c>
      <c r="L67" s="4" t="s">
        <v>63</v>
      </c>
      <c r="M67" s="4" t="s">
        <v>64</v>
      </c>
      <c r="N67" s="4" t="s">
        <v>58</v>
      </c>
      <c r="O67" s="4" t="s">
        <v>59</v>
      </c>
      <c r="P67" s="4" t="s">
        <v>46</v>
      </c>
      <c r="Q67" s="4" t="s">
        <v>47</v>
      </c>
      <c r="R67" s="4" t="s">
        <v>48</v>
      </c>
      <c r="S67" s="4" t="s">
        <v>49</v>
      </c>
      <c r="T67" s="4" t="s">
        <v>50</v>
      </c>
      <c r="U67" s="4" t="s">
        <v>165</v>
      </c>
      <c r="V67" s="4">
        <v>0</v>
      </c>
      <c r="W67" s="4">
        <v>0</v>
      </c>
      <c r="X67" s="4">
        <v>300</v>
      </c>
      <c r="Y67" s="4">
        <v>0</v>
      </c>
      <c r="Z67" s="4">
        <v>0</v>
      </c>
      <c r="AA67" s="4">
        <v>300</v>
      </c>
      <c r="AB67" s="4">
        <v>0</v>
      </c>
      <c r="AC67" s="4">
        <v>300</v>
      </c>
      <c r="AD67" s="4">
        <v>0</v>
      </c>
      <c r="AE67" s="4">
        <v>0</v>
      </c>
      <c r="AF67" s="4">
        <v>0</v>
      </c>
      <c r="AG67" s="4">
        <v>0</v>
      </c>
      <c r="AH67" s="4">
        <f t="shared" si="0"/>
        <v>900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44.66</v>
      </c>
      <c r="AW67" s="4">
        <v>900</v>
      </c>
      <c r="AX67" s="22">
        <f t="shared" si="1"/>
        <v>12960</v>
      </c>
      <c r="AY67" s="4">
        <v>40194</v>
      </c>
      <c r="AZ67" s="4">
        <v>1.7</v>
      </c>
      <c r="BA67" s="39" t="s">
        <v>51</v>
      </c>
      <c r="BB67" s="33">
        <v>14.4</v>
      </c>
    </row>
    <row r="68" spans="1:54" x14ac:dyDescent="0.2">
      <c r="A68" s="4" t="s">
        <v>152</v>
      </c>
      <c r="B68" s="39">
        <v>200</v>
      </c>
      <c r="C68" s="4" t="s">
        <v>36</v>
      </c>
      <c r="D68" s="4" t="s">
        <v>37</v>
      </c>
      <c r="E68" s="4" t="s">
        <v>38</v>
      </c>
      <c r="F68" s="5">
        <v>43000</v>
      </c>
      <c r="G68" s="4" t="s">
        <v>39</v>
      </c>
      <c r="H68" s="4" t="s">
        <v>63</v>
      </c>
      <c r="I68" s="4" t="s">
        <v>64</v>
      </c>
      <c r="J68" s="4" t="s">
        <v>41</v>
      </c>
      <c r="K68" s="4" t="s">
        <v>42</v>
      </c>
      <c r="L68" s="4" t="s">
        <v>63</v>
      </c>
      <c r="M68" s="4" t="s">
        <v>64</v>
      </c>
      <c r="N68" s="4" t="s">
        <v>44</v>
      </c>
      <c r="O68" s="4" t="s">
        <v>45</v>
      </c>
      <c r="P68" s="4" t="s">
        <v>46</v>
      </c>
      <c r="Q68" s="4" t="s">
        <v>47</v>
      </c>
      <c r="R68" s="4" t="s">
        <v>48</v>
      </c>
      <c r="S68" s="4" t="s">
        <v>49</v>
      </c>
      <c r="T68" s="4" t="s">
        <v>50</v>
      </c>
      <c r="U68" s="4" t="s">
        <v>163</v>
      </c>
      <c r="V68" s="4">
        <v>0</v>
      </c>
      <c r="W68" s="4">
        <v>0</v>
      </c>
      <c r="X68" s="4">
        <v>300</v>
      </c>
      <c r="Y68" s="4">
        <v>0</v>
      </c>
      <c r="Z68" s="4">
        <v>300</v>
      </c>
      <c r="AA68" s="4">
        <v>0</v>
      </c>
      <c r="AB68" s="4">
        <v>0</v>
      </c>
      <c r="AC68" s="4">
        <v>300</v>
      </c>
      <c r="AD68" s="4">
        <v>0</v>
      </c>
      <c r="AE68" s="4">
        <v>300</v>
      </c>
      <c r="AF68" s="4">
        <v>0</v>
      </c>
      <c r="AG68" s="4">
        <v>0</v>
      </c>
      <c r="AH68" s="4">
        <f t="shared" si="0"/>
        <v>1200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50.16</v>
      </c>
      <c r="AW68" s="4">
        <v>1200</v>
      </c>
      <c r="AX68" s="22">
        <f t="shared" ref="AX68:AX125" si="12">AW68*BB68</f>
        <v>14400</v>
      </c>
      <c r="AY68" s="4">
        <v>60192</v>
      </c>
      <c r="AZ68" s="4">
        <v>1.94</v>
      </c>
      <c r="BA68" s="39" t="s">
        <v>51</v>
      </c>
      <c r="BB68" s="33">
        <v>12</v>
      </c>
    </row>
    <row r="69" spans="1:54" x14ac:dyDescent="0.2">
      <c r="A69" s="6" t="s">
        <v>153</v>
      </c>
      <c r="B69" s="41">
        <v>200</v>
      </c>
      <c r="C69" s="6" t="s">
        <v>36</v>
      </c>
      <c r="D69" s="6" t="s">
        <v>37</v>
      </c>
      <c r="E69" s="6" t="s">
        <v>38</v>
      </c>
      <c r="F69" s="7">
        <v>43000</v>
      </c>
      <c r="G69" s="6" t="s">
        <v>39</v>
      </c>
      <c r="H69" s="8" t="s">
        <v>63</v>
      </c>
      <c r="I69" s="8" t="s">
        <v>64</v>
      </c>
      <c r="J69" s="6" t="s">
        <v>41</v>
      </c>
      <c r="K69" s="8" t="s">
        <v>42</v>
      </c>
      <c r="L69" s="6" t="s">
        <v>63</v>
      </c>
      <c r="M69" s="8" t="s">
        <v>64</v>
      </c>
      <c r="N69" s="6" t="s">
        <v>60</v>
      </c>
      <c r="O69" s="8" t="s">
        <v>61</v>
      </c>
      <c r="P69" s="6" t="s">
        <v>62</v>
      </c>
      <c r="Q69" s="8" t="s">
        <v>47</v>
      </c>
      <c r="R69" s="6" t="s">
        <v>48</v>
      </c>
      <c r="S69" s="8" t="s">
        <v>49</v>
      </c>
      <c r="T69" s="8" t="s">
        <v>50</v>
      </c>
      <c r="U69" s="8" t="s">
        <v>165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f t="shared" si="0"/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44.68</v>
      </c>
      <c r="AW69" s="6">
        <v>300</v>
      </c>
      <c r="AX69" s="23">
        <f t="shared" si="12"/>
        <v>4320</v>
      </c>
      <c r="AY69" s="6">
        <v>13404</v>
      </c>
      <c r="AZ69" s="6">
        <v>1.7</v>
      </c>
      <c r="BA69" s="41" t="s">
        <v>51</v>
      </c>
      <c r="BB69" s="35">
        <v>14.4</v>
      </c>
    </row>
    <row r="70" spans="1:54" s="30" customFormat="1" x14ac:dyDescent="0.2">
      <c r="A70" s="26" t="s">
        <v>153</v>
      </c>
      <c r="B70" s="40">
        <v>200</v>
      </c>
      <c r="C70" s="26" t="s">
        <v>36</v>
      </c>
      <c r="D70" s="26" t="s">
        <v>37</v>
      </c>
      <c r="E70" s="26" t="s">
        <v>38</v>
      </c>
      <c r="F70" s="27">
        <v>43000</v>
      </c>
      <c r="G70" s="26" t="s">
        <v>39</v>
      </c>
      <c r="H70" s="28" t="s">
        <v>63</v>
      </c>
      <c r="I70" s="28" t="s">
        <v>64</v>
      </c>
      <c r="J70" s="26" t="s">
        <v>41</v>
      </c>
      <c r="K70" s="28" t="s">
        <v>42</v>
      </c>
      <c r="L70" s="26" t="s">
        <v>63</v>
      </c>
      <c r="M70" s="28" t="s">
        <v>64</v>
      </c>
      <c r="N70" s="26" t="s">
        <v>52</v>
      </c>
      <c r="O70" s="28" t="s">
        <v>53</v>
      </c>
      <c r="P70" s="26" t="s">
        <v>46</v>
      </c>
      <c r="Q70" s="28" t="s">
        <v>47</v>
      </c>
      <c r="R70" s="26" t="s">
        <v>48</v>
      </c>
      <c r="S70" s="28" t="s">
        <v>49</v>
      </c>
      <c r="T70" s="28" t="s">
        <v>50</v>
      </c>
      <c r="U70" s="28" t="s">
        <v>162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f t="shared" si="0"/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0</v>
      </c>
      <c r="AQ70" s="26">
        <v>0</v>
      </c>
      <c r="AR70" s="26">
        <v>0</v>
      </c>
      <c r="AS70" s="26">
        <v>0</v>
      </c>
      <c r="AT70" s="26">
        <v>0</v>
      </c>
      <c r="AU70" s="26">
        <v>0</v>
      </c>
      <c r="AV70" s="26">
        <v>46.5</v>
      </c>
      <c r="AW70" s="26">
        <v>920</v>
      </c>
      <c r="AX70" s="29">
        <f t="shared" si="12"/>
        <v>12144</v>
      </c>
      <c r="AY70" s="26">
        <v>42780</v>
      </c>
      <c r="AZ70" s="26">
        <v>1.82</v>
      </c>
      <c r="BA70" s="40" t="s">
        <v>51</v>
      </c>
      <c r="BB70" s="34">
        <v>13.2</v>
      </c>
    </row>
    <row r="71" spans="1:54" s="30" customFormat="1" x14ac:dyDescent="0.2">
      <c r="A71" s="26" t="s">
        <v>153</v>
      </c>
      <c r="B71" s="40">
        <v>200</v>
      </c>
      <c r="C71" s="26" t="s">
        <v>36</v>
      </c>
      <c r="D71" s="26" t="s">
        <v>37</v>
      </c>
      <c r="E71" s="26" t="s">
        <v>38</v>
      </c>
      <c r="F71" s="27">
        <v>43000</v>
      </c>
      <c r="G71" s="26" t="s">
        <v>39</v>
      </c>
      <c r="H71" s="28" t="s">
        <v>63</v>
      </c>
      <c r="I71" s="28" t="s">
        <v>64</v>
      </c>
      <c r="J71" s="26" t="s">
        <v>41</v>
      </c>
      <c r="K71" s="28" t="s">
        <v>42</v>
      </c>
      <c r="L71" s="26" t="s">
        <v>63</v>
      </c>
      <c r="M71" s="28" t="s">
        <v>64</v>
      </c>
      <c r="N71" s="26" t="s">
        <v>54</v>
      </c>
      <c r="O71" s="28" t="s">
        <v>55</v>
      </c>
      <c r="P71" s="26" t="s">
        <v>46</v>
      </c>
      <c r="Q71" s="28" t="s">
        <v>47</v>
      </c>
      <c r="R71" s="26" t="s">
        <v>48</v>
      </c>
      <c r="S71" s="28" t="s">
        <v>49</v>
      </c>
      <c r="T71" s="28" t="s">
        <v>50</v>
      </c>
      <c r="U71" s="28" t="s">
        <v>162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f t="shared" si="0"/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46.51</v>
      </c>
      <c r="AW71" s="26">
        <v>844</v>
      </c>
      <c r="AX71" s="29">
        <f t="shared" si="12"/>
        <v>11140.8</v>
      </c>
      <c r="AY71" s="26">
        <v>39254.44</v>
      </c>
      <c r="AZ71" s="26">
        <v>1.82</v>
      </c>
      <c r="BA71" s="40" t="s">
        <v>51</v>
      </c>
      <c r="BB71" s="34">
        <v>13.2</v>
      </c>
    </row>
    <row r="72" spans="1:54" x14ac:dyDescent="0.2">
      <c r="A72" s="6" t="s">
        <v>153</v>
      </c>
      <c r="B72" s="41">
        <v>200</v>
      </c>
      <c r="C72" s="6" t="s">
        <v>36</v>
      </c>
      <c r="D72" s="6" t="s">
        <v>37</v>
      </c>
      <c r="E72" s="6" t="s">
        <v>38</v>
      </c>
      <c r="F72" s="7">
        <v>43000</v>
      </c>
      <c r="G72" s="6" t="s">
        <v>39</v>
      </c>
      <c r="H72" s="8" t="s">
        <v>63</v>
      </c>
      <c r="I72" s="8" t="s">
        <v>64</v>
      </c>
      <c r="J72" s="6" t="s">
        <v>41</v>
      </c>
      <c r="K72" s="8" t="s">
        <v>42</v>
      </c>
      <c r="L72" s="6" t="s">
        <v>63</v>
      </c>
      <c r="M72" s="8" t="s">
        <v>64</v>
      </c>
      <c r="N72" s="6" t="s">
        <v>58</v>
      </c>
      <c r="O72" s="8" t="s">
        <v>59</v>
      </c>
      <c r="P72" s="6" t="s">
        <v>46</v>
      </c>
      <c r="Q72" s="8" t="s">
        <v>47</v>
      </c>
      <c r="R72" s="6" t="s">
        <v>48</v>
      </c>
      <c r="S72" s="8" t="s">
        <v>49</v>
      </c>
      <c r="T72" s="8" t="s">
        <v>50</v>
      </c>
      <c r="U72" s="8" t="s">
        <v>165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f t="shared" si="0"/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44.66</v>
      </c>
      <c r="AW72" s="6">
        <v>900</v>
      </c>
      <c r="AX72" s="23">
        <f t="shared" si="12"/>
        <v>12960</v>
      </c>
      <c r="AY72" s="6">
        <v>40194</v>
      </c>
      <c r="AZ72" s="6">
        <v>1.7</v>
      </c>
      <c r="BA72" s="41" t="s">
        <v>51</v>
      </c>
      <c r="BB72" s="35">
        <v>14.4</v>
      </c>
    </row>
    <row r="73" spans="1:54" x14ac:dyDescent="0.2">
      <c r="A73" s="6" t="s">
        <v>153</v>
      </c>
      <c r="B73" s="41">
        <v>200</v>
      </c>
      <c r="C73" s="6" t="s">
        <v>36</v>
      </c>
      <c r="D73" s="6" t="s">
        <v>37</v>
      </c>
      <c r="E73" s="6" t="s">
        <v>38</v>
      </c>
      <c r="F73" s="7">
        <v>43000</v>
      </c>
      <c r="G73" s="6" t="s">
        <v>39</v>
      </c>
      <c r="H73" s="8" t="s">
        <v>63</v>
      </c>
      <c r="I73" s="8" t="s">
        <v>64</v>
      </c>
      <c r="J73" s="6" t="s">
        <v>41</v>
      </c>
      <c r="K73" s="8" t="s">
        <v>42</v>
      </c>
      <c r="L73" s="6" t="s">
        <v>63</v>
      </c>
      <c r="M73" s="8" t="s">
        <v>64</v>
      </c>
      <c r="N73" s="6" t="s">
        <v>44</v>
      </c>
      <c r="O73" s="8" t="s">
        <v>45</v>
      </c>
      <c r="P73" s="6" t="s">
        <v>46</v>
      </c>
      <c r="Q73" s="8" t="s">
        <v>47</v>
      </c>
      <c r="R73" s="6" t="s">
        <v>48</v>
      </c>
      <c r="S73" s="8" t="s">
        <v>49</v>
      </c>
      <c r="T73" s="8" t="s">
        <v>50</v>
      </c>
      <c r="U73" s="8" t="s">
        <v>163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f t="shared" si="0"/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50.16</v>
      </c>
      <c r="AW73" s="6">
        <v>1200</v>
      </c>
      <c r="AX73" s="23">
        <f t="shared" si="12"/>
        <v>14400</v>
      </c>
      <c r="AY73" s="6">
        <v>60192</v>
      </c>
      <c r="AZ73" s="6">
        <v>1.94</v>
      </c>
      <c r="BA73" s="41" t="s">
        <v>51</v>
      </c>
      <c r="BB73" s="35">
        <v>12</v>
      </c>
    </row>
    <row r="74" spans="1:54" s="2" customFormat="1" x14ac:dyDescent="0.2">
      <c r="A74" s="4" t="s">
        <v>152</v>
      </c>
      <c r="B74" s="39">
        <v>200</v>
      </c>
      <c r="C74" s="4" t="s">
        <v>36</v>
      </c>
      <c r="D74" s="4" t="s">
        <v>37</v>
      </c>
      <c r="E74" s="4" t="s">
        <v>38</v>
      </c>
      <c r="F74" s="5">
        <v>43000</v>
      </c>
      <c r="G74" s="4" t="s">
        <v>39</v>
      </c>
      <c r="H74" s="4" t="s">
        <v>69</v>
      </c>
      <c r="I74" s="4" t="s">
        <v>70</v>
      </c>
      <c r="J74" s="4" t="s">
        <v>41</v>
      </c>
      <c r="K74" s="4" t="s">
        <v>42</v>
      </c>
      <c r="L74" s="4" t="s">
        <v>69</v>
      </c>
      <c r="M74" s="4" t="s">
        <v>70</v>
      </c>
      <c r="N74" s="4" t="s">
        <v>52</v>
      </c>
      <c r="O74" s="4" t="s">
        <v>53</v>
      </c>
      <c r="P74" s="4" t="s">
        <v>46</v>
      </c>
      <c r="Q74" s="4" t="s">
        <v>47</v>
      </c>
      <c r="R74" s="4" t="s">
        <v>48</v>
      </c>
      <c r="S74" s="4" t="s">
        <v>49</v>
      </c>
      <c r="T74" s="4" t="s">
        <v>50</v>
      </c>
      <c r="U74" s="4" t="s">
        <v>162</v>
      </c>
      <c r="V74" s="4">
        <v>0</v>
      </c>
      <c r="W74" s="4">
        <v>0</v>
      </c>
      <c r="X74" s="4">
        <v>350</v>
      </c>
      <c r="Y74" s="4">
        <v>0</v>
      </c>
      <c r="Z74" s="4">
        <v>350</v>
      </c>
      <c r="AA74" s="4">
        <v>0</v>
      </c>
      <c r="AB74" s="4">
        <v>400</v>
      </c>
      <c r="AC74" s="4">
        <v>0</v>
      </c>
      <c r="AD74" s="4">
        <v>200</v>
      </c>
      <c r="AE74" s="4">
        <v>0</v>
      </c>
      <c r="AF74" s="4">
        <v>350</v>
      </c>
      <c r="AG74" s="4">
        <v>350</v>
      </c>
      <c r="AH74" s="4">
        <f t="shared" si="0"/>
        <v>2000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46.51</v>
      </c>
      <c r="AW74" s="4">
        <v>2000</v>
      </c>
      <c r="AX74" s="22">
        <f t="shared" si="12"/>
        <v>26400</v>
      </c>
      <c r="AY74" s="4">
        <v>93020</v>
      </c>
      <c r="AZ74" s="4">
        <v>1.82</v>
      </c>
      <c r="BA74" s="39" t="s">
        <v>51</v>
      </c>
      <c r="BB74" s="33">
        <v>13.2</v>
      </c>
    </row>
    <row r="75" spans="1:54" s="31" customFormat="1" x14ac:dyDescent="0.2">
      <c r="A75" s="26" t="s">
        <v>153</v>
      </c>
      <c r="B75" s="40">
        <v>200</v>
      </c>
      <c r="C75" s="26" t="s">
        <v>36</v>
      </c>
      <c r="D75" s="26" t="s">
        <v>37</v>
      </c>
      <c r="E75" s="26" t="s">
        <v>38</v>
      </c>
      <c r="F75" s="27">
        <v>43199</v>
      </c>
      <c r="G75" s="26"/>
      <c r="H75" s="28" t="s">
        <v>69</v>
      </c>
      <c r="I75" s="28" t="s">
        <v>70</v>
      </c>
      <c r="J75" s="26" t="s">
        <v>41</v>
      </c>
      <c r="K75" s="28" t="s">
        <v>42</v>
      </c>
      <c r="L75" s="26" t="s">
        <v>69</v>
      </c>
      <c r="M75" s="28" t="s">
        <v>70</v>
      </c>
      <c r="N75" s="26" t="s">
        <v>52</v>
      </c>
      <c r="O75" s="28" t="s">
        <v>53</v>
      </c>
      <c r="P75" s="26" t="s">
        <v>46</v>
      </c>
      <c r="Q75" s="28" t="s">
        <v>116</v>
      </c>
      <c r="R75" s="26" t="s">
        <v>48</v>
      </c>
      <c r="S75" s="28" t="s">
        <v>49</v>
      </c>
      <c r="T75" s="28" t="s">
        <v>50</v>
      </c>
      <c r="U75" s="28" t="s">
        <v>162</v>
      </c>
      <c r="V75" s="16"/>
      <c r="W75" s="16"/>
      <c r="X75" s="16">
        <v>740</v>
      </c>
      <c r="Y75" s="16">
        <v>670</v>
      </c>
      <c r="Z75" s="26"/>
      <c r="AA75" s="26"/>
      <c r="AB75" s="26">
        <v>0</v>
      </c>
      <c r="AC75" s="26"/>
      <c r="AD75" s="26">
        <v>0</v>
      </c>
      <c r="AE75" s="26"/>
      <c r="AF75" s="26">
        <v>0</v>
      </c>
      <c r="AG75" s="26">
        <v>0</v>
      </c>
      <c r="AH75" s="26">
        <f t="shared" ref="AH75" si="13">SUM(V75:AG75)</f>
        <v>1410</v>
      </c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>
        <f>SUM(AI75:AT75)</f>
        <v>0</v>
      </c>
      <c r="AV75" s="26">
        <v>55</v>
      </c>
      <c r="AW75" s="26">
        <f>AH75+AU75</f>
        <v>1410</v>
      </c>
      <c r="AX75" s="29">
        <f t="shared" si="12"/>
        <v>18612</v>
      </c>
      <c r="AY75" s="26">
        <f>AV75*AW75</f>
        <v>77550</v>
      </c>
      <c r="AZ75" s="26"/>
      <c r="BA75" s="40" t="s">
        <v>51</v>
      </c>
      <c r="BB75" s="34">
        <v>13.2</v>
      </c>
    </row>
    <row r="76" spans="1:54" s="31" customFormat="1" x14ac:dyDescent="0.2">
      <c r="A76" s="26" t="s">
        <v>153</v>
      </c>
      <c r="B76" s="40">
        <v>200</v>
      </c>
      <c r="C76" s="26" t="s">
        <v>36</v>
      </c>
      <c r="D76" s="26" t="s">
        <v>37</v>
      </c>
      <c r="E76" s="26" t="s">
        <v>38</v>
      </c>
      <c r="F76" s="27">
        <v>43199</v>
      </c>
      <c r="G76" s="26"/>
      <c r="H76" s="28" t="s">
        <v>69</v>
      </c>
      <c r="I76" s="28" t="s">
        <v>70</v>
      </c>
      <c r="J76" s="26" t="s">
        <v>41</v>
      </c>
      <c r="K76" s="28" t="s">
        <v>42</v>
      </c>
      <c r="L76" s="26" t="s">
        <v>69</v>
      </c>
      <c r="M76" s="28" t="s">
        <v>70</v>
      </c>
      <c r="N76" s="26" t="s">
        <v>54</v>
      </c>
      <c r="O76" s="28" t="s">
        <v>53</v>
      </c>
      <c r="P76" s="26" t="s">
        <v>46</v>
      </c>
      <c r="Q76" s="28" t="s">
        <v>116</v>
      </c>
      <c r="R76" s="26" t="s">
        <v>48</v>
      </c>
      <c r="S76" s="28" t="s">
        <v>49</v>
      </c>
      <c r="T76" s="28" t="s">
        <v>50</v>
      </c>
      <c r="U76" s="28" t="s">
        <v>162</v>
      </c>
      <c r="V76" s="16"/>
      <c r="W76" s="16"/>
      <c r="X76" s="16">
        <v>0</v>
      </c>
      <c r="Y76" s="16">
        <v>0</v>
      </c>
      <c r="Z76" s="26"/>
      <c r="AA76" s="26"/>
      <c r="AB76" s="26">
        <v>740</v>
      </c>
      <c r="AC76" s="26"/>
      <c r="AD76" s="26">
        <v>740</v>
      </c>
      <c r="AE76" s="26"/>
      <c r="AF76" s="26">
        <v>740</v>
      </c>
      <c r="AG76" s="26">
        <v>740</v>
      </c>
      <c r="AH76" s="26">
        <f t="shared" si="0"/>
        <v>2960</v>
      </c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>
        <f>SUM(AI76:AT76)</f>
        <v>0</v>
      </c>
      <c r="AV76" s="26">
        <v>55</v>
      </c>
      <c r="AW76" s="26">
        <f>AH76+AU76</f>
        <v>2960</v>
      </c>
      <c r="AX76" s="29">
        <f t="shared" si="12"/>
        <v>39072</v>
      </c>
      <c r="AY76" s="26">
        <f>AV76*AW76</f>
        <v>162800</v>
      </c>
      <c r="AZ76" s="26"/>
      <c r="BA76" s="40" t="s">
        <v>51</v>
      </c>
      <c r="BB76" s="34">
        <v>13.2</v>
      </c>
    </row>
    <row r="77" spans="1:54" s="31" customFormat="1" x14ac:dyDescent="0.2">
      <c r="A77" s="26" t="s">
        <v>153</v>
      </c>
      <c r="B77" s="40">
        <v>200</v>
      </c>
      <c r="C77" s="26" t="s">
        <v>36</v>
      </c>
      <c r="D77" s="26" t="s">
        <v>37</v>
      </c>
      <c r="E77" s="26" t="s">
        <v>38</v>
      </c>
      <c r="F77" s="27">
        <v>43199</v>
      </c>
      <c r="G77" s="26"/>
      <c r="H77" s="28" t="s">
        <v>69</v>
      </c>
      <c r="I77" s="28" t="s">
        <v>70</v>
      </c>
      <c r="J77" s="26" t="s">
        <v>41</v>
      </c>
      <c r="K77" s="28" t="s">
        <v>42</v>
      </c>
      <c r="L77" s="26" t="s">
        <v>69</v>
      </c>
      <c r="M77" s="28" t="s">
        <v>70</v>
      </c>
      <c r="N77" s="26" t="s">
        <v>137</v>
      </c>
      <c r="O77" s="28" t="s">
        <v>138</v>
      </c>
      <c r="P77" s="26" t="s">
        <v>46</v>
      </c>
      <c r="Q77" s="28" t="s">
        <v>116</v>
      </c>
      <c r="R77" s="26" t="s">
        <v>48</v>
      </c>
      <c r="S77" s="28" t="s">
        <v>49</v>
      </c>
      <c r="T77" s="28" t="s">
        <v>50</v>
      </c>
      <c r="U77" s="28" t="s">
        <v>162</v>
      </c>
      <c r="V77" s="16"/>
      <c r="W77" s="16"/>
      <c r="X77" s="16"/>
      <c r="Y77" s="16">
        <v>70</v>
      </c>
      <c r="Z77" s="26"/>
      <c r="AA77" s="26"/>
      <c r="AB77" s="26"/>
      <c r="AC77" s="26"/>
      <c r="AD77" s="26"/>
      <c r="AE77" s="26"/>
      <c r="AF77" s="26"/>
      <c r="AG77" s="26"/>
      <c r="AH77" s="26">
        <f t="shared" ref="AH77:AH125" si="14">SUM(V77:AG77)</f>
        <v>70</v>
      </c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>
        <f>SUM(AI77:AT77)</f>
        <v>0</v>
      </c>
      <c r="AV77" s="26">
        <v>55</v>
      </c>
      <c r="AW77" s="26">
        <f>AH77+AU77</f>
        <v>70</v>
      </c>
      <c r="AX77" s="29">
        <f t="shared" si="12"/>
        <v>924</v>
      </c>
      <c r="AY77" s="26">
        <f>AV77*AW77</f>
        <v>3850</v>
      </c>
      <c r="AZ77" s="26"/>
      <c r="BA77" s="40" t="s">
        <v>51</v>
      </c>
      <c r="BB77" s="34">
        <v>13.2</v>
      </c>
    </row>
    <row r="78" spans="1:54" s="2" customFormat="1" x14ac:dyDescent="0.2">
      <c r="A78" s="4" t="s">
        <v>152</v>
      </c>
      <c r="B78" s="39">
        <v>200</v>
      </c>
      <c r="C78" s="4" t="s">
        <v>36</v>
      </c>
      <c r="D78" s="4" t="s">
        <v>37</v>
      </c>
      <c r="E78" s="4" t="s">
        <v>38</v>
      </c>
      <c r="F78" s="5">
        <v>43000</v>
      </c>
      <c r="G78" s="4" t="s">
        <v>39</v>
      </c>
      <c r="H78" s="4" t="s">
        <v>69</v>
      </c>
      <c r="I78" s="4" t="s">
        <v>70</v>
      </c>
      <c r="J78" s="4" t="s">
        <v>41</v>
      </c>
      <c r="K78" s="4" t="s">
        <v>42</v>
      </c>
      <c r="L78" s="4" t="s">
        <v>69</v>
      </c>
      <c r="M78" s="4" t="s">
        <v>70</v>
      </c>
      <c r="N78" s="4" t="s">
        <v>54</v>
      </c>
      <c r="O78" s="4" t="s">
        <v>55</v>
      </c>
      <c r="P78" s="4" t="s">
        <v>46</v>
      </c>
      <c r="Q78" s="4" t="s">
        <v>47</v>
      </c>
      <c r="R78" s="4" t="s">
        <v>48</v>
      </c>
      <c r="S78" s="4" t="s">
        <v>49</v>
      </c>
      <c r="T78" s="4" t="s">
        <v>50</v>
      </c>
      <c r="U78" s="4" t="s">
        <v>162</v>
      </c>
      <c r="V78" s="4">
        <v>0</v>
      </c>
      <c r="W78" s="4">
        <v>0</v>
      </c>
      <c r="X78" s="4">
        <v>390</v>
      </c>
      <c r="Y78" s="4">
        <v>0</v>
      </c>
      <c r="Z78" s="4">
        <v>390</v>
      </c>
      <c r="AA78" s="4">
        <v>0</v>
      </c>
      <c r="AB78" s="4">
        <v>340</v>
      </c>
      <c r="AC78" s="4">
        <v>0</v>
      </c>
      <c r="AD78" s="4">
        <v>540</v>
      </c>
      <c r="AE78" s="4">
        <v>0</v>
      </c>
      <c r="AF78" s="4">
        <v>390</v>
      </c>
      <c r="AG78" s="4">
        <v>390</v>
      </c>
      <c r="AH78" s="4">
        <f t="shared" si="14"/>
        <v>2440</v>
      </c>
      <c r="AI78" s="4">
        <v>0</v>
      </c>
      <c r="AJ78" s="4">
        <v>790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790</v>
      </c>
      <c r="AV78" s="4">
        <v>46.51</v>
      </c>
      <c r="AW78" s="4">
        <v>3230</v>
      </c>
      <c r="AX78" s="22">
        <f t="shared" si="12"/>
        <v>42636</v>
      </c>
      <c r="AY78" s="4">
        <v>150227.29999999999</v>
      </c>
      <c r="AZ78" s="4">
        <v>1.82</v>
      </c>
      <c r="BA78" s="39" t="s">
        <v>51</v>
      </c>
      <c r="BB78" s="33">
        <v>13.2</v>
      </c>
    </row>
    <row r="79" spans="1:54" s="31" customFormat="1" x14ac:dyDescent="0.2">
      <c r="A79" s="26" t="s">
        <v>153</v>
      </c>
      <c r="B79" s="40">
        <v>200</v>
      </c>
      <c r="C79" s="26" t="s">
        <v>36</v>
      </c>
      <c r="D79" s="26" t="s">
        <v>37</v>
      </c>
      <c r="E79" s="26" t="s">
        <v>38</v>
      </c>
      <c r="F79" s="27">
        <v>43199</v>
      </c>
      <c r="G79" s="26"/>
      <c r="H79" s="28" t="s">
        <v>69</v>
      </c>
      <c r="I79" s="28" t="s">
        <v>70</v>
      </c>
      <c r="J79" s="26" t="s">
        <v>41</v>
      </c>
      <c r="K79" s="28" t="s">
        <v>42</v>
      </c>
      <c r="L79" s="26" t="s">
        <v>69</v>
      </c>
      <c r="M79" s="28" t="s">
        <v>70</v>
      </c>
      <c r="N79" s="26" t="s">
        <v>54</v>
      </c>
      <c r="O79" s="28" t="s">
        <v>55</v>
      </c>
      <c r="P79" s="26" t="s">
        <v>46</v>
      </c>
      <c r="Q79" s="28" t="s">
        <v>116</v>
      </c>
      <c r="R79" s="26" t="s">
        <v>117</v>
      </c>
      <c r="S79" s="28" t="s">
        <v>49</v>
      </c>
      <c r="T79" s="28" t="s">
        <v>50</v>
      </c>
      <c r="U79" s="28" t="s">
        <v>162</v>
      </c>
      <c r="V79" s="16"/>
      <c r="W79" s="16"/>
      <c r="X79" s="16"/>
      <c r="Y79" s="16"/>
      <c r="Z79" s="26"/>
      <c r="AA79" s="26"/>
      <c r="AB79" s="26"/>
      <c r="AC79" s="26"/>
      <c r="AD79" s="26"/>
      <c r="AE79" s="26"/>
      <c r="AF79" s="26"/>
      <c r="AG79" s="26"/>
      <c r="AH79" s="26">
        <f t="shared" si="14"/>
        <v>0</v>
      </c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>
        <f>SUM(AI79:AT79)</f>
        <v>0</v>
      </c>
      <c r="AV79" s="26">
        <v>55</v>
      </c>
      <c r="AW79" s="26">
        <f>AH79+AU79</f>
        <v>0</v>
      </c>
      <c r="AX79" s="29">
        <f t="shared" si="12"/>
        <v>0</v>
      </c>
      <c r="AY79" s="26">
        <f>AV79*AW79</f>
        <v>0</v>
      </c>
      <c r="AZ79" s="26"/>
      <c r="BA79" s="40" t="s">
        <v>51</v>
      </c>
      <c r="BB79" s="34">
        <v>13.2</v>
      </c>
    </row>
    <row r="80" spans="1:54" s="31" customFormat="1" x14ac:dyDescent="0.2">
      <c r="A80" s="26" t="s">
        <v>153</v>
      </c>
      <c r="B80" s="40">
        <v>200</v>
      </c>
      <c r="C80" s="26" t="s">
        <v>36</v>
      </c>
      <c r="D80" s="26" t="s">
        <v>37</v>
      </c>
      <c r="E80" s="26" t="s">
        <v>38</v>
      </c>
      <c r="F80" s="27">
        <v>43199</v>
      </c>
      <c r="G80" s="26"/>
      <c r="H80" s="28" t="s">
        <v>69</v>
      </c>
      <c r="I80" s="28" t="s">
        <v>70</v>
      </c>
      <c r="J80" s="26" t="s">
        <v>41</v>
      </c>
      <c r="K80" s="28" t="s">
        <v>42</v>
      </c>
      <c r="L80" s="26" t="s">
        <v>69</v>
      </c>
      <c r="M80" s="28" t="s">
        <v>70</v>
      </c>
      <c r="N80" s="26" t="s">
        <v>139</v>
      </c>
      <c r="O80" s="28" t="s">
        <v>140</v>
      </c>
      <c r="P80" s="26" t="s">
        <v>46</v>
      </c>
      <c r="Q80" s="28" t="s">
        <v>116</v>
      </c>
      <c r="R80" s="26" t="s">
        <v>48</v>
      </c>
      <c r="S80" s="28" t="s">
        <v>49</v>
      </c>
      <c r="T80" s="28" t="s">
        <v>50</v>
      </c>
      <c r="U80" s="28" t="s">
        <v>162</v>
      </c>
      <c r="V80" s="16"/>
      <c r="W80" s="16"/>
      <c r="X80" s="16"/>
      <c r="Y80" s="16"/>
      <c r="Z80" s="26"/>
      <c r="AA80" s="26"/>
      <c r="AB80" s="26"/>
      <c r="AC80" s="26"/>
      <c r="AD80" s="26"/>
      <c r="AE80" s="26"/>
      <c r="AF80" s="26"/>
      <c r="AG80" s="26"/>
      <c r="AH80" s="26">
        <f t="shared" si="14"/>
        <v>0</v>
      </c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>
        <f>SUM(AI80:AT80)</f>
        <v>0</v>
      </c>
      <c r="AV80" s="26">
        <v>55</v>
      </c>
      <c r="AW80" s="26">
        <f>AH80+AU80</f>
        <v>0</v>
      </c>
      <c r="AX80" s="29">
        <f t="shared" si="12"/>
        <v>0</v>
      </c>
      <c r="AY80" s="26">
        <f>AV80*AW80</f>
        <v>0</v>
      </c>
      <c r="AZ80" s="26"/>
      <c r="BA80" s="40" t="s">
        <v>51</v>
      </c>
      <c r="BB80" s="34">
        <v>13.2</v>
      </c>
    </row>
    <row r="81" spans="1:54" s="31" customFormat="1" x14ac:dyDescent="0.2">
      <c r="A81" s="26" t="s">
        <v>153</v>
      </c>
      <c r="B81" s="40">
        <v>200</v>
      </c>
      <c r="C81" s="26" t="s">
        <v>36</v>
      </c>
      <c r="D81" s="26" t="s">
        <v>37</v>
      </c>
      <c r="E81" s="26" t="s">
        <v>38</v>
      </c>
      <c r="F81" s="27">
        <v>43199</v>
      </c>
      <c r="G81" s="26"/>
      <c r="H81" s="28" t="s">
        <v>69</v>
      </c>
      <c r="I81" s="28" t="s">
        <v>70</v>
      </c>
      <c r="J81" s="26" t="s">
        <v>41</v>
      </c>
      <c r="K81" s="28" t="s">
        <v>42</v>
      </c>
      <c r="L81" s="26" t="s">
        <v>69</v>
      </c>
      <c r="M81" s="28" t="s">
        <v>70</v>
      </c>
      <c r="N81" s="26" t="s">
        <v>141</v>
      </c>
      <c r="O81" s="28" t="s">
        <v>142</v>
      </c>
      <c r="P81" s="26" t="s">
        <v>46</v>
      </c>
      <c r="Q81" s="28" t="s">
        <v>116</v>
      </c>
      <c r="R81" s="26" t="s">
        <v>48</v>
      </c>
      <c r="S81" s="28" t="s">
        <v>49</v>
      </c>
      <c r="T81" s="28" t="s">
        <v>50</v>
      </c>
      <c r="U81" s="28" t="s">
        <v>162</v>
      </c>
      <c r="V81" s="16"/>
      <c r="W81" s="16"/>
      <c r="X81" s="16"/>
      <c r="Y81" s="16"/>
      <c r="Z81" s="26"/>
      <c r="AA81" s="26"/>
      <c r="AB81" s="26"/>
      <c r="AC81" s="26"/>
      <c r="AD81" s="26"/>
      <c r="AE81" s="26"/>
      <c r="AF81" s="26"/>
      <c r="AG81" s="26"/>
      <c r="AH81" s="26">
        <f t="shared" si="14"/>
        <v>0</v>
      </c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>
        <f>SUM(AI81:AT81)</f>
        <v>0</v>
      </c>
      <c r="AV81" s="26">
        <v>55</v>
      </c>
      <c r="AW81" s="26">
        <f>AH81+AU81</f>
        <v>0</v>
      </c>
      <c r="AX81" s="29">
        <f t="shared" si="12"/>
        <v>0</v>
      </c>
      <c r="AY81" s="26">
        <f>AV81*AW81</f>
        <v>0</v>
      </c>
      <c r="AZ81" s="26"/>
      <c r="BA81" s="40" t="s">
        <v>51</v>
      </c>
      <c r="BB81" s="34">
        <v>13.2</v>
      </c>
    </row>
    <row r="82" spans="1:54" s="2" customFormat="1" x14ac:dyDescent="0.2">
      <c r="A82" s="4" t="s">
        <v>152</v>
      </c>
      <c r="B82" s="39">
        <v>200</v>
      </c>
      <c r="C82" s="4" t="s">
        <v>36</v>
      </c>
      <c r="D82" s="4" t="s">
        <v>37</v>
      </c>
      <c r="E82" s="4" t="s">
        <v>38</v>
      </c>
      <c r="F82" s="5">
        <v>43000</v>
      </c>
      <c r="G82" s="4" t="s">
        <v>39</v>
      </c>
      <c r="H82" s="4" t="s">
        <v>69</v>
      </c>
      <c r="I82" s="4" t="s">
        <v>70</v>
      </c>
      <c r="J82" s="4" t="s">
        <v>41</v>
      </c>
      <c r="K82" s="4" t="s">
        <v>42</v>
      </c>
      <c r="L82" s="4" t="s">
        <v>69</v>
      </c>
      <c r="M82" s="4" t="s">
        <v>70</v>
      </c>
      <c r="N82" s="4" t="s">
        <v>44</v>
      </c>
      <c r="O82" s="4" t="s">
        <v>45</v>
      </c>
      <c r="P82" s="4" t="s">
        <v>46</v>
      </c>
      <c r="Q82" s="4" t="s">
        <v>47</v>
      </c>
      <c r="R82" s="4" t="s">
        <v>48</v>
      </c>
      <c r="S82" s="4" t="s">
        <v>49</v>
      </c>
      <c r="T82" s="4" t="s">
        <v>50</v>
      </c>
      <c r="U82" s="4" t="s">
        <v>163</v>
      </c>
      <c r="V82" s="17">
        <v>0</v>
      </c>
      <c r="W82" s="4">
        <v>0</v>
      </c>
      <c r="X82" s="4">
        <v>300</v>
      </c>
      <c r="Y82" s="4">
        <v>0</v>
      </c>
      <c r="Z82" s="4">
        <v>300</v>
      </c>
      <c r="AA82" s="4">
        <v>0</v>
      </c>
      <c r="AB82" s="4">
        <v>300</v>
      </c>
      <c r="AC82" s="4">
        <v>0</v>
      </c>
      <c r="AD82" s="4">
        <v>300</v>
      </c>
      <c r="AE82" s="4">
        <v>0</v>
      </c>
      <c r="AF82" s="4">
        <v>300</v>
      </c>
      <c r="AG82" s="4">
        <v>300</v>
      </c>
      <c r="AH82" s="4">
        <f t="shared" si="14"/>
        <v>1800</v>
      </c>
      <c r="AI82" s="4">
        <v>0</v>
      </c>
      <c r="AJ82" s="4">
        <v>250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250</v>
      </c>
      <c r="AV82" s="4">
        <v>50.16</v>
      </c>
      <c r="AW82" s="4">
        <v>2050</v>
      </c>
      <c r="AX82" s="22">
        <f t="shared" si="12"/>
        <v>24600</v>
      </c>
      <c r="AY82" s="4">
        <v>102828</v>
      </c>
      <c r="AZ82" s="4">
        <v>1.94</v>
      </c>
      <c r="BA82" s="39" t="s">
        <v>51</v>
      </c>
      <c r="BB82" s="33">
        <v>12</v>
      </c>
    </row>
    <row r="83" spans="1:54" s="2" customFormat="1" x14ac:dyDescent="0.2">
      <c r="A83" s="6" t="s">
        <v>153</v>
      </c>
      <c r="B83" s="41">
        <v>200</v>
      </c>
      <c r="C83" s="6" t="s">
        <v>36</v>
      </c>
      <c r="D83" s="6" t="s">
        <v>37</v>
      </c>
      <c r="E83" s="6" t="s">
        <v>38</v>
      </c>
      <c r="F83" s="7">
        <v>43199</v>
      </c>
      <c r="G83" s="6"/>
      <c r="H83" s="8" t="s">
        <v>69</v>
      </c>
      <c r="I83" s="8" t="s">
        <v>70</v>
      </c>
      <c r="J83" s="6" t="s">
        <v>41</v>
      </c>
      <c r="K83" s="8" t="s">
        <v>42</v>
      </c>
      <c r="L83" s="6" t="s">
        <v>69</v>
      </c>
      <c r="M83" s="8" t="s">
        <v>70</v>
      </c>
      <c r="N83" s="6" t="s">
        <v>44</v>
      </c>
      <c r="O83" s="8" t="s">
        <v>45</v>
      </c>
      <c r="P83" s="6" t="s">
        <v>46</v>
      </c>
      <c r="Q83" s="8" t="s">
        <v>116</v>
      </c>
      <c r="R83" s="6" t="s">
        <v>117</v>
      </c>
      <c r="S83" s="8" t="s">
        <v>49</v>
      </c>
      <c r="T83" s="8" t="s">
        <v>50</v>
      </c>
      <c r="U83" s="8" t="s">
        <v>163</v>
      </c>
      <c r="V83" s="16"/>
      <c r="W83" s="9"/>
      <c r="X83" s="9">
        <v>149</v>
      </c>
      <c r="Y83" s="9"/>
      <c r="Z83" s="6"/>
      <c r="AA83" s="6"/>
      <c r="AB83" s="6">
        <v>300</v>
      </c>
      <c r="AC83" s="6"/>
      <c r="AD83" s="6">
        <v>300</v>
      </c>
      <c r="AE83" s="6"/>
      <c r="AF83" s="6">
        <v>300</v>
      </c>
      <c r="AG83" s="6">
        <v>300</v>
      </c>
      <c r="AH83" s="6">
        <f t="shared" si="14"/>
        <v>1349</v>
      </c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>
        <f>SUM(AI83:AT83)</f>
        <v>0</v>
      </c>
      <c r="AV83" s="6">
        <v>59</v>
      </c>
      <c r="AW83" s="6">
        <f>AH83+AU83</f>
        <v>1349</v>
      </c>
      <c r="AX83" s="23">
        <f t="shared" si="12"/>
        <v>16188</v>
      </c>
      <c r="AY83" s="6">
        <f>AV83*AW83</f>
        <v>79591</v>
      </c>
      <c r="AZ83" s="6"/>
      <c r="BA83" s="41" t="s">
        <v>51</v>
      </c>
      <c r="BB83" s="35">
        <v>12</v>
      </c>
    </row>
    <row r="84" spans="1:54" s="2" customFormat="1" x14ac:dyDescent="0.2">
      <c r="A84" s="6" t="s">
        <v>153</v>
      </c>
      <c r="B84" s="41">
        <v>200</v>
      </c>
      <c r="C84" s="6" t="s">
        <v>36</v>
      </c>
      <c r="D84" s="6" t="s">
        <v>37</v>
      </c>
      <c r="E84" s="6" t="s">
        <v>38</v>
      </c>
      <c r="F84" s="7">
        <v>43199</v>
      </c>
      <c r="G84" s="6"/>
      <c r="H84" s="8" t="s">
        <v>69</v>
      </c>
      <c r="I84" s="8" t="s">
        <v>70</v>
      </c>
      <c r="J84" s="6" t="s">
        <v>41</v>
      </c>
      <c r="K84" s="8" t="s">
        <v>42</v>
      </c>
      <c r="L84" s="6" t="s">
        <v>69</v>
      </c>
      <c r="M84" s="8" t="s">
        <v>70</v>
      </c>
      <c r="N84" s="6" t="s">
        <v>121</v>
      </c>
      <c r="O84" s="8" t="s">
        <v>122</v>
      </c>
      <c r="P84" s="6" t="s">
        <v>46</v>
      </c>
      <c r="Q84" s="8" t="s">
        <v>116</v>
      </c>
      <c r="R84" s="6" t="s">
        <v>48</v>
      </c>
      <c r="S84" s="8" t="s">
        <v>49</v>
      </c>
      <c r="T84" s="8" t="s">
        <v>50</v>
      </c>
      <c r="U84" s="8" t="s">
        <v>163</v>
      </c>
      <c r="V84" s="16"/>
      <c r="W84" s="9"/>
      <c r="X84" s="9">
        <v>151</v>
      </c>
      <c r="Y84" s="9">
        <v>268</v>
      </c>
      <c r="Z84" s="6"/>
      <c r="AA84" s="6"/>
      <c r="AB84" s="6"/>
      <c r="AC84" s="6"/>
      <c r="AD84" s="6"/>
      <c r="AE84" s="6"/>
      <c r="AF84" s="6"/>
      <c r="AG84" s="6"/>
      <c r="AH84" s="6">
        <f t="shared" si="14"/>
        <v>419</v>
      </c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>
        <f>SUM(AI84:AT84)</f>
        <v>0</v>
      </c>
      <c r="AV84" s="6">
        <v>59</v>
      </c>
      <c r="AW84" s="6">
        <f>AH84+AU84</f>
        <v>419</v>
      </c>
      <c r="AX84" s="23">
        <f t="shared" si="12"/>
        <v>5028</v>
      </c>
      <c r="AY84" s="6">
        <f>AV84*AW84</f>
        <v>24721</v>
      </c>
      <c r="AZ84" s="6"/>
      <c r="BA84" s="41" t="s">
        <v>51</v>
      </c>
      <c r="BB84" s="35">
        <v>12</v>
      </c>
    </row>
    <row r="85" spans="1:54" s="2" customFormat="1" x14ac:dyDescent="0.2">
      <c r="A85" s="6" t="s">
        <v>153</v>
      </c>
      <c r="B85" s="41">
        <v>200</v>
      </c>
      <c r="C85" s="6" t="s">
        <v>36</v>
      </c>
      <c r="D85" s="6" t="s">
        <v>37</v>
      </c>
      <c r="E85" s="6" t="s">
        <v>38</v>
      </c>
      <c r="F85" s="7">
        <v>43199</v>
      </c>
      <c r="G85" s="6"/>
      <c r="H85" s="8" t="s">
        <v>69</v>
      </c>
      <c r="I85" s="8" t="s">
        <v>70</v>
      </c>
      <c r="J85" s="6" t="s">
        <v>41</v>
      </c>
      <c r="K85" s="8" t="s">
        <v>42</v>
      </c>
      <c r="L85" s="6" t="s">
        <v>69</v>
      </c>
      <c r="M85" s="8" t="s">
        <v>70</v>
      </c>
      <c r="N85" s="6" t="s">
        <v>133</v>
      </c>
      <c r="O85" s="8" t="s">
        <v>134</v>
      </c>
      <c r="P85" s="6" t="s">
        <v>46</v>
      </c>
      <c r="Q85" s="8" t="s">
        <v>116</v>
      </c>
      <c r="R85" s="6" t="s">
        <v>48</v>
      </c>
      <c r="S85" s="8" t="s">
        <v>49</v>
      </c>
      <c r="T85" s="8" t="s">
        <v>50</v>
      </c>
      <c r="U85" s="8" t="s">
        <v>163</v>
      </c>
      <c r="V85" s="16"/>
      <c r="W85" s="9"/>
      <c r="X85" s="9"/>
      <c r="Y85" s="9">
        <v>16</v>
      </c>
      <c r="Z85" s="6"/>
      <c r="AA85" s="6"/>
      <c r="AB85" s="6"/>
      <c r="AC85" s="6"/>
      <c r="AD85" s="6"/>
      <c r="AE85" s="6"/>
      <c r="AF85" s="6"/>
      <c r="AG85" s="6"/>
      <c r="AH85" s="6">
        <f t="shared" si="14"/>
        <v>16</v>
      </c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>
        <f>SUM(AI85:AT85)</f>
        <v>0</v>
      </c>
      <c r="AV85" s="6">
        <v>59</v>
      </c>
      <c r="AW85" s="6">
        <f>AH85+AU85</f>
        <v>16</v>
      </c>
      <c r="AX85" s="23">
        <f t="shared" si="12"/>
        <v>192</v>
      </c>
      <c r="AY85" s="6">
        <f>AV85*AW85</f>
        <v>944</v>
      </c>
      <c r="AZ85" s="6"/>
      <c r="BA85" s="41" t="s">
        <v>51</v>
      </c>
      <c r="BB85" s="35">
        <v>12</v>
      </c>
    </row>
    <row r="86" spans="1:54" x14ac:dyDescent="0.2">
      <c r="A86" s="6" t="s">
        <v>153</v>
      </c>
      <c r="B86" s="41">
        <v>200</v>
      </c>
      <c r="C86" s="6" t="s">
        <v>36</v>
      </c>
      <c r="D86" s="6" t="s">
        <v>37</v>
      </c>
      <c r="E86" s="6" t="s">
        <v>38</v>
      </c>
      <c r="F86" s="7">
        <v>43199</v>
      </c>
      <c r="G86" s="6"/>
      <c r="H86" s="8" t="s">
        <v>69</v>
      </c>
      <c r="I86" s="8" t="s">
        <v>70</v>
      </c>
      <c r="J86" s="6" t="s">
        <v>41</v>
      </c>
      <c r="K86" s="8" t="s">
        <v>42</v>
      </c>
      <c r="L86" s="6" t="s">
        <v>69</v>
      </c>
      <c r="M86" s="8" t="s">
        <v>70</v>
      </c>
      <c r="N86" s="6" t="s">
        <v>135</v>
      </c>
      <c r="O86" s="8" t="s">
        <v>136</v>
      </c>
      <c r="P86" s="6" t="s">
        <v>46</v>
      </c>
      <c r="Q86" s="8" t="s">
        <v>116</v>
      </c>
      <c r="R86" s="6" t="s">
        <v>48</v>
      </c>
      <c r="S86" s="8" t="s">
        <v>49</v>
      </c>
      <c r="T86" s="8" t="s">
        <v>50</v>
      </c>
      <c r="U86" s="8" t="s">
        <v>163</v>
      </c>
      <c r="V86" s="16"/>
      <c r="W86" s="9"/>
      <c r="X86" s="9"/>
      <c r="Y86" s="9">
        <v>16</v>
      </c>
      <c r="Z86" s="6"/>
      <c r="AA86" s="6"/>
      <c r="AB86" s="6"/>
      <c r="AC86" s="6"/>
      <c r="AD86" s="6"/>
      <c r="AE86" s="6"/>
      <c r="AF86" s="6"/>
      <c r="AG86" s="6"/>
      <c r="AH86" s="6">
        <f t="shared" si="14"/>
        <v>16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>
        <f>SUM(AI86:AT86)</f>
        <v>0</v>
      </c>
      <c r="AV86" s="6">
        <v>59</v>
      </c>
      <c r="AW86" s="6">
        <f>AH86+AU86</f>
        <v>16</v>
      </c>
      <c r="AX86" s="23">
        <f t="shared" si="12"/>
        <v>192</v>
      </c>
      <c r="AY86" s="6">
        <f>AV86*AW86</f>
        <v>944</v>
      </c>
      <c r="AZ86" s="6"/>
      <c r="BA86" s="41" t="s">
        <v>51</v>
      </c>
      <c r="BB86" s="35">
        <v>12</v>
      </c>
    </row>
    <row r="87" spans="1:54" s="15" customFormat="1" x14ac:dyDescent="0.2">
      <c r="A87" s="11" t="s">
        <v>157</v>
      </c>
      <c r="B87" s="42">
        <v>200</v>
      </c>
      <c r="C87" s="11" t="s">
        <v>36</v>
      </c>
      <c r="D87" s="11" t="s">
        <v>37</v>
      </c>
      <c r="E87" s="11" t="s">
        <v>38</v>
      </c>
      <c r="F87" s="12">
        <v>43199</v>
      </c>
      <c r="G87" s="11"/>
      <c r="H87" s="13" t="s">
        <v>69</v>
      </c>
      <c r="I87" s="13" t="s">
        <v>70</v>
      </c>
      <c r="J87" s="11" t="s">
        <v>41</v>
      </c>
      <c r="K87" s="13" t="s">
        <v>42</v>
      </c>
      <c r="L87" s="11" t="s">
        <v>69</v>
      </c>
      <c r="M87" s="13" t="s">
        <v>70</v>
      </c>
      <c r="N87" s="20" t="s">
        <v>54</v>
      </c>
      <c r="O87" s="13" t="s">
        <v>55</v>
      </c>
      <c r="P87" s="11" t="s">
        <v>46</v>
      </c>
      <c r="Q87" s="13" t="s">
        <v>116</v>
      </c>
      <c r="R87" s="11" t="s">
        <v>117</v>
      </c>
      <c r="S87" s="13" t="s">
        <v>49</v>
      </c>
      <c r="T87" s="13" t="s">
        <v>50</v>
      </c>
      <c r="U87" s="13" t="s">
        <v>162</v>
      </c>
      <c r="V87" s="18">
        <v>825</v>
      </c>
      <c r="W87" s="14"/>
      <c r="X87" s="14"/>
      <c r="Y87" s="14"/>
      <c r="Z87" s="11"/>
      <c r="AA87" s="11"/>
      <c r="AB87" s="11"/>
      <c r="AC87" s="11"/>
      <c r="AD87" s="11"/>
      <c r="AE87" s="11"/>
      <c r="AF87" s="11"/>
      <c r="AG87" s="11"/>
      <c r="AH87" s="11">
        <f t="shared" si="14"/>
        <v>825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>
        <v>0</v>
      </c>
      <c r="AV87" s="11">
        <v>55</v>
      </c>
      <c r="AW87" s="11">
        <v>825</v>
      </c>
      <c r="AX87" s="24">
        <f t="shared" si="12"/>
        <v>10890</v>
      </c>
      <c r="AY87" s="11">
        <v>45375</v>
      </c>
      <c r="AZ87" s="11"/>
      <c r="BA87" s="42" t="s">
        <v>51</v>
      </c>
      <c r="BB87" s="36">
        <v>13.2</v>
      </c>
    </row>
    <row r="88" spans="1:54" s="15" customFormat="1" x14ac:dyDescent="0.2">
      <c r="A88" s="11" t="s">
        <v>157</v>
      </c>
      <c r="B88" s="42">
        <v>200</v>
      </c>
      <c r="C88" s="11" t="s">
        <v>36</v>
      </c>
      <c r="D88" s="11" t="s">
        <v>37</v>
      </c>
      <c r="E88" s="11" t="s">
        <v>38</v>
      </c>
      <c r="F88" s="12">
        <v>43199</v>
      </c>
      <c r="G88" s="11"/>
      <c r="H88" s="13" t="s">
        <v>69</v>
      </c>
      <c r="I88" s="13" t="s">
        <v>70</v>
      </c>
      <c r="J88" s="11" t="s">
        <v>41</v>
      </c>
      <c r="K88" s="13" t="s">
        <v>42</v>
      </c>
      <c r="L88" s="11" t="s">
        <v>69</v>
      </c>
      <c r="M88" s="13" t="s">
        <v>70</v>
      </c>
      <c r="N88" s="20" t="s">
        <v>139</v>
      </c>
      <c r="O88" s="13" t="s">
        <v>140</v>
      </c>
      <c r="P88" s="11" t="s">
        <v>46</v>
      </c>
      <c r="Q88" s="13" t="s">
        <v>116</v>
      </c>
      <c r="R88" s="11" t="s">
        <v>48</v>
      </c>
      <c r="S88" s="13" t="s">
        <v>49</v>
      </c>
      <c r="T88" s="13" t="s">
        <v>50</v>
      </c>
      <c r="U88" s="13" t="s">
        <v>162</v>
      </c>
      <c r="V88" s="18">
        <v>99</v>
      </c>
      <c r="W88" s="14"/>
      <c r="X88" s="14"/>
      <c r="Y88" s="14"/>
      <c r="Z88" s="11"/>
      <c r="AA88" s="11"/>
      <c r="AB88" s="11"/>
      <c r="AC88" s="11"/>
      <c r="AD88" s="11"/>
      <c r="AE88" s="11"/>
      <c r="AF88" s="11"/>
      <c r="AG88" s="11"/>
      <c r="AH88" s="11">
        <f t="shared" si="14"/>
        <v>99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>
        <v>0</v>
      </c>
      <c r="AV88" s="11">
        <v>55</v>
      </c>
      <c r="AW88" s="11">
        <v>99</v>
      </c>
      <c r="AX88" s="24">
        <f t="shared" si="12"/>
        <v>1306.8</v>
      </c>
      <c r="AY88" s="11">
        <v>5445</v>
      </c>
      <c r="AZ88" s="11"/>
      <c r="BA88" s="42" t="s">
        <v>51</v>
      </c>
      <c r="BB88" s="36">
        <v>13.2</v>
      </c>
    </row>
    <row r="89" spans="1:54" s="15" customFormat="1" x14ac:dyDescent="0.2">
      <c r="A89" s="11" t="s">
        <v>157</v>
      </c>
      <c r="B89" s="42">
        <v>200</v>
      </c>
      <c r="C89" s="11" t="s">
        <v>36</v>
      </c>
      <c r="D89" s="11" t="s">
        <v>37</v>
      </c>
      <c r="E89" s="11" t="s">
        <v>38</v>
      </c>
      <c r="F89" s="12">
        <v>43199</v>
      </c>
      <c r="G89" s="11"/>
      <c r="H89" s="13" t="s">
        <v>69</v>
      </c>
      <c r="I89" s="13" t="s">
        <v>70</v>
      </c>
      <c r="J89" s="11" t="s">
        <v>41</v>
      </c>
      <c r="K89" s="13" t="s">
        <v>42</v>
      </c>
      <c r="L89" s="11" t="s">
        <v>69</v>
      </c>
      <c r="M89" s="13" t="s">
        <v>70</v>
      </c>
      <c r="N89" s="20" t="s">
        <v>141</v>
      </c>
      <c r="O89" s="13" t="s">
        <v>142</v>
      </c>
      <c r="P89" s="11" t="s">
        <v>46</v>
      </c>
      <c r="Q89" s="13" t="s">
        <v>116</v>
      </c>
      <c r="R89" s="11" t="s">
        <v>48</v>
      </c>
      <c r="S89" s="13" t="s">
        <v>49</v>
      </c>
      <c r="T89" s="13" t="s">
        <v>50</v>
      </c>
      <c r="U89" s="13" t="s">
        <v>162</v>
      </c>
      <c r="V89" s="18">
        <v>77</v>
      </c>
      <c r="W89" s="14"/>
      <c r="X89" s="14"/>
      <c r="Y89" s="14"/>
      <c r="Z89" s="11"/>
      <c r="AA89" s="11"/>
      <c r="AB89" s="11"/>
      <c r="AC89" s="11"/>
      <c r="AD89" s="11"/>
      <c r="AE89" s="11"/>
      <c r="AF89" s="11"/>
      <c r="AG89" s="11"/>
      <c r="AH89" s="11">
        <f t="shared" si="14"/>
        <v>77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>
        <v>0</v>
      </c>
      <c r="AV89" s="11">
        <v>55</v>
      </c>
      <c r="AW89" s="11">
        <v>77</v>
      </c>
      <c r="AX89" s="24">
        <f t="shared" si="12"/>
        <v>1016.4</v>
      </c>
      <c r="AY89" s="11">
        <v>4235</v>
      </c>
      <c r="AZ89" s="11"/>
      <c r="BA89" s="42" t="s">
        <v>51</v>
      </c>
      <c r="BB89" s="36">
        <v>13.2</v>
      </c>
    </row>
    <row r="90" spans="1:54" s="15" customFormat="1" x14ac:dyDescent="0.2">
      <c r="A90" s="11" t="s">
        <v>157</v>
      </c>
      <c r="B90" s="42">
        <v>200</v>
      </c>
      <c r="C90" s="11" t="s">
        <v>36</v>
      </c>
      <c r="D90" s="11" t="s">
        <v>37</v>
      </c>
      <c r="E90" s="11" t="s">
        <v>38</v>
      </c>
      <c r="F90" s="12">
        <v>43199</v>
      </c>
      <c r="G90" s="11"/>
      <c r="H90" s="13" t="s">
        <v>69</v>
      </c>
      <c r="I90" s="13" t="s">
        <v>70</v>
      </c>
      <c r="J90" s="11" t="s">
        <v>41</v>
      </c>
      <c r="K90" s="13" t="s">
        <v>42</v>
      </c>
      <c r="L90" s="11" t="s">
        <v>69</v>
      </c>
      <c r="M90" s="13" t="s">
        <v>70</v>
      </c>
      <c r="N90" s="20" t="s">
        <v>121</v>
      </c>
      <c r="O90" s="13" t="s">
        <v>122</v>
      </c>
      <c r="P90" s="11" t="s">
        <v>46</v>
      </c>
      <c r="Q90" s="13" t="s">
        <v>116</v>
      </c>
      <c r="R90" s="11" t="s">
        <v>48</v>
      </c>
      <c r="S90" s="13" t="s">
        <v>49</v>
      </c>
      <c r="T90" s="13" t="s">
        <v>50</v>
      </c>
      <c r="U90" s="13" t="s">
        <v>163</v>
      </c>
      <c r="V90" s="18">
        <v>40</v>
      </c>
      <c r="W90" s="14"/>
      <c r="X90" s="14"/>
      <c r="Y90" s="14"/>
      <c r="Z90" s="11"/>
      <c r="AA90" s="11"/>
      <c r="AB90" s="11"/>
      <c r="AC90" s="11"/>
      <c r="AD90" s="11"/>
      <c r="AE90" s="11"/>
      <c r="AF90" s="11"/>
      <c r="AG90" s="11"/>
      <c r="AH90" s="11">
        <f t="shared" si="14"/>
        <v>40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>
        <v>0</v>
      </c>
      <c r="AV90" s="11">
        <v>59</v>
      </c>
      <c r="AW90" s="11">
        <v>459</v>
      </c>
      <c r="AX90" s="24">
        <f t="shared" si="12"/>
        <v>5508</v>
      </c>
      <c r="AY90" s="11">
        <v>27081</v>
      </c>
      <c r="AZ90" s="11"/>
      <c r="BA90" s="42" t="s">
        <v>51</v>
      </c>
      <c r="BB90" s="36">
        <v>12</v>
      </c>
    </row>
    <row r="91" spans="1:54" s="2" customFormat="1" x14ac:dyDescent="0.2">
      <c r="A91" s="4" t="s">
        <v>152</v>
      </c>
      <c r="B91" s="39">
        <v>200</v>
      </c>
      <c r="C91" s="4" t="s">
        <v>36</v>
      </c>
      <c r="D91" s="4" t="s">
        <v>37</v>
      </c>
      <c r="E91" s="4" t="s">
        <v>38</v>
      </c>
      <c r="F91" s="5">
        <v>43000</v>
      </c>
      <c r="G91" s="4" t="s">
        <v>39</v>
      </c>
      <c r="H91" s="4" t="s">
        <v>109</v>
      </c>
      <c r="I91" s="4" t="s">
        <v>110</v>
      </c>
      <c r="J91" s="4" t="s">
        <v>106</v>
      </c>
      <c r="K91" s="4" t="s">
        <v>42</v>
      </c>
      <c r="L91" s="4" t="s">
        <v>109</v>
      </c>
      <c r="M91" s="4" t="s">
        <v>111</v>
      </c>
      <c r="N91" s="4" t="s">
        <v>87</v>
      </c>
      <c r="O91" s="4" t="s">
        <v>88</v>
      </c>
      <c r="P91" s="4" t="s">
        <v>46</v>
      </c>
      <c r="Q91" s="4" t="s">
        <v>47</v>
      </c>
      <c r="R91" s="4" t="s">
        <v>48</v>
      </c>
      <c r="S91" s="4" t="s">
        <v>49</v>
      </c>
      <c r="T91" s="4" t="s">
        <v>50</v>
      </c>
      <c r="U91" s="4" t="s">
        <v>162</v>
      </c>
      <c r="V91" s="17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1040</v>
      </c>
      <c r="AF91" s="4">
        <v>0</v>
      </c>
      <c r="AG91" s="4">
        <v>0</v>
      </c>
      <c r="AH91" s="4">
        <f t="shared" si="14"/>
        <v>1040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42.86</v>
      </c>
      <c r="AW91" s="4">
        <v>1040</v>
      </c>
      <c r="AX91" s="22">
        <f t="shared" si="12"/>
        <v>11232</v>
      </c>
      <c r="AY91" s="4">
        <v>44574.400000000001</v>
      </c>
      <c r="AZ91" s="4">
        <v>2.16</v>
      </c>
      <c r="BA91" s="39" t="s">
        <v>51</v>
      </c>
      <c r="BB91" s="33">
        <v>10.8</v>
      </c>
    </row>
    <row r="92" spans="1:54" s="30" customFormat="1" x14ac:dyDescent="0.2">
      <c r="A92" s="26" t="s">
        <v>153</v>
      </c>
      <c r="B92" s="40">
        <v>200</v>
      </c>
      <c r="C92" s="26" t="s">
        <v>36</v>
      </c>
      <c r="D92" s="26" t="s">
        <v>37</v>
      </c>
      <c r="E92" s="26" t="s">
        <v>38</v>
      </c>
      <c r="F92" s="27">
        <v>43000</v>
      </c>
      <c r="G92" s="26" t="s">
        <v>39</v>
      </c>
      <c r="H92" s="28" t="s">
        <v>109</v>
      </c>
      <c r="I92" s="28" t="s">
        <v>110</v>
      </c>
      <c r="J92" s="26" t="s">
        <v>106</v>
      </c>
      <c r="K92" s="28" t="s">
        <v>42</v>
      </c>
      <c r="L92" s="26" t="s">
        <v>109</v>
      </c>
      <c r="M92" s="28" t="s">
        <v>111</v>
      </c>
      <c r="N92" s="26" t="s">
        <v>87</v>
      </c>
      <c r="O92" s="28" t="s">
        <v>88</v>
      </c>
      <c r="P92" s="26" t="s">
        <v>46</v>
      </c>
      <c r="Q92" s="28" t="s">
        <v>47</v>
      </c>
      <c r="R92" s="26" t="s">
        <v>48</v>
      </c>
      <c r="S92" s="28" t="s">
        <v>49</v>
      </c>
      <c r="T92" s="28" t="s">
        <v>50</v>
      </c>
      <c r="U92" s="28" t="s">
        <v>162</v>
      </c>
      <c r="V92" s="16">
        <v>0</v>
      </c>
      <c r="W92" s="16">
        <v>0</v>
      </c>
      <c r="X92" s="16">
        <v>0</v>
      </c>
      <c r="Y92" s="1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1040</v>
      </c>
      <c r="AF92" s="26">
        <v>0</v>
      </c>
      <c r="AG92" s="26">
        <v>0</v>
      </c>
      <c r="AH92" s="26">
        <f t="shared" si="14"/>
        <v>1040</v>
      </c>
      <c r="AI92" s="26">
        <v>0</v>
      </c>
      <c r="AJ92" s="26">
        <v>0</v>
      </c>
      <c r="AK92" s="26">
        <v>0</v>
      </c>
      <c r="AL92" s="26">
        <v>0</v>
      </c>
      <c r="AM92" s="26">
        <v>0</v>
      </c>
      <c r="AN92" s="26">
        <v>0</v>
      </c>
      <c r="AO92" s="26">
        <v>0</v>
      </c>
      <c r="AP92" s="26">
        <v>0</v>
      </c>
      <c r="AQ92" s="26">
        <v>0</v>
      </c>
      <c r="AR92" s="26">
        <v>0</v>
      </c>
      <c r="AS92" s="26">
        <v>0</v>
      </c>
      <c r="AT92" s="26">
        <v>0</v>
      </c>
      <c r="AU92" s="26">
        <v>0</v>
      </c>
      <c r="AV92" s="26">
        <v>49</v>
      </c>
      <c r="AW92" s="26">
        <v>1040</v>
      </c>
      <c r="AX92" s="29">
        <f t="shared" si="12"/>
        <v>11232</v>
      </c>
      <c r="AY92" s="26">
        <v>44574.400000000001</v>
      </c>
      <c r="AZ92" s="26">
        <v>2.16</v>
      </c>
      <c r="BA92" s="40" t="s">
        <v>51</v>
      </c>
      <c r="BB92" s="34">
        <v>10.8</v>
      </c>
    </row>
    <row r="93" spans="1:54" s="2" customFormat="1" x14ac:dyDescent="0.2">
      <c r="A93" s="4" t="s">
        <v>152</v>
      </c>
      <c r="B93" s="39">
        <v>200</v>
      </c>
      <c r="C93" s="4" t="s">
        <v>36</v>
      </c>
      <c r="D93" s="4" t="s">
        <v>37</v>
      </c>
      <c r="E93" s="4" t="s">
        <v>38</v>
      </c>
      <c r="F93" s="5">
        <v>43000</v>
      </c>
      <c r="G93" s="4" t="s">
        <v>39</v>
      </c>
      <c r="H93" s="4" t="s">
        <v>65</v>
      </c>
      <c r="I93" s="4" t="s">
        <v>66</v>
      </c>
      <c r="J93" s="4" t="s">
        <v>41</v>
      </c>
      <c r="K93" s="4" t="s">
        <v>42</v>
      </c>
      <c r="L93" s="4" t="s">
        <v>65</v>
      </c>
      <c r="M93" s="4" t="s">
        <v>66</v>
      </c>
      <c r="N93" s="4" t="s">
        <v>54</v>
      </c>
      <c r="O93" s="4" t="s">
        <v>55</v>
      </c>
      <c r="P93" s="4" t="s">
        <v>46</v>
      </c>
      <c r="Q93" s="4" t="s">
        <v>47</v>
      </c>
      <c r="R93" s="4" t="s">
        <v>48</v>
      </c>
      <c r="S93" s="4" t="s">
        <v>49</v>
      </c>
      <c r="T93" s="4" t="s">
        <v>50</v>
      </c>
      <c r="U93" s="4" t="s">
        <v>162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740</v>
      </c>
      <c r="AC93" s="4">
        <v>0</v>
      </c>
      <c r="AD93" s="4">
        <v>740</v>
      </c>
      <c r="AE93" s="4">
        <v>0</v>
      </c>
      <c r="AF93" s="4">
        <v>740</v>
      </c>
      <c r="AG93" s="4">
        <v>740</v>
      </c>
      <c r="AH93" s="4">
        <f t="shared" si="14"/>
        <v>2960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45.51</v>
      </c>
      <c r="AW93" s="4">
        <v>2960</v>
      </c>
      <c r="AX93" s="22">
        <f t="shared" si="12"/>
        <v>39072</v>
      </c>
      <c r="AY93" s="4">
        <v>134709.6</v>
      </c>
      <c r="AZ93" s="4">
        <v>1.79</v>
      </c>
      <c r="BA93" s="39" t="s">
        <v>51</v>
      </c>
      <c r="BB93" s="33">
        <v>13.2</v>
      </c>
    </row>
    <row r="94" spans="1:54" s="2" customFormat="1" x14ac:dyDescent="0.2">
      <c r="A94" s="4" t="s">
        <v>152</v>
      </c>
      <c r="B94" s="39">
        <v>200</v>
      </c>
      <c r="C94" s="4" t="s">
        <v>36</v>
      </c>
      <c r="D94" s="4" t="s">
        <v>37</v>
      </c>
      <c r="E94" s="4" t="s">
        <v>38</v>
      </c>
      <c r="F94" s="5">
        <v>43000</v>
      </c>
      <c r="G94" s="4" t="s">
        <v>39</v>
      </c>
      <c r="H94" s="4" t="s">
        <v>65</v>
      </c>
      <c r="I94" s="4" t="s">
        <v>66</v>
      </c>
      <c r="J94" s="4" t="s">
        <v>41</v>
      </c>
      <c r="K94" s="4" t="s">
        <v>42</v>
      </c>
      <c r="L94" s="4" t="s">
        <v>65</v>
      </c>
      <c r="M94" s="4" t="s">
        <v>66</v>
      </c>
      <c r="N94" s="4" t="s">
        <v>44</v>
      </c>
      <c r="O94" s="4" t="s">
        <v>45</v>
      </c>
      <c r="P94" s="4" t="s">
        <v>46</v>
      </c>
      <c r="Q94" s="4" t="s">
        <v>47</v>
      </c>
      <c r="R94" s="4" t="s">
        <v>48</v>
      </c>
      <c r="S94" s="4" t="s">
        <v>49</v>
      </c>
      <c r="T94" s="4" t="s">
        <v>50</v>
      </c>
      <c r="U94" s="4" t="s">
        <v>163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300</v>
      </c>
      <c r="AC94" s="4">
        <v>0</v>
      </c>
      <c r="AD94" s="4">
        <v>300</v>
      </c>
      <c r="AE94" s="4">
        <v>0</v>
      </c>
      <c r="AF94" s="4">
        <v>300</v>
      </c>
      <c r="AG94" s="4">
        <v>300</v>
      </c>
      <c r="AH94" s="4">
        <f t="shared" si="14"/>
        <v>1200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50.16</v>
      </c>
      <c r="AW94" s="4">
        <v>1200</v>
      </c>
      <c r="AX94" s="22">
        <f t="shared" si="12"/>
        <v>14400</v>
      </c>
      <c r="AY94" s="4">
        <v>60192</v>
      </c>
      <c r="AZ94" s="4">
        <v>1.91</v>
      </c>
      <c r="BA94" s="39" t="s">
        <v>51</v>
      </c>
      <c r="BB94" s="33">
        <v>12</v>
      </c>
    </row>
    <row r="95" spans="1:54" s="30" customFormat="1" x14ac:dyDescent="0.2">
      <c r="A95" s="26" t="s">
        <v>153</v>
      </c>
      <c r="B95" s="40">
        <v>200</v>
      </c>
      <c r="C95" s="26" t="s">
        <v>36</v>
      </c>
      <c r="D95" s="26" t="s">
        <v>37</v>
      </c>
      <c r="E95" s="26" t="s">
        <v>38</v>
      </c>
      <c r="F95" s="27">
        <v>43000</v>
      </c>
      <c r="G95" s="26" t="s">
        <v>39</v>
      </c>
      <c r="H95" s="28" t="s">
        <v>65</v>
      </c>
      <c r="I95" s="28" t="s">
        <v>66</v>
      </c>
      <c r="J95" s="26" t="s">
        <v>41</v>
      </c>
      <c r="K95" s="28" t="s">
        <v>42</v>
      </c>
      <c r="L95" s="26" t="s">
        <v>65</v>
      </c>
      <c r="M95" s="28" t="s">
        <v>66</v>
      </c>
      <c r="N95" s="26" t="s">
        <v>54</v>
      </c>
      <c r="O95" s="28" t="s">
        <v>55</v>
      </c>
      <c r="P95" s="26" t="s">
        <v>46</v>
      </c>
      <c r="Q95" s="28" t="s">
        <v>47</v>
      </c>
      <c r="R95" s="26" t="s">
        <v>48</v>
      </c>
      <c r="S95" s="28" t="s">
        <v>49</v>
      </c>
      <c r="T95" s="28" t="s">
        <v>50</v>
      </c>
      <c r="U95" s="28" t="s">
        <v>162</v>
      </c>
      <c r="V95" s="16">
        <v>0</v>
      </c>
      <c r="W95" s="16">
        <v>0</v>
      </c>
      <c r="X95" s="16">
        <v>0</v>
      </c>
      <c r="Y95" s="1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740</v>
      </c>
      <c r="AE95" s="26">
        <v>0</v>
      </c>
      <c r="AF95" s="26">
        <v>740</v>
      </c>
      <c r="AG95" s="26">
        <v>0</v>
      </c>
      <c r="AH95" s="26">
        <f t="shared" si="14"/>
        <v>1480</v>
      </c>
      <c r="AI95" s="26">
        <v>0</v>
      </c>
      <c r="AJ95" s="26">
        <v>0</v>
      </c>
      <c r="AK95" s="26">
        <v>0</v>
      </c>
      <c r="AL95" s="26">
        <v>0</v>
      </c>
      <c r="AM95" s="26">
        <v>0</v>
      </c>
      <c r="AN95" s="26">
        <v>0</v>
      </c>
      <c r="AO95" s="26">
        <v>0</v>
      </c>
      <c r="AP95" s="26">
        <v>0</v>
      </c>
      <c r="AQ95" s="26">
        <v>0</v>
      </c>
      <c r="AR95" s="26">
        <v>0</v>
      </c>
      <c r="AS95" s="26">
        <v>0</v>
      </c>
      <c r="AT95" s="26">
        <v>0</v>
      </c>
      <c r="AU95" s="26">
        <v>0</v>
      </c>
      <c r="AV95" s="26">
        <v>52</v>
      </c>
      <c r="AW95" s="26">
        <v>2960</v>
      </c>
      <c r="AX95" s="29">
        <f t="shared" si="12"/>
        <v>39072</v>
      </c>
      <c r="AY95" s="26">
        <v>134709.6</v>
      </c>
      <c r="AZ95" s="26">
        <v>1.79</v>
      </c>
      <c r="BA95" s="40" t="s">
        <v>51</v>
      </c>
      <c r="BB95" s="34">
        <v>13.2</v>
      </c>
    </row>
    <row r="96" spans="1:54" x14ac:dyDescent="0.2">
      <c r="A96" s="6" t="s">
        <v>153</v>
      </c>
      <c r="B96" s="41">
        <v>200</v>
      </c>
      <c r="C96" s="6" t="s">
        <v>36</v>
      </c>
      <c r="D96" s="6" t="s">
        <v>37</v>
      </c>
      <c r="E96" s="6" t="s">
        <v>38</v>
      </c>
      <c r="F96" s="7">
        <v>43000</v>
      </c>
      <c r="G96" s="6" t="s">
        <v>39</v>
      </c>
      <c r="H96" s="8" t="s">
        <v>65</v>
      </c>
      <c r="I96" s="8" t="s">
        <v>66</v>
      </c>
      <c r="J96" s="6" t="s">
        <v>41</v>
      </c>
      <c r="K96" s="8" t="s">
        <v>42</v>
      </c>
      <c r="L96" s="6" t="s">
        <v>65</v>
      </c>
      <c r="M96" s="8" t="s">
        <v>66</v>
      </c>
      <c r="N96" s="6" t="s">
        <v>44</v>
      </c>
      <c r="O96" s="8" t="s">
        <v>45</v>
      </c>
      <c r="P96" s="6" t="s">
        <v>46</v>
      </c>
      <c r="Q96" s="8" t="s">
        <v>47</v>
      </c>
      <c r="R96" s="6" t="s">
        <v>48</v>
      </c>
      <c r="S96" s="8" t="s">
        <v>49</v>
      </c>
      <c r="T96" s="8" t="s">
        <v>50</v>
      </c>
      <c r="U96" s="8" t="s">
        <v>163</v>
      </c>
      <c r="V96" s="9">
        <v>0</v>
      </c>
      <c r="W96" s="9">
        <v>0</v>
      </c>
      <c r="X96" s="9">
        <v>0</v>
      </c>
      <c r="Y96" s="9">
        <v>0</v>
      </c>
      <c r="Z96" s="6">
        <v>0</v>
      </c>
      <c r="AA96" s="6">
        <v>0</v>
      </c>
      <c r="AB96" s="6">
        <v>0</v>
      </c>
      <c r="AC96" s="6">
        <v>0</v>
      </c>
      <c r="AD96" s="6">
        <v>300</v>
      </c>
      <c r="AE96" s="6">
        <v>0</v>
      </c>
      <c r="AF96" s="6">
        <v>300</v>
      </c>
      <c r="AG96" s="6">
        <v>0</v>
      </c>
      <c r="AH96" s="6">
        <f t="shared" si="14"/>
        <v>600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56</v>
      </c>
      <c r="AW96" s="6">
        <v>1200</v>
      </c>
      <c r="AX96" s="23">
        <f t="shared" si="12"/>
        <v>14400</v>
      </c>
      <c r="AY96" s="6">
        <v>60192</v>
      </c>
      <c r="AZ96" s="6">
        <v>1.91</v>
      </c>
      <c r="BA96" s="41" t="s">
        <v>51</v>
      </c>
      <c r="BB96" s="35">
        <v>12</v>
      </c>
    </row>
    <row r="97" spans="1:54" s="31" customFormat="1" x14ac:dyDescent="0.2">
      <c r="A97" s="26" t="s">
        <v>153</v>
      </c>
      <c r="B97" s="40">
        <v>200</v>
      </c>
      <c r="C97" s="26" t="s">
        <v>36</v>
      </c>
      <c r="D97" s="26" t="s">
        <v>37</v>
      </c>
      <c r="E97" s="26" t="s">
        <v>38</v>
      </c>
      <c r="F97" s="27">
        <v>43199</v>
      </c>
      <c r="G97" s="26"/>
      <c r="H97" s="28" t="s">
        <v>128</v>
      </c>
      <c r="I97" s="28" t="s">
        <v>129</v>
      </c>
      <c r="J97" s="26" t="s">
        <v>41</v>
      </c>
      <c r="K97" s="28" t="s">
        <v>42</v>
      </c>
      <c r="L97" s="26" t="s">
        <v>128</v>
      </c>
      <c r="M97" s="28" t="s">
        <v>129</v>
      </c>
      <c r="N97" s="26" t="s">
        <v>130</v>
      </c>
      <c r="O97" s="28" t="s">
        <v>131</v>
      </c>
      <c r="P97" s="26" t="s">
        <v>46</v>
      </c>
      <c r="Q97" s="28" t="s">
        <v>116</v>
      </c>
      <c r="R97" s="26" t="s">
        <v>48</v>
      </c>
      <c r="S97" s="28" t="s">
        <v>49</v>
      </c>
      <c r="T97" s="28" t="s">
        <v>50</v>
      </c>
      <c r="U97" s="28" t="s">
        <v>162</v>
      </c>
      <c r="V97" s="16"/>
      <c r="W97" s="16"/>
      <c r="X97" s="16"/>
      <c r="Y97" s="16">
        <v>490</v>
      </c>
      <c r="Z97" s="26"/>
      <c r="AA97" s="26"/>
      <c r="AB97" s="26"/>
      <c r="AC97" s="26"/>
      <c r="AD97" s="26">
        <v>0</v>
      </c>
      <c r="AE97" s="26"/>
      <c r="AF97" s="26"/>
      <c r="AG97" s="26"/>
      <c r="AH97" s="26">
        <f t="shared" ref="AH97" si="15">SUM(V97:AG97)</f>
        <v>490</v>
      </c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>
        <f>SUM(AI97:AT97)</f>
        <v>0</v>
      </c>
      <c r="AV97" s="26">
        <v>54</v>
      </c>
      <c r="AW97" s="26">
        <f>AH97+AU97</f>
        <v>490</v>
      </c>
      <c r="AX97" s="29">
        <f t="shared" si="12"/>
        <v>6468</v>
      </c>
      <c r="AY97" s="26">
        <f>AV97*AW97</f>
        <v>26460</v>
      </c>
      <c r="AZ97" s="26"/>
      <c r="BA97" s="40" t="s">
        <v>51</v>
      </c>
      <c r="BB97" s="34">
        <v>13.2</v>
      </c>
    </row>
    <row r="98" spans="1:54" s="31" customFormat="1" x14ac:dyDescent="0.2">
      <c r="A98" s="26" t="s">
        <v>153</v>
      </c>
      <c r="B98" s="40">
        <v>200</v>
      </c>
      <c r="C98" s="26" t="s">
        <v>36</v>
      </c>
      <c r="D98" s="26" t="s">
        <v>37</v>
      </c>
      <c r="E98" s="26" t="s">
        <v>38</v>
      </c>
      <c r="F98" s="27">
        <v>43199</v>
      </c>
      <c r="G98" s="26"/>
      <c r="H98" s="28" t="s">
        <v>128</v>
      </c>
      <c r="I98" s="28" t="s">
        <v>129</v>
      </c>
      <c r="J98" s="26" t="s">
        <v>41</v>
      </c>
      <c r="K98" s="28" t="s">
        <v>42</v>
      </c>
      <c r="L98" s="26" t="s">
        <v>128</v>
      </c>
      <c r="M98" s="28" t="s">
        <v>129</v>
      </c>
      <c r="N98" s="26" t="s">
        <v>160</v>
      </c>
      <c r="O98" s="28" t="s">
        <v>131</v>
      </c>
      <c r="P98" s="26" t="s">
        <v>46</v>
      </c>
      <c r="Q98" s="28" t="s">
        <v>116</v>
      </c>
      <c r="R98" s="26" t="s">
        <v>48</v>
      </c>
      <c r="S98" s="28" t="s">
        <v>49</v>
      </c>
      <c r="T98" s="28" t="s">
        <v>50</v>
      </c>
      <c r="U98" s="28" t="s">
        <v>162</v>
      </c>
      <c r="V98" s="16"/>
      <c r="W98" s="16"/>
      <c r="X98" s="16"/>
      <c r="Y98" s="16">
        <v>0</v>
      </c>
      <c r="Z98" s="26"/>
      <c r="AA98" s="26"/>
      <c r="AB98" s="26"/>
      <c r="AC98" s="26"/>
      <c r="AD98" s="26">
        <v>490</v>
      </c>
      <c r="AE98" s="26"/>
      <c r="AF98" s="26"/>
      <c r="AG98" s="26"/>
      <c r="AH98" s="26">
        <f t="shared" si="14"/>
        <v>490</v>
      </c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>
        <f>SUM(AI98:AT98)</f>
        <v>0</v>
      </c>
      <c r="AV98" s="26">
        <v>54</v>
      </c>
      <c r="AW98" s="26">
        <f>AH98+AU98</f>
        <v>490</v>
      </c>
      <c r="AX98" s="29">
        <f t="shared" si="12"/>
        <v>6468</v>
      </c>
      <c r="AY98" s="26">
        <f>AV98*AW98</f>
        <v>26460</v>
      </c>
      <c r="AZ98" s="26"/>
      <c r="BA98" s="40" t="s">
        <v>51</v>
      </c>
      <c r="BB98" s="34">
        <v>13.2</v>
      </c>
    </row>
    <row r="99" spans="1:54" s="2" customFormat="1" x14ac:dyDescent="0.2">
      <c r="A99" s="6" t="s">
        <v>153</v>
      </c>
      <c r="B99" s="41">
        <v>200</v>
      </c>
      <c r="C99" s="6" t="s">
        <v>36</v>
      </c>
      <c r="D99" s="6" t="s">
        <v>37</v>
      </c>
      <c r="E99" s="6" t="s">
        <v>38</v>
      </c>
      <c r="F99" s="7">
        <v>43199</v>
      </c>
      <c r="G99" s="6"/>
      <c r="H99" s="8" t="s">
        <v>128</v>
      </c>
      <c r="I99" s="8" t="s">
        <v>129</v>
      </c>
      <c r="J99" s="6" t="s">
        <v>41</v>
      </c>
      <c r="K99" s="8" t="s">
        <v>42</v>
      </c>
      <c r="L99" s="6" t="s">
        <v>128</v>
      </c>
      <c r="M99" s="8" t="s">
        <v>129</v>
      </c>
      <c r="N99" s="6" t="s">
        <v>58</v>
      </c>
      <c r="O99" s="8" t="s">
        <v>59</v>
      </c>
      <c r="P99" s="6" t="s">
        <v>46</v>
      </c>
      <c r="Q99" s="8" t="s">
        <v>116</v>
      </c>
      <c r="R99" s="6" t="s">
        <v>117</v>
      </c>
      <c r="S99" s="8" t="s">
        <v>49</v>
      </c>
      <c r="T99" s="8" t="s">
        <v>50</v>
      </c>
      <c r="U99" s="8" t="s">
        <v>165</v>
      </c>
      <c r="V99" s="9"/>
      <c r="W99" s="9"/>
      <c r="X99" s="9"/>
      <c r="Y99" s="9">
        <v>300</v>
      </c>
      <c r="Z99" s="6"/>
      <c r="AA99" s="6"/>
      <c r="AB99" s="6"/>
      <c r="AC99" s="6"/>
      <c r="AD99" s="6">
        <v>300</v>
      </c>
      <c r="AE99" s="6"/>
      <c r="AF99" s="6"/>
      <c r="AG99" s="6"/>
      <c r="AH99" s="6">
        <f t="shared" si="14"/>
        <v>600</v>
      </c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>
        <f>SUM(AI99:AT99)</f>
        <v>0</v>
      </c>
      <c r="AV99" s="6">
        <v>50.5</v>
      </c>
      <c r="AW99" s="6">
        <f>AH99+AU99</f>
        <v>600</v>
      </c>
      <c r="AX99" s="23">
        <f t="shared" si="12"/>
        <v>8640</v>
      </c>
      <c r="AY99" s="6">
        <f>AV99*AW99</f>
        <v>30300</v>
      </c>
      <c r="AZ99" s="6"/>
      <c r="BA99" s="41" t="s">
        <v>51</v>
      </c>
      <c r="BB99" s="35">
        <v>14.4</v>
      </c>
    </row>
    <row r="100" spans="1:54" s="2" customFormat="1" x14ac:dyDescent="0.2">
      <c r="A100" s="6" t="s">
        <v>153</v>
      </c>
      <c r="B100" s="41">
        <v>200</v>
      </c>
      <c r="C100" s="6" t="s">
        <v>36</v>
      </c>
      <c r="D100" s="6" t="s">
        <v>37</v>
      </c>
      <c r="E100" s="6" t="s">
        <v>38</v>
      </c>
      <c r="F100" s="7">
        <v>43199</v>
      </c>
      <c r="G100" s="6"/>
      <c r="H100" s="8" t="s">
        <v>128</v>
      </c>
      <c r="I100" s="8" t="s">
        <v>129</v>
      </c>
      <c r="J100" s="6" t="s">
        <v>41</v>
      </c>
      <c r="K100" s="8" t="s">
        <v>42</v>
      </c>
      <c r="L100" s="6" t="s">
        <v>128</v>
      </c>
      <c r="M100" s="8" t="s">
        <v>129</v>
      </c>
      <c r="N100" s="6" t="s">
        <v>44</v>
      </c>
      <c r="O100" s="8" t="s">
        <v>45</v>
      </c>
      <c r="P100" s="6" t="s">
        <v>46</v>
      </c>
      <c r="Q100" s="8" t="s">
        <v>116</v>
      </c>
      <c r="R100" s="6" t="s">
        <v>117</v>
      </c>
      <c r="S100" s="8" t="s">
        <v>49</v>
      </c>
      <c r="T100" s="8" t="s">
        <v>50</v>
      </c>
      <c r="U100" s="8" t="s">
        <v>163</v>
      </c>
      <c r="V100" s="9"/>
      <c r="W100" s="9"/>
      <c r="X100" s="9"/>
      <c r="Y100" s="9">
        <v>112</v>
      </c>
      <c r="Z100" s="6"/>
      <c r="AA100" s="6"/>
      <c r="AB100" s="6"/>
      <c r="AC100" s="6"/>
      <c r="AD100" s="6">
        <v>112</v>
      </c>
      <c r="AE100" s="6"/>
      <c r="AF100" s="6"/>
      <c r="AG100" s="6"/>
      <c r="AH100" s="6">
        <f t="shared" si="14"/>
        <v>224</v>
      </c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>
        <f>SUM(AI100:AT100)</f>
        <v>0</v>
      </c>
      <c r="AV100" s="6">
        <v>59</v>
      </c>
      <c r="AW100" s="6">
        <f>AH100+AU100</f>
        <v>224</v>
      </c>
      <c r="AX100" s="23">
        <f t="shared" si="12"/>
        <v>2688</v>
      </c>
      <c r="AY100" s="6">
        <f>AV100*AW100</f>
        <v>13216</v>
      </c>
      <c r="AZ100" s="6"/>
      <c r="BA100" s="41" t="s">
        <v>51</v>
      </c>
      <c r="BB100" s="35">
        <v>12</v>
      </c>
    </row>
    <row r="101" spans="1:54" s="2" customFormat="1" x14ac:dyDescent="0.2">
      <c r="A101" s="6" t="s">
        <v>153</v>
      </c>
      <c r="B101" s="41">
        <v>200</v>
      </c>
      <c r="C101" s="6" t="s">
        <v>36</v>
      </c>
      <c r="D101" s="6" t="s">
        <v>37</v>
      </c>
      <c r="E101" s="6" t="s">
        <v>38</v>
      </c>
      <c r="F101" s="7">
        <v>43199</v>
      </c>
      <c r="G101" s="6"/>
      <c r="H101" s="8" t="s">
        <v>128</v>
      </c>
      <c r="I101" s="8" t="s">
        <v>129</v>
      </c>
      <c r="J101" s="6" t="s">
        <v>41</v>
      </c>
      <c r="K101" s="8" t="s">
        <v>42</v>
      </c>
      <c r="L101" s="6" t="s">
        <v>128</v>
      </c>
      <c r="M101" s="8" t="s">
        <v>129</v>
      </c>
      <c r="N101" s="6" t="s">
        <v>121</v>
      </c>
      <c r="O101" s="8" t="s">
        <v>122</v>
      </c>
      <c r="P101" s="6" t="s">
        <v>46</v>
      </c>
      <c r="Q101" s="8" t="s">
        <v>116</v>
      </c>
      <c r="R101" s="6" t="s">
        <v>48</v>
      </c>
      <c r="S101" s="8" t="s">
        <v>49</v>
      </c>
      <c r="T101" s="8" t="s">
        <v>50</v>
      </c>
      <c r="U101" s="8" t="s">
        <v>163</v>
      </c>
      <c r="V101" s="9"/>
      <c r="W101" s="9"/>
      <c r="X101" s="9"/>
      <c r="Y101" s="9">
        <v>138</v>
      </c>
      <c r="Z101" s="6"/>
      <c r="AA101" s="6"/>
      <c r="AB101" s="6"/>
      <c r="AC101" s="6"/>
      <c r="AD101" s="6">
        <v>138</v>
      </c>
      <c r="AE101" s="6"/>
      <c r="AF101" s="6"/>
      <c r="AG101" s="6"/>
      <c r="AH101" s="6">
        <f t="shared" si="14"/>
        <v>276</v>
      </c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>
        <f>SUM(AI101:AT101)</f>
        <v>0</v>
      </c>
      <c r="AV101" s="6">
        <v>59</v>
      </c>
      <c r="AW101" s="6">
        <f>AH101+AU101</f>
        <v>276</v>
      </c>
      <c r="AX101" s="23">
        <f t="shared" si="12"/>
        <v>3312</v>
      </c>
      <c r="AY101" s="6">
        <f>AV101*AW101</f>
        <v>16284</v>
      </c>
      <c r="AZ101" s="6"/>
      <c r="BA101" s="41" t="s">
        <v>51</v>
      </c>
      <c r="BB101" s="35">
        <v>12</v>
      </c>
    </row>
    <row r="102" spans="1:54" s="2" customFormat="1" x14ac:dyDescent="0.2">
      <c r="A102" s="4" t="s">
        <v>152</v>
      </c>
      <c r="B102" s="39">
        <v>200</v>
      </c>
      <c r="C102" s="4" t="s">
        <v>36</v>
      </c>
      <c r="D102" s="4" t="s">
        <v>37</v>
      </c>
      <c r="E102" s="4" t="s">
        <v>38</v>
      </c>
      <c r="F102" s="5">
        <v>43000</v>
      </c>
      <c r="G102" s="4" t="s">
        <v>39</v>
      </c>
      <c r="H102" s="4" t="s">
        <v>104</v>
      </c>
      <c r="I102" s="4" t="s">
        <v>105</v>
      </c>
      <c r="J102" s="4" t="s">
        <v>106</v>
      </c>
      <c r="K102" s="4" t="s">
        <v>42</v>
      </c>
      <c r="L102" s="4" t="s">
        <v>104</v>
      </c>
      <c r="M102" s="4" t="s">
        <v>105</v>
      </c>
      <c r="N102" s="4" t="s">
        <v>107</v>
      </c>
      <c r="O102" s="4" t="s">
        <v>108</v>
      </c>
      <c r="P102" s="4" t="s">
        <v>46</v>
      </c>
      <c r="Q102" s="4" t="s">
        <v>47</v>
      </c>
      <c r="R102" s="4" t="s">
        <v>48</v>
      </c>
      <c r="S102" s="4" t="s">
        <v>49</v>
      </c>
      <c r="T102" s="4" t="s">
        <v>50</v>
      </c>
      <c r="U102" s="4" t="s">
        <v>164</v>
      </c>
      <c r="V102" s="4">
        <v>0</v>
      </c>
      <c r="W102" s="4">
        <v>0</v>
      </c>
      <c r="X102" s="4">
        <v>600</v>
      </c>
      <c r="Y102" s="4">
        <v>0</v>
      </c>
      <c r="Z102" s="4">
        <v>0</v>
      </c>
      <c r="AA102" s="4">
        <v>0</v>
      </c>
      <c r="AB102" s="4">
        <v>600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f t="shared" ref="AH102" si="16">SUM(V102:AG102)</f>
        <v>1200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43.76</v>
      </c>
      <c r="AW102" s="4">
        <v>1200</v>
      </c>
      <c r="AX102" s="22">
        <f t="shared" ref="AX102" si="17">AW102*BB102</f>
        <v>0</v>
      </c>
      <c r="AY102" s="4">
        <v>52512</v>
      </c>
      <c r="AZ102" s="4">
        <v>2.12</v>
      </c>
      <c r="BA102" s="39" t="s">
        <v>51</v>
      </c>
      <c r="BB102" s="33"/>
    </row>
    <row r="103" spans="1:54" s="2" customFormat="1" x14ac:dyDescent="0.2">
      <c r="A103" s="6" t="s">
        <v>153</v>
      </c>
      <c r="B103" s="41">
        <v>200</v>
      </c>
      <c r="C103" s="6" t="s">
        <v>36</v>
      </c>
      <c r="D103" s="6" t="s">
        <v>37</v>
      </c>
      <c r="E103" s="6" t="s">
        <v>38</v>
      </c>
      <c r="F103" s="7">
        <v>43000</v>
      </c>
      <c r="G103" s="6" t="s">
        <v>39</v>
      </c>
      <c r="H103" s="8" t="s">
        <v>104</v>
      </c>
      <c r="I103" s="8" t="s">
        <v>105</v>
      </c>
      <c r="J103" s="6" t="s">
        <v>106</v>
      </c>
      <c r="K103" s="8" t="s">
        <v>42</v>
      </c>
      <c r="L103" s="6" t="s">
        <v>104</v>
      </c>
      <c r="M103" s="8" t="s">
        <v>105</v>
      </c>
      <c r="N103" s="6" t="s">
        <v>107</v>
      </c>
      <c r="O103" s="8" t="s">
        <v>108</v>
      </c>
      <c r="P103" s="6" t="s">
        <v>46</v>
      </c>
      <c r="Q103" s="8" t="s">
        <v>47</v>
      </c>
      <c r="R103" s="6" t="s">
        <v>48</v>
      </c>
      <c r="S103" s="8" t="s">
        <v>49</v>
      </c>
      <c r="T103" s="8" t="s">
        <v>50</v>
      </c>
      <c r="U103" s="8" t="s">
        <v>164</v>
      </c>
      <c r="V103" s="9">
        <v>0</v>
      </c>
      <c r="W103" s="9">
        <v>0</v>
      </c>
      <c r="X103" s="9">
        <v>0</v>
      </c>
      <c r="Y103" s="9">
        <v>0</v>
      </c>
      <c r="Z103" s="6">
        <v>0</v>
      </c>
      <c r="AA103" s="6">
        <v>0</v>
      </c>
      <c r="AB103" s="6">
        <v>600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f t="shared" si="14"/>
        <v>600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43.76</v>
      </c>
      <c r="AW103" s="6">
        <v>1200</v>
      </c>
      <c r="AX103" s="23">
        <f t="shared" si="12"/>
        <v>0</v>
      </c>
      <c r="AY103" s="6">
        <v>52512</v>
      </c>
      <c r="AZ103" s="6">
        <v>2.12</v>
      </c>
      <c r="BA103" s="41" t="s">
        <v>51</v>
      </c>
      <c r="BB103" s="35"/>
    </row>
    <row r="104" spans="1:54" s="2" customFormat="1" x14ac:dyDescent="0.2">
      <c r="A104" s="4" t="s">
        <v>152</v>
      </c>
      <c r="B104" s="39">
        <v>200</v>
      </c>
      <c r="C104" s="4" t="s">
        <v>36</v>
      </c>
      <c r="D104" s="4" t="s">
        <v>37</v>
      </c>
      <c r="E104" s="4" t="s">
        <v>38</v>
      </c>
      <c r="F104" s="5">
        <v>43000</v>
      </c>
      <c r="G104" s="4" t="s">
        <v>39</v>
      </c>
      <c r="H104" s="4" t="s">
        <v>104</v>
      </c>
      <c r="I104" s="4" t="s">
        <v>105</v>
      </c>
      <c r="J104" s="4" t="s">
        <v>106</v>
      </c>
      <c r="K104" s="4" t="s">
        <v>42</v>
      </c>
      <c r="L104" s="4" t="s">
        <v>104</v>
      </c>
      <c r="M104" s="4" t="s">
        <v>105</v>
      </c>
      <c r="N104" s="4" t="s">
        <v>87</v>
      </c>
      <c r="O104" s="4" t="s">
        <v>88</v>
      </c>
      <c r="P104" s="4" t="s">
        <v>46</v>
      </c>
      <c r="Q104" s="4" t="s">
        <v>47</v>
      </c>
      <c r="R104" s="4" t="s">
        <v>48</v>
      </c>
      <c r="S104" s="4" t="s">
        <v>49</v>
      </c>
      <c r="T104" s="4" t="s">
        <v>50</v>
      </c>
      <c r="U104" s="4" t="s">
        <v>162</v>
      </c>
      <c r="V104" s="4">
        <v>0</v>
      </c>
      <c r="W104" s="4">
        <v>0</v>
      </c>
      <c r="X104" s="4">
        <v>400</v>
      </c>
      <c r="Y104" s="4">
        <v>0</v>
      </c>
      <c r="Z104" s="4">
        <v>0</v>
      </c>
      <c r="AA104" s="4">
        <v>0</v>
      </c>
      <c r="AB104" s="4">
        <v>400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f t="shared" si="14"/>
        <v>800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42.86</v>
      </c>
      <c r="AW104" s="4">
        <v>800</v>
      </c>
      <c r="AX104" s="22">
        <f t="shared" si="12"/>
        <v>8640</v>
      </c>
      <c r="AY104" s="4">
        <v>34288</v>
      </c>
      <c r="AZ104" s="4">
        <v>2.1800000000000002</v>
      </c>
      <c r="BA104" s="39" t="s">
        <v>51</v>
      </c>
      <c r="BB104" s="33">
        <v>10.8</v>
      </c>
    </row>
    <row r="105" spans="1:54" s="31" customFormat="1" x14ac:dyDescent="0.2">
      <c r="A105" s="26" t="s">
        <v>153</v>
      </c>
      <c r="B105" s="40">
        <v>200</v>
      </c>
      <c r="C105" s="26" t="s">
        <v>36</v>
      </c>
      <c r="D105" s="26" t="s">
        <v>37</v>
      </c>
      <c r="E105" s="26" t="s">
        <v>38</v>
      </c>
      <c r="F105" s="27">
        <v>43199</v>
      </c>
      <c r="G105" s="26"/>
      <c r="H105" s="28" t="s">
        <v>104</v>
      </c>
      <c r="I105" s="28" t="s">
        <v>105</v>
      </c>
      <c r="J105" s="26" t="s">
        <v>106</v>
      </c>
      <c r="K105" s="28" t="s">
        <v>42</v>
      </c>
      <c r="L105" s="26" t="s">
        <v>104</v>
      </c>
      <c r="M105" s="28" t="s">
        <v>105</v>
      </c>
      <c r="N105" s="26" t="s">
        <v>149</v>
      </c>
      <c r="O105" s="28" t="s">
        <v>150</v>
      </c>
      <c r="P105" s="26" t="s">
        <v>46</v>
      </c>
      <c r="Q105" s="28" t="s">
        <v>116</v>
      </c>
      <c r="R105" s="26" t="s">
        <v>48</v>
      </c>
      <c r="S105" s="28" t="s">
        <v>49</v>
      </c>
      <c r="T105" s="28" t="s">
        <v>50</v>
      </c>
      <c r="U105" s="28" t="s">
        <v>162</v>
      </c>
      <c r="V105" s="16"/>
      <c r="W105" s="16"/>
      <c r="X105" s="16">
        <v>500</v>
      </c>
      <c r="Y105" s="16"/>
      <c r="Z105" s="26"/>
      <c r="AA105" s="26"/>
      <c r="AB105" s="26">
        <v>0</v>
      </c>
      <c r="AC105" s="26"/>
      <c r="AD105" s="26"/>
      <c r="AE105" s="26"/>
      <c r="AF105" s="26"/>
      <c r="AG105" s="26"/>
      <c r="AH105" s="26">
        <f t="shared" ref="AH105" si="18">SUM(V105:AG105)</f>
        <v>500</v>
      </c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>
        <f>SUM(AI105:AT105)</f>
        <v>0</v>
      </c>
      <c r="AV105" s="26">
        <v>49</v>
      </c>
      <c r="AW105" s="26">
        <f>AH105+AU105</f>
        <v>500</v>
      </c>
      <c r="AX105" s="29">
        <f t="shared" si="12"/>
        <v>5400</v>
      </c>
      <c r="AY105" s="26">
        <f>AV105*AW105</f>
        <v>24500</v>
      </c>
      <c r="AZ105" s="26"/>
      <c r="BA105" s="40" t="s">
        <v>51</v>
      </c>
      <c r="BB105" s="34">
        <v>10.8</v>
      </c>
    </row>
    <row r="106" spans="1:54" s="31" customFormat="1" x14ac:dyDescent="0.2">
      <c r="A106" s="26" t="s">
        <v>153</v>
      </c>
      <c r="B106" s="40">
        <v>200</v>
      </c>
      <c r="C106" s="26" t="s">
        <v>36</v>
      </c>
      <c r="D106" s="26" t="s">
        <v>37</v>
      </c>
      <c r="E106" s="26" t="s">
        <v>38</v>
      </c>
      <c r="F106" s="27">
        <v>43199</v>
      </c>
      <c r="G106" s="26"/>
      <c r="H106" s="28" t="s">
        <v>104</v>
      </c>
      <c r="I106" s="28" t="s">
        <v>105</v>
      </c>
      <c r="J106" s="26" t="s">
        <v>106</v>
      </c>
      <c r="K106" s="28" t="s">
        <v>42</v>
      </c>
      <c r="L106" s="26" t="s">
        <v>104</v>
      </c>
      <c r="M106" s="28" t="s">
        <v>105</v>
      </c>
      <c r="N106" s="26" t="s">
        <v>161</v>
      </c>
      <c r="O106" s="28" t="s">
        <v>150</v>
      </c>
      <c r="P106" s="26" t="s">
        <v>46</v>
      </c>
      <c r="Q106" s="28" t="s">
        <v>116</v>
      </c>
      <c r="R106" s="26" t="s">
        <v>48</v>
      </c>
      <c r="S106" s="28" t="s">
        <v>49</v>
      </c>
      <c r="T106" s="28" t="s">
        <v>50</v>
      </c>
      <c r="U106" s="28" t="s">
        <v>162</v>
      </c>
      <c r="V106" s="16"/>
      <c r="W106" s="16"/>
      <c r="X106" s="16">
        <v>0</v>
      </c>
      <c r="Y106" s="16"/>
      <c r="Z106" s="26"/>
      <c r="AA106" s="26"/>
      <c r="AB106" s="26">
        <v>700</v>
      </c>
      <c r="AC106" s="26"/>
      <c r="AD106" s="26"/>
      <c r="AE106" s="26"/>
      <c r="AF106" s="26"/>
      <c r="AG106" s="26"/>
      <c r="AH106" s="26">
        <f t="shared" si="14"/>
        <v>700</v>
      </c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>
        <f>SUM(AI106:AT106)</f>
        <v>0</v>
      </c>
      <c r="AV106" s="26">
        <v>49</v>
      </c>
      <c r="AW106" s="26">
        <f>AH106+AU106</f>
        <v>700</v>
      </c>
      <c r="AX106" s="29">
        <f t="shared" si="12"/>
        <v>7560.0000000000009</v>
      </c>
      <c r="AY106" s="26">
        <f>AV106*AW106</f>
        <v>34300</v>
      </c>
      <c r="AZ106" s="26"/>
      <c r="BA106" s="40" t="s">
        <v>51</v>
      </c>
      <c r="BB106" s="34">
        <v>10.8</v>
      </c>
    </row>
    <row r="107" spans="1:54" s="2" customFormat="1" x14ac:dyDescent="0.2">
      <c r="A107" s="4" t="s">
        <v>152</v>
      </c>
      <c r="B107" s="39">
        <v>200</v>
      </c>
      <c r="C107" s="4" t="s">
        <v>36</v>
      </c>
      <c r="D107" s="4" t="s">
        <v>37</v>
      </c>
      <c r="E107" s="4" t="s">
        <v>38</v>
      </c>
      <c r="F107" s="5">
        <v>43000</v>
      </c>
      <c r="G107" s="4" t="s">
        <v>39</v>
      </c>
      <c r="H107" s="4" t="s">
        <v>76</v>
      </c>
      <c r="I107" s="4" t="s">
        <v>77</v>
      </c>
      <c r="J107" s="4" t="s">
        <v>78</v>
      </c>
      <c r="K107" s="4" t="s">
        <v>79</v>
      </c>
      <c r="L107" s="4" t="s">
        <v>76</v>
      </c>
      <c r="M107" s="4" t="s">
        <v>77</v>
      </c>
      <c r="N107" s="4" t="s">
        <v>82</v>
      </c>
      <c r="O107" s="4" t="s">
        <v>83</v>
      </c>
      <c r="P107" s="4" t="s">
        <v>46</v>
      </c>
      <c r="Q107" s="4" t="s">
        <v>47</v>
      </c>
      <c r="R107" s="4" t="s">
        <v>48</v>
      </c>
      <c r="S107" s="4" t="s">
        <v>49</v>
      </c>
      <c r="T107" s="4" t="s">
        <v>50</v>
      </c>
      <c r="U107" s="4" t="s">
        <v>162</v>
      </c>
      <c r="V107" s="4">
        <v>0</v>
      </c>
      <c r="W107" s="4">
        <v>0</v>
      </c>
      <c r="X107" s="4">
        <v>0</v>
      </c>
      <c r="Y107" s="4">
        <v>0</v>
      </c>
      <c r="Z107" s="4">
        <v>304</v>
      </c>
      <c r="AA107" s="4">
        <v>0</v>
      </c>
      <c r="AB107" s="4">
        <v>0</v>
      </c>
      <c r="AC107" s="4">
        <v>0</v>
      </c>
      <c r="AD107" s="4">
        <v>0</v>
      </c>
      <c r="AE107" s="4">
        <v>304</v>
      </c>
      <c r="AF107" s="4">
        <v>0</v>
      </c>
      <c r="AG107" s="4">
        <v>304</v>
      </c>
      <c r="AH107" s="4">
        <f t="shared" si="14"/>
        <v>912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48.34</v>
      </c>
      <c r="AW107" s="4">
        <v>912</v>
      </c>
      <c r="AX107" s="22">
        <f t="shared" si="12"/>
        <v>12038.4</v>
      </c>
      <c r="AY107" s="4">
        <v>44086.080000000002</v>
      </c>
      <c r="AZ107" s="4">
        <v>2.94</v>
      </c>
      <c r="BA107" s="39" t="s">
        <v>51</v>
      </c>
      <c r="BB107" s="33">
        <v>13.2</v>
      </c>
    </row>
    <row r="108" spans="1:54" s="2" customFormat="1" x14ac:dyDescent="0.2">
      <c r="A108" s="4" t="s">
        <v>152</v>
      </c>
      <c r="B108" s="39">
        <v>200</v>
      </c>
      <c r="C108" s="4" t="s">
        <v>36</v>
      </c>
      <c r="D108" s="4" t="s">
        <v>37</v>
      </c>
      <c r="E108" s="4" t="s">
        <v>38</v>
      </c>
      <c r="F108" s="5">
        <v>43000</v>
      </c>
      <c r="G108" s="4" t="s">
        <v>39</v>
      </c>
      <c r="H108" s="4" t="s">
        <v>76</v>
      </c>
      <c r="I108" s="4" t="s">
        <v>77</v>
      </c>
      <c r="J108" s="4" t="s">
        <v>78</v>
      </c>
      <c r="K108" s="4" t="s">
        <v>79</v>
      </c>
      <c r="L108" s="4" t="s">
        <v>76</v>
      </c>
      <c r="M108" s="4" t="s">
        <v>77</v>
      </c>
      <c r="N108" s="4" t="s">
        <v>80</v>
      </c>
      <c r="O108" s="4" t="s">
        <v>81</v>
      </c>
      <c r="P108" s="4" t="s">
        <v>46</v>
      </c>
      <c r="Q108" s="4" t="s">
        <v>47</v>
      </c>
      <c r="R108" s="4" t="s">
        <v>48</v>
      </c>
      <c r="S108" s="4" t="s">
        <v>49</v>
      </c>
      <c r="T108" s="4" t="s">
        <v>50</v>
      </c>
      <c r="U108" s="4" t="s">
        <v>163</v>
      </c>
      <c r="V108" s="4">
        <v>0</v>
      </c>
      <c r="W108" s="4">
        <v>0</v>
      </c>
      <c r="X108" s="4">
        <v>0</v>
      </c>
      <c r="Y108" s="4">
        <v>0</v>
      </c>
      <c r="Z108" s="4">
        <v>200</v>
      </c>
      <c r="AA108" s="4">
        <v>0</v>
      </c>
      <c r="AB108" s="4">
        <v>0</v>
      </c>
      <c r="AC108" s="4">
        <v>0</v>
      </c>
      <c r="AD108" s="4">
        <v>0</v>
      </c>
      <c r="AE108" s="4">
        <v>200</v>
      </c>
      <c r="AF108" s="4">
        <v>0</v>
      </c>
      <c r="AG108" s="4">
        <v>200</v>
      </c>
      <c r="AH108" s="4">
        <f t="shared" si="14"/>
        <v>600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53.81</v>
      </c>
      <c r="AW108" s="4">
        <v>600</v>
      </c>
      <c r="AX108" s="22">
        <f t="shared" si="12"/>
        <v>7200</v>
      </c>
      <c r="AY108" s="4">
        <v>32286</v>
      </c>
      <c r="AZ108" s="4">
        <v>2.94</v>
      </c>
      <c r="BA108" s="39" t="s">
        <v>51</v>
      </c>
      <c r="BB108" s="33">
        <f>2*6</f>
        <v>12</v>
      </c>
    </row>
    <row r="109" spans="1:54" s="31" customFormat="1" x14ac:dyDescent="0.2">
      <c r="A109" s="26" t="s">
        <v>153</v>
      </c>
      <c r="B109" s="40">
        <v>200</v>
      </c>
      <c r="C109" s="26" t="s">
        <v>36</v>
      </c>
      <c r="D109" s="26" t="s">
        <v>37</v>
      </c>
      <c r="E109" s="26" t="s">
        <v>38</v>
      </c>
      <c r="F109" s="27">
        <v>43000</v>
      </c>
      <c r="G109" s="26" t="s">
        <v>39</v>
      </c>
      <c r="H109" s="28" t="s">
        <v>76</v>
      </c>
      <c r="I109" s="28" t="s">
        <v>77</v>
      </c>
      <c r="J109" s="26" t="s">
        <v>78</v>
      </c>
      <c r="K109" s="28" t="s">
        <v>79</v>
      </c>
      <c r="L109" s="26" t="s">
        <v>76</v>
      </c>
      <c r="M109" s="28" t="s">
        <v>77</v>
      </c>
      <c r="N109" s="26" t="s">
        <v>82</v>
      </c>
      <c r="O109" s="28" t="s">
        <v>83</v>
      </c>
      <c r="P109" s="26" t="s">
        <v>46</v>
      </c>
      <c r="Q109" s="28" t="s">
        <v>47</v>
      </c>
      <c r="R109" s="26" t="s">
        <v>48</v>
      </c>
      <c r="S109" s="28" t="s">
        <v>49</v>
      </c>
      <c r="T109" s="28" t="s">
        <v>50</v>
      </c>
      <c r="U109" s="28" t="s">
        <v>162</v>
      </c>
      <c r="V109" s="16">
        <v>0</v>
      </c>
      <c r="W109" s="16">
        <v>0</v>
      </c>
      <c r="X109" s="16">
        <v>0</v>
      </c>
      <c r="Y109" s="16">
        <v>0</v>
      </c>
      <c r="Z109" s="26">
        <v>0</v>
      </c>
      <c r="AA109" s="26">
        <v>0</v>
      </c>
      <c r="AB109" s="26">
        <v>304</v>
      </c>
      <c r="AC109" s="26">
        <v>0</v>
      </c>
      <c r="AD109" s="26">
        <v>0</v>
      </c>
      <c r="AE109" s="26">
        <v>304</v>
      </c>
      <c r="AF109" s="26">
        <v>0</v>
      </c>
      <c r="AG109" s="26">
        <v>304</v>
      </c>
      <c r="AH109" s="26">
        <f t="shared" si="14"/>
        <v>912</v>
      </c>
      <c r="AI109" s="26">
        <v>0</v>
      </c>
      <c r="AJ109" s="26">
        <v>0</v>
      </c>
      <c r="AK109" s="26">
        <v>0</v>
      </c>
      <c r="AL109" s="26">
        <v>0</v>
      </c>
      <c r="AM109" s="26">
        <v>0</v>
      </c>
      <c r="AN109" s="26">
        <v>0</v>
      </c>
      <c r="AO109" s="26">
        <v>0</v>
      </c>
      <c r="AP109" s="26">
        <v>0</v>
      </c>
      <c r="AQ109" s="26">
        <v>0</v>
      </c>
      <c r="AR109" s="26">
        <v>0</v>
      </c>
      <c r="AS109" s="26">
        <v>0</v>
      </c>
      <c r="AT109" s="26">
        <v>0</v>
      </c>
      <c r="AU109" s="26">
        <v>0</v>
      </c>
      <c r="AV109" s="26">
        <v>48.34</v>
      </c>
      <c r="AW109" s="26">
        <v>912</v>
      </c>
      <c r="AX109" s="29">
        <f t="shared" si="12"/>
        <v>12038.4</v>
      </c>
      <c r="AY109" s="26">
        <v>44086.080000000002</v>
      </c>
      <c r="AZ109" s="26">
        <v>2.94</v>
      </c>
      <c r="BA109" s="40" t="s">
        <v>51</v>
      </c>
      <c r="BB109" s="34">
        <v>13.2</v>
      </c>
    </row>
    <row r="110" spans="1:54" s="2" customFormat="1" x14ac:dyDescent="0.2">
      <c r="A110" s="6" t="s">
        <v>153</v>
      </c>
      <c r="B110" s="41">
        <v>200</v>
      </c>
      <c r="C110" s="6" t="s">
        <v>36</v>
      </c>
      <c r="D110" s="6" t="s">
        <v>37</v>
      </c>
      <c r="E110" s="6" t="s">
        <v>38</v>
      </c>
      <c r="F110" s="7">
        <v>43000</v>
      </c>
      <c r="G110" s="6" t="s">
        <v>39</v>
      </c>
      <c r="H110" s="8" t="s">
        <v>76</v>
      </c>
      <c r="I110" s="8" t="s">
        <v>77</v>
      </c>
      <c r="J110" s="6" t="s">
        <v>78</v>
      </c>
      <c r="K110" s="8" t="s">
        <v>79</v>
      </c>
      <c r="L110" s="6" t="s">
        <v>76</v>
      </c>
      <c r="M110" s="8" t="s">
        <v>77</v>
      </c>
      <c r="N110" s="6" t="s">
        <v>80</v>
      </c>
      <c r="O110" s="8" t="s">
        <v>81</v>
      </c>
      <c r="P110" s="6" t="s">
        <v>46</v>
      </c>
      <c r="Q110" s="8" t="s">
        <v>47</v>
      </c>
      <c r="R110" s="6" t="s">
        <v>48</v>
      </c>
      <c r="S110" s="8" t="s">
        <v>49</v>
      </c>
      <c r="T110" s="8" t="s">
        <v>50</v>
      </c>
      <c r="U110" s="8" t="s">
        <v>163</v>
      </c>
      <c r="V110" s="9">
        <v>0</v>
      </c>
      <c r="W110" s="9">
        <v>0</v>
      </c>
      <c r="X110" s="9">
        <v>0</v>
      </c>
      <c r="Y110" s="9">
        <v>0</v>
      </c>
      <c r="Z110" s="6">
        <v>0</v>
      </c>
      <c r="AA110" s="6">
        <v>0</v>
      </c>
      <c r="AB110" s="6">
        <v>200</v>
      </c>
      <c r="AC110" s="6">
        <v>0</v>
      </c>
      <c r="AD110" s="6">
        <v>0</v>
      </c>
      <c r="AE110" s="6">
        <v>200</v>
      </c>
      <c r="AF110" s="6">
        <v>0</v>
      </c>
      <c r="AG110" s="6">
        <v>200</v>
      </c>
      <c r="AH110" s="6">
        <f t="shared" si="14"/>
        <v>600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53.81</v>
      </c>
      <c r="AW110" s="6">
        <v>600</v>
      </c>
      <c r="AX110" s="23">
        <f t="shared" si="12"/>
        <v>7200</v>
      </c>
      <c r="AY110" s="6">
        <v>32286</v>
      </c>
      <c r="AZ110" s="6">
        <v>2.94</v>
      </c>
      <c r="BA110" s="41" t="s">
        <v>51</v>
      </c>
      <c r="BB110" s="35">
        <f>2*6</f>
        <v>12</v>
      </c>
    </row>
    <row r="111" spans="1:54" s="31" customFormat="1" x14ac:dyDescent="0.2">
      <c r="A111" s="26" t="s">
        <v>153</v>
      </c>
      <c r="B111" s="40">
        <v>200</v>
      </c>
      <c r="C111" s="26" t="s">
        <v>36</v>
      </c>
      <c r="D111" s="26" t="s">
        <v>37</v>
      </c>
      <c r="E111" s="26" t="s">
        <v>38</v>
      </c>
      <c r="F111" s="27">
        <v>43199</v>
      </c>
      <c r="G111" s="26"/>
      <c r="H111" s="28" t="s">
        <v>143</v>
      </c>
      <c r="I111" s="28" t="s">
        <v>144</v>
      </c>
      <c r="J111" s="26" t="s">
        <v>41</v>
      </c>
      <c r="K111" s="28" t="s">
        <v>42</v>
      </c>
      <c r="L111" s="26" t="s">
        <v>143</v>
      </c>
      <c r="M111" s="28" t="s">
        <v>144</v>
      </c>
      <c r="N111" s="26" t="s">
        <v>130</v>
      </c>
      <c r="O111" s="28" t="s">
        <v>131</v>
      </c>
      <c r="P111" s="26" t="s">
        <v>46</v>
      </c>
      <c r="Q111" s="28" t="s">
        <v>116</v>
      </c>
      <c r="R111" s="26" t="s">
        <v>48</v>
      </c>
      <c r="S111" s="28" t="s">
        <v>49</v>
      </c>
      <c r="T111" s="28" t="s">
        <v>50</v>
      </c>
      <c r="U111" s="28" t="s">
        <v>162</v>
      </c>
      <c r="V111" s="16"/>
      <c r="W111" s="16"/>
      <c r="X111" s="16">
        <v>490</v>
      </c>
      <c r="Y111" s="16"/>
      <c r="Z111" s="26"/>
      <c r="AA111" s="26">
        <v>490</v>
      </c>
      <c r="AB111" s="26"/>
      <c r="AC111" s="26"/>
      <c r="AD111" s="26"/>
      <c r="AE111" s="26"/>
      <c r="AF111" s="26"/>
      <c r="AG111" s="26"/>
      <c r="AH111" s="26">
        <f t="shared" si="14"/>
        <v>980</v>
      </c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>
        <f>SUM(AI111:AT111)</f>
        <v>0</v>
      </c>
      <c r="AV111" s="26">
        <v>54</v>
      </c>
      <c r="AW111" s="26">
        <f>AH111+AU111</f>
        <v>980</v>
      </c>
      <c r="AX111" s="29">
        <f t="shared" si="12"/>
        <v>12936</v>
      </c>
      <c r="AY111" s="26">
        <f>AV111*AW111</f>
        <v>52920</v>
      </c>
      <c r="AZ111" s="26"/>
      <c r="BA111" s="40" t="s">
        <v>51</v>
      </c>
      <c r="BB111" s="34">
        <v>13.2</v>
      </c>
    </row>
    <row r="112" spans="1:54" s="2" customFormat="1" x14ac:dyDescent="0.2">
      <c r="A112" s="6" t="s">
        <v>153</v>
      </c>
      <c r="B112" s="41">
        <v>200</v>
      </c>
      <c r="C112" s="6" t="s">
        <v>36</v>
      </c>
      <c r="D112" s="6" t="s">
        <v>37</v>
      </c>
      <c r="E112" s="6" t="s">
        <v>38</v>
      </c>
      <c r="F112" s="7">
        <v>43199</v>
      </c>
      <c r="G112" s="6"/>
      <c r="H112" s="8" t="s">
        <v>143</v>
      </c>
      <c r="I112" s="8" t="s">
        <v>144</v>
      </c>
      <c r="J112" s="6" t="s">
        <v>41</v>
      </c>
      <c r="K112" s="8" t="s">
        <v>42</v>
      </c>
      <c r="L112" s="6" t="s">
        <v>143</v>
      </c>
      <c r="M112" s="8" t="s">
        <v>144</v>
      </c>
      <c r="N112" s="6" t="s">
        <v>123</v>
      </c>
      <c r="O112" s="8" t="s">
        <v>124</v>
      </c>
      <c r="P112" s="6" t="s">
        <v>46</v>
      </c>
      <c r="Q112" s="8" t="s">
        <v>116</v>
      </c>
      <c r="R112" s="6" t="s">
        <v>48</v>
      </c>
      <c r="S112" s="8" t="s">
        <v>49</v>
      </c>
      <c r="T112" s="8" t="s">
        <v>50</v>
      </c>
      <c r="U112" s="8" t="s">
        <v>165</v>
      </c>
      <c r="V112" s="9"/>
      <c r="W112" s="9"/>
      <c r="X112" s="9">
        <v>26</v>
      </c>
      <c r="Y112" s="9"/>
      <c r="Z112" s="6"/>
      <c r="AA112" s="6">
        <v>300</v>
      </c>
      <c r="AB112" s="6"/>
      <c r="AC112" s="6"/>
      <c r="AD112" s="6"/>
      <c r="AE112" s="6"/>
      <c r="AF112" s="6"/>
      <c r="AG112" s="6"/>
      <c r="AH112" s="6">
        <f t="shared" si="14"/>
        <v>326</v>
      </c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>
        <f>SUM(AI112:AT112)</f>
        <v>0</v>
      </c>
      <c r="AV112" s="6">
        <v>50.5</v>
      </c>
      <c r="AW112" s="6">
        <f>AH112+AU112</f>
        <v>326</v>
      </c>
      <c r="AX112" s="23">
        <f t="shared" si="12"/>
        <v>4694.4000000000005</v>
      </c>
      <c r="AY112" s="6">
        <f>AV112*AW112</f>
        <v>16463</v>
      </c>
      <c r="AZ112" s="6"/>
      <c r="BA112" s="41" t="s">
        <v>51</v>
      </c>
      <c r="BB112" s="35">
        <v>14.4</v>
      </c>
    </row>
    <row r="113" spans="1:54" s="2" customFormat="1" x14ac:dyDescent="0.2">
      <c r="A113" s="6" t="s">
        <v>153</v>
      </c>
      <c r="B113" s="41">
        <v>200</v>
      </c>
      <c r="C113" s="6" t="s">
        <v>36</v>
      </c>
      <c r="D113" s="6" t="s">
        <v>37</v>
      </c>
      <c r="E113" s="6" t="s">
        <v>38</v>
      </c>
      <c r="F113" s="7">
        <v>43199</v>
      </c>
      <c r="G113" s="6"/>
      <c r="H113" s="8" t="s">
        <v>143</v>
      </c>
      <c r="I113" s="8" t="s">
        <v>144</v>
      </c>
      <c r="J113" s="6" t="s">
        <v>41</v>
      </c>
      <c r="K113" s="8" t="s">
        <v>42</v>
      </c>
      <c r="L113" s="6" t="s">
        <v>143</v>
      </c>
      <c r="M113" s="8" t="s">
        <v>144</v>
      </c>
      <c r="N113" s="6" t="s">
        <v>132</v>
      </c>
      <c r="O113" s="8" t="s">
        <v>59</v>
      </c>
      <c r="P113" s="6" t="s">
        <v>46</v>
      </c>
      <c r="Q113" s="8" t="s">
        <v>116</v>
      </c>
      <c r="R113" s="6" t="s">
        <v>48</v>
      </c>
      <c r="S113" s="8" t="s">
        <v>49</v>
      </c>
      <c r="T113" s="8" t="s">
        <v>50</v>
      </c>
      <c r="U113" s="8" t="s">
        <v>165</v>
      </c>
      <c r="V113" s="9"/>
      <c r="W113" s="9"/>
      <c r="X113" s="9">
        <v>274</v>
      </c>
      <c r="Y113" s="9"/>
      <c r="Z113" s="6"/>
      <c r="AA113" s="6"/>
      <c r="AB113" s="6"/>
      <c r="AC113" s="6"/>
      <c r="AD113" s="6"/>
      <c r="AE113" s="6"/>
      <c r="AF113" s="6"/>
      <c r="AG113" s="6"/>
      <c r="AH113" s="6">
        <f t="shared" si="14"/>
        <v>274</v>
      </c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>
        <f>SUM(AI113:AT113)</f>
        <v>0</v>
      </c>
      <c r="AV113" s="6">
        <v>50.5</v>
      </c>
      <c r="AW113" s="6">
        <f>AH113+AU113</f>
        <v>274</v>
      </c>
      <c r="AX113" s="23">
        <f t="shared" si="12"/>
        <v>3945.6</v>
      </c>
      <c r="AY113" s="6">
        <f>AV113*AW113</f>
        <v>13837</v>
      </c>
      <c r="AZ113" s="6"/>
      <c r="BA113" s="41" t="s">
        <v>51</v>
      </c>
      <c r="BB113" s="35">
        <v>14.4</v>
      </c>
    </row>
    <row r="114" spans="1:54" s="2" customFormat="1" x14ac:dyDescent="0.2">
      <c r="A114" s="6" t="s">
        <v>153</v>
      </c>
      <c r="B114" s="41">
        <v>200</v>
      </c>
      <c r="C114" s="6" t="s">
        <v>36</v>
      </c>
      <c r="D114" s="6" t="s">
        <v>37</v>
      </c>
      <c r="E114" s="6" t="s">
        <v>38</v>
      </c>
      <c r="F114" s="7">
        <v>43199</v>
      </c>
      <c r="G114" s="6"/>
      <c r="H114" s="8" t="s">
        <v>143</v>
      </c>
      <c r="I114" s="8" t="s">
        <v>144</v>
      </c>
      <c r="J114" s="6" t="s">
        <v>41</v>
      </c>
      <c r="K114" s="8" t="s">
        <v>42</v>
      </c>
      <c r="L114" s="6" t="s">
        <v>143</v>
      </c>
      <c r="M114" s="8" t="s">
        <v>144</v>
      </c>
      <c r="N114" s="6" t="s">
        <v>121</v>
      </c>
      <c r="O114" s="8" t="s">
        <v>122</v>
      </c>
      <c r="P114" s="6" t="s">
        <v>46</v>
      </c>
      <c r="Q114" s="8" t="s">
        <v>116</v>
      </c>
      <c r="R114" s="6" t="s">
        <v>48</v>
      </c>
      <c r="S114" s="8" t="s">
        <v>49</v>
      </c>
      <c r="T114" s="8" t="s">
        <v>50</v>
      </c>
      <c r="U114" s="8" t="s">
        <v>163</v>
      </c>
      <c r="V114" s="9"/>
      <c r="W114" s="9"/>
      <c r="X114" s="9">
        <v>250</v>
      </c>
      <c r="Y114" s="9"/>
      <c r="Z114" s="6"/>
      <c r="AA114" s="6">
        <v>250</v>
      </c>
      <c r="AB114" s="6"/>
      <c r="AC114" s="6"/>
      <c r="AD114" s="6"/>
      <c r="AE114" s="6"/>
      <c r="AF114" s="6"/>
      <c r="AG114" s="6"/>
      <c r="AH114" s="6">
        <f t="shared" si="14"/>
        <v>500</v>
      </c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>
        <f>SUM(AI114:AT114)</f>
        <v>0</v>
      </c>
      <c r="AV114" s="6">
        <v>59</v>
      </c>
      <c r="AW114" s="6">
        <f>AH114+AU114</f>
        <v>500</v>
      </c>
      <c r="AX114" s="23">
        <f t="shared" si="12"/>
        <v>6000</v>
      </c>
      <c r="AY114" s="6">
        <f>AV114*AW114</f>
        <v>29500</v>
      </c>
      <c r="AZ114" s="6"/>
      <c r="BA114" s="41" t="s">
        <v>51</v>
      </c>
      <c r="BB114" s="35">
        <v>12</v>
      </c>
    </row>
    <row r="115" spans="1:54" s="2" customFormat="1" x14ac:dyDescent="0.2">
      <c r="A115" s="4" t="s">
        <v>152</v>
      </c>
      <c r="B115" s="39">
        <v>200</v>
      </c>
      <c r="C115" s="4" t="s">
        <v>36</v>
      </c>
      <c r="D115" s="4" t="s">
        <v>37</v>
      </c>
      <c r="E115" s="4" t="s">
        <v>38</v>
      </c>
      <c r="F115" s="5">
        <v>43000</v>
      </c>
      <c r="G115" s="4" t="s">
        <v>39</v>
      </c>
      <c r="H115" s="4" t="s">
        <v>40</v>
      </c>
      <c r="I115" s="4" t="s">
        <v>43</v>
      </c>
      <c r="J115" s="4" t="s">
        <v>41</v>
      </c>
      <c r="K115" s="4" t="s">
        <v>42</v>
      </c>
      <c r="L115" s="4" t="s">
        <v>40</v>
      </c>
      <c r="M115" s="4" t="s">
        <v>43</v>
      </c>
      <c r="N115" s="4" t="s">
        <v>52</v>
      </c>
      <c r="O115" s="4" t="s">
        <v>53</v>
      </c>
      <c r="P115" s="4" t="s">
        <v>46</v>
      </c>
      <c r="Q115" s="4" t="s">
        <v>47</v>
      </c>
      <c r="R115" s="4" t="s">
        <v>48</v>
      </c>
      <c r="S115" s="4" t="s">
        <v>49</v>
      </c>
      <c r="T115" s="4" t="s">
        <v>50</v>
      </c>
      <c r="U115" s="4" t="s">
        <v>162</v>
      </c>
      <c r="V115" s="4">
        <v>0</v>
      </c>
      <c r="W115" s="4">
        <v>0</v>
      </c>
      <c r="X115" s="4">
        <v>0</v>
      </c>
      <c r="Y115" s="4">
        <v>400</v>
      </c>
      <c r="Z115" s="4">
        <v>0</v>
      </c>
      <c r="AA115" s="4">
        <v>400</v>
      </c>
      <c r="AB115" s="4">
        <v>0</v>
      </c>
      <c r="AC115" s="4">
        <v>0</v>
      </c>
      <c r="AD115" s="4">
        <v>400</v>
      </c>
      <c r="AE115" s="4">
        <v>400</v>
      </c>
      <c r="AF115" s="4">
        <v>0</v>
      </c>
      <c r="AG115" s="4">
        <v>0</v>
      </c>
      <c r="AH115" s="4">
        <f t="shared" si="14"/>
        <v>1600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46.51</v>
      </c>
      <c r="AW115" s="4">
        <v>1600</v>
      </c>
      <c r="AX115" s="22">
        <f t="shared" si="12"/>
        <v>21120</v>
      </c>
      <c r="AY115" s="4">
        <v>74416</v>
      </c>
      <c r="AZ115" s="4">
        <v>0.61</v>
      </c>
      <c r="BA115" s="39" t="s">
        <v>51</v>
      </c>
      <c r="BB115" s="33">
        <v>13.2</v>
      </c>
    </row>
    <row r="116" spans="1:54" s="2" customFormat="1" x14ac:dyDescent="0.2">
      <c r="A116" s="4" t="s">
        <v>152</v>
      </c>
      <c r="B116" s="39">
        <v>200</v>
      </c>
      <c r="C116" s="4" t="s">
        <v>36</v>
      </c>
      <c r="D116" s="4" t="s">
        <v>37</v>
      </c>
      <c r="E116" s="4" t="s">
        <v>38</v>
      </c>
      <c r="F116" s="5">
        <v>43000</v>
      </c>
      <c r="G116" s="4" t="s">
        <v>39</v>
      </c>
      <c r="H116" s="4" t="s">
        <v>40</v>
      </c>
      <c r="I116" s="4" t="s">
        <v>43</v>
      </c>
      <c r="J116" s="4" t="s">
        <v>41</v>
      </c>
      <c r="K116" s="4" t="s">
        <v>42</v>
      </c>
      <c r="L116" s="4" t="s">
        <v>40</v>
      </c>
      <c r="M116" s="4" t="s">
        <v>43</v>
      </c>
      <c r="N116" s="4" t="s">
        <v>54</v>
      </c>
      <c r="O116" s="4" t="s">
        <v>55</v>
      </c>
      <c r="P116" s="4" t="s">
        <v>46</v>
      </c>
      <c r="Q116" s="4" t="s">
        <v>47</v>
      </c>
      <c r="R116" s="4" t="s">
        <v>48</v>
      </c>
      <c r="S116" s="4" t="s">
        <v>49</v>
      </c>
      <c r="T116" s="4" t="s">
        <v>50</v>
      </c>
      <c r="U116" s="4" t="s">
        <v>162</v>
      </c>
      <c r="V116" s="4">
        <v>0</v>
      </c>
      <c r="W116" s="4">
        <v>0</v>
      </c>
      <c r="X116" s="4">
        <v>0</v>
      </c>
      <c r="Y116" s="4">
        <v>410</v>
      </c>
      <c r="Z116" s="4">
        <v>0</v>
      </c>
      <c r="AA116" s="4">
        <v>410</v>
      </c>
      <c r="AB116" s="4">
        <v>0</v>
      </c>
      <c r="AC116" s="4">
        <v>0</v>
      </c>
      <c r="AD116" s="4">
        <v>410</v>
      </c>
      <c r="AE116" s="4">
        <v>410</v>
      </c>
      <c r="AF116" s="4">
        <v>0</v>
      </c>
      <c r="AG116" s="4">
        <v>0</v>
      </c>
      <c r="AH116" s="4">
        <f t="shared" si="14"/>
        <v>1640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46.51</v>
      </c>
      <c r="AW116" s="4">
        <v>1640</v>
      </c>
      <c r="AX116" s="22">
        <f t="shared" si="12"/>
        <v>21648</v>
      </c>
      <c r="AY116" s="4">
        <v>76276.399999999994</v>
      </c>
      <c r="AZ116" s="4">
        <v>0.61</v>
      </c>
      <c r="BA116" s="39" t="s">
        <v>51</v>
      </c>
      <c r="BB116" s="33">
        <v>13.2</v>
      </c>
    </row>
    <row r="117" spans="1:54" s="31" customFormat="1" x14ac:dyDescent="0.2">
      <c r="A117" s="26" t="s">
        <v>153</v>
      </c>
      <c r="B117" s="40">
        <v>200</v>
      </c>
      <c r="C117" s="26" t="s">
        <v>36</v>
      </c>
      <c r="D117" s="26" t="s">
        <v>37</v>
      </c>
      <c r="E117" s="26" t="s">
        <v>38</v>
      </c>
      <c r="F117" s="27">
        <v>43199</v>
      </c>
      <c r="G117" s="26"/>
      <c r="H117" s="28" t="s">
        <v>40</v>
      </c>
      <c r="I117" s="28" t="s">
        <v>43</v>
      </c>
      <c r="J117" s="26" t="s">
        <v>41</v>
      </c>
      <c r="K117" s="28" t="s">
        <v>42</v>
      </c>
      <c r="L117" s="26" t="s">
        <v>40</v>
      </c>
      <c r="M117" s="28" t="s">
        <v>43</v>
      </c>
      <c r="N117" s="26" t="s">
        <v>114</v>
      </c>
      <c r="O117" s="28" t="s">
        <v>115</v>
      </c>
      <c r="P117" s="26" t="s">
        <v>46</v>
      </c>
      <c r="Q117" s="28" t="s">
        <v>116</v>
      </c>
      <c r="R117" s="26" t="s">
        <v>117</v>
      </c>
      <c r="S117" s="28" t="s">
        <v>49</v>
      </c>
      <c r="T117" s="28" t="s">
        <v>50</v>
      </c>
      <c r="U117" s="28" t="s">
        <v>162</v>
      </c>
      <c r="V117" s="16"/>
      <c r="W117" s="16">
        <v>0</v>
      </c>
      <c r="X117" s="16"/>
      <c r="Y117" s="16"/>
      <c r="Z117" s="26"/>
      <c r="AA117" s="26"/>
      <c r="AB117" s="26"/>
      <c r="AC117" s="26"/>
      <c r="AD117" s="26"/>
      <c r="AE117" s="26"/>
      <c r="AF117" s="26"/>
      <c r="AG117" s="26"/>
      <c r="AH117" s="26">
        <f t="shared" si="14"/>
        <v>0</v>
      </c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>
        <f t="shared" ref="AU117:AU123" si="19">SUM(AI117:AT117)</f>
        <v>0</v>
      </c>
      <c r="AV117" s="26">
        <v>53</v>
      </c>
      <c r="AW117" s="26">
        <f t="shared" ref="AW117:AW123" si="20">AH117+AU117</f>
        <v>0</v>
      </c>
      <c r="AX117" s="29">
        <f t="shared" si="12"/>
        <v>0</v>
      </c>
      <c r="AY117" s="26">
        <f t="shared" ref="AY117:AY123" si="21">AV117*AW117</f>
        <v>0</v>
      </c>
      <c r="AZ117" s="26"/>
      <c r="BA117" s="40" t="s">
        <v>51</v>
      </c>
      <c r="BB117" s="34">
        <v>13.2</v>
      </c>
    </row>
    <row r="118" spans="1:54" s="31" customFormat="1" x14ac:dyDescent="0.2">
      <c r="A118" s="26" t="s">
        <v>153</v>
      </c>
      <c r="B118" s="40">
        <v>200</v>
      </c>
      <c r="C118" s="26" t="s">
        <v>36</v>
      </c>
      <c r="D118" s="26" t="s">
        <v>37</v>
      </c>
      <c r="E118" s="26" t="s">
        <v>38</v>
      </c>
      <c r="F118" s="27">
        <v>43199</v>
      </c>
      <c r="G118" s="26"/>
      <c r="H118" s="28" t="s">
        <v>40</v>
      </c>
      <c r="I118" s="28" t="s">
        <v>43</v>
      </c>
      <c r="J118" s="26" t="s">
        <v>41</v>
      </c>
      <c r="K118" s="28" t="s">
        <v>42</v>
      </c>
      <c r="L118" s="26" t="s">
        <v>40</v>
      </c>
      <c r="M118" s="28" t="s">
        <v>43</v>
      </c>
      <c r="N118" s="26" t="s">
        <v>118</v>
      </c>
      <c r="O118" s="28" t="s">
        <v>119</v>
      </c>
      <c r="P118" s="26" t="s">
        <v>46</v>
      </c>
      <c r="Q118" s="28" t="s">
        <v>116</v>
      </c>
      <c r="R118" s="26" t="s">
        <v>48</v>
      </c>
      <c r="S118" s="28" t="s">
        <v>49</v>
      </c>
      <c r="T118" s="28" t="s">
        <v>50</v>
      </c>
      <c r="U118" s="28" t="s">
        <v>162</v>
      </c>
      <c r="V118" s="16"/>
      <c r="W118" s="16">
        <v>0</v>
      </c>
      <c r="X118" s="16"/>
      <c r="Y118" s="16"/>
      <c r="Z118" s="26"/>
      <c r="AA118" s="26"/>
      <c r="AB118" s="26"/>
      <c r="AC118" s="26"/>
      <c r="AD118" s="26"/>
      <c r="AE118" s="26"/>
      <c r="AF118" s="26"/>
      <c r="AG118" s="26"/>
      <c r="AH118" s="26">
        <f t="shared" si="14"/>
        <v>0</v>
      </c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>
        <f t="shared" si="19"/>
        <v>0</v>
      </c>
      <c r="AV118" s="26">
        <v>53</v>
      </c>
      <c r="AW118" s="26">
        <f t="shared" si="20"/>
        <v>0</v>
      </c>
      <c r="AX118" s="29">
        <f t="shared" si="12"/>
        <v>0</v>
      </c>
      <c r="AY118" s="26">
        <f t="shared" si="21"/>
        <v>0</v>
      </c>
      <c r="AZ118" s="26"/>
      <c r="BA118" s="40" t="s">
        <v>51</v>
      </c>
      <c r="BB118" s="34">
        <v>13.2</v>
      </c>
    </row>
    <row r="119" spans="1:54" s="31" customFormat="1" x14ac:dyDescent="0.2">
      <c r="A119" s="26" t="s">
        <v>153</v>
      </c>
      <c r="B119" s="40">
        <v>200</v>
      </c>
      <c r="C119" s="26" t="s">
        <v>36</v>
      </c>
      <c r="D119" s="26" t="s">
        <v>37</v>
      </c>
      <c r="E119" s="26" t="s">
        <v>38</v>
      </c>
      <c r="F119" s="27">
        <v>43199</v>
      </c>
      <c r="G119" s="26"/>
      <c r="H119" s="28" t="s">
        <v>40</v>
      </c>
      <c r="I119" s="28" t="s">
        <v>43</v>
      </c>
      <c r="J119" s="26" t="s">
        <v>41</v>
      </c>
      <c r="K119" s="28" t="s">
        <v>42</v>
      </c>
      <c r="L119" s="26" t="s">
        <v>40</v>
      </c>
      <c r="M119" s="28" t="s">
        <v>43</v>
      </c>
      <c r="N119" s="26" t="s">
        <v>127</v>
      </c>
      <c r="O119" s="28" t="s">
        <v>83</v>
      </c>
      <c r="P119" s="26" t="s">
        <v>46</v>
      </c>
      <c r="Q119" s="28" t="s">
        <v>116</v>
      </c>
      <c r="R119" s="26" t="s">
        <v>117</v>
      </c>
      <c r="S119" s="28" t="s">
        <v>49</v>
      </c>
      <c r="T119" s="28" t="s">
        <v>50</v>
      </c>
      <c r="U119" s="28" t="s">
        <v>162</v>
      </c>
      <c r="V119" s="16"/>
      <c r="W119" s="16">
        <v>0</v>
      </c>
      <c r="X119" s="16"/>
      <c r="Y119" s="16"/>
      <c r="Z119" s="26">
        <v>841</v>
      </c>
      <c r="AA119" s="26"/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/>
      <c r="AH119" s="26">
        <f t="shared" ref="AH119" si="22">SUM(V119:AG119)</f>
        <v>841</v>
      </c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>
        <f t="shared" si="19"/>
        <v>0</v>
      </c>
      <c r="AV119" s="26">
        <v>53</v>
      </c>
      <c r="AW119" s="26">
        <f t="shared" si="20"/>
        <v>841</v>
      </c>
      <c r="AX119" s="29">
        <f t="shared" si="12"/>
        <v>11101.199999999999</v>
      </c>
      <c r="AY119" s="26">
        <f t="shared" si="21"/>
        <v>44573</v>
      </c>
      <c r="AZ119" s="26"/>
      <c r="BA119" s="40" t="s">
        <v>51</v>
      </c>
      <c r="BB119" s="34">
        <v>13.2</v>
      </c>
    </row>
    <row r="120" spans="1:54" s="31" customFormat="1" x14ac:dyDescent="0.2">
      <c r="A120" s="26" t="s">
        <v>153</v>
      </c>
      <c r="B120" s="40">
        <v>200</v>
      </c>
      <c r="C120" s="26" t="s">
        <v>36</v>
      </c>
      <c r="D120" s="26" t="s">
        <v>37</v>
      </c>
      <c r="E120" s="26" t="s">
        <v>38</v>
      </c>
      <c r="F120" s="27">
        <v>43199</v>
      </c>
      <c r="G120" s="26"/>
      <c r="H120" s="28" t="s">
        <v>40</v>
      </c>
      <c r="I120" s="28" t="s">
        <v>43</v>
      </c>
      <c r="J120" s="26" t="s">
        <v>41</v>
      </c>
      <c r="K120" s="28" t="s">
        <v>42</v>
      </c>
      <c r="L120" s="26" t="s">
        <v>40</v>
      </c>
      <c r="M120" s="28" t="s">
        <v>43</v>
      </c>
      <c r="N120" s="26" t="s">
        <v>82</v>
      </c>
      <c r="O120" s="28" t="s">
        <v>83</v>
      </c>
      <c r="P120" s="26" t="s">
        <v>46</v>
      </c>
      <c r="Q120" s="28" t="s">
        <v>116</v>
      </c>
      <c r="R120" s="26" t="s">
        <v>117</v>
      </c>
      <c r="S120" s="28" t="s">
        <v>49</v>
      </c>
      <c r="T120" s="28" t="s">
        <v>50</v>
      </c>
      <c r="U120" s="28" t="s">
        <v>162</v>
      </c>
      <c r="V120" s="16"/>
      <c r="W120" s="16">
        <v>0</v>
      </c>
      <c r="X120" s="16"/>
      <c r="Y120" s="16"/>
      <c r="Z120" s="26">
        <v>0</v>
      </c>
      <c r="AA120" s="26"/>
      <c r="AB120" s="26">
        <v>841</v>
      </c>
      <c r="AC120" s="26">
        <v>841</v>
      </c>
      <c r="AD120" s="26">
        <v>841</v>
      </c>
      <c r="AE120" s="26">
        <v>841</v>
      </c>
      <c r="AF120" s="26">
        <v>841</v>
      </c>
      <c r="AG120" s="26"/>
      <c r="AH120" s="26">
        <f t="shared" si="14"/>
        <v>4205</v>
      </c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>
        <f t="shared" si="19"/>
        <v>0</v>
      </c>
      <c r="AV120" s="26">
        <v>53</v>
      </c>
      <c r="AW120" s="26">
        <f t="shared" si="20"/>
        <v>4205</v>
      </c>
      <c r="AX120" s="29">
        <f t="shared" si="12"/>
        <v>55506</v>
      </c>
      <c r="AY120" s="26">
        <f t="shared" si="21"/>
        <v>222865</v>
      </c>
      <c r="AZ120" s="26"/>
      <c r="BA120" s="40" t="s">
        <v>51</v>
      </c>
      <c r="BB120" s="34">
        <v>13.2</v>
      </c>
    </row>
    <row r="121" spans="1:54" s="15" customFormat="1" x14ac:dyDescent="0.2">
      <c r="A121" s="11" t="s">
        <v>157</v>
      </c>
      <c r="B121" s="42">
        <v>200</v>
      </c>
      <c r="C121" s="11" t="s">
        <v>36</v>
      </c>
      <c r="D121" s="11" t="s">
        <v>37</v>
      </c>
      <c r="E121" s="11" t="s">
        <v>38</v>
      </c>
      <c r="F121" s="12">
        <v>43199</v>
      </c>
      <c r="G121" s="11"/>
      <c r="H121" s="13" t="s">
        <v>40</v>
      </c>
      <c r="I121" s="13" t="s">
        <v>43</v>
      </c>
      <c r="J121" s="11" t="s">
        <v>41</v>
      </c>
      <c r="K121" s="13" t="s">
        <v>42</v>
      </c>
      <c r="L121" s="11" t="s">
        <v>40</v>
      </c>
      <c r="M121" s="13" t="s">
        <v>43</v>
      </c>
      <c r="N121" s="20" t="s">
        <v>114</v>
      </c>
      <c r="O121" s="13" t="s">
        <v>115</v>
      </c>
      <c r="P121" s="11" t="s">
        <v>46</v>
      </c>
      <c r="Q121" s="13" t="s">
        <v>116</v>
      </c>
      <c r="R121" s="11" t="s">
        <v>117</v>
      </c>
      <c r="S121" s="13" t="s">
        <v>49</v>
      </c>
      <c r="T121" s="13" t="s">
        <v>50</v>
      </c>
      <c r="U121" s="13" t="s">
        <v>162</v>
      </c>
      <c r="V121" s="14"/>
      <c r="W121" s="14">
        <v>177</v>
      </c>
      <c r="X121" s="14"/>
      <c r="Y121" s="14"/>
      <c r="Z121" s="11"/>
      <c r="AA121" s="11"/>
      <c r="AB121" s="11"/>
      <c r="AC121" s="11"/>
      <c r="AD121" s="11"/>
      <c r="AE121" s="11"/>
      <c r="AF121" s="11"/>
      <c r="AG121" s="11"/>
      <c r="AH121" s="11">
        <f t="shared" si="14"/>
        <v>177</v>
      </c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>
        <f t="shared" si="19"/>
        <v>0</v>
      </c>
      <c r="AV121" s="11">
        <v>54.6</v>
      </c>
      <c r="AW121" s="11">
        <f t="shared" si="20"/>
        <v>177</v>
      </c>
      <c r="AX121" s="24">
        <f t="shared" si="12"/>
        <v>2336.4</v>
      </c>
      <c r="AY121" s="11">
        <f t="shared" si="21"/>
        <v>9664.2000000000007</v>
      </c>
      <c r="AZ121" s="11"/>
      <c r="BA121" s="42" t="s">
        <v>51</v>
      </c>
      <c r="BB121" s="36">
        <v>13.2</v>
      </c>
    </row>
    <row r="122" spans="1:54" s="15" customFormat="1" x14ac:dyDescent="0.2">
      <c r="A122" s="11" t="s">
        <v>157</v>
      </c>
      <c r="B122" s="42">
        <v>200</v>
      </c>
      <c r="C122" s="11" t="s">
        <v>36</v>
      </c>
      <c r="D122" s="11" t="s">
        <v>37</v>
      </c>
      <c r="E122" s="11" t="s">
        <v>38</v>
      </c>
      <c r="F122" s="12">
        <v>43199</v>
      </c>
      <c r="G122" s="11"/>
      <c r="H122" s="13" t="s">
        <v>40</v>
      </c>
      <c r="I122" s="13" t="s">
        <v>43</v>
      </c>
      <c r="J122" s="11" t="s">
        <v>41</v>
      </c>
      <c r="K122" s="13" t="s">
        <v>42</v>
      </c>
      <c r="L122" s="11" t="s">
        <v>40</v>
      </c>
      <c r="M122" s="13" t="s">
        <v>43</v>
      </c>
      <c r="N122" s="20" t="s">
        <v>118</v>
      </c>
      <c r="O122" s="13" t="s">
        <v>119</v>
      </c>
      <c r="P122" s="11" t="s">
        <v>46</v>
      </c>
      <c r="Q122" s="13" t="s">
        <v>116</v>
      </c>
      <c r="R122" s="11" t="s">
        <v>48</v>
      </c>
      <c r="S122" s="13" t="s">
        <v>49</v>
      </c>
      <c r="T122" s="13" t="s">
        <v>50</v>
      </c>
      <c r="U122" s="13" t="s">
        <v>162</v>
      </c>
      <c r="V122" s="14"/>
      <c r="W122" s="14">
        <v>303</v>
      </c>
      <c r="X122" s="14"/>
      <c r="Y122" s="14"/>
      <c r="Z122" s="11"/>
      <c r="AA122" s="11"/>
      <c r="AB122" s="11"/>
      <c r="AC122" s="11"/>
      <c r="AD122" s="11"/>
      <c r="AE122" s="11"/>
      <c r="AF122" s="11"/>
      <c r="AG122" s="11"/>
      <c r="AH122" s="11">
        <f t="shared" si="14"/>
        <v>303</v>
      </c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>
        <f t="shared" si="19"/>
        <v>0</v>
      </c>
      <c r="AV122" s="11">
        <v>54.6</v>
      </c>
      <c r="AW122" s="11">
        <f t="shared" si="20"/>
        <v>303</v>
      </c>
      <c r="AX122" s="24">
        <f t="shared" si="12"/>
        <v>3999.6</v>
      </c>
      <c r="AY122" s="11">
        <f t="shared" si="21"/>
        <v>16543.8</v>
      </c>
      <c r="AZ122" s="11"/>
      <c r="BA122" s="42" t="s">
        <v>51</v>
      </c>
      <c r="BB122" s="36">
        <v>13.2</v>
      </c>
    </row>
    <row r="123" spans="1:54" s="15" customFormat="1" x14ac:dyDescent="0.2">
      <c r="A123" s="11" t="s">
        <v>157</v>
      </c>
      <c r="B123" s="42">
        <v>200</v>
      </c>
      <c r="C123" s="11" t="s">
        <v>36</v>
      </c>
      <c r="D123" s="11" t="s">
        <v>37</v>
      </c>
      <c r="E123" s="11" t="s">
        <v>38</v>
      </c>
      <c r="F123" s="12">
        <v>43199</v>
      </c>
      <c r="G123" s="11"/>
      <c r="H123" s="13" t="s">
        <v>40</v>
      </c>
      <c r="I123" s="13" t="s">
        <v>43</v>
      </c>
      <c r="J123" s="11" t="s">
        <v>41</v>
      </c>
      <c r="K123" s="13" t="s">
        <v>42</v>
      </c>
      <c r="L123" s="11" t="s">
        <v>40</v>
      </c>
      <c r="M123" s="13" t="s">
        <v>43</v>
      </c>
      <c r="N123" s="20" t="s">
        <v>82</v>
      </c>
      <c r="O123" s="13" t="s">
        <v>83</v>
      </c>
      <c r="P123" s="11" t="s">
        <v>46</v>
      </c>
      <c r="Q123" s="13" t="s">
        <v>116</v>
      </c>
      <c r="R123" s="11" t="s">
        <v>117</v>
      </c>
      <c r="S123" s="13" t="s">
        <v>49</v>
      </c>
      <c r="T123" s="13" t="s">
        <v>50</v>
      </c>
      <c r="U123" s="13" t="s">
        <v>162</v>
      </c>
      <c r="V123" s="14"/>
      <c r="W123" s="14">
        <v>50</v>
      </c>
      <c r="X123" s="14"/>
      <c r="Y123" s="14"/>
      <c r="Z123" s="11"/>
      <c r="AA123" s="11"/>
      <c r="AB123" s="11"/>
      <c r="AC123" s="11"/>
      <c r="AD123" s="11"/>
      <c r="AE123" s="11"/>
      <c r="AF123" s="11"/>
      <c r="AG123" s="11"/>
      <c r="AH123" s="11">
        <f t="shared" si="14"/>
        <v>50</v>
      </c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>
        <f t="shared" si="19"/>
        <v>0</v>
      </c>
      <c r="AV123" s="11">
        <v>54.6</v>
      </c>
      <c r="AW123" s="11">
        <f t="shared" si="20"/>
        <v>50</v>
      </c>
      <c r="AX123" s="24">
        <f t="shared" si="12"/>
        <v>660</v>
      </c>
      <c r="AY123" s="11">
        <f t="shared" si="21"/>
        <v>2730</v>
      </c>
      <c r="AZ123" s="11"/>
      <c r="BA123" s="42" t="s">
        <v>51</v>
      </c>
      <c r="BB123" s="36">
        <v>13.2</v>
      </c>
    </row>
    <row r="124" spans="1:54" s="2" customFormat="1" x14ac:dyDescent="0.2">
      <c r="A124" s="4" t="s">
        <v>152</v>
      </c>
      <c r="B124" s="39">
        <v>200</v>
      </c>
      <c r="C124" s="4" t="s">
        <v>36</v>
      </c>
      <c r="D124" s="4" t="s">
        <v>37</v>
      </c>
      <c r="E124" s="4" t="s">
        <v>38</v>
      </c>
      <c r="F124" s="5">
        <v>43000</v>
      </c>
      <c r="G124" s="4" t="s">
        <v>39</v>
      </c>
      <c r="H124" s="4" t="s">
        <v>40</v>
      </c>
      <c r="I124" s="4" t="s">
        <v>43</v>
      </c>
      <c r="J124" s="4" t="s">
        <v>41</v>
      </c>
      <c r="K124" s="4" t="s">
        <v>42</v>
      </c>
      <c r="L124" s="4" t="s">
        <v>40</v>
      </c>
      <c r="M124" s="4" t="s">
        <v>43</v>
      </c>
      <c r="N124" s="4" t="s">
        <v>44</v>
      </c>
      <c r="O124" s="4" t="s">
        <v>45</v>
      </c>
      <c r="P124" s="4" t="s">
        <v>46</v>
      </c>
      <c r="Q124" s="4" t="s">
        <v>47</v>
      </c>
      <c r="R124" s="4" t="s">
        <v>48</v>
      </c>
      <c r="S124" s="4" t="s">
        <v>49</v>
      </c>
      <c r="T124" s="4" t="s">
        <v>50</v>
      </c>
      <c r="U124" s="4" t="s">
        <v>163</v>
      </c>
      <c r="V124" s="4">
        <v>0</v>
      </c>
      <c r="W124" s="4">
        <v>0</v>
      </c>
      <c r="X124" s="4">
        <v>0</v>
      </c>
      <c r="Y124" s="4">
        <v>250</v>
      </c>
      <c r="Z124" s="4">
        <v>0</v>
      </c>
      <c r="AA124" s="4">
        <v>250</v>
      </c>
      <c r="AB124" s="4">
        <v>0</v>
      </c>
      <c r="AC124" s="4">
        <v>0</v>
      </c>
      <c r="AD124" s="4">
        <v>250</v>
      </c>
      <c r="AE124" s="4">
        <v>250</v>
      </c>
      <c r="AF124" s="4">
        <v>0</v>
      </c>
      <c r="AG124" s="4">
        <v>0</v>
      </c>
      <c r="AH124" s="4">
        <f t="shared" si="14"/>
        <v>1000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50.16</v>
      </c>
      <c r="AW124" s="4">
        <v>1000</v>
      </c>
      <c r="AX124" s="22">
        <f t="shared" si="12"/>
        <v>12000</v>
      </c>
      <c r="AY124" s="4">
        <v>50160</v>
      </c>
      <c r="AZ124" s="4">
        <v>0.61</v>
      </c>
      <c r="BA124" s="39" t="s">
        <v>51</v>
      </c>
      <c r="BB124" s="33">
        <v>12</v>
      </c>
    </row>
    <row r="125" spans="1:54" s="2" customFormat="1" x14ac:dyDescent="0.2">
      <c r="A125" s="6" t="s">
        <v>153</v>
      </c>
      <c r="B125" s="41">
        <v>200</v>
      </c>
      <c r="C125" s="6" t="s">
        <v>36</v>
      </c>
      <c r="D125" s="6" t="s">
        <v>37</v>
      </c>
      <c r="E125" s="6" t="s">
        <v>38</v>
      </c>
      <c r="F125" s="7">
        <v>43000</v>
      </c>
      <c r="G125" s="6" t="s">
        <v>39</v>
      </c>
      <c r="H125" s="8" t="s">
        <v>40</v>
      </c>
      <c r="I125" s="8" t="s">
        <v>43</v>
      </c>
      <c r="J125" s="6" t="s">
        <v>41</v>
      </c>
      <c r="K125" s="8" t="s">
        <v>42</v>
      </c>
      <c r="L125" s="6" t="s">
        <v>40</v>
      </c>
      <c r="M125" s="8" t="s">
        <v>43</v>
      </c>
      <c r="N125" s="6" t="s">
        <v>44</v>
      </c>
      <c r="O125" s="8" t="s">
        <v>45</v>
      </c>
      <c r="P125" s="6" t="s">
        <v>46</v>
      </c>
      <c r="Q125" s="8" t="s">
        <v>47</v>
      </c>
      <c r="R125" s="6" t="s">
        <v>48</v>
      </c>
      <c r="S125" s="8" t="s">
        <v>49</v>
      </c>
      <c r="T125" s="8" t="s">
        <v>50</v>
      </c>
      <c r="U125" s="8" t="s">
        <v>163</v>
      </c>
      <c r="V125" s="9">
        <v>0</v>
      </c>
      <c r="W125" s="9">
        <v>0</v>
      </c>
      <c r="X125" s="9">
        <v>0</v>
      </c>
      <c r="Y125" s="9">
        <v>0</v>
      </c>
      <c r="Z125" s="6">
        <v>200</v>
      </c>
      <c r="AA125" s="6">
        <v>0</v>
      </c>
      <c r="AB125" s="6">
        <v>200</v>
      </c>
      <c r="AC125" s="6">
        <v>200</v>
      </c>
      <c r="AD125" s="6">
        <v>200</v>
      </c>
      <c r="AE125" s="6">
        <v>200</v>
      </c>
      <c r="AF125" s="6">
        <v>200</v>
      </c>
      <c r="AG125" s="6">
        <v>0</v>
      </c>
      <c r="AH125" s="6">
        <f t="shared" si="14"/>
        <v>1200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57</v>
      </c>
      <c r="AW125" s="6">
        <v>1000</v>
      </c>
      <c r="AX125" s="23">
        <f t="shared" si="12"/>
        <v>12000</v>
      </c>
      <c r="AY125" s="6">
        <v>50160</v>
      </c>
      <c r="AZ125" s="6">
        <v>0.61</v>
      </c>
      <c r="BA125" s="41" t="s">
        <v>51</v>
      </c>
      <c r="BB125" s="35">
        <v>12</v>
      </c>
    </row>
  </sheetData>
  <autoFilter ref="A2:BB125"/>
  <sortState ref="A3:BB75">
    <sortCondition ref="M3:M75"/>
    <sortCondition ref="I3:I75"/>
    <sortCondition ref="O3:O75"/>
    <sortCondition ref="N3:N75"/>
    <sortCondition ref="AV3:AV75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4" sqref="C14"/>
    </sheetView>
  </sheetViews>
  <sheetFormatPr baseColWidth="10" defaultRowHeight="15" x14ac:dyDescent="0.25"/>
  <cols>
    <col min="1" max="1" width="24" customWidth="1"/>
    <col min="2" max="2" width="22.85546875" customWidth="1"/>
    <col min="3" max="5" width="22.85546875" bestFit="1" customWidth="1"/>
    <col min="6" max="6" width="12.5703125" customWidth="1"/>
    <col min="7" max="7" width="12.5703125" bestFit="1" customWidth="1"/>
  </cols>
  <sheetData>
    <row r="1" spans="1:7" x14ac:dyDescent="0.25">
      <c r="A1" s="10" t="s">
        <v>10</v>
      </c>
      <c r="B1" t="s">
        <v>167</v>
      </c>
    </row>
    <row r="2" spans="1:7" x14ac:dyDescent="0.25">
      <c r="A2" s="10" t="s">
        <v>6</v>
      </c>
      <c r="B2" t="s">
        <v>167</v>
      </c>
    </row>
    <row r="4" spans="1:7" x14ac:dyDescent="0.25">
      <c r="A4" s="10" t="s">
        <v>156</v>
      </c>
      <c r="B4" s="10" t="s">
        <v>112</v>
      </c>
    </row>
    <row r="5" spans="1:7" x14ac:dyDescent="0.25">
      <c r="A5" s="10" t="s">
        <v>113</v>
      </c>
      <c r="B5" t="s">
        <v>152</v>
      </c>
      <c r="C5" t="s">
        <v>153</v>
      </c>
      <c r="D5" t="s">
        <v>166</v>
      </c>
      <c r="E5" t="s">
        <v>157</v>
      </c>
      <c r="F5" t="s">
        <v>155</v>
      </c>
    </row>
    <row r="6" spans="1:7" x14ac:dyDescent="0.25">
      <c r="A6" t="s">
        <v>163</v>
      </c>
      <c r="B6" s="19">
        <v>9100</v>
      </c>
      <c r="C6" s="19">
        <v>8954</v>
      </c>
      <c r="D6" s="19"/>
      <c r="E6" s="19">
        <v>40</v>
      </c>
      <c r="F6" s="19">
        <v>18094</v>
      </c>
      <c r="G6" s="19">
        <f>C6-B6</f>
        <v>-146</v>
      </c>
    </row>
    <row r="7" spans="1:7" x14ac:dyDescent="0.25">
      <c r="A7" t="s">
        <v>164</v>
      </c>
      <c r="B7" s="19">
        <v>1200</v>
      </c>
      <c r="C7" s="19">
        <v>600</v>
      </c>
      <c r="D7" s="19"/>
      <c r="E7" s="19"/>
      <c r="F7" s="19">
        <v>1800</v>
      </c>
      <c r="G7" s="19">
        <f t="shared" ref="G7:G11" si="0">C7-B7</f>
        <v>-600</v>
      </c>
    </row>
    <row r="8" spans="1:7" x14ac:dyDescent="0.25">
      <c r="A8" t="s">
        <v>162</v>
      </c>
      <c r="B8" s="19">
        <v>29472</v>
      </c>
      <c r="C8" s="19">
        <v>31116</v>
      </c>
      <c r="D8" s="19"/>
      <c r="E8" s="19">
        <v>2981</v>
      </c>
      <c r="F8" s="19">
        <v>63569</v>
      </c>
      <c r="G8" s="19">
        <f t="shared" si="0"/>
        <v>1644</v>
      </c>
    </row>
    <row r="9" spans="1:7" x14ac:dyDescent="0.25">
      <c r="A9" t="s">
        <v>165</v>
      </c>
      <c r="B9" s="19">
        <v>4144</v>
      </c>
      <c r="C9" s="19">
        <v>3812</v>
      </c>
      <c r="D9" s="19"/>
      <c r="E9" s="19"/>
      <c r="F9" s="19">
        <v>7956</v>
      </c>
      <c r="G9" s="19">
        <f t="shared" si="0"/>
        <v>-332</v>
      </c>
    </row>
    <row r="10" spans="1:7" x14ac:dyDescent="0.25">
      <c r="A10" t="s">
        <v>166</v>
      </c>
      <c r="B10" s="19"/>
      <c r="C10" s="19"/>
      <c r="D10" s="19"/>
      <c r="E10" s="19"/>
      <c r="F10" s="19"/>
      <c r="G10" s="19">
        <f t="shared" si="0"/>
        <v>0</v>
      </c>
    </row>
    <row r="11" spans="1:7" x14ac:dyDescent="0.25">
      <c r="A11" t="s">
        <v>155</v>
      </c>
      <c r="B11" s="19">
        <v>43916</v>
      </c>
      <c r="C11" s="19">
        <v>44482</v>
      </c>
      <c r="D11" s="19"/>
      <c r="E11" s="19">
        <v>3021</v>
      </c>
      <c r="F11" s="19">
        <v>91419</v>
      </c>
      <c r="G11" s="19">
        <f t="shared" si="0"/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revision</vt:lpstr>
      <vt:lpstr>comparado</vt:lpstr>
      <vt:lpstr>Dinámica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de la Vega</dc:creator>
  <cp:lastModifiedBy>Rocío de la Vega</cp:lastModifiedBy>
  <dcterms:created xsi:type="dcterms:W3CDTF">2018-04-10T13:13:34Z</dcterms:created>
  <dcterms:modified xsi:type="dcterms:W3CDTF">2018-04-10T22:09:33Z</dcterms:modified>
</cp:coreProperties>
</file>