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olume Conversion" sheetId="1" r:id="rId1"/>
    <sheet name="Volume Charge" sheetId="2" r:id="rId2"/>
    <sheet name="Final Charge Un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4" i="1" l="1"/>
  <c r="G5" i="1"/>
  <c r="G6" i="1"/>
  <c r="H6" i="1" s="1"/>
  <c r="G7" i="1"/>
  <c r="H7" i="1" s="1"/>
  <c r="G8" i="1"/>
  <c r="H8" i="1" s="1"/>
  <c r="G9" i="1"/>
  <c r="G10" i="1"/>
  <c r="G11" i="1"/>
  <c r="G12" i="1"/>
  <c r="G3" i="1"/>
  <c r="H4" i="1"/>
  <c r="H5" i="1"/>
  <c r="B4" i="2" l="1"/>
  <c r="D4" i="2" s="1"/>
  <c r="F4" i="2" s="1"/>
  <c r="B3" i="2"/>
  <c r="D3" i="2" s="1"/>
  <c r="F3" i="2" s="1"/>
  <c r="F6" i="3" l="1"/>
  <c r="F3" i="3"/>
  <c r="F4" i="3"/>
  <c r="F5" i="3"/>
  <c r="F8" i="3"/>
  <c r="F7" i="3"/>
</calcChain>
</file>

<file path=xl/sharedStrings.xml><?xml version="1.0" encoding="utf-8"?>
<sst xmlns="http://schemas.openxmlformats.org/spreadsheetml/2006/main" count="70" uniqueCount="22">
  <si>
    <t>Name of Product</t>
  </si>
  <si>
    <t>Pack</t>
  </si>
  <si>
    <t>Product Type</t>
  </si>
  <si>
    <t>Category</t>
  </si>
  <si>
    <t>IP</t>
  </si>
  <si>
    <t>BOP</t>
  </si>
  <si>
    <t>FG</t>
  </si>
  <si>
    <t>PS</t>
  </si>
  <si>
    <t>Forecast</t>
  </si>
  <si>
    <t>Volume</t>
  </si>
  <si>
    <t>Volume (in Ltrs.)</t>
  </si>
  <si>
    <t>Batch Size</t>
  </si>
  <si>
    <t>CARMOZYME</t>
  </si>
  <si>
    <t>GROW-LY</t>
  </si>
  <si>
    <t>AMIRID TABLET</t>
  </si>
  <si>
    <t>CARMOZYME DROPS</t>
  </si>
  <si>
    <t>WIP</t>
  </si>
  <si>
    <t>Chargeable Volume</t>
  </si>
  <si>
    <t>Final Charge</t>
  </si>
  <si>
    <t>Final Charge Unit</t>
  </si>
  <si>
    <t>Factor</t>
  </si>
  <si>
    <t>Forecast +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</si>
</sst>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6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12.5703125" customWidth="1"/>
    <col min="3" max="3" width="25.28515625" customWidth="1"/>
    <col min="5" max="5" width="9" bestFit="1" customWidth="1"/>
    <col min="6" max="6" width="9" customWidth="1"/>
    <col min="7" max="8" width="15.85546875" bestFit="1" customWidth="1"/>
    <col min="9" max="9" width="9.140625" customWidth="1"/>
  </cols>
  <sheetData>
    <row r="2" spans="1:8" s="1" customFormat="1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8</v>
      </c>
      <c r="F2" s="1" t="s">
        <v>20</v>
      </c>
      <c r="G2" s="1" t="s">
        <v>21</v>
      </c>
      <c r="H2" s="1" t="s">
        <v>10</v>
      </c>
    </row>
    <row r="3" spans="1:8" x14ac:dyDescent="0.25">
      <c r="A3" t="s">
        <v>4</v>
      </c>
      <c r="B3" t="s">
        <v>6</v>
      </c>
      <c r="C3" t="s">
        <v>12</v>
      </c>
      <c r="D3">
        <v>114</v>
      </c>
      <c r="E3" s="3">
        <v>76864</v>
      </c>
      <c r="F3" s="6">
        <v>1.2</v>
      </c>
      <c r="G3" s="3">
        <f>E3*F3</f>
        <v>92236.800000000003</v>
      </c>
      <c r="H3" s="2">
        <f>G3*D3/1000</f>
        <v>10514.995200000001</v>
      </c>
    </row>
    <row r="4" spans="1:8" x14ac:dyDescent="0.25">
      <c r="A4" t="s">
        <v>4</v>
      </c>
      <c r="B4" t="s">
        <v>7</v>
      </c>
      <c r="C4" t="s">
        <v>12</v>
      </c>
      <c r="D4">
        <v>60</v>
      </c>
      <c r="E4" s="3">
        <v>13417</v>
      </c>
      <c r="F4" s="6">
        <v>1.2</v>
      </c>
      <c r="G4" s="3">
        <f t="shared" ref="G4:G12" si="0">E4*F4</f>
        <v>16100.4</v>
      </c>
      <c r="H4" s="2">
        <f t="shared" ref="H4:H8" si="1">G4*D4/1000</f>
        <v>966.024</v>
      </c>
    </row>
    <row r="5" spans="1:8" x14ac:dyDescent="0.25">
      <c r="A5" t="s">
        <v>4</v>
      </c>
      <c r="B5" t="s">
        <v>6</v>
      </c>
      <c r="C5" t="s">
        <v>12</v>
      </c>
      <c r="D5">
        <v>200</v>
      </c>
      <c r="E5" s="3">
        <v>129840</v>
      </c>
      <c r="F5" s="6">
        <v>1.2</v>
      </c>
      <c r="G5" s="3">
        <f t="shared" si="0"/>
        <v>155808</v>
      </c>
      <c r="H5" s="2">
        <f t="shared" si="1"/>
        <v>31161.599999999999</v>
      </c>
    </row>
    <row r="6" spans="1:8" x14ac:dyDescent="0.25">
      <c r="A6" t="s">
        <v>4</v>
      </c>
      <c r="B6" t="s">
        <v>6</v>
      </c>
      <c r="C6" t="s">
        <v>12</v>
      </c>
      <c r="D6">
        <v>450</v>
      </c>
      <c r="E6" s="3">
        <v>115678</v>
      </c>
      <c r="F6" s="6">
        <v>1.2</v>
      </c>
      <c r="G6" s="3">
        <f t="shared" si="0"/>
        <v>138813.6</v>
      </c>
      <c r="H6" s="2">
        <f t="shared" si="1"/>
        <v>62466.12</v>
      </c>
    </row>
    <row r="7" spans="1:8" x14ac:dyDescent="0.25">
      <c r="A7" t="s">
        <v>4</v>
      </c>
      <c r="B7" t="s">
        <v>6</v>
      </c>
      <c r="C7" t="s">
        <v>13</v>
      </c>
      <c r="D7">
        <v>200</v>
      </c>
      <c r="E7" s="3">
        <v>16074</v>
      </c>
      <c r="F7" s="6">
        <v>1.5</v>
      </c>
      <c r="G7" s="3">
        <f t="shared" si="0"/>
        <v>24111</v>
      </c>
      <c r="H7" s="2">
        <f t="shared" si="1"/>
        <v>4822.2</v>
      </c>
    </row>
    <row r="8" spans="1:8" x14ac:dyDescent="0.25">
      <c r="A8" t="s">
        <v>4</v>
      </c>
      <c r="B8" t="s">
        <v>7</v>
      </c>
      <c r="C8" t="s">
        <v>13</v>
      </c>
      <c r="D8">
        <v>100</v>
      </c>
      <c r="E8" s="3">
        <v>7000</v>
      </c>
      <c r="F8" s="6">
        <v>1.5</v>
      </c>
      <c r="G8" s="3">
        <f t="shared" si="0"/>
        <v>10500</v>
      </c>
      <c r="H8" s="2">
        <f t="shared" si="1"/>
        <v>1050</v>
      </c>
    </row>
    <row r="9" spans="1:8" x14ac:dyDescent="0.25">
      <c r="A9" t="s">
        <v>5</v>
      </c>
      <c r="B9" t="s">
        <v>7</v>
      </c>
      <c r="C9" t="s">
        <v>14</v>
      </c>
      <c r="D9">
        <v>4</v>
      </c>
      <c r="E9" s="3">
        <v>2378</v>
      </c>
      <c r="F9" s="6">
        <v>2</v>
      </c>
      <c r="G9" s="3">
        <f t="shared" si="0"/>
        <v>4756</v>
      </c>
      <c r="H9" s="2"/>
    </row>
    <row r="10" spans="1:8" x14ac:dyDescent="0.25">
      <c r="A10" t="s">
        <v>5</v>
      </c>
      <c r="B10" t="s">
        <v>6</v>
      </c>
      <c r="C10" t="s">
        <v>14</v>
      </c>
      <c r="D10">
        <v>10</v>
      </c>
      <c r="E10" s="3">
        <v>8795</v>
      </c>
      <c r="F10" s="6">
        <v>2</v>
      </c>
      <c r="G10" s="3">
        <f t="shared" si="0"/>
        <v>17590</v>
      </c>
      <c r="H10" s="2"/>
    </row>
    <row r="11" spans="1:8" x14ac:dyDescent="0.25">
      <c r="A11" t="s">
        <v>5</v>
      </c>
      <c r="B11" t="s">
        <v>7</v>
      </c>
      <c r="C11" t="s">
        <v>15</v>
      </c>
      <c r="D11">
        <v>15</v>
      </c>
      <c r="E11" s="3">
        <v>2795</v>
      </c>
      <c r="F11" s="6">
        <v>2</v>
      </c>
      <c r="G11" s="3">
        <f t="shared" si="0"/>
        <v>5590</v>
      </c>
      <c r="H11" s="2"/>
    </row>
    <row r="12" spans="1:8" x14ac:dyDescent="0.25">
      <c r="A12" t="s">
        <v>5</v>
      </c>
      <c r="B12" t="s">
        <v>6</v>
      </c>
      <c r="C12" t="s">
        <v>15</v>
      </c>
      <c r="D12">
        <v>15</v>
      </c>
      <c r="E12" s="3">
        <v>7943</v>
      </c>
      <c r="F12" s="6">
        <v>2</v>
      </c>
      <c r="G12" s="3">
        <f t="shared" si="0"/>
        <v>15886</v>
      </c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F3" sqref="F3"/>
    </sheetView>
  </sheetViews>
  <sheetFormatPr defaultRowHeight="15" x14ac:dyDescent="0.25"/>
  <cols>
    <col min="1" max="1" width="16" bestFit="1" customWidth="1"/>
    <col min="2" max="2" width="10" bestFit="1" customWidth="1"/>
    <col min="3" max="3" width="10.42578125" customWidth="1"/>
    <col min="4" max="4" width="18.7109375" bestFit="1" customWidth="1"/>
    <col min="5" max="5" width="9.85546875" bestFit="1" customWidth="1"/>
    <col min="6" max="6" width="11.85546875" bestFit="1" customWidth="1"/>
  </cols>
  <sheetData>
    <row r="2" spans="1:10" s="1" customFormat="1" x14ac:dyDescent="0.25">
      <c r="A2" s="1" t="s">
        <v>0</v>
      </c>
      <c r="B2" s="1" t="s">
        <v>9</v>
      </c>
      <c r="C2" s="1" t="s">
        <v>16</v>
      </c>
      <c r="D2" s="1" t="s">
        <v>17</v>
      </c>
      <c r="E2" s="1" t="s">
        <v>11</v>
      </c>
      <c r="F2" s="1" t="s">
        <v>18</v>
      </c>
    </row>
    <row r="3" spans="1:10" x14ac:dyDescent="0.25">
      <c r="A3" t="s">
        <v>12</v>
      </c>
      <c r="B3" s="3">
        <f>SUMIF('Volume Conversion'!$C$3:$C$8,'Volume Charge'!A3,'Volume Conversion'!$H$3:$H$8)</f>
        <v>105108.73920000001</v>
      </c>
      <c r="C3" s="3">
        <v>600</v>
      </c>
      <c r="D3" s="3">
        <f>B3-C3</f>
        <v>104508.73920000001</v>
      </c>
      <c r="E3" s="3">
        <v>2184</v>
      </c>
      <c r="F3" s="4">
        <f>ROUNDUP((D3/E3),0)*E3</f>
        <v>104832</v>
      </c>
      <c r="J3" s="4"/>
    </row>
    <row r="4" spans="1:10" x14ac:dyDescent="0.25">
      <c r="A4" t="s">
        <v>13</v>
      </c>
      <c r="B4" s="3">
        <f>SUMIF('Volume Conversion'!$C$3:$C$8,'Volume Charge'!A4,'Volume Conversion'!$H$3:$H$8)</f>
        <v>5872.2</v>
      </c>
      <c r="C4" s="3">
        <v>0</v>
      </c>
      <c r="D4" s="3">
        <f>B4-C4</f>
        <v>5872.2</v>
      </c>
      <c r="E4" s="3">
        <v>500</v>
      </c>
      <c r="F4" s="4">
        <f>ROUNDUP((D4/E4),0)*E4</f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F3" sqref="F3"/>
    </sheetView>
  </sheetViews>
  <sheetFormatPr defaultRowHeight="15" x14ac:dyDescent="0.25"/>
  <cols>
    <col min="1" max="1" width="12.5703125" bestFit="1" customWidth="1"/>
    <col min="2" max="2" width="8.85546875" bestFit="1" customWidth="1"/>
    <col min="3" max="3" width="16" bestFit="1" customWidth="1"/>
    <col min="4" max="4" width="5" bestFit="1" customWidth="1"/>
    <col min="5" max="5" width="15.85546875" bestFit="1" customWidth="1"/>
    <col min="6" max="6" width="16.28515625" bestFit="1" customWidth="1"/>
    <col min="7" max="8" width="10" bestFit="1" customWidth="1"/>
  </cols>
  <sheetData>
    <row r="2" spans="1:8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21</v>
      </c>
      <c r="F2" s="1" t="s">
        <v>19</v>
      </c>
    </row>
    <row r="3" spans="1:8" x14ac:dyDescent="0.25">
      <c r="A3" t="s">
        <v>4</v>
      </c>
      <c r="B3" t="s">
        <v>6</v>
      </c>
      <c r="C3" t="s">
        <v>12</v>
      </c>
      <c r="D3">
        <v>114</v>
      </c>
      <c r="E3" s="3">
        <v>92236.800000000003</v>
      </c>
      <c r="F3" s="3">
        <f>IF(C3='Volume Charge'!A$3,('Volume Charge'!F$3*'Final Charge Unit'!E3/'Volume Charge'!B$3),0)</f>
        <v>91993.951132847375</v>
      </c>
      <c r="G3" s="5"/>
      <c r="H3" s="5"/>
    </row>
    <row r="4" spans="1:8" x14ac:dyDescent="0.25">
      <c r="A4" t="s">
        <v>4</v>
      </c>
      <c r="B4" t="s">
        <v>7</v>
      </c>
      <c r="C4" t="s">
        <v>12</v>
      </c>
      <c r="D4">
        <v>60</v>
      </c>
      <c r="E4" s="3">
        <v>16100.4</v>
      </c>
      <c r="F4" s="3">
        <f>IF(C4='Volume Charge'!A$3,('Volume Charge'!F$3*'Final Charge Unit'!E4/'Volume Charge'!B$3),0)</f>
        <v>16058.009501839784</v>
      </c>
      <c r="G4" s="5"/>
      <c r="H4" s="5"/>
    </row>
    <row r="5" spans="1:8" x14ac:dyDescent="0.25">
      <c r="A5" t="s">
        <v>4</v>
      </c>
      <c r="B5" t="s">
        <v>6</v>
      </c>
      <c r="C5" t="s">
        <v>12</v>
      </c>
      <c r="D5">
        <v>200</v>
      </c>
      <c r="E5" s="3">
        <v>155808</v>
      </c>
      <c r="F5" s="3">
        <f>IF(C5='Volume Charge'!A$3,('Volume Charge'!F$3*'Final Charge Unit'!E5/'Volume Charge'!B$3),0)</f>
        <v>155397.77548773031</v>
      </c>
      <c r="G5" s="5"/>
      <c r="H5" s="5"/>
    </row>
    <row r="6" spans="1:8" x14ac:dyDescent="0.25">
      <c r="A6" t="s">
        <v>4</v>
      </c>
      <c r="B6" t="s">
        <v>6</v>
      </c>
      <c r="C6" t="s">
        <v>12</v>
      </c>
      <c r="D6">
        <v>450</v>
      </c>
      <c r="E6" s="3">
        <v>138813.6</v>
      </c>
      <c r="F6" s="3">
        <f>IF(C6='Volume Charge'!A$3,('Volume Charge'!F$3*'Final Charge Unit'!E6/'Volume Charge'!B$3),0)</f>
        <v>138448.11978488654</v>
      </c>
      <c r="G6" s="5"/>
      <c r="H6" s="5"/>
    </row>
    <row r="7" spans="1:8" x14ac:dyDescent="0.25">
      <c r="A7" t="s">
        <v>4</v>
      </c>
      <c r="B7" t="s">
        <v>6</v>
      </c>
      <c r="C7" t="s">
        <v>13</v>
      </c>
      <c r="D7">
        <v>200</v>
      </c>
      <c r="E7" s="3">
        <v>24111</v>
      </c>
      <c r="F7" s="3">
        <f>IF(C7='Volume Charge'!A$4,('Volume Charge'!F$4*'Final Charge Unit'!E7/'Volume Charge'!B$4),0)</f>
        <v>24635.741289465619</v>
      </c>
      <c r="G7" s="5"/>
    </row>
    <row r="8" spans="1:8" x14ac:dyDescent="0.25">
      <c r="A8" t="s">
        <v>4</v>
      </c>
      <c r="B8" t="s">
        <v>7</v>
      </c>
      <c r="C8" t="s">
        <v>13</v>
      </c>
      <c r="D8">
        <v>100</v>
      </c>
      <c r="E8" s="3">
        <v>10500</v>
      </c>
      <c r="F8" s="3">
        <f>IF(C8='Volume Charge'!A$4,('Volume Charge'!F$4*'Final Charge Unit'!E8/'Volume Charge'!B$4),0)</f>
        <v>10728.517421068766</v>
      </c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 Conversion</vt:lpstr>
      <vt:lpstr>Volume Charge</vt:lpstr>
      <vt:lpstr>Final Charge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2020-05-09T10:55:07Z</dcterms:modified>
</cp:coreProperties>
</file>