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igital Code\stat code\"/>
    </mc:Choice>
  </mc:AlternateContent>
  <xr:revisionPtr revIDLastSave="0" documentId="13_ncr:1_{99F034FC-64EA-4758-8DB9-183AF291CC3C}" xr6:coauthVersionLast="47" xr6:coauthVersionMax="47" xr10:uidLastSave="{00000000-0000-0000-0000-000000000000}"/>
  <bookViews>
    <workbookView xWindow="-108" yWindow="-108" windowWidth="23256" windowHeight="12576" firstSheet="4" activeTab="5" xr2:uid="{00000000-000D-0000-FFFF-FFFF00000000}"/>
  </bookViews>
  <sheets>
    <sheet name="ВтАХ" sheetId="2" r:id="rId1"/>
    <sheet name="тест1&amp;2" sheetId="1" r:id="rId2"/>
    <sheet name="тест3" sheetId="3" r:id="rId3"/>
    <sheet name="тест4и5(Катков)" sheetId="4" r:id="rId4"/>
    <sheet name="фин4и5" sheetId="5" r:id="rId5"/>
    <sheet name="YLR 600" sheetId="6" r:id="rId6"/>
    <sheet name="YLR 1000" sheetId="7" r:id="rId7"/>
    <sheet name="YLR 1000(100) + ГВГ" sheetId="8" r:id="rId8"/>
    <sheet name="YLR 1000(60)" sheetId="9" r:id="rId9"/>
    <sheet name="YLR 1000(72)" sheetId="10" r:id="rId10"/>
    <sheet name="YLR 1000 V2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1" l="1"/>
  <c r="A11" i="11"/>
  <c r="A10" i="11"/>
  <c r="A9" i="11"/>
  <c r="A8" i="11"/>
  <c r="A7" i="11"/>
  <c r="A6" i="11"/>
  <c r="A5" i="11"/>
  <c r="A4" i="11"/>
  <c r="A3" i="11"/>
  <c r="A2" i="11"/>
  <c r="P4" i="8" l="1"/>
  <c r="P5" i="8"/>
  <c r="P6" i="8"/>
  <c r="P7" i="8"/>
  <c r="P8" i="8"/>
  <c r="P9" i="8"/>
  <c r="P10" i="8"/>
  <c r="P11" i="8"/>
  <c r="P13" i="8"/>
  <c r="P15" i="8"/>
  <c r="P3" i="8"/>
  <c r="K4" i="8"/>
  <c r="K5" i="8"/>
  <c r="K6" i="8"/>
  <c r="K7" i="8"/>
  <c r="K8" i="8"/>
  <c r="K9" i="8"/>
  <c r="K10" i="8"/>
  <c r="K11" i="8"/>
  <c r="K13" i="8"/>
  <c r="K15" i="8"/>
  <c r="K3" i="8"/>
  <c r="O13" i="8"/>
  <c r="O4" i="8"/>
  <c r="O5" i="8"/>
  <c r="O6" i="8"/>
  <c r="O7" i="8"/>
  <c r="O8" i="8"/>
  <c r="O9" i="8"/>
  <c r="O10" i="8"/>
  <c r="O11" i="8"/>
  <c r="O15" i="8"/>
  <c r="O3" i="8"/>
  <c r="J4" i="8"/>
  <c r="J5" i="8"/>
  <c r="J6" i="8"/>
  <c r="J7" i="8"/>
  <c r="J8" i="8"/>
  <c r="J9" i="8"/>
  <c r="J10" i="8"/>
  <c r="J11" i="8"/>
  <c r="J13" i="8"/>
  <c r="J15" i="8"/>
  <c r="J3" i="8"/>
  <c r="B3" i="10" l="1"/>
  <c r="B4" i="10"/>
  <c r="B5" i="10"/>
  <c r="B6" i="10"/>
  <c r="B7" i="10"/>
  <c r="B2" i="10"/>
  <c r="B3" i="9"/>
  <c r="B4" i="9"/>
  <c r="B5" i="9"/>
  <c r="B6" i="9"/>
  <c r="B2" i="9"/>
  <c r="B4" i="8"/>
  <c r="B5" i="8"/>
  <c r="B6" i="8"/>
  <c r="B7" i="8"/>
  <c r="B8" i="8"/>
  <c r="B9" i="8"/>
  <c r="B10" i="8"/>
  <c r="B11" i="8"/>
  <c r="B12" i="8"/>
  <c r="B13" i="8"/>
  <c r="B14" i="8"/>
  <c r="B15" i="8"/>
  <c r="B3" i="8"/>
  <c r="C20" i="7"/>
  <c r="C21" i="7"/>
  <c r="C22" i="7"/>
  <c r="C23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F20" i="10"/>
  <c r="D15" i="8"/>
  <c r="D14" i="8"/>
  <c r="D13" i="8"/>
  <c r="D12" i="8"/>
  <c r="D11" i="8"/>
  <c r="D10" i="8"/>
  <c r="D9" i="8"/>
  <c r="D8" i="8"/>
  <c r="D7" i="8"/>
  <c r="D6" i="8"/>
  <c r="D5" i="8"/>
  <c r="D4" i="8"/>
  <c r="A4" i="6" l="1"/>
  <c r="A5" i="6"/>
  <c r="A6" i="6"/>
  <c r="A7" i="6"/>
  <c r="A8" i="6"/>
  <c r="A9" i="6"/>
  <c r="A10" i="6"/>
  <c r="A11" i="6"/>
  <c r="A12" i="6"/>
  <c r="A13" i="6"/>
  <c r="A3" i="6"/>
  <c r="B4" i="4" l="1"/>
  <c r="H10" i="4" s="1"/>
  <c r="J10" i="4" s="1"/>
  <c r="B4" i="1"/>
  <c r="G8" i="1"/>
  <c r="G18" i="4" l="1"/>
  <c r="G22" i="4"/>
  <c r="I22" i="4" s="1"/>
  <c r="G19" i="4"/>
  <c r="I19" i="4" s="1"/>
  <c r="H22" i="4"/>
  <c r="J22" i="4" s="1"/>
  <c r="H19" i="4"/>
  <c r="H18" i="4"/>
  <c r="H33" i="4"/>
  <c r="H32" i="4"/>
  <c r="H21" i="4"/>
  <c r="H31" i="4"/>
  <c r="G21" i="4"/>
  <c r="I21" i="4" s="1"/>
  <c r="H35" i="4"/>
  <c r="J35" i="4" s="1"/>
  <c r="G9" i="4"/>
  <c r="G20" i="4"/>
  <c r="I20" i="4" s="1"/>
  <c r="H20" i="4"/>
  <c r="H34" i="4"/>
  <c r="G31" i="4"/>
  <c r="H11" i="4"/>
  <c r="J11" i="4" s="1"/>
  <c r="H12" i="4"/>
  <c r="J12" i="4" s="1"/>
  <c r="H9" i="4"/>
  <c r="G34" i="4"/>
  <c r="I34" i="4" s="1"/>
  <c r="G35" i="4"/>
  <c r="I35" i="4" s="1"/>
  <c r="G32" i="4"/>
  <c r="I32" i="4" s="1"/>
  <c r="G13" i="4"/>
  <c r="I13" i="4" s="1"/>
  <c r="G10" i="4"/>
  <c r="I10" i="4" s="1"/>
  <c r="G33" i="4"/>
  <c r="I33" i="4" s="1"/>
  <c r="G11" i="4"/>
  <c r="I11" i="4" s="1"/>
  <c r="G12" i="4"/>
  <c r="I12" i="4" s="1"/>
  <c r="H13" i="4"/>
  <c r="J13" i="4" s="1"/>
  <c r="E4" i="2"/>
  <c r="G20" i="1" l="1"/>
  <c r="G17" i="1" l="1"/>
  <c r="I17" i="1" s="1"/>
  <c r="G16" i="1"/>
  <c r="H20" i="1"/>
  <c r="J20" i="1" s="1"/>
  <c r="I20" i="1"/>
  <c r="G19" i="1"/>
  <c r="I19" i="1" s="1"/>
  <c r="G18" i="1"/>
  <c r="I18" i="1" s="1"/>
  <c r="H16" i="1"/>
  <c r="H8" i="1"/>
  <c r="H10" i="1"/>
  <c r="J10" i="1" s="1"/>
  <c r="H11" i="1"/>
  <c r="J11" i="1" s="1"/>
  <c r="H12" i="1"/>
  <c r="J12" i="1" s="1"/>
  <c r="G9" i="1"/>
  <c r="I9" i="1" s="1"/>
  <c r="G10" i="1"/>
  <c r="I10" i="1" s="1"/>
  <c r="G11" i="1"/>
  <c r="I11" i="1" s="1"/>
</calcChain>
</file>

<file path=xl/sharedStrings.xml><?xml version="1.0" encoding="utf-8"?>
<sst xmlns="http://schemas.openxmlformats.org/spreadsheetml/2006/main" count="195" uniqueCount="62">
  <si>
    <t>30,01,2024</t>
  </si>
  <si>
    <t>без лака</t>
  </si>
  <si>
    <t>с лаком</t>
  </si>
  <si>
    <t>накачка</t>
  </si>
  <si>
    <t>преобразованное, Вт</t>
  </si>
  <si>
    <t>непоглощенное, мВт</t>
  </si>
  <si>
    <t>07,02,2024</t>
  </si>
  <si>
    <t>№</t>
  </si>
  <si>
    <t>Дата</t>
  </si>
  <si>
    <t>D(MM)</t>
  </si>
  <si>
    <t>D(SM)</t>
  </si>
  <si>
    <t>отношение площадей:</t>
  </si>
  <si>
    <t>Pg, мВт</t>
  </si>
  <si>
    <t>непоглощенное, %</t>
  </si>
  <si>
    <t>Пересчитанное</t>
  </si>
  <si>
    <t xml:space="preserve"> </t>
  </si>
  <si>
    <t>Накачка</t>
  </si>
  <si>
    <t>SN</t>
  </si>
  <si>
    <t>ВтВтХ</t>
  </si>
  <si>
    <t>серия 3</t>
  </si>
  <si>
    <t>серия 2</t>
  </si>
  <si>
    <t>серия 1</t>
  </si>
  <si>
    <t>Ppump</t>
  </si>
  <si>
    <t xml:space="preserve"> тонкой части</t>
  </si>
  <si>
    <t>I, %</t>
  </si>
  <si>
    <t>Pout</t>
  </si>
  <si>
    <t>λ</t>
  </si>
  <si>
    <r>
      <rPr>
        <sz val="11"/>
        <color theme="1"/>
        <rFont val="Times New Roman"/>
        <family val="1"/>
        <charset val="204"/>
      </rPr>
      <t>Δλ</t>
    </r>
    <r>
      <rPr>
        <sz val="11"/>
        <color theme="1"/>
        <rFont val="Calibri"/>
        <family val="2"/>
      </rPr>
      <t xml:space="preserve"> 3dB</t>
    </r>
  </si>
  <si>
    <t>Δλ 10dB</t>
  </si>
  <si>
    <t>Tвысвет</t>
  </si>
  <si>
    <t>Тмодуль</t>
  </si>
  <si>
    <t>I, A</t>
  </si>
  <si>
    <t>\\\</t>
  </si>
  <si>
    <t xml:space="preserve">задающий </t>
  </si>
  <si>
    <t>от</t>
  </si>
  <si>
    <t>усилитель</t>
  </si>
  <si>
    <t>5A</t>
  </si>
  <si>
    <t>Imax</t>
  </si>
  <si>
    <t>P</t>
  </si>
  <si>
    <t>535нм</t>
  </si>
  <si>
    <t>1070нм</t>
  </si>
  <si>
    <t>I</t>
  </si>
  <si>
    <t>power loss</t>
  </si>
  <si>
    <t>40 mm</t>
  </si>
  <si>
    <t>эффективность</t>
  </si>
  <si>
    <t>50 мм</t>
  </si>
  <si>
    <t>прирост</t>
  </si>
  <si>
    <t>Ipump</t>
  </si>
  <si>
    <t>Pinner</t>
  </si>
  <si>
    <t>Tmodule</t>
  </si>
  <si>
    <t>PD1</t>
  </si>
  <si>
    <t>PD2</t>
  </si>
  <si>
    <t>PD3</t>
  </si>
  <si>
    <t>PD4</t>
  </si>
  <si>
    <t>A</t>
  </si>
  <si>
    <t>Iin</t>
  </si>
  <si>
    <t>Pout42, Wt</t>
  </si>
  <si>
    <t>Pout56, Wt</t>
  </si>
  <si>
    <t>Pout30</t>
  </si>
  <si>
    <t>Т30</t>
  </si>
  <si>
    <t>T42</t>
  </si>
  <si>
    <t>T56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</si>
</sst>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4" fontId="0" fillId="0" borderId="0" xfId="0" applyNumberFormat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27" xfId="0" applyBorder="1" applyAlignment="1">
      <alignment horizontal="center" vertical="center"/>
    </xf>
    <xf numFmtId="164" fontId="0" fillId="0" borderId="11" xfId="0" applyNumberFormat="1" applyBorder="1"/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16" fontId="0" fillId="0" borderId="0" xfId="0" applyNumberForma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ВтАХ!$C$2</c:f>
              <c:strCache>
                <c:ptCount val="1"/>
                <c:pt idx="0">
                  <c:v>ВтВтХ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4228783902012253E-2"/>
                  <c:y val="-4.3540026246719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ВтАХ!$B$3:$B$10</c:f>
              <c:numCache>
                <c:formatCode>General</c:formatCode>
                <c:ptCount val="8"/>
                <c:pt idx="0">
                  <c:v>5.9</c:v>
                </c:pt>
                <c:pt idx="1">
                  <c:v>18.8</c:v>
                </c:pt>
                <c:pt idx="2">
                  <c:v>32.9</c:v>
                </c:pt>
                <c:pt idx="3">
                  <c:v>46.7</c:v>
                </c:pt>
                <c:pt idx="4">
                  <c:v>60.2</c:v>
                </c:pt>
                <c:pt idx="5">
                  <c:v>74.2</c:v>
                </c:pt>
                <c:pt idx="6">
                  <c:v>87.5</c:v>
                </c:pt>
                <c:pt idx="7">
                  <c:v>99.5</c:v>
                </c:pt>
              </c:numCache>
            </c:numRef>
          </c:xVal>
          <c:yVal>
            <c:numRef>
              <c:f>ВтАХ!$C$3:$C$10</c:f>
              <c:numCache>
                <c:formatCode>General</c:formatCode>
                <c:ptCount val="8"/>
                <c:pt idx="0">
                  <c:v>1.8</c:v>
                </c:pt>
                <c:pt idx="1">
                  <c:v>8.3000000000000007</c:v>
                </c:pt>
                <c:pt idx="2">
                  <c:v>18.8</c:v>
                </c:pt>
                <c:pt idx="3">
                  <c:v>28.6</c:v>
                </c:pt>
                <c:pt idx="4">
                  <c:v>37.9</c:v>
                </c:pt>
                <c:pt idx="5">
                  <c:v>46</c:v>
                </c:pt>
                <c:pt idx="6">
                  <c:v>52.9</c:v>
                </c:pt>
                <c:pt idx="7">
                  <c:v>59.2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7-45E8-9982-F761BECA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98351"/>
        <c:axId val="338796687"/>
      </c:scatterChart>
      <c:valAx>
        <c:axId val="3387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796687"/>
        <c:crosses val="autoZero"/>
        <c:crossBetween val="midCat"/>
      </c:valAx>
      <c:valAx>
        <c:axId val="3387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7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тест3!$B$1</c:f>
              <c:strCache>
                <c:ptCount val="1"/>
                <c:pt idx="0">
                  <c:v>серия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3429571303587"/>
                  <c:y val="9.50207786526684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тест3!$A$2:$A$17</c:f>
              <c:numCache>
                <c:formatCode>General</c:formatCode>
                <c:ptCount val="16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</c:numCache>
            </c:numRef>
          </c:xVal>
          <c:yVal>
            <c:numRef>
              <c:f>тест3!$B$2:$B$10</c:f>
              <c:numCache>
                <c:formatCode>General</c:formatCode>
                <c:ptCount val="9"/>
                <c:pt idx="0">
                  <c:v>47.1</c:v>
                </c:pt>
                <c:pt idx="1">
                  <c:v>163</c:v>
                </c:pt>
                <c:pt idx="2">
                  <c:v>205</c:v>
                </c:pt>
                <c:pt idx="3">
                  <c:v>242</c:v>
                </c:pt>
                <c:pt idx="4">
                  <c:v>284</c:v>
                </c:pt>
                <c:pt idx="5">
                  <c:v>323</c:v>
                </c:pt>
                <c:pt idx="6">
                  <c:v>363</c:v>
                </c:pt>
                <c:pt idx="7">
                  <c:v>405</c:v>
                </c:pt>
                <c:pt idx="8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1-433A-BF63-45BF7F398E6B}"/>
            </c:ext>
          </c:extLst>
        </c:ser>
        <c:ser>
          <c:idx val="1"/>
          <c:order val="1"/>
          <c:tx>
            <c:strRef>
              <c:f>тест3!$C$1</c:f>
              <c:strCache>
                <c:ptCount val="1"/>
                <c:pt idx="0">
                  <c:v>серия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69728783902011"/>
                  <c:y val="0.14362095363079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тест3!$A$9:$A$15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</c:numCache>
            </c:numRef>
          </c:xVal>
          <c:yVal>
            <c:numRef>
              <c:f>тест3!$C$9:$C$15</c:f>
              <c:numCache>
                <c:formatCode>General</c:formatCode>
                <c:ptCount val="7"/>
                <c:pt idx="0">
                  <c:v>403</c:v>
                </c:pt>
                <c:pt idx="1">
                  <c:v>442</c:v>
                </c:pt>
                <c:pt idx="2">
                  <c:v>483</c:v>
                </c:pt>
                <c:pt idx="3">
                  <c:v>522</c:v>
                </c:pt>
                <c:pt idx="4">
                  <c:v>554</c:v>
                </c:pt>
                <c:pt idx="5">
                  <c:v>591</c:v>
                </c:pt>
                <c:pt idx="6">
                  <c:v>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1-433A-BF63-45BF7F398E6B}"/>
            </c:ext>
          </c:extLst>
        </c:ser>
        <c:ser>
          <c:idx val="2"/>
          <c:order val="2"/>
          <c:tx>
            <c:strRef>
              <c:f>тест3!$D$1</c:f>
              <c:strCache>
                <c:ptCount val="1"/>
                <c:pt idx="0">
                  <c:v>серия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14034669280412"/>
                  <c:y val="4.4912510936132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(тест3!$A$12,тест3!$A$14,тест3!$A$15,тест3!$A$16,тест3!$A$17)</c:f>
              <c:numCache>
                <c:formatCode>General</c:formatCode>
                <c:ptCount val="5"/>
                <c:pt idx="0">
                  <c:v>600</c:v>
                </c:pt>
                <c:pt idx="1">
                  <c:v>700</c:v>
                </c:pt>
                <c:pt idx="2">
                  <c:v>750</c:v>
                </c:pt>
                <c:pt idx="3">
                  <c:v>800</c:v>
                </c:pt>
                <c:pt idx="4">
                  <c:v>850</c:v>
                </c:pt>
              </c:numCache>
            </c:numRef>
          </c:xVal>
          <c:yVal>
            <c:numRef>
              <c:f>(тест3!$D$12,тест3!$D$14,тест3!$D$15,тест3!$D$16,тест3!$D$17)</c:f>
              <c:numCache>
                <c:formatCode>General</c:formatCode>
                <c:ptCount val="5"/>
                <c:pt idx="0">
                  <c:v>525</c:v>
                </c:pt>
                <c:pt idx="1">
                  <c:v>600</c:v>
                </c:pt>
                <c:pt idx="2">
                  <c:v>631</c:v>
                </c:pt>
                <c:pt idx="3">
                  <c:v>666</c:v>
                </c:pt>
                <c:pt idx="4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1-433A-BF63-45BF7F39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4592"/>
        <c:axId val="422656256"/>
      </c:scatterChart>
      <c:valAx>
        <c:axId val="4226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656256"/>
        <c:crosses val="autoZero"/>
        <c:crossBetween val="midCat"/>
      </c:valAx>
      <c:valAx>
        <c:axId val="4226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65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'тест4и5(Катков)'!$C$8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008748906386699E-2"/>
                  <c:y val="-6.8044254884806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'тест4и5(Катков)'!$B$9:$B$13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'тест4и5(Катков)'!$C$9:$C$13</c:f>
              <c:numCache>
                <c:formatCode>General</c:formatCode>
                <c:ptCount val="5"/>
                <c:pt idx="0">
                  <c:v>52.2</c:v>
                </c:pt>
                <c:pt idx="1">
                  <c:v>70</c:v>
                </c:pt>
                <c:pt idx="2">
                  <c:v>90.7</c:v>
                </c:pt>
                <c:pt idx="3">
                  <c:v>112</c:v>
                </c:pt>
                <c:pt idx="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A-439F-9182-129617D543E4}"/>
            </c:ext>
          </c:extLst>
        </c:ser>
        <c:ser>
          <c:idx val="1"/>
          <c:order val="1"/>
          <c:tx>
            <c:strRef>
              <c:f>'тест4и5(Катков)'!$D$8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'тест4и5(Катков)'!$B$9:$B$13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'тест4и5(Катков)'!$D$9:$D$13</c:f>
              <c:numCache>
                <c:formatCode>General</c:formatCode>
                <c:ptCount val="5"/>
                <c:pt idx="0">
                  <c:v>50.1</c:v>
                </c:pt>
                <c:pt idx="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A-439F-9182-129617D5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'тест4и5(Катков)'!$C$30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008748906386699E-2"/>
                  <c:y val="-6.8044254884806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'тест4и5(Катков)'!$B$31:$B$35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'тест4и5(Катков)'!$C$31:$C$35</c:f>
              <c:numCache>
                <c:formatCode>General</c:formatCode>
                <c:ptCount val="5"/>
                <c:pt idx="0">
                  <c:v>52.9</c:v>
                </c:pt>
                <c:pt idx="1">
                  <c:v>72</c:v>
                </c:pt>
                <c:pt idx="2">
                  <c:v>94.3</c:v>
                </c:pt>
                <c:pt idx="3">
                  <c:v>116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2AB-96A2-DC9758E31322}"/>
            </c:ext>
          </c:extLst>
        </c:ser>
        <c:ser>
          <c:idx val="1"/>
          <c:order val="1"/>
          <c:tx>
            <c:strRef>
              <c:f>'тест4и5(Катков)'!$D$8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'тест4и5(Катков)'!$B$31:$B$35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'тест4и5(Катков)'!$D$31:$D$35</c:f>
              <c:numCache>
                <c:formatCode>General</c:formatCode>
                <c:ptCount val="5"/>
                <c:pt idx="0">
                  <c:v>50.7</c:v>
                </c:pt>
                <c:pt idx="4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2-42AB-96A2-DC9758E31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'тест4и5(Катков)'!$I$8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'тест4и5(Катков)'!$B$9:$B$13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'тест4и5(Катков)'!$I$9:$I$13</c:f>
              <c:numCache>
                <c:formatCode>0.0</c:formatCode>
                <c:ptCount val="5"/>
                <c:pt idx="1">
                  <c:v>7.2428412698412696</c:v>
                </c:pt>
                <c:pt idx="2">
                  <c:v>4.8917619047619043</c:v>
                </c:pt>
                <c:pt idx="3">
                  <c:v>4.0575079365079363</c:v>
                </c:pt>
                <c:pt idx="4">
                  <c:v>3.5645396825396825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7-4FD2-B23B-E10C6389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'тест4и5(Катков)'!$J$8</c15:sqref>
                        </c15:formulaRef>
                      </c:ext>
                    </c:extLst>
                    <c:strCache>
                      <c:ptCount val="1"/>
                      <c:pt idx="0">
                        <c:v>с лаком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'тест4и5(Катков)'!$B$9:$B$13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'тест4и5(Катков)'!$J$9:$J$13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77-4FD2-B23B-E10C63896E89}"/>
                  </c:ext>
                </c:extLst>
              </c15:ser>
            </c15:filteredScatterSeries>
          </c:ext>
        </c:extLst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'тест4и5(Катков)'!$I$30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'тест4и5(Катков)'!$B$31:$B$35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'тест4и5(Катков)'!$I$31:$I$35</c:f>
              <c:numCache>
                <c:formatCode>0.0</c:formatCode>
                <c:ptCount val="5"/>
                <c:pt idx="1">
                  <c:v>4.0195873015873014</c:v>
                </c:pt>
                <c:pt idx="2">
                  <c:v>3.8299841269841277</c:v>
                </c:pt>
                <c:pt idx="3">
                  <c:v>3.6151005291005287</c:v>
                </c:pt>
                <c:pt idx="4">
                  <c:v>3.4033769841269845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1DC-A48B-F34384D38B9D}"/>
            </c:ext>
          </c:extLst>
        </c:ser>
        <c:ser>
          <c:idx val="1"/>
          <c:order val="1"/>
          <c:tx>
            <c:strRef>
              <c:f>'тест4и5(Катков)'!$J$8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'тест4и5(Катков)'!$B$31:$B$35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'тест4и5(Катков)'!$J$31:$J$35</c:f>
              <c:numCache>
                <c:formatCode>0.0</c:formatCode>
                <c:ptCount val="5"/>
                <c:pt idx="4">
                  <c:v>3.0526111111111112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F-41DC-A48B-F34384D3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'тест4и5(Катков)'!$C$8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008748906386699E-2"/>
                  <c:y val="-6.8044254884806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'тест4и5(Катков)'!$B$18:$B$22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'тест4и5(Катков)'!$C$18:$C$22</c:f>
              <c:numCache>
                <c:formatCode>General</c:formatCode>
                <c:ptCount val="5"/>
                <c:pt idx="0">
                  <c:v>53</c:v>
                </c:pt>
                <c:pt idx="1">
                  <c:v>71.8</c:v>
                </c:pt>
                <c:pt idx="2">
                  <c:v>93.4</c:v>
                </c:pt>
                <c:pt idx="3">
                  <c:v>115</c:v>
                </c:pt>
                <c:pt idx="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2-475D-88FE-B24881B0574B}"/>
            </c:ext>
          </c:extLst>
        </c:ser>
        <c:ser>
          <c:idx val="1"/>
          <c:order val="1"/>
          <c:tx>
            <c:strRef>
              <c:f>'тест4и5(Катков)'!$D$8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'тест4и5(Катков)'!$B$18:$B$22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'тест4и5(Катков)'!$D$18:$D$22</c:f>
              <c:numCache>
                <c:formatCode>General</c:formatCode>
                <c:ptCount val="5"/>
                <c:pt idx="0">
                  <c:v>48.5</c:v>
                </c:pt>
                <c:pt idx="4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2-475D-88FE-B24881B0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'тест4и5(Катков)'!$I$17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'тест4и5(Катков)'!$B$18:$B$22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'тест4и5(Катков)'!$I$18:$I$22</c:f>
              <c:numCache>
                <c:formatCode>0.0</c:formatCode>
                <c:ptCount val="5"/>
                <c:pt idx="1">
                  <c:v>2.6544444444444442</c:v>
                </c:pt>
                <c:pt idx="2">
                  <c:v>2.3889999999999998</c:v>
                </c:pt>
                <c:pt idx="3">
                  <c:v>2.212037037037037</c:v>
                </c:pt>
                <c:pt idx="4">
                  <c:v>2.0571944444444443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4-4309-A94D-A901D2E8872C}"/>
            </c:ext>
          </c:extLst>
        </c:ser>
        <c:ser>
          <c:idx val="1"/>
          <c:order val="1"/>
          <c:tx>
            <c:strRef>
              <c:f>'тест4и5(Катков)'!$J$17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'тест4и5(Катков)'!$B$9:$B$13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'тест4и5(Катков)'!$J$18:$J$22</c:f>
              <c:numCache>
                <c:formatCode>0.0</c:formatCode>
                <c:ptCount val="5"/>
                <c:pt idx="4">
                  <c:v>1.687468253968254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AE4-4309-A94D-A901D2E8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  <c:extLst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757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657261592300964"/>
                  <c:y val="-2.61373578302712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фин4и5!$A$3:$A$29</c:f>
              <c:numCache>
                <c:formatCode>General</c:formatCode>
                <c:ptCount val="27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</c:numCache>
            </c:numRef>
          </c:xVal>
          <c:yVal>
            <c:numRef>
              <c:f>фин4и5!$B$3:$B$29</c:f>
              <c:numCache>
                <c:formatCode>General</c:formatCode>
                <c:ptCount val="27"/>
                <c:pt idx="0">
                  <c:v>46</c:v>
                </c:pt>
                <c:pt idx="1">
                  <c:v>151.69999999999999</c:v>
                </c:pt>
                <c:pt idx="2">
                  <c:v>186.9</c:v>
                </c:pt>
                <c:pt idx="3">
                  <c:v>223.1</c:v>
                </c:pt>
                <c:pt idx="4">
                  <c:v>259.10000000000002</c:v>
                </c:pt>
                <c:pt idx="5">
                  <c:v>292.3</c:v>
                </c:pt>
                <c:pt idx="6">
                  <c:v>334</c:v>
                </c:pt>
                <c:pt idx="7">
                  <c:v>371</c:v>
                </c:pt>
                <c:pt idx="8">
                  <c:v>406</c:v>
                </c:pt>
                <c:pt idx="9">
                  <c:v>442</c:v>
                </c:pt>
                <c:pt idx="10">
                  <c:v>479</c:v>
                </c:pt>
                <c:pt idx="11">
                  <c:v>514</c:v>
                </c:pt>
                <c:pt idx="12">
                  <c:v>550</c:v>
                </c:pt>
                <c:pt idx="13">
                  <c:v>586</c:v>
                </c:pt>
                <c:pt idx="14">
                  <c:v>622</c:v>
                </c:pt>
                <c:pt idx="15">
                  <c:v>658</c:v>
                </c:pt>
                <c:pt idx="16">
                  <c:v>691</c:v>
                </c:pt>
                <c:pt idx="17">
                  <c:v>726</c:v>
                </c:pt>
                <c:pt idx="18">
                  <c:v>763</c:v>
                </c:pt>
                <c:pt idx="19">
                  <c:v>798</c:v>
                </c:pt>
                <c:pt idx="20">
                  <c:v>833</c:v>
                </c:pt>
                <c:pt idx="21">
                  <c:v>870</c:v>
                </c:pt>
                <c:pt idx="22">
                  <c:v>906</c:v>
                </c:pt>
                <c:pt idx="23">
                  <c:v>938</c:v>
                </c:pt>
                <c:pt idx="24">
                  <c:v>978</c:v>
                </c:pt>
                <c:pt idx="25">
                  <c:v>1014</c:v>
                </c:pt>
                <c:pt idx="26">
                  <c:v>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3-4CBF-90D1-1D2898276E3F}"/>
            </c:ext>
          </c:extLst>
        </c:ser>
        <c:ser>
          <c:idx val="1"/>
          <c:order val="1"/>
          <c:tx>
            <c:strRef>
              <c:f>фин4и5!$C$2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фин4и5!$A$3:$A$29</c:f>
              <c:numCache>
                <c:formatCode>General</c:formatCode>
                <c:ptCount val="27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</c:numCache>
            </c:numRef>
          </c:xVal>
          <c:yVal>
            <c:numRef>
              <c:f>фин4и5!$C$3:$C$29</c:f>
              <c:numCache>
                <c:formatCode>General</c:formatCode>
                <c:ptCount val="27"/>
                <c:pt idx="0">
                  <c:v>55</c:v>
                </c:pt>
                <c:pt idx="1">
                  <c:v>151.19999999999999</c:v>
                </c:pt>
                <c:pt idx="4">
                  <c:v>258</c:v>
                </c:pt>
                <c:pt idx="10">
                  <c:v>478</c:v>
                </c:pt>
                <c:pt idx="16">
                  <c:v>695</c:v>
                </c:pt>
                <c:pt idx="17">
                  <c:v>726</c:v>
                </c:pt>
                <c:pt idx="18">
                  <c:v>763</c:v>
                </c:pt>
                <c:pt idx="19">
                  <c:v>798</c:v>
                </c:pt>
                <c:pt idx="20">
                  <c:v>835</c:v>
                </c:pt>
                <c:pt idx="21">
                  <c:v>870</c:v>
                </c:pt>
                <c:pt idx="22">
                  <c:v>906</c:v>
                </c:pt>
                <c:pt idx="23">
                  <c:v>938</c:v>
                </c:pt>
                <c:pt idx="24">
                  <c:v>978</c:v>
                </c:pt>
                <c:pt idx="25">
                  <c:v>1014</c:v>
                </c:pt>
                <c:pt idx="26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3-4CBF-90D1-1D2898276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54272"/>
        <c:axId val="864246368"/>
      </c:scatterChart>
      <c:valAx>
        <c:axId val="86425427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246368"/>
        <c:crosses val="autoZero"/>
        <c:crossBetween val="midCat"/>
        <c:majorUnit val="250"/>
      </c:valAx>
      <c:valAx>
        <c:axId val="864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2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758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657261592300964"/>
                  <c:y val="-2.61373578302712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фин4и5!$E$3:$E$29</c:f>
              <c:numCache>
                <c:formatCode>General</c:formatCode>
                <c:ptCount val="27"/>
                <c:pt idx="0">
                  <c:v>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</c:numCache>
            </c:numRef>
          </c:xVal>
          <c:yVal>
            <c:numRef>
              <c:f>фин4и5!$F$3:$F$29</c:f>
              <c:numCache>
                <c:formatCode>General</c:formatCode>
                <c:ptCount val="27"/>
                <c:pt idx="0">
                  <c:v>47.6</c:v>
                </c:pt>
                <c:pt idx="1">
                  <c:v>158.4</c:v>
                </c:pt>
                <c:pt idx="2">
                  <c:v>196</c:v>
                </c:pt>
                <c:pt idx="3">
                  <c:v>233.5</c:v>
                </c:pt>
                <c:pt idx="4">
                  <c:v>272</c:v>
                </c:pt>
                <c:pt idx="5">
                  <c:v>310</c:v>
                </c:pt>
                <c:pt idx="6">
                  <c:v>349</c:v>
                </c:pt>
                <c:pt idx="7">
                  <c:v>386</c:v>
                </c:pt>
                <c:pt idx="8">
                  <c:v>423</c:v>
                </c:pt>
                <c:pt idx="9">
                  <c:v>461</c:v>
                </c:pt>
                <c:pt idx="10">
                  <c:v>501</c:v>
                </c:pt>
                <c:pt idx="11">
                  <c:v>538</c:v>
                </c:pt>
                <c:pt idx="12">
                  <c:v>573</c:v>
                </c:pt>
                <c:pt idx="13">
                  <c:v>610</c:v>
                </c:pt>
                <c:pt idx="14">
                  <c:v>650</c:v>
                </c:pt>
                <c:pt idx="15">
                  <c:v>686</c:v>
                </c:pt>
                <c:pt idx="16">
                  <c:v>722</c:v>
                </c:pt>
                <c:pt idx="17">
                  <c:v>760</c:v>
                </c:pt>
                <c:pt idx="18">
                  <c:v>798</c:v>
                </c:pt>
                <c:pt idx="19">
                  <c:v>834</c:v>
                </c:pt>
                <c:pt idx="20">
                  <c:v>870</c:v>
                </c:pt>
                <c:pt idx="21">
                  <c:v>906</c:v>
                </c:pt>
                <c:pt idx="22">
                  <c:v>943</c:v>
                </c:pt>
                <c:pt idx="23">
                  <c:v>987</c:v>
                </c:pt>
                <c:pt idx="24">
                  <c:v>1030</c:v>
                </c:pt>
                <c:pt idx="25">
                  <c:v>1067</c:v>
                </c:pt>
                <c:pt idx="26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1-4A07-90DC-D6D5D0754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54272"/>
        <c:axId val="864246368"/>
      </c:scatterChart>
      <c:valAx>
        <c:axId val="864254272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246368"/>
        <c:crosses val="autoZero"/>
        <c:crossBetween val="midCat"/>
        <c:majorUnit val="250"/>
      </c:valAx>
      <c:valAx>
        <c:axId val="8642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2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600'!$C$3:$C$13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55.8</c:v>
                </c:pt>
                <c:pt idx="3">
                  <c:v>121.9</c:v>
                </c:pt>
                <c:pt idx="4">
                  <c:v>190</c:v>
                </c:pt>
                <c:pt idx="5">
                  <c:v>255</c:v>
                </c:pt>
                <c:pt idx="6">
                  <c:v>312</c:v>
                </c:pt>
                <c:pt idx="7">
                  <c:v>390</c:v>
                </c:pt>
                <c:pt idx="8">
                  <c:v>450</c:v>
                </c:pt>
                <c:pt idx="9">
                  <c:v>504</c:v>
                </c:pt>
                <c:pt idx="10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5-4C54-8F07-4E9742A9E073}"/>
            </c:ext>
          </c:extLst>
        </c:ser>
        <c:ser>
          <c:idx val="1"/>
          <c:order val="1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600'!$A$3:$A$14</c:f>
              <c:numCache>
                <c:formatCode>General</c:formatCode>
                <c:ptCount val="12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600'!$K$3:$K$13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65</c:v>
                </c:pt>
                <c:pt idx="3">
                  <c:v>133.1</c:v>
                </c:pt>
                <c:pt idx="4">
                  <c:v>195</c:v>
                </c:pt>
                <c:pt idx="5">
                  <c:v>263</c:v>
                </c:pt>
                <c:pt idx="6">
                  <c:v>327</c:v>
                </c:pt>
                <c:pt idx="7">
                  <c:v>396</c:v>
                </c:pt>
                <c:pt idx="8">
                  <c:v>452</c:v>
                </c:pt>
                <c:pt idx="9">
                  <c:v>520</c:v>
                </c:pt>
                <c:pt idx="10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5-4C54-8F07-4E9742A9E073}"/>
            </c:ext>
          </c:extLst>
        </c:ser>
        <c:ser>
          <c:idx val="2"/>
          <c:order val="2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600'!$S$3:$S$13</c:f>
              <c:numCache>
                <c:formatCode>General</c:formatCode>
                <c:ptCount val="11"/>
                <c:pt idx="0">
                  <c:v>50</c:v>
                </c:pt>
                <c:pt idx="1">
                  <c:v>52.1</c:v>
                </c:pt>
                <c:pt idx="2">
                  <c:v>78</c:v>
                </c:pt>
                <c:pt idx="3">
                  <c:v>143</c:v>
                </c:pt>
                <c:pt idx="4">
                  <c:v>210</c:v>
                </c:pt>
                <c:pt idx="5">
                  <c:v>276</c:v>
                </c:pt>
                <c:pt idx="6">
                  <c:v>340</c:v>
                </c:pt>
                <c:pt idx="7">
                  <c:v>405</c:v>
                </c:pt>
                <c:pt idx="8">
                  <c:v>468</c:v>
                </c:pt>
                <c:pt idx="9">
                  <c:v>532</c:v>
                </c:pt>
                <c:pt idx="10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5-4C54-8F07-4E9742A9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3440"/>
        <c:axId val="468647616"/>
      </c:scatterChart>
      <c:valAx>
        <c:axId val="46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47616"/>
        <c:crosses val="autoZero"/>
        <c:crossBetween val="midCat"/>
      </c:valAx>
      <c:valAx>
        <c:axId val="468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008748906386699E-2"/>
                  <c:y val="-6.8044254884806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'тест1&amp;2'!$C$8:$C$12</c:f>
              <c:numCache>
                <c:formatCode>General</c:formatCode>
                <c:ptCount val="5"/>
                <c:pt idx="0">
                  <c:v>54.2</c:v>
                </c:pt>
                <c:pt idx="1">
                  <c:v>72.7</c:v>
                </c:pt>
                <c:pt idx="2">
                  <c:v>93.7</c:v>
                </c:pt>
                <c:pt idx="3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4-47B1-998A-71B80CFE3BAF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'тест1&amp;2'!$D$8:$D$12</c:f>
              <c:numCache>
                <c:formatCode>General</c:formatCode>
                <c:ptCount val="5"/>
                <c:pt idx="0">
                  <c:v>50.3</c:v>
                </c:pt>
                <c:pt idx="2">
                  <c:v>93</c:v>
                </c:pt>
                <c:pt idx="3">
                  <c:v>115</c:v>
                </c:pt>
                <c:pt idx="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34-47B1-998A-71B80CFE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7316265017818"/>
          <c:y val="5.0925925925925923E-2"/>
          <c:w val="0.84341240721700317"/>
          <c:h val="0.67095654709827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600'!$E$3:$E$13</c:f>
              <c:numCache>
                <c:formatCode>General</c:formatCode>
                <c:ptCount val="11"/>
                <c:pt idx="0">
                  <c:v>0.29099999999999998</c:v>
                </c:pt>
                <c:pt idx="5">
                  <c:v>0.4375</c:v>
                </c:pt>
                <c:pt idx="10">
                  <c:v>0.65359999999999996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3-4F84-BBDC-1AF31F607037}"/>
            </c:ext>
          </c:extLst>
        </c:ser>
        <c:ser>
          <c:idx val="3"/>
          <c:order val="1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600'!$F$3:$F$13</c:f>
              <c:numCache>
                <c:formatCode>General</c:formatCode>
                <c:ptCount val="11"/>
                <c:pt idx="0">
                  <c:v>0.52980000000000005</c:v>
                </c:pt>
                <c:pt idx="5">
                  <c:v>0.99560000000000004</c:v>
                </c:pt>
                <c:pt idx="10">
                  <c:v>1.6333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93-4F84-BBDC-1AF31F607037}"/>
            </c:ext>
          </c:extLst>
        </c:ser>
        <c:ser>
          <c:idx val="1"/>
          <c:order val="2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'YLR 600'!$A$3:$A$14</c:f>
              <c:numCache>
                <c:formatCode>General</c:formatCode>
                <c:ptCount val="12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600'!$M$3:$M$13</c:f>
              <c:numCache>
                <c:formatCode>General</c:formatCode>
                <c:ptCount val="11"/>
                <c:pt idx="0">
                  <c:v>0.39429999999999998</c:v>
                </c:pt>
                <c:pt idx="5">
                  <c:v>0.53569999999999995</c:v>
                </c:pt>
                <c:pt idx="10">
                  <c:v>0.82430000000000003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3-4F84-BBDC-1AF31F607037}"/>
            </c:ext>
          </c:extLst>
        </c:ser>
        <c:ser>
          <c:idx val="4"/>
          <c:order val="3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triang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E93-4F84-BBDC-1AF31F607037}"/>
              </c:ext>
            </c:extLst>
          </c:dPt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600'!$N$3:$N$13</c:f>
              <c:numCache>
                <c:formatCode>General</c:formatCode>
                <c:ptCount val="11"/>
                <c:pt idx="0">
                  <c:v>0.73919999999999997</c:v>
                </c:pt>
                <c:pt idx="5">
                  <c:v>1.2472000000000001</c:v>
                </c:pt>
                <c:pt idx="10">
                  <c:v>2.0529000000000002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93-4F84-BBDC-1AF31F607037}"/>
            </c:ext>
          </c:extLst>
        </c:ser>
        <c:ser>
          <c:idx val="2"/>
          <c:order val="4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600'!$U$3:$U$13</c:f>
              <c:numCache>
                <c:formatCode>General</c:formatCode>
                <c:ptCount val="11"/>
                <c:pt idx="0">
                  <c:v>0.41</c:v>
                </c:pt>
                <c:pt idx="2">
                  <c:v>0.44829999999999998</c:v>
                </c:pt>
                <c:pt idx="4">
                  <c:v>0.60009999999999997</c:v>
                </c:pt>
                <c:pt idx="6">
                  <c:v>0.72629999999999995</c:v>
                </c:pt>
                <c:pt idx="8">
                  <c:v>0.84770000000000001</c:v>
                </c:pt>
                <c:pt idx="10">
                  <c:v>0.94430000000000003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3-4F84-BBDC-1AF31F607037}"/>
            </c:ext>
          </c:extLst>
        </c:ser>
        <c:ser>
          <c:idx val="5"/>
          <c:order val="5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600'!$V$3:$V$13</c:f>
              <c:numCache>
                <c:formatCode>General</c:formatCode>
                <c:ptCount val="11"/>
                <c:pt idx="0">
                  <c:v>0.83160000000000001</c:v>
                </c:pt>
                <c:pt idx="2">
                  <c:v>0.95550000000000002</c:v>
                </c:pt>
                <c:pt idx="4">
                  <c:v>1.3231999999999999</c:v>
                </c:pt>
                <c:pt idx="6">
                  <c:v>1.5907</c:v>
                </c:pt>
                <c:pt idx="8">
                  <c:v>1.9578</c:v>
                </c:pt>
                <c:pt idx="10">
                  <c:v>2.2244999999999999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93-4F84-BBDC-1AF31F607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3440"/>
        <c:axId val="468647616"/>
      </c:scatterChart>
      <c:valAx>
        <c:axId val="46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47616"/>
        <c:crosses val="autoZero"/>
        <c:crossBetween val="midCat"/>
      </c:valAx>
      <c:valAx>
        <c:axId val="468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1108043775264"/>
          <c:y val="4.6296296296296294E-2"/>
          <c:w val="0.86514686826575016"/>
          <c:h val="0.6885258092738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600'!$G$3:$G$13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31.6</c:v>
                </c:pt>
                <c:pt idx="3">
                  <c:v>39</c:v>
                </c:pt>
                <c:pt idx="4">
                  <c:v>41</c:v>
                </c:pt>
                <c:pt idx="5">
                  <c:v>47</c:v>
                </c:pt>
                <c:pt idx="6">
                  <c:v>45</c:v>
                </c:pt>
                <c:pt idx="7">
                  <c:v>50</c:v>
                </c:pt>
                <c:pt idx="8">
                  <c:v>52</c:v>
                </c:pt>
                <c:pt idx="9">
                  <c:v>57.1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C-4D84-9C91-7EDE0578EB04}"/>
            </c:ext>
          </c:extLst>
        </c:ser>
        <c:ser>
          <c:idx val="1"/>
          <c:order val="1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600'!$A$3:$A$14</c:f>
              <c:numCache>
                <c:formatCode>General</c:formatCode>
                <c:ptCount val="12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600'!$O$3:$O$13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41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49</c:v>
                </c:pt>
                <c:pt idx="8">
                  <c:v>50.3</c:v>
                </c:pt>
                <c:pt idx="9">
                  <c:v>52.2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C-4D84-9C91-7EDE0578EB04}"/>
            </c:ext>
          </c:extLst>
        </c:ser>
        <c:ser>
          <c:idx val="2"/>
          <c:order val="2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'YLR 600'!$A$3:$A$13</c:f>
              <c:numCache>
                <c:formatCode>General</c:formatCode>
                <c:ptCount val="11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2.1</c:v>
                </c:pt>
                <c:pt idx="4">
                  <c:v>2.8000000000000003</c:v>
                </c:pt>
                <c:pt idx="5">
                  <c:v>3.5</c:v>
                </c:pt>
                <c:pt idx="6">
                  <c:v>4.2</c:v>
                </c:pt>
                <c:pt idx="7">
                  <c:v>4.8999999999999995</c:v>
                </c:pt>
                <c:pt idx="8">
                  <c:v>5.6000000000000005</c:v>
                </c:pt>
                <c:pt idx="9">
                  <c:v>6.3</c:v>
                </c:pt>
                <c:pt idx="10">
                  <c:v>7</c:v>
                </c:pt>
              </c:numCache>
            </c:numRef>
          </c:xVal>
          <c:yVal>
            <c:numRef>
              <c:f>'YLR 600'!$W$3:$W$13</c:f>
              <c:numCache>
                <c:formatCode>General</c:formatCode>
                <c:ptCount val="11"/>
                <c:pt idx="0">
                  <c:v>33.700000000000003</c:v>
                </c:pt>
                <c:pt idx="1">
                  <c:v>33</c:v>
                </c:pt>
                <c:pt idx="2">
                  <c:v>36.6</c:v>
                </c:pt>
                <c:pt idx="3">
                  <c:v>40.9</c:v>
                </c:pt>
                <c:pt idx="4">
                  <c:v>43.8</c:v>
                </c:pt>
                <c:pt idx="5">
                  <c:v>48</c:v>
                </c:pt>
                <c:pt idx="6">
                  <c:v>49</c:v>
                </c:pt>
                <c:pt idx="7">
                  <c:v>50.3</c:v>
                </c:pt>
                <c:pt idx="8">
                  <c:v>53.5</c:v>
                </c:pt>
                <c:pt idx="9">
                  <c:v>54</c:v>
                </c:pt>
                <c:pt idx="10">
                  <c:v>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C-4D84-9C91-7EDE057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3440"/>
        <c:axId val="468647616"/>
      </c:scatterChart>
      <c:valAx>
        <c:axId val="46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47616"/>
        <c:crosses val="autoZero"/>
        <c:crossBetween val="midCat"/>
      </c:valAx>
      <c:valAx>
        <c:axId val="468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</a:t>
                </a:r>
                <a:r>
                  <a:rPr lang="ru-RU" baseline="0"/>
                  <a:t> высвета, </a:t>
                </a:r>
                <a:r>
                  <a:rPr lang="ru-RU" sz="1000" b="0" i="0" u="none" strike="noStrike" baseline="0">
                    <a:effectLst/>
                  </a:rPr>
                  <a:t>°</a:t>
                </a:r>
                <a:r>
                  <a:rPr lang="ru-RU" baseline="0"/>
                  <a:t>С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7316265017818"/>
          <c:y val="5.0925925925925923E-2"/>
          <c:w val="0.84341240721700317"/>
          <c:h val="0.67095654709827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600'!$C$3:$C$13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55.8</c:v>
                </c:pt>
                <c:pt idx="3">
                  <c:v>121.9</c:v>
                </c:pt>
                <c:pt idx="4">
                  <c:v>190</c:v>
                </c:pt>
                <c:pt idx="5">
                  <c:v>255</c:v>
                </c:pt>
                <c:pt idx="6">
                  <c:v>312</c:v>
                </c:pt>
                <c:pt idx="7">
                  <c:v>390</c:v>
                </c:pt>
                <c:pt idx="8">
                  <c:v>450</c:v>
                </c:pt>
                <c:pt idx="9">
                  <c:v>504</c:v>
                </c:pt>
                <c:pt idx="10">
                  <c:v>560</c:v>
                </c:pt>
              </c:numCache>
            </c:numRef>
          </c:xVal>
          <c:yVal>
            <c:numRef>
              <c:f>'YLR 600'!$E$3:$E$13</c:f>
              <c:numCache>
                <c:formatCode>General</c:formatCode>
                <c:ptCount val="11"/>
                <c:pt idx="0">
                  <c:v>0.29099999999999998</c:v>
                </c:pt>
                <c:pt idx="5">
                  <c:v>0.4375</c:v>
                </c:pt>
                <c:pt idx="10">
                  <c:v>0.65359999999999996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9-4EFD-9CF7-FDD54EAEF963}"/>
            </c:ext>
          </c:extLst>
        </c:ser>
        <c:ser>
          <c:idx val="3"/>
          <c:order val="1"/>
          <c:tx>
            <c:strRef>
              <c:f>'YLR 600'!$B$1</c:f>
              <c:strCache>
                <c:ptCount val="1"/>
                <c:pt idx="0">
                  <c:v>30.2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'YLR 600'!$C$3:$C$13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55.8</c:v>
                </c:pt>
                <c:pt idx="3">
                  <c:v>121.9</c:v>
                </c:pt>
                <c:pt idx="4">
                  <c:v>190</c:v>
                </c:pt>
                <c:pt idx="5">
                  <c:v>255</c:v>
                </c:pt>
                <c:pt idx="6">
                  <c:v>312</c:v>
                </c:pt>
                <c:pt idx="7">
                  <c:v>390</c:v>
                </c:pt>
                <c:pt idx="8">
                  <c:v>450</c:v>
                </c:pt>
                <c:pt idx="9">
                  <c:v>504</c:v>
                </c:pt>
                <c:pt idx="10">
                  <c:v>560</c:v>
                </c:pt>
              </c:numCache>
            </c:numRef>
          </c:xVal>
          <c:yVal>
            <c:numRef>
              <c:f>'YLR 600'!$F$3:$F$13</c:f>
              <c:numCache>
                <c:formatCode>General</c:formatCode>
                <c:ptCount val="11"/>
                <c:pt idx="0">
                  <c:v>0.52980000000000005</c:v>
                </c:pt>
                <c:pt idx="5">
                  <c:v>0.99560000000000004</c:v>
                </c:pt>
                <c:pt idx="10">
                  <c:v>1.6333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9-4EFD-9CF7-FDD54EAEF963}"/>
            </c:ext>
          </c:extLst>
        </c:ser>
        <c:ser>
          <c:idx val="1"/>
          <c:order val="2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'YLR 600'!$K$3:$K$13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65</c:v>
                </c:pt>
                <c:pt idx="3">
                  <c:v>133.1</c:v>
                </c:pt>
                <c:pt idx="4">
                  <c:v>195</c:v>
                </c:pt>
                <c:pt idx="5">
                  <c:v>263</c:v>
                </c:pt>
                <c:pt idx="6">
                  <c:v>327</c:v>
                </c:pt>
                <c:pt idx="7">
                  <c:v>396</c:v>
                </c:pt>
                <c:pt idx="8">
                  <c:v>452</c:v>
                </c:pt>
                <c:pt idx="9">
                  <c:v>520</c:v>
                </c:pt>
                <c:pt idx="10">
                  <c:v>584</c:v>
                </c:pt>
              </c:numCache>
            </c:numRef>
          </c:xVal>
          <c:yVal>
            <c:numRef>
              <c:f>'YLR 600'!$M$3:$M$13</c:f>
              <c:numCache>
                <c:formatCode>General</c:formatCode>
                <c:ptCount val="11"/>
                <c:pt idx="0">
                  <c:v>0.39429999999999998</c:v>
                </c:pt>
                <c:pt idx="5">
                  <c:v>0.53569999999999995</c:v>
                </c:pt>
                <c:pt idx="10">
                  <c:v>0.82430000000000003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9-4EFD-9CF7-FDD54EAEF963}"/>
            </c:ext>
          </c:extLst>
        </c:ser>
        <c:ser>
          <c:idx val="4"/>
          <c:order val="3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triang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569-4EFD-9CF7-FDD54EAEF963}"/>
              </c:ext>
            </c:extLst>
          </c:dPt>
          <c:xVal>
            <c:numRef>
              <c:f>'YLR 600'!$K$3:$K$13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65</c:v>
                </c:pt>
                <c:pt idx="3">
                  <c:v>133.1</c:v>
                </c:pt>
                <c:pt idx="4">
                  <c:v>195</c:v>
                </c:pt>
                <c:pt idx="5">
                  <c:v>263</c:v>
                </c:pt>
                <c:pt idx="6">
                  <c:v>327</c:v>
                </c:pt>
                <c:pt idx="7">
                  <c:v>396</c:v>
                </c:pt>
                <c:pt idx="8">
                  <c:v>452</c:v>
                </c:pt>
                <c:pt idx="9">
                  <c:v>520</c:v>
                </c:pt>
                <c:pt idx="10">
                  <c:v>584</c:v>
                </c:pt>
              </c:numCache>
            </c:numRef>
          </c:xVal>
          <c:yVal>
            <c:numRef>
              <c:f>'YLR 600'!$N$3:$N$13</c:f>
              <c:numCache>
                <c:formatCode>General</c:formatCode>
                <c:ptCount val="11"/>
                <c:pt idx="0">
                  <c:v>0.73919999999999997</c:v>
                </c:pt>
                <c:pt idx="5">
                  <c:v>1.2472000000000001</c:v>
                </c:pt>
                <c:pt idx="10">
                  <c:v>2.0529000000000002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9-4EFD-9CF7-FDD54EAEF963}"/>
            </c:ext>
          </c:extLst>
        </c:ser>
        <c:ser>
          <c:idx val="2"/>
          <c:order val="4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'YLR 600'!$S$3:$S$13</c:f>
              <c:numCache>
                <c:formatCode>General</c:formatCode>
                <c:ptCount val="11"/>
                <c:pt idx="0">
                  <c:v>50</c:v>
                </c:pt>
                <c:pt idx="1">
                  <c:v>52.1</c:v>
                </c:pt>
                <c:pt idx="2">
                  <c:v>78</c:v>
                </c:pt>
                <c:pt idx="3">
                  <c:v>143</c:v>
                </c:pt>
                <c:pt idx="4">
                  <c:v>210</c:v>
                </c:pt>
                <c:pt idx="5">
                  <c:v>276</c:v>
                </c:pt>
                <c:pt idx="6">
                  <c:v>340</c:v>
                </c:pt>
                <c:pt idx="7">
                  <c:v>405</c:v>
                </c:pt>
                <c:pt idx="8">
                  <c:v>468</c:v>
                </c:pt>
                <c:pt idx="9">
                  <c:v>532</c:v>
                </c:pt>
                <c:pt idx="10">
                  <c:v>592</c:v>
                </c:pt>
              </c:numCache>
            </c:numRef>
          </c:xVal>
          <c:yVal>
            <c:numRef>
              <c:f>'YLR 600'!$U$3:$U$13</c:f>
              <c:numCache>
                <c:formatCode>General</c:formatCode>
                <c:ptCount val="11"/>
                <c:pt idx="0">
                  <c:v>0.41</c:v>
                </c:pt>
                <c:pt idx="2">
                  <c:v>0.44829999999999998</c:v>
                </c:pt>
                <c:pt idx="4">
                  <c:v>0.60009999999999997</c:v>
                </c:pt>
                <c:pt idx="6">
                  <c:v>0.72629999999999995</c:v>
                </c:pt>
                <c:pt idx="8">
                  <c:v>0.84770000000000001</c:v>
                </c:pt>
                <c:pt idx="10">
                  <c:v>0.94430000000000003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9-4EFD-9CF7-FDD54EAEF963}"/>
            </c:ext>
          </c:extLst>
        </c:ser>
        <c:ser>
          <c:idx val="5"/>
          <c:order val="5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'YLR 600'!$S$3:$S$13</c:f>
              <c:numCache>
                <c:formatCode>General</c:formatCode>
                <c:ptCount val="11"/>
                <c:pt idx="0">
                  <c:v>50</c:v>
                </c:pt>
                <c:pt idx="1">
                  <c:v>52.1</c:v>
                </c:pt>
                <c:pt idx="2">
                  <c:v>78</c:v>
                </c:pt>
                <c:pt idx="3">
                  <c:v>143</c:v>
                </c:pt>
                <c:pt idx="4">
                  <c:v>210</c:v>
                </c:pt>
                <c:pt idx="5">
                  <c:v>276</c:v>
                </c:pt>
                <c:pt idx="6">
                  <c:v>340</c:v>
                </c:pt>
                <c:pt idx="7">
                  <c:v>405</c:v>
                </c:pt>
                <c:pt idx="8">
                  <c:v>468</c:v>
                </c:pt>
                <c:pt idx="9">
                  <c:v>532</c:v>
                </c:pt>
                <c:pt idx="10">
                  <c:v>592</c:v>
                </c:pt>
              </c:numCache>
            </c:numRef>
          </c:xVal>
          <c:yVal>
            <c:numRef>
              <c:f>'YLR 600'!$V$3:$V$13</c:f>
              <c:numCache>
                <c:formatCode>General</c:formatCode>
                <c:ptCount val="11"/>
                <c:pt idx="0">
                  <c:v>0.83160000000000001</c:v>
                </c:pt>
                <c:pt idx="2">
                  <c:v>0.95550000000000002</c:v>
                </c:pt>
                <c:pt idx="4">
                  <c:v>1.3231999999999999</c:v>
                </c:pt>
                <c:pt idx="6">
                  <c:v>1.5907</c:v>
                </c:pt>
                <c:pt idx="8">
                  <c:v>1.9578</c:v>
                </c:pt>
                <c:pt idx="10">
                  <c:v>2.2244999999999999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9-4EFD-9CF7-FDD54EAEF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3440"/>
        <c:axId val="468647616"/>
      </c:scatterChart>
      <c:valAx>
        <c:axId val="46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47616"/>
        <c:crosses val="autoZero"/>
        <c:crossBetween val="midCat"/>
      </c:valAx>
      <c:valAx>
        <c:axId val="468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1108043775264"/>
          <c:y val="4.6296296296296294E-2"/>
          <c:w val="0.86514686826575016"/>
          <c:h val="0.68852580927384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600'!$B$1</c:f>
              <c:strCache>
                <c:ptCount val="1"/>
                <c:pt idx="0">
                  <c:v>30,2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600'!$C$3:$C$13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55.8</c:v>
                </c:pt>
                <c:pt idx="3">
                  <c:v>121.9</c:v>
                </c:pt>
                <c:pt idx="4">
                  <c:v>190</c:v>
                </c:pt>
                <c:pt idx="5">
                  <c:v>255</c:v>
                </c:pt>
                <c:pt idx="6">
                  <c:v>312</c:v>
                </c:pt>
                <c:pt idx="7">
                  <c:v>390</c:v>
                </c:pt>
                <c:pt idx="8">
                  <c:v>450</c:v>
                </c:pt>
                <c:pt idx="9">
                  <c:v>504</c:v>
                </c:pt>
                <c:pt idx="10">
                  <c:v>560</c:v>
                </c:pt>
              </c:numCache>
            </c:numRef>
          </c:xVal>
          <c:yVal>
            <c:numRef>
              <c:f>'YLR 600'!$G$3:$G$13</c:f>
              <c:numCache>
                <c:formatCode>General</c:formatCode>
                <c:ptCount val="11"/>
                <c:pt idx="0">
                  <c:v>26</c:v>
                </c:pt>
                <c:pt idx="1">
                  <c:v>26</c:v>
                </c:pt>
                <c:pt idx="2">
                  <c:v>31.6</c:v>
                </c:pt>
                <c:pt idx="3">
                  <c:v>39</c:v>
                </c:pt>
                <c:pt idx="4">
                  <c:v>41</c:v>
                </c:pt>
                <c:pt idx="5">
                  <c:v>47</c:v>
                </c:pt>
                <c:pt idx="6">
                  <c:v>45</c:v>
                </c:pt>
                <c:pt idx="7">
                  <c:v>50</c:v>
                </c:pt>
                <c:pt idx="8">
                  <c:v>52</c:v>
                </c:pt>
                <c:pt idx="9">
                  <c:v>57.1</c:v>
                </c:pt>
                <c:pt idx="10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B-4855-9D20-DB31B40AE0F6}"/>
            </c:ext>
          </c:extLst>
        </c:ser>
        <c:ser>
          <c:idx val="1"/>
          <c:order val="1"/>
          <c:tx>
            <c:strRef>
              <c:f>'YLR 600'!$J$1</c:f>
              <c:strCache>
                <c:ptCount val="1"/>
                <c:pt idx="0">
                  <c:v>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600'!$K$3:$K$13</c:f>
              <c:numCache>
                <c:formatCode>General</c:formatCode>
                <c:ptCount val="11"/>
                <c:pt idx="0">
                  <c:v>40</c:v>
                </c:pt>
                <c:pt idx="1">
                  <c:v>40</c:v>
                </c:pt>
                <c:pt idx="2">
                  <c:v>65</c:v>
                </c:pt>
                <c:pt idx="3">
                  <c:v>133.1</c:v>
                </c:pt>
                <c:pt idx="4">
                  <c:v>195</c:v>
                </c:pt>
                <c:pt idx="5">
                  <c:v>263</c:v>
                </c:pt>
                <c:pt idx="6">
                  <c:v>327</c:v>
                </c:pt>
                <c:pt idx="7">
                  <c:v>396</c:v>
                </c:pt>
                <c:pt idx="8">
                  <c:v>452</c:v>
                </c:pt>
                <c:pt idx="9">
                  <c:v>520</c:v>
                </c:pt>
                <c:pt idx="10">
                  <c:v>584</c:v>
                </c:pt>
              </c:numCache>
            </c:numRef>
          </c:xVal>
          <c:yVal>
            <c:numRef>
              <c:f>'YLR 600'!$O$3:$O$13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41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49</c:v>
                </c:pt>
                <c:pt idx="8">
                  <c:v>50.3</c:v>
                </c:pt>
                <c:pt idx="9">
                  <c:v>52.2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B-4855-9D20-DB31B40AE0F6}"/>
            </c:ext>
          </c:extLst>
        </c:ser>
        <c:ser>
          <c:idx val="2"/>
          <c:order val="2"/>
          <c:tx>
            <c:strRef>
              <c:f>'YLR 600'!$R$1</c:f>
              <c:strCache>
                <c:ptCount val="1"/>
                <c:pt idx="0">
                  <c:v>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'YLR 600'!$S$3:$S$13</c:f>
              <c:numCache>
                <c:formatCode>General</c:formatCode>
                <c:ptCount val="11"/>
                <c:pt idx="0">
                  <c:v>50</c:v>
                </c:pt>
                <c:pt idx="1">
                  <c:v>52.1</c:v>
                </c:pt>
                <c:pt idx="2">
                  <c:v>78</c:v>
                </c:pt>
                <c:pt idx="3">
                  <c:v>143</c:v>
                </c:pt>
                <c:pt idx="4">
                  <c:v>210</c:v>
                </c:pt>
                <c:pt idx="5">
                  <c:v>276</c:v>
                </c:pt>
                <c:pt idx="6">
                  <c:v>340</c:v>
                </c:pt>
                <c:pt idx="7">
                  <c:v>405</c:v>
                </c:pt>
                <c:pt idx="8">
                  <c:v>468</c:v>
                </c:pt>
                <c:pt idx="9">
                  <c:v>532</c:v>
                </c:pt>
                <c:pt idx="10">
                  <c:v>592</c:v>
                </c:pt>
              </c:numCache>
            </c:numRef>
          </c:xVal>
          <c:yVal>
            <c:numRef>
              <c:f>'YLR 600'!$W$3:$W$13</c:f>
              <c:numCache>
                <c:formatCode>General</c:formatCode>
                <c:ptCount val="11"/>
                <c:pt idx="0">
                  <c:v>33.700000000000003</c:v>
                </c:pt>
                <c:pt idx="1">
                  <c:v>33</c:v>
                </c:pt>
                <c:pt idx="2">
                  <c:v>36.6</c:v>
                </c:pt>
                <c:pt idx="3">
                  <c:v>40.9</c:v>
                </c:pt>
                <c:pt idx="4">
                  <c:v>43.8</c:v>
                </c:pt>
                <c:pt idx="5">
                  <c:v>48</c:v>
                </c:pt>
                <c:pt idx="6">
                  <c:v>49</c:v>
                </c:pt>
                <c:pt idx="7">
                  <c:v>50.3</c:v>
                </c:pt>
                <c:pt idx="8">
                  <c:v>53.5</c:v>
                </c:pt>
                <c:pt idx="9">
                  <c:v>54</c:v>
                </c:pt>
                <c:pt idx="10">
                  <c:v>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8B-4855-9D20-DB31B40A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53440"/>
        <c:axId val="468647616"/>
      </c:scatterChart>
      <c:valAx>
        <c:axId val="4686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47616"/>
        <c:crosses val="autoZero"/>
        <c:crossBetween val="midCat"/>
      </c:valAx>
      <c:valAx>
        <c:axId val="4686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</a:t>
                </a:r>
                <a:r>
                  <a:rPr lang="ru-RU" baseline="0"/>
                  <a:t> высвета, </a:t>
                </a:r>
                <a:r>
                  <a:rPr lang="ru-RU" sz="1000" b="0" i="0" u="none" strike="noStrike" baseline="0">
                    <a:effectLst/>
                  </a:rPr>
                  <a:t>°</a:t>
                </a:r>
                <a:r>
                  <a:rPr lang="ru-RU" baseline="0"/>
                  <a:t>С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6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'YLR 1000'!$D$1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907195975503063"/>
                  <c:y val="0.15277777777777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1000'!$C$4:$C$23</c:f>
              <c:numCache>
                <c:formatCode>General</c:formatCode>
                <c:ptCount val="20"/>
                <c:pt idx="0">
                  <c:v>1.4</c:v>
                </c:pt>
                <c:pt idx="1">
                  <c:v>2.1</c:v>
                </c:pt>
                <c:pt idx="2">
                  <c:v>2.8</c:v>
                </c:pt>
                <c:pt idx="3">
                  <c:v>3.5</c:v>
                </c:pt>
                <c:pt idx="4">
                  <c:v>4.2</c:v>
                </c:pt>
                <c:pt idx="5">
                  <c:v>4.9000000000000004</c:v>
                </c:pt>
                <c:pt idx="6">
                  <c:v>5.6</c:v>
                </c:pt>
                <c:pt idx="7">
                  <c:v>6.3</c:v>
                </c:pt>
                <c:pt idx="8">
                  <c:v>7</c:v>
                </c:pt>
                <c:pt idx="9">
                  <c:v>6</c:v>
                </c:pt>
                <c:pt idx="10">
                  <c:v>8.4</c:v>
                </c:pt>
                <c:pt idx="11">
                  <c:v>9.6</c:v>
                </c:pt>
                <c:pt idx="12">
                  <c:v>10.199999999999999</c:v>
                </c:pt>
                <c:pt idx="13">
                  <c:v>10.8</c:v>
                </c:pt>
                <c:pt idx="14">
                  <c:v>11.4</c:v>
                </c:pt>
                <c:pt idx="15">
                  <c:v>12</c:v>
                </c:pt>
                <c:pt idx="16">
                  <c:v>12.75</c:v>
                </c:pt>
                <c:pt idx="17">
                  <c:v>13.5</c:v>
                </c:pt>
                <c:pt idx="18">
                  <c:v>14.25</c:v>
                </c:pt>
                <c:pt idx="19">
                  <c:v>15</c:v>
                </c:pt>
              </c:numCache>
            </c:numRef>
          </c:xVal>
          <c:yVal>
            <c:numRef>
              <c:f>'YLR 1000'!$D$4:$D$23</c:f>
              <c:numCache>
                <c:formatCode>General</c:formatCode>
                <c:ptCount val="20"/>
                <c:pt idx="0">
                  <c:v>66</c:v>
                </c:pt>
                <c:pt idx="1">
                  <c:v>122</c:v>
                </c:pt>
                <c:pt idx="2">
                  <c:v>181</c:v>
                </c:pt>
                <c:pt idx="3">
                  <c:v>238</c:v>
                </c:pt>
                <c:pt idx="4">
                  <c:v>293</c:v>
                </c:pt>
                <c:pt idx="5">
                  <c:v>347</c:v>
                </c:pt>
                <c:pt idx="6">
                  <c:v>407</c:v>
                </c:pt>
                <c:pt idx="7">
                  <c:v>463</c:v>
                </c:pt>
                <c:pt idx="8">
                  <c:v>515</c:v>
                </c:pt>
                <c:pt idx="9">
                  <c:v>423</c:v>
                </c:pt>
                <c:pt idx="10">
                  <c:v>624</c:v>
                </c:pt>
                <c:pt idx="11">
                  <c:v>723</c:v>
                </c:pt>
                <c:pt idx="12">
                  <c:v>767</c:v>
                </c:pt>
                <c:pt idx="13">
                  <c:v>811</c:v>
                </c:pt>
                <c:pt idx="14">
                  <c:v>860</c:v>
                </c:pt>
                <c:pt idx="15">
                  <c:v>908</c:v>
                </c:pt>
                <c:pt idx="16">
                  <c:v>963</c:v>
                </c:pt>
                <c:pt idx="17">
                  <c:v>1019</c:v>
                </c:pt>
                <c:pt idx="18">
                  <c:v>1075</c:v>
                </c:pt>
                <c:pt idx="19">
                  <c:v>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5-4839-B4B4-C7F8FDE8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0848"/>
        <c:axId val="1157272928"/>
      </c:scatterChart>
      <c:valAx>
        <c:axId val="11572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2928"/>
        <c:crosses val="autoZero"/>
        <c:crossBetween val="midCat"/>
      </c:valAx>
      <c:valAx>
        <c:axId val="11572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1000'!$E$1</c:f>
              <c:strCache>
                <c:ptCount val="1"/>
                <c:pt idx="0">
                  <c:v>Δλ 3dB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1000'!$C$2:$C$23</c:f>
              <c:numCache>
                <c:formatCode>General</c:formatCode>
                <c:ptCount val="22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  <c:pt idx="11">
                  <c:v>6</c:v>
                </c:pt>
                <c:pt idx="12">
                  <c:v>8.4</c:v>
                </c:pt>
                <c:pt idx="13">
                  <c:v>9.6</c:v>
                </c:pt>
                <c:pt idx="14">
                  <c:v>10.199999999999999</c:v>
                </c:pt>
                <c:pt idx="15">
                  <c:v>10.8</c:v>
                </c:pt>
                <c:pt idx="16">
                  <c:v>11.4</c:v>
                </c:pt>
                <c:pt idx="17">
                  <c:v>12</c:v>
                </c:pt>
                <c:pt idx="18">
                  <c:v>12.75</c:v>
                </c:pt>
                <c:pt idx="19">
                  <c:v>13.5</c:v>
                </c:pt>
                <c:pt idx="20">
                  <c:v>14.25</c:v>
                </c:pt>
                <c:pt idx="21">
                  <c:v>15</c:v>
                </c:pt>
              </c:numCache>
            </c:numRef>
          </c:xVal>
          <c:yVal>
            <c:numRef>
              <c:f>'YLR 1000'!$E$2:$E$23</c:f>
              <c:numCache>
                <c:formatCode>General</c:formatCode>
                <c:ptCount val="22"/>
                <c:pt idx="0">
                  <c:v>0.3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0.62</c:v>
                </c:pt>
                <c:pt idx="10">
                  <c:v>0.71</c:v>
                </c:pt>
                <c:pt idx="12">
                  <c:v>0.96</c:v>
                </c:pt>
                <c:pt idx="13">
                  <c:v>0.97</c:v>
                </c:pt>
                <c:pt idx="14">
                  <c:v>0.84</c:v>
                </c:pt>
                <c:pt idx="15">
                  <c:v>0.89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</c:v>
                </c:pt>
                <c:pt idx="19">
                  <c:v>1.49</c:v>
                </c:pt>
                <c:pt idx="20">
                  <c:v>1.3</c:v>
                </c:pt>
                <c:pt idx="21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9-4158-9876-99A845B0A967}"/>
            </c:ext>
          </c:extLst>
        </c:ser>
        <c:ser>
          <c:idx val="1"/>
          <c:order val="1"/>
          <c:tx>
            <c:strRef>
              <c:f>'YLR 1000'!$F$1</c:f>
              <c:strCache>
                <c:ptCount val="1"/>
                <c:pt idx="0">
                  <c:v>Δλ 10dB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1000'!$C$2:$C$23</c:f>
              <c:numCache>
                <c:formatCode>General</c:formatCode>
                <c:ptCount val="22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  <c:pt idx="11">
                  <c:v>6</c:v>
                </c:pt>
                <c:pt idx="12">
                  <c:v>8.4</c:v>
                </c:pt>
                <c:pt idx="13">
                  <c:v>9.6</c:v>
                </c:pt>
                <c:pt idx="14">
                  <c:v>10.199999999999999</c:v>
                </c:pt>
                <c:pt idx="15">
                  <c:v>10.8</c:v>
                </c:pt>
                <c:pt idx="16">
                  <c:v>11.4</c:v>
                </c:pt>
                <c:pt idx="17">
                  <c:v>12</c:v>
                </c:pt>
                <c:pt idx="18">
                  <c:v>12.75</c:v>
                </c:pt>
                <c:pt idx="19">
                  <c:v>13.5</c:v>
                </c:pt>
                <c:pt idx="20">
                  <c:v>14.25</c:v>
                </c:pt>
                <c:pt idx="21">
                  <c:v>15</c:v>
                </c:pt>
              </c:numCache>
            </c:numRef>
          </c:xVal>
          <c:yVal>
            <c:numRef>
              <c:f>'YLR 1000'!$F$2:$F$23</c:f>
              <c:numCache>
                <c:formatCode>General</c:formatCode>
                <c:ptCount val="22"/>
                <c:pt idx="2">
                  <c:v>0.78</c:v>
                </c:pt>
                <c:pt idx="3">
                  <c:v>0.9</c:v>
                </c:pt>
                <c:pt idx="4">
                  <c:v>1</c:v>
                </c:pt>
                <c:pt idx="5">
                  <c:v>1.27</c:v>
                </c:pt>
                <c:pt idx="6">
                  <c:v>1.46</c:v>
                </c:pt>
                <c:pt idx="7">
                  <c:v>1.49</c:v>
                </c:pt>
                <c:pt idx="8">
                  <c:v>1.78</c:v>
                </c:pt>
                <c:pt idx="9">
                  <c:v>1.77</c:v>
                </c:pt>
                <c:pt idx="10">
                  <c:v>1.86</c:v>
                </c:pt>
                <c:pt idx="12">
                  <c:v>2.2000000000000002</c:v>
                </c:pt>
                <c:pt idx="13">
                  <c:v>2.6</c:v>
                </c:pt>
                <c:pt idx="14">
                  <c:v>2.4300000000000002</c:v>
                </c:pt>
                <c:pt idx="15">
                  <c:v>2.75</c:v>
                </c:pt>
                <c:pt idx="16">
                  <c:v>2.78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9-4158-9876-99A845B0A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1000'!$E$1</c:f>
              <c:strCache>
                <c:ptCount val="1"/>
                <c:pt idx="0">
                  <c:v>Δλ 3dB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1000'!$D$2:$D$23</c:f>
              <c:numCache>
                <c:formatCode>General</c:formatCode>
                <c:ptCount val="22"/>
                <c:pt idx="0">
                  <c:v>41</c:v>
                </c:pt>
                <c:pt idx="1">
                  <c:v>40.5</c:v>
                </c:pt>
                <c:pt idx="2">
                  <c:v>66</c:v>
                </c:pt>
                <c:pt idx="3">
                  <c:v>122</c:v>
                </c:pt>
                <c:pt idx="4">
                  <c:v>181</c:v>
                </c:pt>
                <c:pt idx="5">
                  <c:v>238</c:v>
                </c:pt>
                <c:pt idx="6">
                  <c:v>293</c:v>
                </c:pt>
                <c:pt idx="7">
                  <c:v>347</c:v>
                </c:pt>
                <c:pt idx="8">
                  <c:v>407</c:v>
                </c:pt>
                <c:pt idx="9">
                  <c:v>463</c:v>
                </c:pt>
                <c:pt idx="10">
                  <c:v>515</c:v>
                </c:pt>
                <c:pt idx="11">
                  <c:v>423</c:v>
                </c:pt>
                <c:pt idx="12">
                  <c:v>624</c:v>
                </c:pt>
                <c:pt idx="13">
                  <c:v>723</c:v>
                </c:pt>
                <c:pt idx="14">
                  <c:v>767</c:v>
                </c:pt>
                <c:pt idx="15">
                  <c:v>811</c:v>
                </c:pt>
                <c:pt idx="16">
                  <c:v>860</c:v>
                </c:pt>
                <c:pt idx="17">
                  <c:v>908</c:v>
                </c:pt>
                <c:pt idx="18">
                  <c:v>963</c:v>
                </c:pt>
                <c:pt idx="19">
                  <c:v>1019</c:v>
                </c:pt>
                <c:pt idx="20">
                  <c:v>1075</c:v>
                </c:pt>
                <c:pt idx="21">
                  <c:v>1131</c:v>
                </c:pt>
              </c:numCache>
            </c:numRef>
          </c:xVal>
          <c:yVal>
            <c:numRef>
              <c:f>'YLR 1000'!$E$2:$E$23</c:f>
              <c:numCache>
                <c:formatCode>General</c:formatCode>
                <c:ptCount val="22"/>
                <c:pt idx="0">
                  <c:v>0.3</c:v>
                </c:pt>
                <c:pt idx="2">
                  <c:v>0.28999999999999998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0.63</c:v>
                </c:pt>
                <c:pt idx="9">
                  <c:v>0.62</c:v>
                </c:pt>
                <c:pt idx="10">
                  <c:v>0.71</c:v>
                </c:pt>
                <c:pt idx="12">
                  <c:v>0.96</c:v>
                </c:pt>
                <c:pt idx="13">
                  <c:v>0.97</c:v>
                </c:pt>
                <c:pt idx="14">
                  <c:v>0.84</c:v>
                </c:pt>
                <c:pt idx="15">
                  <c:v>0.89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</c:v>
                </c:pt>
                <c:pt idx="19">
                  <c:v>1.49</c:v>
                </c:pt>
                <c:pt idx="20">
                  <c:v>1.3</c:v>
                </c:pt>
                <c:pt idx="21">
                  <c:v>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5-4533-8F90-9CC45C80A46A}"/>
            </c:ext>
          </c:extLst>
        </c:ser>
        <c:ser>
          <c:idx val="1"/>
          <c:order val="1"/>
          <c:tx>
            <c:strRef>
              <c:f>'YLR 1000'!$F$1</c:f>
              <c:strCache>
                <c:ptCount val="1"/>
                <c:pt idx="0">
                  <c:v>Δλ 10dB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1000'!$D$2:$D$23</c:f>
              <c:numCache>
                <c:formatCode>General</c:formatCode>
                <c:ptCount val="22"/>
                <c:pt idx="0">
                  <c:v>41</c:v>
                </c:pt>
                <c:pt idx="1">
                  <c:v>40.5</c:v>
                </c:pt>
                <c:pt idx="2">
                  <c:v>66</c:v>
                </c:pt>
                <c:pt idx="3">
                  <c:v>122</c:v>
                </c:pt>
                <c:pt idx="4">
                  <c:v>181</c:v>
                </c:pt>
                <c:pt idx="5">
                  <c:v>238</c:v>
                </c:pt>
                <c:pt idx="6">
                  <c:v>293</c:v>
                </c:pt>
                <c:pt idx="7">
                  <c:v>347</c:v>
                </c:pt>
                <c:pt idx="8">
                  <c:v>407</c:v>
                </c:pt>
                <c:pt idx="9">
                  <c:v>463</c:v>
                </c:pt>
                <c:pt idx="10">
                  <c:v>515</c:v>
                </c:pt>
                <c:pt idx="11">
                  <c:v>423</c:v>
                </c:pt>
                <c:pt idx="12">
                  <c:v>624</c:v>
                </c:pt>
                <c:pt idx="13">
                  <c:v>723</c:v>
                </c:pt>
                <c:pt idx="14">
                  <c:v>767</c:v>
                </c:pt>
                <c:pt idx="15">
                  <c:v>811</c:v>
                </c:pt>
                <c:pt idx="16">
                  <c:v>860</c:v>
                </c:pt>
                <c:pt idx="17">
                  <c:v>908</c:v>
                </c:pt>
                <c:pt idx="18">
                  <c:v>963</c:v>
                </c:pt>
                <c:pt idx="19">
                  <c:v>1019</c:v>
                </c:pt>
                <c:pt idx="20">
                  <c:v>1075</c:v>
                </c:pt>
                <c:pt idx="21">
                  <c:v>1131</c:v>
                </c:pt>
              </c:numCache>
            </c:numRef>
          </c:xVal>
          <c:yVal>
            <c:numRef>
              <c:f>'YLR 1000'!$F$2:$F$23</c:f>
              <c:numCache>
                <c:formatCode>General</c:formatCode>
                <c:ptCount val="22"/>
                <c:pt idx="2">
                  <c:v>0.78</c:v>
                </c:pt>
                <c:pt idx="3">
                  <c:v>0.9</c:v>
                </c:pt>
                <c:pt idx="4">
                  <c:v>1</c:v>
                </c:pt>
                <c:pt idx="5">
                  <c:v>1.27</c:v>
                </c:pt>
                <c:pt idx="6">
                  <c:v>1.46</c:v>
                </c:pt>
                <c:pt idx="7">
                  <c:v>1.49</c:v>
                </c:pt>
                <c:pt idx="8">
                  <c:v>1.78</c:v>
                </c:pt>
                <c:pt idx="9">
                  <c:v>1.77</c:v>
                </c:pt>
                <c:pt idx="10">
                  <c:v>1.86</c:v>
                </c:pt>
                <c:pt idx="12">
                  <c:v>2.2000000000000002</c:v>
                </c:pt>
                <c:pt idx="13">
                  <c:v>2.6</c:v>
                </c:pt>
                <c:pt idx="14">
                  <c:v>2.4300000000000002</c:v>
                </c:pt>
                <c:pt idx="15">
                  <c:v>2.75</c:v>
                </c:pt>
                <c:pt idx="16">
                  <c:v>2.78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3.1</c:v>
                </c:pt>
                <c:pt idx="21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5-4533-8F90-9CC45C80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59383202099737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1000(100) + ГВГ'!$B$4:$B$15</c:f>
              <c:numCache>
                <c:formatCode>General</c:formatCode>
                <c:ptCount val="12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12.75</c:v>
                </c:pt>
                <c:pt idx="9">
                  <c:v>13.5</c:v>
                </c:pt>
                <c:pt idx="10">
                  <c:v>14.25</c:v>
                </c:pt>
                <c:pt idx="11">
                  <c:v>15</c:v>
                </c:pt>
              </c:numCache>
            </c:numRef>
          </c:xVal>
          <c:yVal>
            <c:numRef>
              <c:f>'YLR 1000(100) + ГВГ'!$C$4:$C$15</c:f>
              <c:numCache>
                <c:formatCode>General</c:formatCode>
                <c:ptCount val="12"/>
                <c:pt idx="0">
                  <c:v>75</c:v>
                </c:pt>
                <c:pt idx="1">
                  <c:v>195</c:v>
                </c:pt>
                <c:pt idx="2">
                  <c:v>319</c:v>
                </c:pt>
                <c:pt idx="3">
                  <c:v>439</c:v>
                </c:pt>
                <c:pt idx="4">
                  <c:v>555</c:v>
                </c:pt>
                <c:pt idx="5">
                  <c:v>672</c:v>
                </c:pt>
                <c:pt idx="6">
                  <c:v>790</c:v>
                </c:pt>
                <c:pt idx="7">
                  <c:v>907</c:v>
                </c:pt>
                <c:pt idx="8">
                  <c:v>963</c:v>
                </c:pt>
                <c:pt idx="9">
                  <c:v>1019</c:v>
                </c:pt>
                <c:pt idx="10">
                  <c:v>1075</c:v>
                </c:pt>
                <c:pt idx="11">
                  <c:v>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1-42DF-A2B0-3368E9AA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34888"/>
        <c:axId val="456824208"/>
      </c:scatterChart>
      <c:valAx>
        <c:axId val="64043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824208"/>
        <c:crosses val="autoZero"/>
        <c:crossBetween val="midCat"/>
      </c:valAx>
      <c:valAx>
        <c:axId val="4568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3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648293963254"/>
          <c:y val="5.0925925925925923E-2"/>
          <c:w val="0.83586351706036743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1000(100) + ГВГ'!$C$3:$C$15</c:f>
              <c:numCache>
                <c:formatCode>General</c:formatCode>
                <c:ptCount val="13"/>
                <c:pt idx="0">
                  <c:v>41</c:v>
                </c:pt>
                <c:pt idx="1">
                  <c:v>75</c:v>
                </c:pt>
                <c:pt idx="2">
                  <c:v>195</c:v>
                </c:pt>
                <c:pt idx="3">
                  <c:v>319</c:v>
                </c:pt>
                <c:pt idx="4">
                  <c:v>439</c:v>
                </c:pt>
                <c:pt idx="5">
                  <c:v>555</c:v>
                </c:pt>
                <c:pt idx="6">
                  <c:v>672</c:v>
                </c:pt>
                <c:pt idx="7">
                  <c:v>790</c:v>
                </c:pt>
                <c:pt idx="8">
                  <c:v>907</c:v>
                </c:pt>
                <c:pt idx="9">
                  <c:v>963</c:v>
                </c:pt>
                <c:pt idx="10">
                  <c:v>1019</c:v>
                </c:pt>
                <c:pt idx="11">
                  <c:v>1075</c:v>
                </c:pt>
                <c:pt idx="12">
                  <c:v>1131</c:v>
                </c:pt>
              </c:numCache>
            </c:numRef>
          </c:xVal>
          <c:yVal>
            <c:numRef>
              <c:f>'YLR 1000(100) + ГВГ'!$I$3:$I$15</c:f>
              <c:numCache>
                <c:formatCode>General</c:formatCode>
                <c:ptCount val="13"/>
                <c:pt idx="0">
                  <c:v>1.45</c:v>
                </c:pt>
                <c:pt idx="1">
                  <c:v>4</c:v>
                </c:pt>
                <c:pt idx="2">
                  <c:v>18.5</c:v>
                </c:pt>
                <c:pt idx="3">
                  <c:v>51.3</c:v>
                </c:pt>
                <c:pt idx="4">
                  <c:v>70.400000000000006</c:v>
                </c:pt>
                <c:pt idx="5">
                  <c:v>102.1</c:v>
                </c:pt>
                <c:pt idx="6">
                  <c:v>135.9</c:v>
                </c:pt>
                <c:pt idx="7">
                  <c:v>168</c:v>
                </c:pt>
                <c:pt idx="8">
                  <c:v>208.2</c:v>
                </c:pt>
                <c:pt idx="10">
                  <c:v>245</c:v>
                </c:pt>
                <c:pt idx="12">
                  <c:v>275.5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F-4F85-9E31-253B8BD43526}"/>
            </c:ext>
          </c:extLst>
        </c:ser>
        <c:ser>
          <c:idx val="1"/>
          <c:order val="1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62655293088364"/>
                  <c:y val="2.6486585010207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1000(100) + ГВГ'!$C$7:$C$15</c:f>
              <c:numCache>
                <c:formatCode>General</c:formatCode>
                <c:ptCount val="9"/>
                <c:pt idx="0">
                  <c:v>439</c:v>
                </c:pt>
                <c:pt idx="1">
                  <c:v>555</c:v>
                </c:pt>
                <c:pt idx="2">
                  <c:v>672</c:v>
                </c:pt>
                <c:pt idx="3">
                  <c:v>790</c:v>
                </c:pt>
                <c:pt idx="4">
                  <c:v>907</c:v>
                </c:pt>
                <c:pt idx="5">
                  <c:v>963</c:v>
                </c:pt>
                <c:pt idx="6">
                  <c:v>1019</c:v>
                </c:pt>
                <c:pt idx="7">
                  <c:v>1075</c:v>
                </c:pt>
                <c:pt idx="8">
                  <c:v>1131</c:v>
                </c:pt>
              </c:numCache>
            </c:numRef>
          </c:xVal>
          <c:yVal>
            <c:numRef>
              <c:f>'YLR 1000(100) + ГВГ'!$I$7:$I$15</c:f>
              <c:numCache>
                <c:formatCode>General</c:formatCode>
                <c:ptCount val="9"/>
                <c:pt idx="0">
                  <c:v>70.400000000000006</c:v>
                </c:pt>
                <c:pt idx="1">
                  <c:v>102.1</c:v>
                </c:pt>
                <c:pt idx="2">
                  <c:v>135.9</c:v>
                </c:pt>
                <c:pt idx="3">
                  <c:v>168</c:v>
                </c:pt>
                <c:pt idx="4">
                  <c:v>208.2</c:v>
                </c:pt>
                <c:pt idx="6">
                  <c:v>245</c:v>
                </c:pt>
                <c:pt idx="8">
                  <c:v>275.5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F-4F85-9E31-253B8BD4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81280"/>
        <c:axId val="1340774624"/>
      </c:scatterChart>
      <c:valAx>
        <c:axId val="1340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74624"/>
        <c:crosses val="autoZero"/>
        <c:crossBetween val="midCat"/>
      </c:valAx>
      <c:valAx>
        <c:axId val="13407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P535,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648293963254"/>
          <c:y val="5.0925925925925923E-2"/>
          <c:w val="0.83586351706036743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1000(100) + ГВГ'!$C$3:$C$15</c:f>
              <c:numCache>
                <c:formatCode>General</c:formatCode>
                <c:ptCount val="13"/>
                <c:pt idx="0">
                  <c:v>41</c:v>
                </c:pt>
                <c:pt idx="1">
                  <c:v>75</c:v>
                </c:pt>
                <c:pt idx="2">
                  <c:v>195</c:v>
                </c:pt>
                <c:pt idx="3">
                  <c:v>319</c:v>
                </c:pt>
                <c:pt idx="4">
                  <c:v>439</c:v>
                </c:pt>
                <c:pt idx="5">
                  <c:v>555</c:v>
                </c:pt>
                <c:pt idx="6">
                  <c:v>672</c:v>
                </c:pt>
                <c:pt idx="7">
                  <c:v>790</c:v>
                </c:pt>
                <c:pt idx="8">
                  <c:v>907</c:v>
                </c:pt>
                <c:pt idx="9">
                  <c:v>963</c:v>
                </c:pt>
                <c:pt idx="10">
                  <c:v>1019</c:v>
                </c:pt>
                <c:pt idx="11">
                  <c:v>1075</c:v>
                </c:pt>
                <c:pt idx="12">
                  <c:v>1131</c:v>
                </c:pt>
              </c:numCache>
            </c:numRef>
          </c:xVal>
          <c:yVal>
            <c:numRef>
              <c:f>'YLR 1000(100) + ГВГ'!$N$3:$N$15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15</c:v>
                </c:pt>
                <c:pt idx="4">
                  <c:v>39</c:v>
                </c:pt>
                <c:pt idx="5">
                  <c:v>64</c:v>
                </c:pt>
                <c:pt idx="6">
                  <c:v>110</c:v>
                </c:pt>
                <c:pt idx="7">
                  <c:v>150</c:v>
                </c:pt>
                <c:pt idx="8">
                  <c:v>192</c:v>
                </c:pt>
                <c:pt idx="10">
                  <c:v>221</c:v>
                </c:pt>
                <c:pt idx="12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145-84A3-DD0E66BADFE4}"/>
            </c:ext>
          </c:extLst>
        </c:ser>
        <c:ser>
          <c:idx val="1"/>
          <c:order val="1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927121609798775"/>
                  <c:y val="-4.64107611548556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1000(100) + ГВГ'!$C$7:$C$15</c:f>
              <c:numCache>
                <c:formatCode>General</c:formatCode>
                <c:ptCount val="9"/>
                <c:pt idx="0">
                  <c:v>439</c:v>
                </c:pt>
                <c:pt idx="1">
                  <c:v>555</c:v>
                </c:pt>
                <c:pt idx="2">
                  <c:v>672</c:v>
                </c:pt>
                <c:pt idx="3">
                  <c:v>790</c:v>
                </c:pt>
                <c:pt idx="4">
                  <c:v>907</c:v>
                </c:pt>
                <c:pt idx="5">
                  <c:v>963</c:v>
                </c:pt>
                <c:pt idx="6">
                  <c:v>1019</c:v>
                </c:pt>
                <c:pt idx="7">
                  <c:v>1075</c:v>
                </c:pt>
                <c:pt idx="8">
                  <c:v>1131</c:v>
                </c:pt>
              </c:numCache>
            </c:numRef>
          </c:xVal>
          <c:yVal>
            <c:numRef>
              <c:f>'YLR 1000(100) + ГВГ'!$N$7:$N$15</c:f>
              <c:numCache>
                <c:formatCode>General</c:formatCode>
                <c:ptCount val="9"/>
                <c:pt idx="0">
                  <c:v>39</c:v>
                </c:pt>
                <c:pt idx="1">
                  <c:v>64</c:v>
                </c:pt>
                <c:pt idx="2">
                  <c:v>110</c:v>
                </c:pt>
                <c:pt idx="3">
                  <c:v>150</c:v>
                </c:pt>
                <c:pt idx="4">
                  <c:v>192</c:v>
                </c:pt>
                <c:pt idx="6">
                  <c:v>221</c:v>
                </c:pt>
                <c:pt idx="8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E-4145-84A3-DD0E66BAD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81280"/>
        <c:axId val="1340774624"/>
      </c:scatterChart>
      <c:valAx>
        <c:axId val="1340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74624"/>
        <c:crosses val="autoZero"/>
        <c:crossBetween val="midCat"/>
      </c:valAx>
      <c:valAx>
        <c:axId val="13407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P535,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008748906386699E-2"/>
                  <c:y val="-6.8044254884806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'тест1&amp;2'!$C$16:$C$20</c:f>
              <c:numCache>
                <c:formatCode>General</c:formatCode>
                <c:ptCount val="5"/>
                <c:pt idx="0">
                  <c:v>55.4</c:v>
                </c:pt>
                <c:pt idx="1">
                  <c:v>74.400000000000006</c:v>
                </c:pt>
                <c:pt idx="2">
                  <c:v>95.8</c:v>
                </c:pt>
                <c:pt idx="3">
                  <c:v>118</c:v>
                </c:pt>
                <c:pt idx="4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E-418C-8E97-4CEC1790894A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'тест1&amp;2'!$D$16:$D$20</c:f>
              <c:numCache>
                <c:formatCode>General</c:formatCode>
                <c:ptCount val="5"/>
                <c:pt idx="0">
                  <c:v>52.8</c:v>
                </c:pt>
                <c:pt idx="4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E-418C-8E97-4CEC1790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648293963254"/>
          <c:y val="5.0925925925925923E-2"/>
          <c:w val="0.83586351706036743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1000(100) + ГВГ'!$C$3:$C$15</c:f>
              <c:numCache>
                <c:formatCode>General</c:formatCode>
                <c:ptCount val="13"/>
                <c:pt idx="0">
                  <c:v>41</c:v>
                </c:pt>
                <c:pt idx="1">
                  <c:v>75</c:v>
                </c:pt>
                <c:pt idx="2">
                  <c:v>195</c:v>
                </c:pt>
                <c:pt idx="3">
                  <c:v>319</c:v>
                </c:pt>
                <c:pt idx="4">
                  <c:v>439</c:v>
                </c:pt>
                <c:pt idx="5">
                  <c:v>555</c:v>
                </c:pt>
                <c:pt idx="6">
                  <c:v>672</c:v>
                </c:pt>
                <c:pt idx="7">
                  <c:v>790</c:v>
                </c:pt>
                <c:pt idx="8">
                  <c:v>907</c:v>
                </c:pt>
                <c:pt idx="9">
                  <c:v>963</c:v>
                </c:pt>
                <c:pt idx="10">
                  <c:v>1019</c:v>
                </c:pt>
                <c:pt idx="11">
                  <c:v>1075</c:v>
                </c:pt>
                <c:pt idx="12">
                  <c:v>1131</c:v>
                </c:pt>
              </c:numCache>
            </c:numRef>
          </c:xVal>
          <c:yVal>
            <c:numRef>
              <c:f>'YLR 1000(100) + ГВГ'!$K$3:$K$15</c:f>
              <c:numCache>
                <c:formatCode>General</c:formatCode>
                <c:ptCount val="13"/>
                <c:pt idx="0">
                  <c:v>3.5365853658536581</c:v>
                </c:pt>
                <c:pt idx="1">
                  <c:v>5.3333333333333339</c:v>
                </c:pt>
                <c:pt idx="2">
                  <c:v>9.4871794871794872</c:v>
                </c:pt>
                <c:pt idx="3">
                  <c:v>16.081504702194358</c:v>
                </c:pt>
                <c:pt idx="4">
                  <c:v>16.036446469248293</c:v>
                </c:pt>
                <c:pt idx="5">
                  <c:v>18.396396396396394</c:v>
                </c:pt>
                <c:pt idx="6">
                  <c:v>20.223214285714285</c:v>
                </c:pt>
                <c:pt idx="7">
                  <c:v>21.265822784810126</c:v>
                </c:pt>
                <c:pt idx="8">
                  <c:v>22.954796030871002</c:v>
                </c:pt>
                <c:pt idx="10">
                  <c:v>24.043179587831208</c:v>
                </c:pt>
                <c:pt idx="12">
                  <c:v>24.358974358974358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5-4006-923C-71F1E905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81280"/>
        <c:axId val="1340774624"/>
      </c:scatterChart>
      <c:valAx>
        <c:axId val="1340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74624"/>
        <c:crosses val="autoZero"/>
        <c:crossBetween val="midCat"/>
      </c:valAx>
      <c:valAx>
        <c:axId val="13407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Эффективность,</a:t>
                </a:r>
                <a:r>
                  <a:rPr lang="ru-RU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3648293963254"/>
          <c:y val="5.0925925925925923E-2"/>
          <c:w val="0.83586351706036743"/>
          <c:h val="0.776859871682706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'YLR 1000(100) + ГВГ'!$I$2</c:f>
              <c:strCache>
                <c:ptCount val="1"/>
                <c:pt idx="0">
                  <c:v>535нм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1000(100) + ГВГ'!$C$3:$C$15</c:f>
              <c:numCache>
                <c:formatCode>General</c:formatCode>
                <c:ptCount val="13"/>
                <c:pt idx="0">
                  <c:v>41</c:v>
                </c:pt>
                <c:pt idx="1">
                  <c:v>75</c:v>
                </c:pt>
                <c:pt idx="2">
                  <c:v>195</c:v>
                </c:pt>
                <c:pt idx="3">
                  <c:v>319</c:v>
                </c:pt>
                <c:pt idx="4">
                  <c:v>439</c:v>
                </c:pt>
                <c:pt idx="5">
                  <c:v>555</c:v>
                </c:pt>
                <c:pt idx="6">
                  <c:v>672</c:v>
                </c:pt>
                <c:pt idx="7">
                  <c:v>790</c:v>
                </c:pt>
                <c:pt idx="8">
                  <c:v>907</c:v>
                </c:pt>
                <c:pt idx="9">
                  <c:v>963</c:v>
                </c:pt>
                <c:pt idx="10">
                  <c:v>1019</c:v>
                </c:pt>
                <c:pt idx="11">
                  <c:v>1075</c:v>
                </c:pt>
                <c:pt idx="12">
                  <c:v>1131</c:v>
                </c:pt>
              </c:numCache>
            </c:numRef>
          </c:xVal>
          <c:yVal>
            <c:numRef>
              <c:f>'YLR 1000(100) + ГВГ'!$P$3:$P$15</c:f>
              <c:numCache>
                <c:formatCode>General</c:formatCode>
                <c:ptCount val="13"/>
                <c:pt idx="0">
                  <c:v>0</c:v>
                </c:pt>
                <c:pt idx="1">
                  <c:v>0.66666666666666674</c:v>
                </c:pt>
                <c:pt idx="2">
                  <c:v>2.0512820512820511</c:v>
                </c:pt>
                <c:pt idx="3">
                  <c:v>4.7021943573667713</c:v>
                </c:pt>
                <c:pt idx="4">
                  <c:v>8.8838268792710693</c:v>
                </c:pt>
                <c:pt idx="5">
                  <c:v>11.531531531531531</c:v>
                </c:pt>
                <c:pt idx="6">
                  <c:v>16.36904761904762</c:v>
                </c:pt>
                <c:pt idx="7">
                  <c:v>18.9873417721519</c:v>
                </c:pt>
                <c:pt idx="8">
                  <c:v>21.168687982359426</c:v>
                </c:pt>
                <c:pt idx="10">
                  <c:v>21.687929342492641</c:v>
                </c:pt>
                <c:pt idx="12">
                  <c:v>22.015915119363395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F-4AE3-B48F-D775D561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81280"/>
        <c:axId val="1340774624"/>
      </c:scatterChart>
      <c:valAx>
        <c:axId val="13407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74624"/>
        <c:crosses val="autoZero"/>
        <c:crossBetween val="midCat"/>
      </c:valAx>
      <c:valAx>
        <c:axId val="13407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8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5"/>
            <c:dispRSqr val="0"/>
            <c:dispEq val="0"/>
          </c:trendline>
          <c:xVal>
            <c:numRef>
              <c:f>'YLR 1000(60)'!$B$3:$B$5</c:f>
              <c:numCache>
                <c:formatCode>General</c:formatCode>
                <c:ptCount val="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</c:numCache>
            </c:numRef>
          </c:xVal>
          <c:yVal>
            <c:numRef>
              <c:f>'YLR 1000(60)'!$C$3:$C$5</c:f>
              <c:numCache>
                <c:formatCode>General</c:formatCode>
                <c:ptCount val="3"/>
                <c:pt idx="0">
                  <c:v>56</c:v>
                </c:pt>
                <c:pt idx="1">
                  <c:v>180</c:v>
                </c:pt>
                <c:pt idx="2">
                  <c:v>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21-4DC3-8777-E5DE7A39D6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1000(60)'!$B$5:$B$6</c:f>
              <c:numCache>
                <c:formatCode>General</c:formatCode>
                <c:ptCount val="2"/>
                <c:pt idx="0">
                  <c:v>4.5</c:v>
                </c:pt>
                <c:pt idx="1">
                  <c:v>6</c:v>
                </c:pt>
              </c:numCache>
            </c:numRef>
          </c:xVal>
          <c:yVal>
            <c:numRef>
              <c:f>'YLR 1000(60)'!$C$5:$C$6</c:f>
              <c:numCache>
                <c:formatCode>General</c:formatCode>
                <c:ptCount val="2"/>
                <c:pt idx="0">
                  <c:v>304</c:v>
                </c:pt>
                <c:pt idx="1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21-4DC3-8777-E5DE7A39D63A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'YLR 1000(60)'!$B$2:$B$3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'YLR 1000(60)'!$C$2:$C$3</c:f>
              <c:numCache>
                <c:formatCode>General</c:formatCode>
                <c:ptCount val="2"/>
                <c:pt idx="0">
                  <c:v>24</c:v>
                </c:pt>
                <c:pt idx="1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21-4DC3-8777-E5DE7A39D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7896"/>
        <c:axId val="98958256"/>
      </c:scatterChart>
      <c:valAx>
        <c:axId val="989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256"/>
        <c:crosses val="autoZero"/>
        <c:crossBetween val="midCat"/>
      </c:valAx>
      <c:valAx>
        <c:axId val="989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1000(60)'!$D$1</c:f>
              <c:strCache>
                <c:ptCount val="1"/>
                <c:pt idx="0">
                  <c:v>Δλ 3dB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1000(60)'!$B$2:$B$6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xVal>
          <c:yVal>
            <c:numRef>
              <c:f>'YLR 1000(60)'!$D$2:$D$6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0.4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C-4332-8715-6A105504C018}"/>
            </c:ext>
          </c:extLst>
        </c:ser>
        <c:ser>
          <c:idx val="1"/>
          <c:order val="1"/>
          <c:tx>
            <c:strRef>
              <c:f>'YLR 1000(60)'!$E$1</c:f>
              <c:strCache>
                <c:ptCount val="1"/>
                <c:pt idx="0">
                  <c:v>Δλ 10dB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1000(60)'!$B$2:$B$6</c:f>
              <c:numCache>
                <c:formatCode>General</c:formatCode>
                <c:ptCount val="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</c:numCache>
            </c:numRef>
          </c:xVal>
          <c:yVal>
            <c:numRef>
              <c:f>'YLR 1000(60)'!$E$2:$E$6</c:f>
              <c:numCache>
                <c:formatCode>General</c:formatCode>
                <c:ptCount val="5"/>
                <c:pt idx="0">
                  <c:v>0.4</c:v>
                </c:pt>
                <c:pt idx="1">
                  <c:v>0.42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C-4332-8715-6A105504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1000(60)'!$D$1</c:f>
              <c:strCache>
                <c:ptCount val="1"/>
                <c:pt idx="0">
                  <c:v>Δλ 3dB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1000(60)'!$C$2:$C$6</c:f>
              <c:numCache>
                <c:formatCode>General</c:formatCode>
                <c:ptCount val="5"/>
                <c:pt idx="0">
                  <c:v>24</c:v>
                </c:pt>
                <c:pt idx="1">
                  <c:v>56</c:v>
                </c:pt>
                <c:pt idx="2">
                  <c:v>180</c:v>
                </c:pt>
                <c:pt idx="3">
                  <c:v>304</c:v>
                </c:pt>
                <c:pt idx="4">
                  <c:v>375</c:v>
                </c:pt>
              </c:numCache>
            </c:numRef>
          </c:xVal>
          <c:yVal>
            <c:numRef>
              <c:f>'YLR 1000(60)'!$D$2:$D$6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0.4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2-40AD-B7B2-8613B94494A7}"/>
            </c:ext>
          </c:extLst>
        </c:ser>
        <c:ser>
          <c:idx val="1"/>
          <c:order val="1"/>
          <c:tx>
            <c:strRef>
              <c:f>'YLR 1000(60)'!$E$1</c:f>
              <c:strCache>
                <c:ptCount val="1"/>
                <c:pt idx="0">
                  <c:v>Δλ 10dB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1000(60)'!$C$2:$C$6</c:f>
              <c:numCache>
                <c:formatCode>General</c:formatCode>
                <c:ptCount val="5"/>
                <c:pt idx="0">
                  <c:v>24</c:v>
                </c:pt>
                <c:pt idx="1">
                  <c:v>56</c:v>
                </c:pt>
                <c:pt idx="2">
                  <c:v>180</c:v>
                </c:pt>
                <c:pt idx="3">
                  <c:v>304</c:v>
                </c:pt>
                <c:pt idx="4">
                  <c:v>375</c:v>
                </c:pt>
              </c:numCache>
            </c:numRef>
          </c:xVal>
          <c:yVal>
            <c:numRef>
              <c:f>'YLR 1000(60)'!$E$2:$E$6</c:f>
              <c:numCache>
                <c:formatCode>General</c:formatCode>
                <c:ptCount val="5"/>
                <c:pt idx="0">
                  <c:v>0.4</c:v>
                </c:pt>
                <c:pt idx="1">
                  <c:v>0.42</c:v>
                </c:pt>
                <c:pt idx="2">
                  <c:v>0.7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2-40AD-B7B2-8613B944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5"/>
            <c:dispRSqr val="0"/>
            <c:dispEq val="0"/>
          </c:trendline>
          <c:xVal>
            <c:numRef>
              <c:f>'YLR 1000(72)'!$B$3:$B$6</c:f>
              <c:numCache>
                <c:formatCode>General</c:formatCode>
                <c:ptCount val="4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</c:numCache>
            </c:numRef>
          </c:xVal>
          <c:yVal>
            <c:numRef>
              <c:f>'YLR 1000(72)'!$C$3:$C$6</c:f>
              <c:numCache>
                <c:formatCode>General</c:formatCode>
                <c:ptCount val="4"/>
                <c:pt idx="0">
                  <c:v>61</c:v>
                </c:pt>
                <c:pt idx="1">
                  <c:v>187</c:v>
                </c:pt>
                <c:pt idx="2">
                  <c:v>308</c:v>
                </c:pt>
                <c:pt idx="3">
                  <c:v>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C-414C-A659-A901A52934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1000(72)'!$B$6:$B$7</c:f>
              <c:numCache>
                <c:formatCode>General</c:formatCode>
                <c:ptCount val="2"/>
                <c:pt idx="0">
                  <c:v>6</c:v>
                </c:pt>
                <c:pt idx="1">
                  <c:v>7.5</c:v>
                </c:pt>
              </c:numCache>
            </c:numRef>
          </c:xVal>
          <c:yVal>
            <c:numRef>
              <c:f>'YLR 1000(72)'!$C$6:$C$7</c:f>
              <c:numCache>
                <c:formatCode>General</c:formatCode>
                <c:ptCount val="2"/>
                <c:pt idx="0">
                  <c:v>428</c:v>
                </c:pt>
                <c:pt idx="1">
                  <c:v>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C-414C-A659-A901A5293455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'YLR 1000(72)'!$B$2:$B$3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'YLR 1000(72)'!$C$2:$C$3</c:f>
              <c:numCache>
                <c:formatCode>General</c:formatCode>
                <c:ptCount val="2"/>
                <c:pt idx="0">
                  <c:v>28</c:v>
                </c:pt>
                <c:pt idx="1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3C-414C-A659-A901A529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7896"/>
        <c:axId val="98958256"/>
      </c:scatterChart>
      <c:valAx>
        <c:axId val="989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8256"/>
        <c:crosses val="autoZero"/>
        <c:crossBetween val="midCat"/>
      </c:valAx>
      <c:valAx>
        <c:axId val="989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9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1000(72)'!$D$1</c:f>
              <c:strCache>
                <c:ptCount val="1"/>
                <c:pt idx="0">
                  <c:v>Δλ 3dB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1000(72)'!$B$2:$B$7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</c:numCache>
            </c:numRef>
          </c:xVal>
          <c:yVal>
            <c:numRef>
              <c:f>'YLR 1000(72)'!$D$2:$D$7</c:f>
              <c:numCache>
                <c:formatCode>General</c:formatCode>
                <c:ptCount val="6"/>
                <c:pt idx="0">
                  <c:v>0.2</c:v>
                </c:pt>
                <c:pt idx="1">
                  <c:v>0.23</c:v>
                </c:pt>
                <c:pt idx="2">
                  <c:v>0.36</c:v>
                </c:pt>
                <c:pt idx="3">
                  <c:v>0.45</c:v>
                </c:pt>
                <c:pt idx="4">
                  <c:v>0.47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1-493B-97DB-F0CEDBCC5611}"/>
            </c:ext>
          </c:extLst>
        </c:ser>
        <c:ser>
          <c:idx val="1"/>
          <c:order val="1"/>
          <c:tx>
            <c:strRef>
              <c:f>'YLR 1000(72)'!$E$1</c:f>
              <c:strCache>
                <c:ptCount val="1"/>
                <c:pt idx="0">
                  <c:v>Δλ 10dB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1000(72)'!$B$2:$B$7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</c:numCache>
            </c:numRef>
          </c:xVal>
          <c:yVal>
            <c:numRef>
              <c:f>'YLR 1000(72)'!$E$2:$E$7</c:f>
              <c:numCache>
                <c:formatCode>General</c:formatCode>
                <c:ptCount val="6"/>
                <c:pt idx="0">
                  <c:v>0.47</c:v>
                </c:pt>
                <c:pt idx="1">
                  <c:v>0.49</c:v>
                </c:pt>
                <c:pt idx="2">
                  <c:v>0.81</c:v>
                </c:pt>
                <c:pt idx="3">
                  <c:v>1.2</c:v>
                </c:pt>
                <c:pt idx="4">
                  <c:v>1.3</c:v>
                </c:pt>
                <c:pt idx="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1-493B-97DB-F0CEDBCC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Iampl,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1000(72)'!$D$1</c:f>
              <c:strCache>
                <c:ptCount val="1"/>
                <c:pt idx="0">
                  <c:v>Δλ 3dB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1000(72)'!$C$2:$C$7</c:f>
              <c:numCache>
                <c:formatCode>General</c:formatCode>
                <c:ptCount val="6"/>
                <c:pt idx="0">
                  <c:v>28</c:v>
                </c:pt>
                <c:pt idx="1">
                  <c:v>61</c:v>
                </c:pt>
                <c:pt idx="2">
                  <c:v>187</c:v>
                </c:pt>
                <c:pt idx="3">
                  <c:v>308</c:v>
                </c:pt>
                <c:pt idx="4">
                  <c:v>428</c:v>
                </c:pt>
                <c:pt idx="5">
                  <c:v>526</c:v>
                </c:pt>
              </c:numCache>
            </c:numRef>
          </c:xVal>
          <c:yVal>
            <c:numRef>
              <c:f>'YLR 1000(72)'!$D$2:$D$7</c:f>
              <c:numCache>
                <c:formatCode>General</c:formatCode>
                <c:ptCount val="6"/>
                <c:pt idx="0">
                  <c:v>0.2</c:v>
                </c:pt>
                <c:pt idx="1">
                  <c:v>0.23</c:v>
                </c:pt>
                <c:pt idx="2">
                  <c:v>0.36</c:v>
                </c:pt>
                <c:pt idx="3">
                  <c:v>0.45</c:v>
                </c:pt>
                <c:pt idx="4">
                  <c:v>0.47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A54-87D4-79324A89BCE4}"/>
            </c:ext>
          </c:extLst>
        </c:ser>
        <c:ser>
          <c:idx val="1"/>
          <c:order val="1"/>
          <c:tx>
            <c:strRef>
              <c:f>'YLR 1000(72)'!$E$1</c:f>
              <c:strCache>
                <c:ptCount val="1"/>
                <c:pt idx="0">
                  <c:v>Δλ 10dB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'YLR 1000(72)'!$C$2:$C$7</c:f>
              <c:numCache>
                <c:formatCode>General</c:formatCode>
                <c:ptCount val="6"/>
                <c:pt idx="0">
                  <c:v>28</c:v>
                </c:pt>
                <c:pt idx="1">
                  <c:v>61</c:v>
                </c:pt>
                <c:pt idx="2">
                  <c:v>187</c:v>
                </c:pt>
                <c:pt idx="3">
                  <c:v>308</c:v>
                </c:pt>
                <c:pt idx="4">
                  <c:v>428</c:v>
                </c:pt>
                <c:pt idx="5">
                  <c:v>526</c:v>
                </c:pt>
              </c:numCache>
            </c:numRef>
          </c:xVal>
          <c:yVal>
            <c:numRef>
              <c:f>'YLR 1000(72)'!$E$2:$E$7</c:f>
              <c:numCache>
                <c:formatCode>General</c:formatCode>
                <c:ptCount val="6"/>
                <c:pt idx="0">
                  <c:v>0.47</c:v>
                </c:pt>
                <c:pt idx="1">
                  <c:v>0.49</c:v>
                </c:pt>
                <c:pt idx="2">
                  <c:v>0.81</c:v>
                </c:pt>
                <c:pt idx="3">
                  <c:v>1.2</c:v>
                </c:pt>
                <c:pt idx="4">
                  <c:v>1.3</c:v>
                </c:pt>
                <c:pt idx="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2-4A54-87D4-79324A89B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271680"/>
        <c:axId val="1157266272"/>
      </c:scatterChart>
      <c:valAx>
        <c:axId val="11572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Pout, </a:t>
                </a:r>
                <a:r>
                  <a:rPr lang="ru-RU"/>
                  <a:t>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66272"/>
        <c:crosses val="autoZero"/>
        <c:crossBetween val="midCat"/>
      </c:valAx>
      <c:valAx>
        <c:axId val="11572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Δλ, </a:t>
                </a:r>
                <a:r>
                  <a:rPr lang="ru-RU"/>
                  <a:t>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27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 V2'!$C$1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11482939632547"/>
                  <c:y val="4.0043379994167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 V2'!$A$3:$A$13</c:f>
              <c:numCache>
                <c:formatCode>General</c:formatCode>
                <c:ptCount val="11"/>
                <c:pt idx="0">
                  <c:v>1.2000000000000002</c:v>
                </c:pt>
                <c:pt idx="1">
                  <c:v>2.4000000000000004</c:v>
                </c:pt>
                <c:pt idx="2">
                  <c:v>3.5999999999999996</c:v>
                </c:pt>
                <c:pt idx="3">
                  <c:v>4.8000000000000007</c:v>
                </c:pt>
                <c:pt idx="4">
                  <c:v>6</c:v>
                </c:pt>
                <c:pt idx="5">
                  <c:v>7.1999999999999993</c:v>
                </c:pt>
                <c:pt idx="6">
                  <c:v>8.3999999999999986</c:v>
                </c:pt>
                <c:pt idx="7">
                  <c:v>9.6000000000000014</c:v>
                </c:pt>
                <c:pt idx="8">
                  <c:v>10.8</c:v>
                </c:pt>
                <c:pt idx="9">
                  <c:v>12</c:v>
                </c:pt>
              </c:numCache>
            </c:numRef>
          </c:xVal>
          <c:yVal>
            <c:numRef>
              <c:f>'YLR 1000 V2'!$C$3:$C$13</c:f>
              <c:numCache>
                <c:formatCode>General</c:formatCode>
                <c:ptCount val="11"/>
                <c:pt idx="0">
                  <c:v>49.3</c:v>
                </c:pt>
                <c:pt idx="1">
                  <c:v>159</c:v>
                </c:pt>
                <c:pt idx="2">
                  <c:v>267.5</c:v>
                </c:pt>
                <c:pt idx="3">
                  <c:v>374</c:v>
                </c:pt>
                <c:pt idx="4">
                  <c:v>479</c:v>
                </c:pt>
                <c:pt idx="5">
                  <c:v>582</c:v>
                </c:pt>
                <c:pt idx="6">
                  <c:v>682</c:v>
                </c:pt>
                <c:pt idx="7">
                  <c:v>783</c:v>
                </c:pt>
                <c:pt idx="8">
                  <c:v>877</c:v>
                </c:pt>
                <c:pt idx="9">
                  <c:v>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0BB-9C53-9E5FC076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81320"/>
        <c:axId val="529584200"/>
      </c:scatterChart>
      <c:valAx>
        <c:axId val="52958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584200"/>
        <c:crosses val="autoZero"/>
        <c:crossBetween val="midCat"/>
      </c:valAx>
      <c:valAx>
        <c:axId val="52958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581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 V2'!$E$1</c:f>
              <c:strCache>
                <c:ptCount val="1"/>
                <c:pt idx="0">
                  <c:v>Tmodule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 V2'!$C$2:$C$13</c:f>
              <c:numCache>
                <c:formatCode>General</c:formatCode>
                <c:ptCount val="12"/>
                <c:pt idx="0">
                  <c:v>36.1</c:v>
                </c:pt>
                <c:pt idx="1">
                  <c:v>49.3</c:v>
                </c:pt>
                <c:pt idx="2">
                  <c:v>159</c:v>
                </c:pt>
                <c:pt idx="3">
                  <c:v>267.5</c:v>
                </c:pt>
                <c:pt idx="4">
                  <c:v>374</c:v>
                </c:pt>
                <c:pt idx="5">
                  <c:v>479</c:v>
                </c:pt>
                <c:pt idx="6">
                  <c:v>582</c:v>
                </c:pt>
                <c:pt idx="7">
                  <c:v>682</c:v>
                </c:pt>
                <c:pt idx="8">
                  <c:v>783</c:v>
                </c:pt>
                <c:pt idx="9">
                  <c:v>877</c:v>
                </c:pt>
                <c:pt idx="10">
                  <c:v>966</c:v>
                </c:pt>
              </c:numCache>
            </c:numRef>
          </c:xVal>
          <c:yVal>
            <c:numRef>
              <c:f>'YLR 1000 V2'!$E$2:$E$13</c:f>
              <c:numCache>
                <c:formatCode>General</c:formatCode>
                <c:ptCount val="12"/>
                <c:pt idx="0">
                  <c:v>25.3</c:v>
                </c:pt>
                <c:pt idx="1">
                  <c:v>25.8</c:v>
                </c:pt>
                <c:pt idx="2">
                  <c:v>26.1</c:v>
                </c:pt>
                <c:pt idx="3">
                  <c:v>26.3</c:v>
                </c:pt>
                <c:pt idx="4">
                  <c:v>26.5</c:v>
                </c:pt>
                <c:pt idx="5">
                  <c:v>26.8</c:v>
                </c:pt>
                <c:pt idx="6">
                  <c:v>27.1</c:v>
                </c:pt>
                <c:pt idx="7">
                  <c:v>27.5</c:v>
                </c:pt>
                <c:pt idx="8">
                  <c:v>27.8</c:v>
                </c:pt>
                <c:pt idx="9">
                  <c:v>28.1</c:v>
                </c:pt>
                <c:pt idx="10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7-4435-92BF-51E7B636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97520"/>
        <c:axId val="663796800"/>
      </c:scatterChart>
      <c:valAx>
        <c:axId val="6637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796800"/>
        <c:crosses val="autoZero"/>
        <c:crossBetween val="midCat"/>
      </c:valAx>
      <c:valAx>
        <c:axId val="6637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7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60973746206252E-2"/>
                  <c:y val="-1.3605442176870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'тест1&amp;2'!$E$8:$E$12</c:f>
              <c:numCache>
                <c:formatCode>General</c:formatCode>
                <c:ptCount val="5"/>
                <c:pt idx="0">
                  <c:v>11</c:v>
                </c:pt>
                <c:pt idx="1">
                  <c:v>104</c:v>
                </c:pt>
                <c:pt idx="2">
                  <c:v>197</c:v>
                </c:pt>
                <c:pt idx="3">
                  <c:v>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6-49B0-820C-54275E52460A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'тест1&amp;2'!$F$8:$F$12</c:f>
              <c:numCache>
                <c:formatCode>General</c:formatCode>
                <c:ptCount val="5"/>
                <c:pt idx="0">
                  <c:v>3.5</c:v>
                </c:pt>
                <c:pt idx="2">
                  <c:v>202</c:v>
                </c:pt>
                <c:pt idx="3">
                  <c:v>281</c:v>
                </c:pt>
                <c:pt idx="4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6-49B0-820C-54275E52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PG,</a:t>
                </a:r>
                <a:r>
                  <a:rPr lang="en-US" baseline="0"/>
                  <a:t> </a:t>
                </a:r>
                <a:r>
                  <a:rPr lang="ru-RU" baseline="0"/>
                  <a:t>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 V2'!$J$1</c:f>
              <c:strCache>
                <c:ptCount val="1"/>
                <c:pt idx="0">
                  <c:v>PD3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 V2'!$C$2:$C$13</c:f>
              <c:numCache>
                <c:formatCode>General</c:formatCode>
                <c:ptCount val="12"/>
                <c:pt idx="0">
                  <c:v>36.1</c:v>
                </c:pt>
                <c:pt idx="1">
                  <c:v>49.3</c:v>
                </c:pt>
                <c:pt idx="2">
                  <c:v>159</c:v>
                </c:pt>
                <c:pt idx="3">
                  <c:v>267.5</c:v>
                </c:pt>
                <c:pt idx="4">
                  <c:v>374</c:v>
                </c:pt>
                <c:pt idx="5">
                  <c:v>479</c:v>
                </c:pt>
                <c:pt idx="6">
                  <c:v>582</c:v>
                </c:pt>
                <c:pt idx="7">
                  <c:v>682</c:v>
                </c:pt>
                <c:pt idx="8">
                  <c:v>783</c:v>
                </c:pt>
                <c:pt idx="9">
                  <c:v>877</c:v>
                </c:pt>
                <c:pt idx="10">
                  <c:v>966</c:v>
                </c:pt>
              </c:numCache>
            </c:numRef>
          </c:xVal>
          <c:yVal>
            <c:numRef>
              <c:f>'YLR 1000 V2'!$J$2:$J$13</c:f>
              <c:numCache>
                <c:formatCode>General</c:formatCode>
                <c:ptCount val="12"/>
                <c:pt idx="0">
                  <c:v>38</c:v>
                </c:pt>
                <c:pt idx="1">
                  <c:v>52</c:v>
                </c:pt>
                <c:pt idx="2">
                  <c:v>169</c:v>
                </c:pt>
                <c:pt idx="3">
                  <c:v>282</c:v>
                </c:pt>
                <c:pt idx="4">
                  <c:v>394</c:v>
                </c:pt>
                <c:pt idx="5">
                  <c:v>504</c:v>
                </c:pt>
                <c:pt idx="6">
                  <c:v>611</c:v>
                </c:pt>
                <c:pt idx="7">
                  <c:v>715</c:v>
                </c:pt>
                <c:pt idx="8">
                  <c:v>821</c:v>
                </c:pt>
                <c:pt idx="9">
                  <c:v>917</c:v>
                </c:pt>
                <c:pt idx="10">
                  <c:v>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E-41EC-A9F6-FF32E917F406}"/>
            </c:ext>
          </c:extLst>
        </c:ser>
        <c:ser>
          <c:idx val="1"/>
          <c:order val="1"/>
          <c:tx>
            <c:strRef>
              <c:f>'YLR 1000 V2'!$K$1</c:f>
              <c:strCache>
                <c:ptCount val="1"/>
                <c:pt idx="0">
                  <c:v>PD3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02974628171478"/>
                  <c:y val="-1.9984324876057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'YLR 1000 V2'!$C$2:$C$13</c:f>
              <c:numCache>
                <c:formatCode>General</c:formatCode>
                <c:ptCount val="12"/>
                <c:pt idx="0">
                  <c:v>36.1</c:v>
                </c:pt>
                <c:pt idx="1">
                  <c:v>49.3</c:v>
                </c:pt>
                <c:pt idx="2">
                  <c:v>159</c:v>
                </c:pt>
                <c:pt idx="3">
                  <c:v>267.5</c:v>
                </c:pt>
                <c:pt idx="4">
                  <c:v>374</c:v>
                </c:pt>
                <c:pt idx="5">
                  <c:v>479</c:v>
                </c:pt>
                <c:pt idx="6">
                  <c:v>582</c:v>
                </c:pt>
                <c:pt idx="7">
                  <c:v>682</c:v>
                </c:pt>
                <c:pt idx="8">
                  <c:v>783</c:v>
                </c:pt>
                <c:pt idx="9">
                  <c:v>877</c:v>
                </c:pt>
                <c:pt idx="10">
                  <c:v>966</c:v>
                </c:pt>
              </c:numCache>
            </c:numRef>
          </c:xVal>
          <c:yVal>
            <c:numRef>
              <c:f>'YLR 1000 V2'!$K$2:$K$13</c:f>
              <c:numCache>
                <c:formatCode>General</c:formatCode>
                <c:ptCount val="12"/>
                <c:pt idx="0">
                  <c:v>39</c:v>
                </c:pt>
                <c:pt idx="1">
                  <c:v>54</c:v>
                </c:pt>
                <c:pt idx="2">
                  <c:v>170</c:v>
                </c:pt>
                <c:pt idx="3">
                  <c:v>284</c:v>
                </c:pt>
                <c:pt idx="4">
                  <c:v>397</c:v>
                </c:pt>
                <c:pt idx="5">
                  <c:v>506</c:v>
                </c:pt>
                <c:pt idx="6">
                  <c:v>613</c:v>
                </c:pt>
                <c:pt idx="7">
                  <c:v>717</c:v>
                </c:pt>
                <c:pt idx="8">
                  <c:v>823</c:v>
                </c:pt>
                <c:pt idx="9">
                  <c:v>920</c:v>
                </c:pt>
                <c:pt idx="10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E-41EC-A9F6-FF32E917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9000"/>
        <c:axId val="664320800"/>
      </c:scatterChart>
      <c:valAx>
        <c:axId val="6643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320800"/>
        <c:crosses val="autoZero"/>
        <c:crossBetween val="midCat"/>
      </c:valAx>
      <c:valAx>
        <c:axId val="664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31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'YLR 1000 V2'!$D$1</c:f>
              <c:strCache>
                <c:ptCount val="1"/>
                <c:pt idx="0">
                  <c:v>Pinner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'YLR 1000 V2'!$C$2:$C$13</c:f>
              <c:numCache>
                <c:formatCode>General</c:formatCode>
                <c:ptCount val="12"/>
                <c:pt idx="0">
                  <c:v>36.1</c:v>
                </c:pt>
                <c:pt idx="1">
                  <c:v>49.3</c:v>
                </c:pt>
                <c:pt idx="2">
                  <c:v>159</c:v>
                </c:pt>
                <c:pt idx="3">
                  <c:v>267.5</c:v>
                </c:pt>
                <c:pt idx="4">
                  <c:v>374</c:v>
                </c:pt>
                <c:pt idx="5">
                  <c:v>479</c:v>
                </c:pt>
                <c:pt idx="6">
                  <c:v>582</c:v>
                </c:pt>
                <c:pt idx="7">
                  <c:v>682</c:v>
                </c:pt>
                <c:pt idx="8">
                  <c:v>783</c:v>
                </c:pt>
                <c:pt idx="9">
                  <c:v>877</c:v>
                </c:pt>
                <c:pt idx="10">
                  <c:v>966</c:v>
                </c:pt>
              </c:numCache>
            </c:numRef>
          </c:xVal>
          <c:yVal>
            <c:numRef>
              <c:f>'YLR 1000 V2'!$D$2:$D$13</c:f>
              <c:numCache>
                <c:formatCode>General</c:formatCode>
                <c:ptCount val="12"/>
                <c:pt idx="0">
                  <c:v>46.6</c:v>
                </c:pt>
                <c:pt idx="1">
                  <c:v>46.43</c:v>
                </c:pt>
                <c:pt idx="2">
                  <c:v>45.65</c:v>
                </c:pt>
                <c:pt idx="3">
                  <c:v>44</c:v>
                </c:pt>
                <c:pt idx="4">
                  <c:v>42.9</c:v>
                </c:pt>
                <c:pt idx="5">
                  <c:v>41.69</c:v>
                </c:pt>
                <c:pt idx="6">
                  <c:v>39.85</c:v>
                </c:pt>
                <c:pt idx="7">
                  <c:v>38.31</c:v>
                </c:pt>
                <c:pt idx="8">
                  <c:v>36.619999999999997</c:v>
                </c:pt>
                <c:pt idx="9">
                  <c:v>34.72</c:v>
                </c:pt>
                <c:pt idx="10">
                  <c:v>32.450000000000003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9-43B7-A9E1-6F2B0BC2E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38512"/>
        <c:axId val="529739232"/>
      </c:scatterChart>
      <c:valAx>
        <c:axId val="5297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39232"/>
        <c:crosses val="autoZero"/>
        <c:crossBetween val="midCat"/>
      </c:valAx>
      <c:valAx>
        <c:axId val="529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60973746206252E-2"/>
                  <c:y val="-1.3605442176870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'тест1&amp;2'!$E$16:$E$20</c:f>
              <c:numCache>
                <c:formatCode>General</c:formatCode>
                <c:ptCount val="5"/>
                <c:pt idx="0">
                  <c:v>107</c:v>
                </c:pt>
                <c:pt idx="1">
                  <c:v>186</c:v>
                </c:pt>
                <c:pt idx="2">
                  <c:v>272</c:v>
                </c:pt>
                <c:pt idx="3">
                  <c:v>345</c:v>
                </c:pt>
                <c:pt idx="4">
                  <c:v>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8-4F8A-9D7C-254E11F32B29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'тест1&amp;2'!$F$16:$F$20</c:f>
              <c:numCache>
                <c:formatCode>General</c:formatCode>
                <c:ptCount val="5"/>
                <c:pt idx="0">
                  <c:v>106</c:v>
                </c:pt>
                <c:pt idx="4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8-4F8A-9D7C-254E11F3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PG,</a:t>
                </a:r>
                <a:r>
                  <a:rPr lang="en-US" baseline="0"/>
                  <a:t> </a:t>
                </a:r>
                <a:r>
                  <a:rPr lang="ru-RU" baseline="0"/>
                  <a:t>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60973746206252E-2"/>
                  <c:y val="-1.3605442176870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'тест1&amp;2'!$G$8:$G$12</c:f>
              <c:numCache>
                <c:formatCode>0.0</c:formatCode>
                <c:ptCount val="5"/>
                <c:pt idx="0">
                  <c:v>104.28174603174604</c:v>
                </c:pt>
                <c:pt idx="1">
                  <c:v>985.93650793650795</c:v>
                </c:pt>
                <c:pt idx="2">
                  <c:v>1867.5912698412699</c:v>
                </c:pt>
                <c:pt idx="3">
                  <c:v>2616.5238095238096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3-4AF1-A7FC-26BD4AB85F0C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'тест1&amp;2'!$H$8:$H$12</c:f>
              <c:numCache>
                <c:formatCode>0.0</c:formatCode>
                <c:ptCount val="5"/>
                <c:pt idx="0">
                  <c:v>33.180555555555557</c:v>
                </c:pt>
                <c:pt idx="2">
                  <c:v>1914.9920634920636</c:v>
                </c:pt>
                <c:pt idx="3">
                  <c:v>2663.9246031746034</c:v>
                </c:pt>
                <c:pt idx="4">
                  <c:v>3242.2142857142858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03-4AF1-A7FC-26BD4AB85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</a:t>
                </a:r>
                <a:r>
                  <a:rPr lang="ru-RU" baseline="0"/>
                  <a:t>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6360973746206252E-2"/>
                  <c:y val="-1.3605442176870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'тест1&amp;2'!$G$16:$G$20</c:f>
              <c:numCache>
                <c:formatCode>0.0</c:formatCode>
                <c:ptCount val="5"/>
                <c:pt idx="0">
                  <c:v>1014.3769841269841</c:v>
                </c:pt>
                <c:pt idx="1">
                  <c:v>1763.3095238095239</c:v>
                </c:pt>
                <c:pt idx="2">
                  <c:v>2578.6031746031745</c:v>
                </c:pt>
                <c:pt idx="3">
                  <c:v>3270.6547619047619</c:v>
                </c:pt>
                <c:pt idx="4">
                  <c:v>3811.0238095238096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5-4970-AFB2-FCA4644D89CC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'тест1&amp;2'!$H$16:$H$20</c:f>
              <c:numCache>
                <c:formatCode>0.0</c:formatCode>
                <c:ptCount val="5"/>
                <c:pt idx="0">
                  <c:v>1004.8968253968254</c:v>
                </c:pt>
                <c:pt idx="4">
                  <c:v>3848.9444444444443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5-4970-AFB2-FCA4644D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</a:t>
                </a:r>
                <a:r>
                  <a:rPr lang="ru-RU" baseline="0"/>
                  <a:t>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'тест1&amp;2'!$I$8:$I$12</c:f>
              <c:numCache>
                <c:formatCode>0.0</c:formatCode>
                <c:ptCount val="5"/>
                <c:pt idx="1">
                  <c:v>3.9437460317460324</c:v>
                </c:pt>
                <c:pt idx="2">
                  <c:v>3.7351825396825395</c:v>
                </c:pt>
                <c:pt idx="3">
                  <c:v>3.4886984126984126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4C30-9145-31114A4A24CF}"/>
            </c:ext>
          </c:extLst>
        </c:ser>
        <c:ser>
          <c:idx val="1"/>
          <c:order val="1"/>
          <c:tx>
            <c:strRef>
              <c:f>'тест1&amp;2'!$J$7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'тест1&amp;2'!$J$8:$J$12</c:f>
              <c:numCache>
                <c:formatCode>0.0</c:formatCode>
                <c:ptCount val="5"/>
                <c:pt idx="2">
                  <c:v>3.8299841269841277</c:v>
                </c:pt>
                <c:pt idx="3">
                  <c:v>3.5518994708994707</c:v>
                </c:pt>
                <c:pt idx="4">
                  <c:v>3.2422142857142857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4C30-9145-31114A4A2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</a:t>
                </a:r>
                <a:r>
                  <a:rPr lang="en-US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'тест1&amp;2'!$C$7</c:f>
              <c:strCache>
                <c:ptCount val="1"/>
                <c:pt idx="0">
                  <c:v>без лака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'тест1&amp;2'!$I$16:$I$20</c:f>
              <c:numCache>
                <c:formatCode>0.0</c:formatCode>
                <c:ptCount val="5"/>
                <c:pt idx="1">
                  <c:v>7.053238095238096</c:v>
                </c:pt>
                <c:pt idx="2">
                  <c:v>5.1572063492063487</c:v>
                </c:pt>
                <c:pt idx="3">
                  <c:v>4.3608730158730156</c:v>
                </c:pt>
                <c:pt idx="4">
                  <c:v>3.8110238095238098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E-4A2C-A77E-B752D306EF3A}"/>
            </c:ext>
          </c:extLst>
        </c:ser>
        <c:ser>
          <c:idx val="1"/>
          <c:order val="1"/>
          <c:tx>
            <c:strRef>
              <c:f>'тест1&amp;2'!$D$7</c:f>
              <c:strCache>
                <c:ptCount val="1"/>
                <c:pt idx="0">
                  <c:v>с лаком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'тест1&amp;2'!$B$16:$B$20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'тест1&amp;2'!$J$16:$J$20</c:f>
              <c:numCache>
                <c:formatCode>0.0</c:formatCode>
                <c:ptCount val="5"/>
                <c:pt idx="4">
                  <c:v>3.8489444444444443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E-4A2C-A77E-B752D306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73023"/>
        <c:axId val="1481653247"/>
      </c:scatterChart>
      <c:valAx>
        <c:axId val="15485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Ppump,</a:t>
                </a:r>
                <a:r>
                  <a:rPr lang="en-US" baseline="0"/>
                  <a:t> </a:t>
                </a:r>
                <a:r>
                  <a:rPr lang="ru-RU" baseline="0"/>
                  <a:t>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1653247"/>
        <c:crosses val="autoZero"/>
        <c:crossBetween val="midCat"/>
      </c:valAx>
      <c:valAx>
        <c:axId val="1481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PG0, </a:t>
                </a:r>
                <a:r>
                  <a:rPr lang="en-US" baseline="0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109537</xdr:rowOff>
    </xdr:from>
    <xdr:to>
      <xdr:col>13</xdr:col>
      <xdr:colOff>66675</xdr:colOff>
      <xdr:row>16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443169</xdr:colOff>
      <xdr:row>3</xdr:row>
      <xdr:rowOff>49167</xdr:rowOff>
    </xdr:from>
    <xdr:to>
      <xdr:col>14</xdr:col>
      <xdr:colOff>138369</xdr:colOff>
      <xdr:row>18</xdr:row>
      <xdr:rowOff>49167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285750</xdr:colOff>
      <xdr:row>35</xdr:row>
      <xdr:rowOff>97367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612321</xdr:colOff>
      <xdr:row>21</xdr:row>
      <xdr:rowOff>0</xdr:rowOff>
    </xdr:from>
    <xdr:to>
      <xdr:col>22</xdr:col>
      <xdr:colOff>285750</xdr:colOff>
      <xdr:row>35</xdr:row>
      <xdr:rowOff>97367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17</xdr:row>
      <xdr:rowOff>7620</xdr:rowOff>
    </xdr:from>
    <xdr:to>
      <xdr:col>16</xdr:col>
      <xdr:colOff>38100</xdr:colOff>
      <xdr:row>32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541020</xdr:colOff>
      <xdr:row>1</xdr:row>
      <xdr:rowOff>129540</xdr:rowOff>
    </xdr:from>
    <xdr:to>
      <xdr:col>20</xdr:col>
      <xdr:colOff>236220</xdr:colOff>
      <xdr:row>16</xdr:row>
      <xdr:rowOff>129540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17</xdr:row>
      <xdr:rowOff>15240</xdr:rowOff>
    </xdr:from>
    <xdr:to>
      <xdr:col>23</xdr:col>
      <xdr:colOff>419100</xdr:colOff>
      <xdr:row>32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10206</xdr:rowOff>
    </xdr:from>
    <xdr:to>
      <xdr:col>4</xdr:col>
      <xdr:colOff>645660</xdr:colOff>
      <xdr:row>35</xdr:row>
      <xdr:rowOff>143556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10206</xdr:rowOff>
    </xdr:from>
    <xdr:to>
      <xdr:col>4</xdr:col>
      <xdr:colOff>645660</xdr:colOff>
      <xdr:row>50</xdr:row>
      <xdr:rowOff>143556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636135</xdr:colOff>
      <xdr:row>21</xdr:row>
      <xdr:rowOff>10206</xdr:rowOff>
    </xdr:from>
    <xdr:to>
      <xdr:col>9</xdr:col>
      <xdr:colOff>634774</xdr:colOff>
      <xdr:row>35</xdr:row>
      <xdr:rowOff>143556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645660</xdr:colOff>
      <xdr:row>36</xdr:row>
      <xdr:rowOff>10206</xdr:rowOff>
    </xdr:from>
    <xdr:to>
      <xdr:col>9</xdr:col>
      <xdr:colOff>644299</xdr:colOff>
      <xdr:row>50</xdr:row>
      <xdr:rowOff>143556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638856</xdr:colOff>
      <xdr:row>21</xdr:row>
      <xdr:rowOff>10206</xdr:rowOff>
    </xdr:from>
    <xdr:to>
      <xdr:col>14</xdr:col>
      <xdr:colOff>656545</xdr:colOff>
      <xdr:row>35</xdr:row>
      <xdr:rowOff>143556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648381</xdr:colOff>
      <xdr:row>36</xdr:row>
      <xdr:rowOff>10206</xdr:rowOff>
    </xdr:from>
    <xdr:to>
      <xdr:col>14</xdr:col>
      <xdr:colOff>666070</xdr:colOff>
      <xdr:row>50</xdr:row>
      <xdr:rowOff>143556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659019</xdr:colOff>
      <xdr:row>21</xdr:row>
      <xdr:rowOff>6494</xdr:rowOff>
    </xdr:from>
    <xdr:to>
      <xdr:col>20</xdr:col>
      <xdr:colOff>248084</xdr:colOff>
      <xdr:row>35</xdr:row>
      <xdr:rowOff>139844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668544</xdr:colOff>
      <xdr:row>36</xdr:row>
      <xdr:rowOff>6494</xdr:rowOff>
    </xdr:from>
    <xdr:to>
      <xdr:col>20</xdr:col>
      <xdr:colOff>257609</xdr:colOff>
      <xdr:row>50</xdr:row>
      <xdr:rowOff>139844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128587</xdr:rowOff>
    </xdr:from>
    <xdr:to>
      <xdr:col>14</xdr:col>
      <xdr:colOff>314325</xdr:colOff>
      <xdr:row>16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421821</xdr:colOff>
      <xdr:row>1</xdr:row>
      <xdr:rowOff>112059</xdr:rowOff>
    </xdr:from>
    <xdr:to>
      <xdr:col>17</xdr:col>
      <xdr:colOff>153242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94011</xdr:colOff>
      <xdr:row>33</xdr:row>
      <xdr:rowOff>145985</xdr:rowOff>
    </xdr:from>
    <xdr:to>
      <xdr:col>16</xdr:col>
      <xdr:colOff>428004</xdr:colOff>
      <xdr:row>47</xdr:row>
      <xdr:rowOff>25979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156883</xdr:colOff>
      <xdr:row>1</xdr:row>
      <xdr:rowOff>67236</xdr:rowOff>
    </xdr:from>
    <xdr:to>
      <xdr:col>23</xdr:col>
      <xdr:colOff>115742</xdr:colOff>
      <xdr:row>14</xdr:row>
      <xdr:rowOff>144557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481198</xdr:colOff>
      <xdr:row>32</xdr:row>
      <xdr:rowOff>0</xdr:rowOff>
    </xdr:from>
    <xdr:to>
      <xdr:col>22</xdr:col>
      <xdr:colOff>440057</xdr:colOff>
      <xdr:row>46</xdr:row>
      <xdr:rowOff>152779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16</xdr:row>
      <xdr:rowOff>44823</xdr:rowOff>
    </xdr:from>
    <xdr:to>
      <xdr:col>17</xdr:col>
      <xdr:colOff>343742</xdr:colOff>
      <xdr:row>30</xdr:row>
      <xdr:rowOff>41621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347383</xdr:colOff>
      <xdr:row>16</xdr:row>
      <xdr:rowOff>0</xdr:rowOff>
    </xdr:from>
    <xdr:to>
      <xdr:col>23</xdr:col>
      <xdr:colOff>306242</xdr:colOff>
      <xdr:row>30</xdr:row>
      <xdr:rowOff>90928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603436</xdr:colOff>
      <xdr:row>0</xdr:row>
      <xdr:rowOff>187699</xdr:rowOff>
    </xdr:from>
    <xdr:to>
      <xdr:col>14</xdr:col>
      <xdr:colOff>298636</xdr:colOff>
      <xdr:row>15</xdr:row>
      <xdr:rowOff>73399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300318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17</xdr:row>
      <xdr:rowOff>142875</xdr:rowOff>
    </xdr:from>
    <xdr:to>
      <xdr:col>9</xdr:col>
      <xdr:colOff>9525</xdr:colOff>
      <xdr:row>32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295689</xdr:colOff>
      <xdr:row>37</xdr:row>
      <xdr:rowOff>155299</xdr:rowOff>
    </xdr:from>
    <xdr:to>
      <xdr:col>16</xdr:col>
      <xdr:colOff>603802</xdr:colOff>
      <xdr:row>52</xdr:row>
      <xdr:rowOff>40999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65555</xdr:colOff>
      <xdr:row>38</xdr:row>
      <xdr:rowOff>0</xdr:rowOff>
    </xdr:from>
    <xdr:to>
      <xdr:col>24</xdr:col>
      <xdr:colOff>373667</xdr:colOff>
      <xdr:row>52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17</xdr:row>
      <xdr:rowOff>114300</xdr:rowOff>
    </xdr:from>
    <xdr:to>
      <xdr:col>16</xdr:col>
      <xdr:colOff>536713</xdr:colOff>
      <xdr:row>32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608066</xdr:colOff>
      <xdr:row>17</xdr:row>
      <xdr:rowOff>92351</xdr:rowOff>
    </xdr:from>
    <xdr:to>
      <xdr:col>24</xdr:col>
      <xdr:colOff>306578</xdr:colOff>
      <xdr:row>31</xdr:row>
      <xdr:rowOff>168551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2</xdr:row>
      <xdr:rowOff>28575</xdr:rowOff>
    </xdr:from>
    <xdr:to>
      <xdr:col>16</xdr:col>
      <xdr:colOff>257175</xdr:colOff>
      <xdr:row>16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38100</xdr:rowOff>
    </xdr:from>
    <xdr:to>
      <xdr:col>16</xdr:col>
      <xdr:colOff>333375</xdr:colOff>
      <xdr:row>31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299085</xdr:colOff>
      <xdr:row>33</xdr:row>
      <xdr:rowOff>13335</xdr:rowOff>
    </xdr:from>
    <xdr:to>
      <xdr:col>7</xdr:col>
      <xdr:colOff>603885</xdr:colOff>
      <xdr:row>48</xdr:row>
      <xdr:rowOff>13335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304800</xdr:colOff>
      <xdr:row>17</xdr:row>
      <xdr:rowOff>0</xdr:rowOff>
    </xdr:from>
    <xdr:to>
      <xdr:col>23</xdr:col>
      <xdr:colOff>0</xdr:colOff>
      <xdr:row>31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47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33</xdr:row>
      <xdr:rowOff>0</xdr:rowOff>
    </xdr:from>
    <xdr:to>
      <xdr:col>23</xdr:col>
      <xdr:colOff>0</xdr:colOff>
      <xdr:row>47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</xdr:colOff>
      <xdr:row>3</xdr:row>
      <xdr:rowOff>22860</xdr:rowOff>
    </xdr:from>
    <xdr:to>
      <xdr:col>13</xdr:col>
      <xdr:colOff>337185</xdr:colOff>
      <xdr:row>18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304800</xdr:colOff>
      <xdr:row>34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E12" sqref="E12"/>
    </sheetView>
  </sheetViews>
  <sheetFormatPr defaultRowHeight="14.4" x14ac:dyDescent="0.3"/>
  <cols>
    <col min="2" max="2" width="10.109375" bestFit="1" customWidth="1"/>
    <col min="5" max="5" width="12.44140625" customWidth="1"/>
  </cols>
  <sheetData>
    <row r="1" spans="1:5" x14ac:dyDescent="0.3">
      <c r="A1" t="s">
        <v>17</v>
      </c>
      <c r="B1">
        <v>26153</v>
      </c>
    </row>
    <row r="2" spans="1:5" x14ac:dyDescent="0.3">
      <c r="B2" t="s">
        <v>16</v>
      </c>
      <c r="C2" t="s">
        <v>18</v>
      </c>
      <c r="E2" s="29">
        <v>45314</v>
      </c>
    </row>
    <row r="3" spans="1:5" x14ac:dyDescent="0.3">
      <c r="A3">
        <v>1</v>
      </c>
      <c r="B3">
        <v>5.9</v>
      </c>
      <c r="C3">
        <v>1.8</v>
      </c>
    </row>
    <row r="4" spans="1:5" x14ac:dyDescent="0.3">
      <c r="A4">
        <v>2</v>
      </c>
      <c r="B4">
        <v>18.8</v>
      </c>
      <c r="C4">
        <v>8.3000000000000007</v>
      </c>
      <c r="E4">
        <f>1.862/0.6305</f>
        <v>2.953211736716892</v>
      </c>
    </row>
    <row r="5" spans="1:5" x14ac:dyDescent="0.3">
      <c r="A5">
        <v>3</v>
      </c>
      <c r="B5">
        <v>32.9</v>
      </c>
      <c r="C5">
        <v>18.8</v>
      </c>
    </row>
    <row r="6" spans="1:5" x14ac:dyDescent="0.3">
      <c r="A6">
        <v>4</v>
      </c>
      <c r="B6">
        <v>46.7</v>
      </c>
      <c r="C6">
        <v>28.6</v>
      </c>
    </row>
    <row r="7" spans="1:5" x14ac:dyDescent="0.3">
      <c r="A7">
        <v>5</v>
      </c>
      <c r="B7">
        <v>60.2</v>
      </c>
      <c r="C7">
        <v>37.9</v>
      </c>
    </row>
    <row r="8" spans="1:5" x14ac:dyDescent="0.3">
      <c r="A8">
        <v>6</v>
      </c>
      <c r="B8">
        <v>74.2</v>
      </c>
      <c r="C8">
        <v>46</v>
      </c>
    </row>
    <row r="9" spans="1:5" x14ac:dyDescent="0.3">
      <c r="A9">
        <v>7</v>
      </c>
      <c r="B9">
        <v>87.5</v>
      </c>
      <c r="C9">
        <v>52.9</v>
      </c>
    </row>
    <row r="10" spans="1:5" x14ac:dyDescent="0.3">
      <c r="A10">
        <v>8</v>
      </c>
      <c r="B10">
        <v>99.5</v>
      </c>
      <c r="C10">
        <v>59.2</v>
      </c>
    </row>
    <row r="24" spans="10:10" x14ac:dyDescent="0.3">
      <c r="J24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A16" zoomScale="126" workbookViewId="0">
      <selection activeCell="Q39" sqref="Q39"/>
    </sheetView>
  </sheetViews>
  <sheetFormatPr defaultRowHeight="14.4" x14ac:dyDescent="0.3"/>
  <sheetData>
    <row r="1" spans="1:10" x14ac:dyDescent="0.3">
      <c r="B1" t="s">
        <v>41</v>
      </c>
      <c r="C1" t="s">
        <v>38</v>
      </c>
      <c r="D1" s="48" t="s">
        <v>27</v>
      </c>
      <c r="E1" s="48" t="s">
        <v>28</v>
      </c>
      <c r="F1" t="s">
        <v>33</v>
      </c>
      <c r="G1">
        <v>72</v>
      </c>
      <c r="H1" t="s">
        <v>34</v>
      </c>
      <c r="I1">
        <v>7</v>
      </c>
      <c r="J1" t="s">
        <v>36</v>
      </c>
    </row>
    <row r="2" spans="1:10" x14ac:dyDescent="0.3">
      <c r="A2">
        <v>0</v>
      </c>
      <c r="B2">
        <f>A2/100*$I$2</f>
        <v>0</v>
      </c>
      <c r="C2">
        <v>28</v>
      </c>
      <c r="D2">
        <v>0.2</v>
      </c>
      <c r="E2">
        <v>0.47</v>
      </c>
      <c r="F2" t="s">
        <v>35</v>
      </c>
      <c r="H2" t="s">
        <v>34</v>
      </c>
      <c r="I2">
        <v>15</v>
      </c>
    </row>
    <row r="3" spans="1:10" x14ac:dyDescent="0.3">
      <c r="A3">
        <v>10</v>
      </c>
      <c r="B3">
        <f t="shared" ref="B3:B7" si="0">A3/100*$I$2</f>
        <v>1.5</v>
      </c>
      <c r="C3">
        <v>61</v>
      </c>
      <c r="D3">
        <v>0.23</v>
      </c>
      <c r="E3">
        <v>0.49</v>
      </c>
    </row>
    <row r="4" spans="1:10" x14ac:dyDescent="0.3">
      <c r="A4">
        <v>20</v>
      </c>
      <c r="B4">
        <f t="shared" si="0"/>
        <v>3</v>
      </c>
      <c r="C4">
        <v>187</v>
      </c>
      <c r="D4">
        <v>0.36</v>
      </c>
      <c r="E4">
        <v>0.81</v>
      </c>
    </row>
    <row r="5" spans="1:10" x14ac:dyDescent="0.3">
      <c r="A5">
        <v>30</v>
      </c>
      <c r="B5">
        <f t="shared" si="0"/>
        <v>4.5</v>
      </c>
      <c r="C5">
        <v>308</v>
      </c>
      <c r="D5">
        <v>0.45</v>
      </c>
      <c r="E5">
        <v>1.2</v>
      </c>
    </row>
    <row r="6" spans="1:10" x14ac:dyDescent="0.3">
      <c r="A6">
        <v>40</v>
      </c>
      <c r="B6">
        <f t="shared" si="0"/>
        <v>6</v>
      </c>
      <c r="C6">
        <v>428</v>
      </c>
      <c r="D6">
        <v>0.47</v>
      </c>
      <c r="E6">
        <v>1.3</v>
      </c>
    </row>
    <row r="7" spans="1:10" x14ac:dyDescent="0.3">
      <c r="A7">
        <v>50</v>
      </c>
      <c r="B7">
        <f t="shared" si="0"/>
        <v>7.5</v>
      </c>
      <c r="C7">
        <v>526</v>
      </c>
      <c r="D7">
        <v>0.5</v>
      </c>
      <c r="E7">
        <v>1.6</v>
      </c>
    </row>
    <row r="20" spans="6:6" x14ac:dyDescent="0.3">
      <c r="F20">
        <f>56*5/7</f>
        <v>40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"/>
  <sheetViews>
    <sheetView zoomScaleNormal="100" workbookViewId="0">
      <selection activeCell="I12" sqref="I12"/>
    </sheetView>
  </sheetViews>
  <sheetFormatPr defaultRowHeight="14.4" x14ac:dyDescent="0.3"/>
  <sheetData>
    <row r="1" spans="1:18" x14ac:dyDescent="0.3">
      <c r="A1" t="s">
        <v>47</v>
      </c>
      <c r="B1">
        <v>3.06</v>
      </c>
      <c r="C1" t="s">
        <v>25</v>
      </c>
      <c r="D1" t="s">
        <v>48</v>
      </c>
      <c r="E1" t="s">
        <v>49</v>
      </c>
      <c r="F1" t="s">
        <v>50</v>
      </c>
      <c r="G1" t="s">
        <v>50</v>
      </c>
      <c r="H1" t="s">
        <v>51</v>
      </c>
      <c r="I1" t="s">
        <v>51</v>
      </c>
      <c r="J1" t="s">
        <v>52</v>
      </c>
      <c r="K1" t="s">
        <v>52</v>
      </c>
      <c r="L1" t="s">
        <v>53</v>
      </c>
      <c r="M1" t="s">
        <v>53</v>
      </c>
      <c r="P1" t="s">
        <v>37</v>
      </c>
      <c r="Q1">
        <v>12</v>
      </c>
      <c r="R1" t="s">
        <v>54</v>
      </c>
    </row>
    <row r="2" spans="1:18" x14ac:dyDescent="0.3">
      <c r="A2">
        <f>B2/100*$Q$1</f>
        <v>0</v>
      </c>
      <c r="B2">
        <v>0</v>
      </c>
      <c r="C2">
        <v>36.1</v>
      </c>
      <c r="D2">
        <v>46.6</v>
      </c>
      <c r="E2">
        <v>25.3</v>
      </c>
      <c r="F2">
        <v>0</v>
      </c>
      <c r="G2">
        <v>0</v>
      </c>
      <c r="H2">
        <v>0</v>
      </c>
      <c r="I2">
        <v>0</v>
      </c>
      <c r="J2">
        <v>38</v>
      </c>
      <c r="K2">
        <v>39</v>
      </c>
      <c r="L2">
        <v>0</v>
      </c>
      <c r="M2">
        <v>0</v>
      </c>
      <c r="P2" t="s">
        <v>55</v>
      </c>
      <c r="Q2">
        <v>7</v>
      </c>
      <c r="R2" t="s">
        <v>54</v>
      </c>
    </row>
    <row r="3" spans="1:18" x14ac:dyDescent="0.3">
      <c r="A3">
        <f t="shared" ref="A3:A12" si="0">B3/100*$Q$1</f>
        <v>1.2000000000000002</v>
      </c>
      <c r="B3">
        <v>10</v>
      </c>
      <c r="C3">
        <v>49.3</v>
      </c>
      <c r="D3">
        <v>46.43</v>
      </c>
      <c r="E3">
        <v>25.8</v>
      </c>
      <c r="F3">
        <v>0</v>
      </c>
      <c r="J3">
        <v>52</v>
      </c>
      <c r="K3">
        <v>54</v>
      </c>
    </row>
    <row r="4" spans="1:18" x14ac:dyDescent="0.3">
      <c r="A4">
        <f t="shared" si="0"/>
        <v>2.4000000000000004</v>
      </c>
      <c r="B4">
        <v>20</v>
      </c>
      <c r="C4">
        <v>159</v>
      </c>
      <c r="D4">
        <v>45.65</v>
      </c>
      <c r="E4">
        <v>26.1</v>
      </c>
      <c r="J4">
        <v>169</v>
      </c>
      <c r="K4">
        <v>170</v>
      </c>
    </row>
    <row r="5" spans="1:18" x14ac:dyDescent="0.3">
      <c r="A5">
        <f t="shared" si="0"/>
        <v>3.5999999999999996</v>
      </c>
      <c r="B5">
        <v>30</v>
      </c>
      <c r="C5">
        <v>267.5</v>
      </c>
      <c r="D5">
        <v>44</v>
      </c>
      <c r="E5">
        <v>26.3</v>
      </c>
      <c r="J5">
        <v>282</v>
      </c>
      <c r="K5">
        <v>284</v>
      </c>
    </row>
    <row r="6" spans="1:18" x14ac:dyDescent="0.3">
      <c r="A6">
        <f t="shared" si="0"/>
        <v>4.8000000000000007</v>
      </c>
      <c r="B6">
        <v>40</v>
      </c>
      <c r="C6">
        <v>374</v>
      </c>
      <c r="D6">
        <v>42.9</v>
      </c>
      <c r="E6">
        <v>26.5</v>
      </c>
      <c r="J6">
        <v>394</v>
      </c>
      <c r="K6">
        <v>397</v>
      </c>
    </row>
    <row r="7" spans="1:18" x14ac:dyDescent="0.3">
      <c r="A7">
        <f t="shared" si="0"/>
        <v>6</v>
      </c>
      <c r="B7">
        <v>50</v>
      </c>
      <c r="C7">
        <v>479</v>
      </c>
      <c r="D7">
        <v>41.69</v>
      </c>
      <c r="E7">
        <v>26.8</v>
      </c>
      <c r="J7">
        <v>504</v>
      </c>
      <c r="K7">
        <v>506</v>
      </c>
    </row>
    <row r="8" spans="1:18" x14ac:dyDescent="0.3">
      <c r="A8">
        <f t="shared" si="0"/>
        <v>7.1999999999999993</v>
      </c>
      <c r="B8">
        <v>60</v>
      </c>
      <c r="C8">
        <v>582</v>
      </c>
      <c r="D8">
        <v>39.85</v>
      </c>
      <c r="E8">
        <v>27.1</v>
      </c>
      <c r="J8">
        <v>611</v>
      </c>
      <c r="K8">
        <v>613</v>
      </c>
    </row>
    <row r="9" spans="1:18" x14ac:dyDescent="0.3">
      <c r="A9">
        <f t="shared" si="0"/>
        <v>8.3999999999999986</v>
      </c>
      <c r="B9">
        <v>70</v>
      </c>
      <c r="C9">
        <v>682</v>
      </c>
      <c r="D9">
        <v>38.31</v>
      </c>
      <c r="E9">
        <v>27.5</v>
      </c>
      <c r="J9">
        <v>715</v>
      </c>
      <c r="K9">
        <v>717</v>
      </c>
    </row>
    <row r="10" spans="1:18" x14ac:dyDescent="0.3">
      <c r="A10">
        <f t="shared" si="0"/>
        <v>9.6000000000000014</v>
      </c>
      <c r="B10">
        <v>80</v>
      </c>
      <c r="C10">
        <v>783</v>
      </c>
      <c r="D10">
        <v>36.619999999999997</v>
      </c>
      <c r="E10">
        <v>27.8</v>
      </c>
      <c r="J10">
        <v>821</v>
      </c>
      <c r="K10">
        <v>823</v>
      </c>
    </row>
    <row r="11" spans="1:18" x14ac:dyDescent="0.3">
      <c r="A11">
        <f t="shared" si="0"/>
        <v>10.8</v>
      </c>
      <c r="B11">
        <v>90</v>
      </c>
      <c r="C11">
        <v>877</v>
      </c>
      <c r="D11">
        <v>34.72</v>
      </c>
      <c r="E11">
        <v>28.1</v>
      </c>
      <c r="J11">
        <v>917</v>
      </c>
      <c r="K11">
        <v>920</v>
      </c>
    </row>
    <row r="12" spans="1:18" x14ac:dyDescent="0.3">
      <c r="A12">
        <f t="shared" si="0"/>
        <v>12</v>
      </c>
      <c r="B12">
        <v>100</v>
      </c>
      <c r="C12">
        <v>966</v>
      </c>
      <c r="D12">
        <v>32.450000000000003</v>
      </c>
      <c r="E12">
        <v>28.2</v>
      </c>
      <c r="J12">
        <v>1019</v>
      </c>
      <c r="K12">
        <v>1023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opLeftCell="A4" zoomScale="70" zoomScaleNormal="70" workbookViewId="0">
      <selection activeCell="S19" sqref="S19"/>
    </sheetView>
  </sheetViews>
  <sheetFormatPr defaultRowHeight="14.4" x14ac:dyDescent="0.3"/>
  <cols>
    <col min="1" max="1" width="12.5546875" customWidth="1"/>
    <col min="2" max="17" width="10.6640625" customWidth="1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s="16" t="s">
        <v>9</v>
      </c>
      <c r="B2" s="17">
        <v>210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4" t="s">
        <v>10</v>
      </c>
      <c r="B3" s="5">
        <v>125</v>
      </c>
      <c r="C3" s="1"/>
      <c r="D3" s="1"/>
      <c r="E3" s="1"/>
      <c r="F3" s="1"/>
      <c r="G3" s="1"/>
      <c r="H3" s="1"/>
      <c r="I3" s="1"/>
      <c r="J3" s="1"/>
      <c r="K3" s="1"/>
    </row>
    <row r="4" spans="1:11" ht="30" customHeight="1" thickBot="1" x14ac:dyDescent="0.35">
      <c r="A4" s="22" t="s">
        <v>11</v>
      </c>
      <c r="B4" s="7">
        <f>(B2^2/(B2^2+B3^2))</f>
        <v>0.73838426119715361</v>
      </c>
      <c r="C4" s="1"/>
      <c r="D4" s="1"/>
      <c r="E4" s="1"/>
      <c r="F4" s="1"/>
      <c r="G4" s="1"/>
      <c r="H4" s="1"/>
      <c r="I4" s="1"/>
      <c r="J4" s="1"/>
      <c r="K4" s="1"/>
    </row>
    <row r="5" spans="1:11" ht="15" thickBot="1" x14ac:dyDescent="0.35">
      <c r="A5" s="1"/>
      <c r="B5" s="1"/>
      <c r="C5" s="1"/>
      <c r="D5" s="1"/>
      <c r="E5" s="1"/>
      <c r="F5" s="1"/>
      <c r="G5" s="58" t="s">
        <v>14</v>
      </c>
      <c r="H5" s="59"/>
      <c r="I5" s="59"/>
      <c r="J5" s="60"/>
      <c r="K5" s="1"/>
    </row>
    <row r="6" spans="1:11" x14ac:dyDescent="0.3">
      <c r="A6" s="16" t="s">
        <v>8</v>
      </c>
      <c r="B6" s="18" t="s">
        <v>0</v>
      </c>
      <c r="C6" s="67" t="s">
        <v>4</v>
      </c>
      <c r="D6" s="68"/>
      <c r="E6" s="69" t="s">
        <v>12</v>
      </c>
      <c r="F6" s="70"/>
      <c r="G6" s="65" t="s">
        <v>5</v>
      </c>
      <c r="H6" s="66"/>
      <c r="I6" s="65" t="s">
        <v>13</v>
      </c>
      <c r="J6" s="66"/>
      <c r="K6" s="1"/>
    </row>
    <row r="7" spans="1:11" ht="15" thickBot="1" x14ac:dyDescent="0.35">
      <c r="A7" s="6" t="s">
        <v>7</v>
      </c>
      <c r="B7" s="10" t="s">
        <v>3</v>
      </c>
      <c r="C7" s="6" t="s">
        <v>1</v>
      </c>
      <c r="D7" s="7" t="s">
        <v>2</v>
      </c>
      <c r="E7" s="12" t="s">
        <v>1</v>
      </c>
      <c r="F7" s="10" t="s">
        <v>2</v>
      </c>
      <c r="G7" s="20" t="s">
        <v>1</v>
      </c>
      <c r="H7" s="21" t="s">
        <v>2</v>
      </c>
      <c r="I7" s="20" t="s">
        <v>1</v>
      </c>
      <c r="J7" s="21" t="s">
        <v>2</v>
      </c>
      <c r="K7" s="1"/>
    </row>
    <row r="8" spans="1:11" x14ac:dyDescent="0.3">
      <c r="A8" s="8">
        <v>0</v>
      </c>
      <c r="B8" s="2">
        <v>0</v>
      </c>
      <c r="C8" s="8">
        <v>54.2</v>
      </c>
      <c r="D8" s="9">
        <v>50.3</v>
      </c>
      <c r="E8" s="3">
        <v>11</v>
      </c>
      <c r="F8" s="2">
        <v>3.5</v>
      </c>
      <c r="G8" s="23">
        <f>E8*7/$B$4</f>
        <v>104.28174603174604</v>
      </c>
      <c r="H8" s="24">
        <f>F8*7/$B$4</f>
        <v>33.180555555555557</v>
      </c>
      <c r="I8" s="23"/>
      <c r="J8" s="24"/>
      <c r="K8" s="1"/>
    </row>
    <row r="9" spans="1:11" x14ac:dyDescent="0.3">
      <c r="A9" s="4">
        <v>1</v>
      </c>
      <c r="B9" s="11">
        <v>25</v>
      </c>
      <c r="C9" s="4">
        <v>72.7</v>
      </c>
      <c r="D9" s="5"/>
      <c r="E9" s="13">
        <v>104</v>
      </c>
      <c r="F9" s="11"/>
      <c r="G9" s="25">
        <f>E9*7/$B$4</f>
        <v>985.93650793650795</v>
      </c>
      <c r="H9" s="26"/>
      <c r="I9" s="25">
        <f>G9/1000/$B9*100</f>
        <v>3.9437460317460324</v>
      </c>
      <c r="J9" s="27"/>
      <c r="K9" s="1"/>
    </row>
    <row r="10" spans="1:11" x14ac:dyDescent="0.3">
      <c r="A10" s="4">
        <v>2</v>
      </c>
      <c r="B10" s="11">
        <v>50</v>
      </c>
      <c r="C10" s="4">
        <v>93.7</v>
      </c>
      <c r="D10" s="5">
        <v>93</v>
      </c>
      <c r="E10" s="13">
        <v>197</v>
      </c>
      <c r="F10" s="11">
        <v>202</v>
      </c>
      <c r="G10" s="25">
        <f>E10*7/$B$4</f>
        <v>1867.5912698412699</v>
      </c>
      <c r="H10" s="26">
        <f>F10*7/$B$4</f>
        <v>1914.9920634920636</v>
      </c>
      <c r="I10" s="25">
        <f t="shared" ref="I10:J12" si="0">G10/1000/$B10*100</f>
        <v>3.7351825396825395</v>
      </c>
      <c r="J10" s="27">
        <f t="shared" si="0"/>
        <v>3.8299841269841277</v>
      </c>
      <c r="K10" s="1"/>
    </row>
    <row r="11" spans="1:11" x14ac:dyDescent="0.3">
      <c r="A11" s="4">
        <v>3</v>
      </c>
      <c r="B11" s="11">
        <v>75</v>
      </c>
      <c r="C11" s="4">
        <v>116</v>
      </c>
      <c r="D11" s="5">
        <v>115</v>
      </c>
      <c r="E11" s="13">
        <v>276</v>
      </c>
      <c r="F11" s="11">
        <v>281</v>
      </c>
      <c r="G11" s="25">
        <f>E11*7/$B$4</f>
        <v>2616.5238095238096</v>
      </c>
      <c r="H11" s="26">
        <f>F11*7/$B$4</f>
        <v>2663.9246031746034</v>
      </c>
      <c r="I11" s="25">
        <f t="shared" si="0"/>
        <v>3.4886984126984126</v>
      </c>
      <c r="J11" s="27">
        <f t="shared" si="0"/>
        <v>3.5518994708994707</v>
      </c>
      <c r="K11" s="1" t="s">
        <v>15</v>
      </c>
    </row>
    <row r="12" spans="1:11" ht="15" thickBot="1" x14ac:dyDescent="0.35">
      <c r="A12" s="6">
        <v>4</v>
      </c>
      <c r="B12" s="10">
        <v>100</v>
      </c>
      <c r="C12" s="15"/>
      <c r="D12" s="7">
        <v>135</v>
      </c>
      <c r="E12" s="14"/>
      <c r="F12" s="10">
        <v>342</v>
      </c>
      <c r="G12" s="20"/>
      <c r="H12" s="21">
        <f>F12*7/$B$4</f>
        <v>3242.2142857142858</v>
      </c>
      <c r="I12" s="20"/>
      <c r="J12" s="28">
        <f t="shared" si="0"/>
        <v>3.2422142857142857</v>
      </c>
      <c r="K12" s="1"/>
    </row>
    <row r="13" spans="1:11" ht="15" thickBot="1" x14ac:dyDescent="0.35">
      <c r="A13" s="1"/>
      <c r="B13" s="1"/>
      <c r="C13" s="1"/>
      <c r="D13" s="1"/>
      <c r="E13" s="1"/>
      <c r="F13" s="1"/>
      <c r="G13" s="58" t="s">
        <v>14</v>
      </c>
      <c r="H13" s="59"/>
      <c r="I13" s="59"/>
      <c r="J13" s="60"/>
      <c r="K13" s="1"/>
    </row>
    <row r="14" spans="1:11" x14ac:dyDescent="0.3">
      <c r="A14" s="16" t="s">
        <v>8</v>
      </c>
      <c r="B14" s="18" t="s">
        <v>6</v>
      </c>
      <c r="C14" s="61" t="s">
        <v>4</v>
      </c>
      <c r="D14" s="62"/>
      <c r="E14" s="61" t="s">
        <v>12</v>
      </c>
      <c r="F14" s="62"/>
      <c r="G14" s="63" t="s">
        <v>5</v>
      </c>
      <c r="H14" s="64"/>
      <c r="I14" s="63" t="s">
        <v>13</v>
      </c>
      <c r="J14" s="64"/>
      <c r="K14" s="1"/>
    </row>
    <row r="15" spans="1:11" ht="15" thickBot="1" x14ac:dyDescent="0.35">
      <c r="A15" s="6" t="s">
        <v>7</v>
      </c>
      <c r="B15" s="10" t="s">
        <v>3</v>
      </c>
      <c r="C15" s="6" t="s">
        <v>1</v>
      </c>
      <c r="D15" s="7" t="s">
        <v>2</v>
      </c>
      <c r="E15" s="12" t="s">
        <v>1</v>
      </c>
      <c r="F15" s="7" t="s">
        <v>2</v>
      </c>
      <c r="G15" s="20" t="s">
        <v>1</v>
      </c>
      <c r="H15" s="21" t="s">
        <v>2</v>
      </c>
      <c r="I15" s="20" t="s">
        <v>1</v>
      </c>
      <c r="J15" s="21" t="s">
        <v>2</v>
      </c>
      <c r="K15" s="1"/>
    </row>
    <row r="16" spans="1:11" x14ac:dyDescent="0.3">
      <c r="A16" s="8">
        <v>0</v>
      </c>
      <c r="B16" s="2">
        <v>0</v>
      </c>
      <c r="C16" s="8">
        <v>55.4</v>
      </c>
      <c r="D16" s="9">
        <v>52.8</v>
      </c>
      <c r="E16" s="3">
        <v>107</v>
      </c>
      <c r="F16" s="9">
        <v>106</v>
      </c>
      <c r="G16" s="23">
        <f>E16*7/$B$4</f>
        <v>1014.3769841269841</v>
      </c>
      <c r="H16" s="24">
        <f>F16*7/$B$4</f>
        <v>1004.8968253968254</v>
      </c>
      <c r="I16" s="23"/>
      <c r="J16" s="24"/>
      <c r="K16" s="1"/>
    </row>
    <row r="17" spans="1:11" x14ac:dyDescent="0.3">
      <c r="A17" s="4">
        <v>1</v>
      </c>
      <c r="B17" s="11">
        <v>25</v>
      </c>
      <c r="C17" s="4">
        <v>74.400000000000006</v>
      </c>
      <c r="D17" s="5"/>
      <c r="E17" s="13">
        <v>186</v>
      </c>
      <c r="F17" s="5"/>
      <c r="G17" s="25">
        <f>E17*7/$B$4</f>
        <v>1763.3095238095239</v>
      </c>
      <c r="H17" s="26"/>
      <c r="I17" s="25">
        <f>G17/1000/$B17*100</f>
        <v>7.053238095238096</v>
      </c>
      <c r="J17" s="27"/>
      <c r="K17" s="1"/>
    </row>
    <row r="18" spans="1:11" x14ac:dyDescent="0.3">
      <c r="A18" s="4">
        <v>2</v>
      </c>
      <c r="B18" s="11">
        <v>50</v>
      </c>
      <c r="C18" s="4">
        <v>95.8</v>
      </c>
      <c r="D18" s="5"/>
      <c r="E18" s="13">
        <v>272</v>
      </c>
      <c r="F18" s="5"/>
      <c r="G18" s="25">
        <f>E18*7/$B$4</f>
        <v>2578.6031746031745</v>
      </c>
      <c r="H18" s="26"/>
      <c r="I18" s="25">
        <f>G18/1000/$B18*100</f>
        <v>5.1572063492063487</v>
      </c>
      <c r="J18" s="27"/>
      <c r="K18" s="1"/>
    </row>
    <row r="19" spans="1:11" x14ac:dyDescent="0.3">
      <c r="A19" s="4">
        <v>3</v>
      </c>
      <c r="B19" s="11">
        <v>75</v>
      </c>
      <c r="C19" s="4">
        <v>118</v>
      </c>
      <c r="D19" s="5"/>
      <c r="E19" s="13">
        <v>345</v>
      </c>
      <c r="F19" s="5"/>
      <c r="G19" s="25">
        <f>E19*7/$B$4</f>
        <v>3270.6547619047619</v>
      </c>
      <c r="H19" s="26"/>
      <c r="I19" s="25">
        <f>G19/1000/$B19*100</f>
        <v>4.3608730158730156</v>
      </c>
      <c r="J19" s="27"/>
      <c r="K19" s="1"/>
    </row>
    <row r="20" spans="1:11" ht="15" thickBot="1" x14ac:dyDescent="0.35">
      <c r="A20" s="6">
        <v>4</v>
      </c>
      <c r="B20" s="10">
        <v>100</v>
      </c>
      <c r="C20" s="6">
        <v>139</v>
      </c>
      <c r="D20" s="7">
        <v>130</v>
      </c>
      <c r="E20" s="12">
        <v>402</v>
      </c>
      <c r="F20" s="7">
        <v>406</v>
      </c>
      <c r="G20" s="20">
        <f>E20*7/$B$4</f>
        <v>3811.0238095238096</v>
      </c>
      <c r="H20" s="21">
        <f>F20*7/$B$4</f>
        <v>3848.9444444444443</v>
      </c>
      <c r="I20" s="20">
        <f>G20/1000/$B20*100</f>
        <v>3.8110238095238098</v>
      </c>
      <c r="J20" s="28">
        <f>H20/1000/$B20*100</f>
        <v>3.8489444444444443</v>
      </c>
      <c r="K20" s="1"/>
    </row>
    <row r="21" spans="1:11" x14ac:dyDescent="0.3">
      <c r="G21" s="19"/>
      <c r="H21" s="19"/>
      <c r="I21" s="19"/>
      <c r="J21" s="19"/>
    </row>
  </sheetData>
  <mergeCells count="10">
    <mergeCell ref="G5:J5"/>
    <mergeCell ref="G13:J13"/>
    <mergeCell ref="E14:F14"/>
    <mergeCell ref="C14:D14"/>
    <mergeCell ref="I14:J14"/>
    <mergeCell ref="G14:H14"/>
    <mergeCell ref="I6:J6"/>
    <mergeCell ref="C6:D6"/>
    <mergeCell ref="E6:F6"/>
    <mergeCell ref="G6:H6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opLeftCell="E1" zoomScale="85" zoomScaleNormal="85" workbookViewId="0">
      <selection activeCell="G37" sqref="G37"/>
    </sheetView>
  </sheetViews>
  <sheetFormatPr defaultRowHeight="14.4" x14ac:dyDescent="0.3"/>
  <cols>
    <col min="1" max="1" width="10.33203125" bestFit="1" customWidth="1"/>
  </cols>
  <sheetData>
    <row r="1" spans="1:4" x14ac:dyDescent="0.3">
      <c r="A1" t="s">
        <v>22</v>
      </c>
      <c r="B1" t="s">
        <v>21</v>
      </c>
      <c r="C1" t="s">
        <v>20</v>
      </c>
      <c r="D1" t="s">
        <v>19</v>
      </c>
    </row>
    <row r="2" spans="1:4" x14ac:dyDescent="0.3">
      <c r="A2">
        <v>0</v>
      </c>
      <c r="B2">
        <v>47.1</v>
      </c>
    </row>
    <row r="3" spans="1:4" x14ac:dyDescent="0.3">
      <c r="A3">
        <v>150</v>
      </c>
      <c r="B3">
        <v>163</v>
      </c>
    </row>
    <row r="4" spans="1:4" x14ac:dyDescent="0.3">
      <c r="A4">
        <v>200</v>
      </c>
      <c r="B4">
        <v>205</v>
      </c>
    </row>
    <row r="5" spans="1:4" x14ac:dyDescent="0.3">
      <c r="A5">
        <v>250</v>
      </c>
      <c r="B5">
        <v>242</v>
      </c>
    </row>
    <row r="6" spans="1:4" x14ac:dyDescent="0.3">
      <c r="A6">
        <v>300</v>
      </c>
      <c r="B6">
        <v>284</v>
      </c>
    </row>
    <row r="7" spans="1:4" x14ac:dyDescent="0.3">
      <c r="A7">
        <v>350</v>
      </c>
      <c r="B7">
        <v>323</v>
      </c>
    </row>
    <row r="8" spans="1:4" x14ac:dyDescent="0.3">
      <c r="A8">
        <v>400</v>
      </c>
      <c r="B8">
        <v>363</v>
      </c>
    </row>
    <row r="9" spans="1:4" x14ac:dyDescent="0.3">
      <c r="A9">
        <v>450</v>
      </c>
      <c r="B9">
        <v>405</v>
      </c>
      <c r="C9">
        <v>403</v>
      </c>
    </row>
    <row r="10" spans="1:4" x14ac:dyDescent="0.3">
      <c r="A10">
        <v>500</v>
      </c>
      <c r="B10">
        <v>439</v>
      </c>
      <c r="C10">
        <v>442</v>
      </c>
    </row>
    <row r="11" spans="1:4" x14ac:dyDescent="0.3">
      <c r="A11">
        <v>550</v>
      </c>
      <c r="C11">
        <v>483</v>
      </c>
    </row>
    <row r="12" spans="1:4" x14ac:dyDescent="0.3">
      <c r="A12">
        <v>600</v>
      </c>
      <c r="C12">
        <v>522</v>
      </c>
      <c r="D12">
        <v>525</v>
      </c>
    </row>
    <row r="13" spans="1:4" x14ac:dyDescent="0.3">
      <c r="A13">
        <v>650</v>
      </c>
      <c r="C13">
        <v>554</v>
      </c>
    </row>
    <row r="14" spans="1:4" x14ac:dyDescent="0.3">
      <c r="A14">
        <v>700</v>
      </c>
      <c r="C14">
        <v>591</v>
      </c>
      <c r="D14">
        <v>600</v>
      </c>
    </row>
    <row r="15" spans="1:4" x14ac:dyDescent="0.3">
      <c r="A15">
        <v>750</v>
      </c>
      <c r="C15">
        <v>627</v>
      </c>
      <c r="D15">
        <v>631</v>
      </c>
    </row>
    <row r="16" spans="1:4" x14ac:dyDescent="0.3">
      <c r="A16">
        <v>800</v>
      </c>
      <c r="D16">
        <v>666</v>
      </c>
    </row>
    <row r="17" spans="1:4" x14ac:dyDescent="0.3">
      <c r="A17">
        <v>850</v>
      </c>
      <c r="D17">
        <v>685</v>
      </c>
    </row>
    <row r="19" spans="1:4" x14ac:dyDescent="0.3">
      <c r="A19" s="29">
        <v>45337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zoomScale="55" zoomScaleNormal="55" workbookViewId="0">
      <selection activeCell="B6" sqref="A6:B6"/>
    </sheetView>
  </sheetViews>
  <sheetFormatPr defaultRowHeight="14.4" x14ac:dyDescent="0.3"/>
  <cols>
    <col min="1" max="1" width="11.33203125" customWidth="1"/>
    <col min="2" max="2" width="12.33203125" customWidth="1"/>
    <col min="4" max="4" width="11.44140625" customWidth="1"/>
    <col min="6" max="6" width="11.6640625" customWidth="1"/>
  </cols>
  <sheetData>
    <row r="1" spans="1:10" ht="15" thickBot="1" x14ac:dyDescent="0.35"/>
    <row r="2" spans="1:10" x14ac:dyDescent="0.3">
      <c r="A2" s="16" t="s">
        <v>9</v>
      </c>
      <c r="B2" s="17">
        <v>210</v>
      </c>
    </row>
    <row r="3" spans="1:10" x14ac:dyDescent="0.3">
      <c r="A3" s="4" t="s">
        <v>10</v>
      </c>
      <c r="B3" s="5">
        <v>125</v>
      </c>
      <c r="C3" t="s">
        <v>23</v>
      </c>
    </row>
    <row r="4" spans="1:10" ht="29.4" thickBot="1" x14ac:dyDescent="0.35">
      <c r="A4" s="22" t="s">
        <v>11</v>
      </c>
      <c r="B4" s="7">
        <f>(B2^2/(B2^2+B3^2))</f>
        <v>0.73838426119715361</v>
      </c>
    </row>
    <row r="5" spans="1:10" ht="15" thickBot="1" x14ac:dyDescent="0.35"/>
    <row r="6" spans="1:10" ht="15" thickBot="1" x14ac:dyDescent="0.35">
      <c r="A6" t="s">
        <v>17</v>
      </c>
      <c r="B6">
        <v>757</v>
      </c>
      <c r="G6" s="58" t="s">
        <v>14</v>
      </c>
      <c r="H6" s="59"/>
      <c r="I6" s="59"/>
      <c r="J6" s="60"/>
    </row>
    <row r="7" spans="1:10" x14ac:dyDescent="0.3">
      <c r="A7" s="16" t="s">
        <v>8</v>
      </c>
      <c r="B7" s="18" t="s">
        <v>0</v>
      </c>
      <c r="C7" s="61" t="s">
        <v>4</v>
      </c>
      <c r="D7" s="62"/>
      <c r="E7" s="61" t="s">
        <v>12</v>
      </c>
      <c r="F7" s="62"/>
      <c r="G7" s="65" t="s">
        <v>5</v>
      </c>
      <c r="H7" s="66"/>
      <c r="I7" s="65" t="s">
        <v>13</v>
      </c>
      <c r="J7" s="66"/>
    </row>
    <row r="8" spans="1:10" ht="15" thickBot="1" x14ac:dyDescent="0.35">
      <c r="A8" s="6" t="s">
        <v>7</v>
      </c>
      <c r="B8" s="10" t="s">
        <v>3</v>
      </c>
      <c r="C8" s="6" t="s">
        <v>1</v>
      </c>
      <c r="D8" s="7" t="s">
        <v>2</v>
      </c>
      <c r="E8" s="6" t="s">
        <v>1</v>
      </c>
      <c r="F8" s="7" t="s">
        <v>2</v>
      </c>
      <c r="G8" s="20" t="s">
        <v>1</v>
      </c>
      <c r="H8" s="21" t="s">
        <v>2</v>
      </c>
      <c r="I8" s="20" t="s">
        <v>1</v>
      </c>
      <c r="J8" s="21" t="s">
        <v>2</v>
      </c>
    </row>
    <row r="9" spans="1:10" x14ac:dyDescent="0.3">
      <c r="A9" s="8">
        <v>0</v>
      </c>
      <c r="B9" s="2">
        <v>0</v>
      </c>
      <c r="C9" s="8">
        <v>52.2</v>
      </c>
      <c r="D9" s="9">
        <v>50.1</v>
      </c>
      <c r="E9" s="8">
        <v>133</v>
      </c>
      <c r="F9" s="9">
        <v>131</v>
      </c>
      <c r="G9" s="23">
        <f t="shared" ref="G9:H13" si="0">E9*7/$B$4</f>
        <v>1260.8611111111111</v>
      </c>
      <c r="H9" s="24">
        <f t="shared" si="0"/>
        <v>1241.9007936507937</v>
      </c>
      <c r="I9" s="23"/>
      <c r="J9" s="24"/>
    </row>
    <row r="10" spans="1:10" x14ac:dyDescent="0.3">
      <c r="A10" s="4">
        <v>1</v>
      </c>
      <c r="B10" s="11">
        <v>25</v>
      </c>
      <c r="C10" s="4">
        <v>70</v>
      </c>
      <c r="D10" s="5"/>
      <c r="E10" s="4">
        <v>191</v>
      </c>
      <c r="F10" s="5"/>
      <c r="G10" s="25">
        <f t="shared" si="0"/>
        <v>1810.7103174603176</v>
      </c>
      <c r="H10" s="24">
        <f t="shared" si="0"/>
        <v>0</v>
      </c>
      <c r="I10" s="25">
        <f>G10/1000/$B10*100</f>
        <v>7.2428412698412696</v>
      </c>
      <c r="J10" s="27">
        <f>H10/1000/$B10*100</f>
        <v>0</v>
      </c>
    </row>
    <row r="11" spans="1:10" x14ac:dyDescent="0.3">
      <c r="A11" s="4">
        <v>2</v>
      </c>
      <c r="B11" s="11">
        <v>50</v>
      </c>
      <c r="C11" s="4">
        <v>90.7</v>
      </c>
      <c r="D11" s="5"/>
      <c r="E11" s="4">
        <v>258</v>
      </c>
      <c r="F11" s="5"/>
      <c r="G11" s="25">
        <f t="shared" si="0"/>
        <v>2445.8809523809523</v>
      </c>
      <c r="H11" s="26">
        <f t="shared" si="0"/>
        <v>0</v>
      </c>
      <c r="I11" s="25">
        <f t="shared" ref="I11:J13" si="1">G11/1000/$B11*100</f>
        <v>4.8917619047619043</v>
      </c>
      <c r="J11" s="27">
        <f t="shared" si="1"/>
        <v>0</v>
      </c>
    </row>
    <row r="12" spans="1:10" x14ac:dyDescent="0.3">
      <c r="A12" s="4">
        <v>3</v>
      </c>
      <c r="B12" s="11">
        <v>75</v>
      </c>
      <c r="C12" s="4">
        <v>112</v>
      </c>
      <c r="D12" s="5"/>
      <c r="E12" s="4">
        <v>321</v>
      </c>
      <c r="F12" s="5"/>
      <c r="G12" s="25">
        <f t="shared" si="0"/>
        <v>3043.1309523809523</v>
      </c>
      <c r="H12" s="26">
        <f t="shared" si="0"/>
        <v>0</v>
      </c>
      <c r="I12" s="25">
        <f t="shared" si="1"/>
        <v>4.0575079365079363</v>
      </c>
      <c r="J12" s="27">
        <f t="shared" si="1"/>
        <v>0</v>
      </c>
    </row>
    <row r="13" spans="1:10" ht="15" thickBot="1" x14ac:dyDescent="0.35">
      <c r="A13" s="6">
        <v>4</v>
      </c>
      <c r="B13" s="10">
        <v>100</v>
      </c>
      <c r="C13" s="6">
        <v>135</v>
      </c>
      <c r="D13" s="7">
        <v>135</v>
      </c>
      <c r="E13" s="6">
        <v>376</v>
      </c>
      <c r="F13" s="7"/>
      <c r="G13" s="25">
        <f t="shared" si="0"/>
        <v>3564.5396825396824</v>
      </c>
      <c r="H13" s="21">
        <f t="shared" si="0"/>
        <v>0</v>
      </c>
      <c r="I13" s="25">
        <f t="shared" si="1"/>
        <v>3.5645396825396825</v>
      </c>
      <c r="J13" s="28">
        <f t="shared" si="1"/>
        <v>0</v>
      </c>
    </row>
    <row r="14" spans="1:10" ht="15" thickBot="1" x14ac:dyDescent="0.35"/>
    <row r="15" spans="1:10" ht="15" thickBot="1" x14ac:dyDescent="0.35">
      <c r="A15" t="s">
        <v>17</v>
      </c>
      <c r="B15">
        <v>757</v>
      </c>
      <c r="G15" s="58" t="s">
        <v>14</v>
      </c>
      <c r="H15" s="59"/>
      <c r="I15" s="59"/>
      <c r="J15" s="60"/>
    </row>
    <row r="16" spans="1:10" x14ac:dyDescent="0.3">
      <c r="A16" s="16" t="s">
        <v>8</v>
      </c>
      <c r="B16" s="18" t="s">
        <v>0</v>
      </c>
      <c r="C16" s="67" t="s">
        <v>4</v>
      </c>
      <c r="D16" s="68"/>
      <c r="E16" s="71" t="s">
        <v>12</v>
      </c>
      <c r="F16" s="62"/>
      <c r="G16" s="65" t="s">
        <v>5</v>
      </c>
      <c r="H16" s="66"/>
      <c r="I16" s="65" t="s">
        <v>13</v>
      </c>
      <c r="J16" s="66"/>
    </row>
    <row r="17" spans="1:10" ht="15" thickBot="1" x14ac:dyDescent="0.35">
      <c r="A17" s="6" t="s">
        <v>7</v>
      </c>
      <c r="B17" s="10" t="s">
        <v>3</v>
      </c>
      <c r="C17" s="35" t="s">
        <v>1</v>
      </c>
      <c r="D17" s="36" t="s">
        <v>2</v>
      </c>
      <c r="E17" s="40" t="s">
        <v>1</v>
      </c>
      <c r="F17" s="36" t="s">
        <v>2</v>
      </c>
      <c r="G17" s="42" t="s">
        <v>1</v>
      </c>
      <c r="H17" s="43" t="s">
        <v>2</v>
      </c>
      <c r="I17" s="42" t="s">
        <v>1</v>
      </c>
      <c r="J17" s="43" t="s">
        <v>2</v>
      </c>
    </row>
    <row r="18" spans="1:10" x14ac:dyDescent="0.3">
      <c r="A18" s="8">
        <v>0</v>
      </c>
      <c r="B18" s="2">
        <v>0</v>
      </c>
      <c r="C18" s="16">
        <v>53</v>
      </c>
      <c r="D18" s="37">
        <v>48.5</v>
      </c>
      <c r="E18" s="16">
        <v>20</v>
      </c>
      <c r="F18" s="41">
        <v>5.4</v>
      </c>
      <c r="G18" s="33">
        <f>E18*7/$B$4</f>
        <v>189.60317460317461</v>
      </c>
      <c r="H18" s="46">
        <f>F18*7/$B$4</f>
        <v>51.19285714285715</v>
      </c>
      <c r="I18" s="33"/>
      <c r="J18" s="34"/>
    </row>
    <row r="19" spans="1:10" x14ac:dyDescent="0.3">
      <c r="A19" s="4">
        <v>1</v>
      </c>
      <c r="B19" s="11">
        <v>25</v>
      </c>
      <c r="C19" s="4">
        <v>71.8</v>
      </c>
      <c r="D19" s="38"/>
      <c r="E19" s="4">
        <v>70</v>
      </c>
      <c r="F19" s="38"/>
      <c r="G19" s="25">
        <f t="shared" ref="G19:H22" si="2">E19*7/$B$4</f>
        <v>663.61111111111109</v>
      </c>
      <c r="H19" s="44">
        <f t="shared" si="2"/>
        <v>0</v>
      </c>
      <c r="I19" s="25">
        <f>G19/1000/$B19*100</f>
        <v>2.6544444444444442</v>
      </c>
      <c r="J19" s="26"/>
    </row>
    <row r="20" spans="1:10" x14ac:dyDescent="0.3">
      <c r="A20" s="4">
        <v>2</v>
      </c>
      <c r="B20" s="11">
        <v>50</v>
      </c>
      <c r="C20" s="4">
        <v>93.4</v>
      </c>
      <c r="D20" s="38"/>
      <c r="E20" s="4">
        <v>126</v>
      </c>
      <c r="F20" s="38"/>
      <c r="G20" s="25">
        <f t="shared" si="2"/>
        <v>1194.5</v>
      </c>
      <c r="H20" s="44">
        <f t="shared" si="2"/>
        <v>0</v>
      </c>
      <c r="I20" s="25">
        <f t="shared" ref="I20:I22" si="3">G20/1000/$B20*100</f>
        <v>2.3889999999999998</v>
      </c>
      <c r="J20" s="26"/>
    </row>
    <row r="21" spans="1:10" x14ac:dyDescent="0.3">
      <c r="A21" s="4">
        <v>3</v>
      </c>
      <c r="B21" s="11">
        <v>75</v>
      </c>
      <c r="C21" s="4">
        <v>115</v>
      </c>
      <c r="D21" s="38"/>
      <c r="E21" s="4">
        <v>175</v>
      </c>
      <c r="F21" s="38"/>
      <c r="G21" s="25">
        <f t="shared" si="2"/>
        <v>1659.0277777777778</v>
      </c>
      <c r="H21" s="44">
        <f t="shared" si="2"/>
        <v>0</v>
      </c>
      <c r="I21" s="25">
        <f t="shared" si="3"/>
        <v>2.212037037037037</v>
      </c>
      <c r="J21" s="26"/>
    </row>
    <row r="22" spans="1:10" ht="15" thickBot="1" x14ac:dyDescent="0.35">
      <c r="A22" s="6">
        <v>4</v>
      </c>
      <c r="B22" s="10">
        <v>100</v>
      </c>
      <c r="C22" s="6">
        <v>137</v>
      </c>
      <c r="D22" s="39">
        <v>132</v>
      </c>
      <c r="E22" s="6">
        <v>217</v>
      </c>
      <c r="F22" s="39">
        <v>178</v>
      </c>
      <c r="G22" s="20">
        <f t="shared" si="2"/>
        <v>2057.1944444444443</v>
      </c>
      <c r="H22" s="45">
        <f t="shared" si="2"/>
        <v>1687.468253968254</v>
      </c>
      <c r="I22" s="20">
        <f t="shared" si="3"/>
        <v>2.0571944444444443</v>
      </c>
      <c r="J22" s="21">
        <f>H22/1000/$B22*100</f>
        <v>1.687468253968254</v>
      </c>
    </row>
    <row r="27" spans="1:10" ht="15" thickBot="1" x14ac:dyDescent="0.35"/>
    <row r="28" spans="1:10" ht="15" thickBot="1" x14ac:dyDescent="0.35">
      <c r="A28" t="s">
        <v>17</v>
      </c>
      <c r="B28" s="1">
        <v>758</v>
      </c>
      <c r="G28" s="58" t="s">
        <v>14</v>
      </c>
      <c r="H28" s="59"/>
      <c r="I28" s="59"/>
      <c r="J28" s="60"/>
    </row>
    <row r="29" spans="1:10" x14ac:dyDescent="0.3">
      <c r="A29" s="16" t="s">
        <v>8</v>
      </c>
      <c r="B29" s="18" t="s">
        <v>0</v>
      </c>
      <c r="C29" s="30" t="s">
        <v>4</v>
      </c>
      <c r="D29" s="31"/>
      <c r="E29" s="30" t="s">
        <v>12</v>
      </c>
      <c r="F29" s="31"/>
      <c r="G29" s="65" t="s">
        <v>5</v>
      </c>
      <c r="H29" s="66"/>
      <c r="I29" s="65" t="s">
        <v>13</v>
      </c>
      <c r="J29" s="66"/>
    </row>
    <row r="30" spans="1:10" ht="15" thickBot="1" x14ac:dyDescent="0.35">
      <c r="A30" s="6" t="s">
        <v>7</v>
      </c>
      <c r="B30" s="10" t="s">
        <v>3</v>
      </c>
      <c r="C30" s="6" t="s">
        <v>1</v>
      </c>
      <c r="D30" s="7" t="s">
        <v>2</v>
      </c>
      <c r="E30" s="6" t="s">
        <v>1</v>
      </c>
      <c r="F30" s="7" t="s">
        <v>2</v>
      </c>
      <c r="G30" s="42" t="s">
        <v>1</v>
      </c>
      <c r="H30" s="43" t="s">
        <v>2</v>
      </c>
      <c r="I30" s="20" t="s">
        <v>1</v>
      </c>
      <c r="J30" s="21" t="s">
        <v>2</v>
      </c>
    </row>
    <row r="31" spans="1:10" x14ac:dyDescent="0.3">
      <c r="A31" s="8">
        <v>0</v>
      </c>
      <c r="B31" s="2">
        <v>0</v>
      </c>
      <c r="C31" s="8">
        <v>52.9</v>
      </c>
      <c r="D31" s="9">
        <v>50.7</v>
      </c>
      <c r="E31" s="8">
        <v>18</v>
      </c>
      <c r="F31" s="2">
        <v>4</v>
      </c>
      <c r="G31" s="33">
        <f t="shared" ref="G31:H35" si="4">E31*7/$B$4</f>
        <v>170.64285714285714</v>
      </c>
      <c r="H31" s="34">
        <f t="shared" si="4"/>
        <v>37.920634920634924</v>
      </c>
      <c r="I31" s="33"/>
      <c r="J31" s="32"/>
    </row>
    <row r="32" spans="1:10" x14ac:dyDescent="0.3">
      <c r="A32" s="4">
        <v>1</v>
      </c>
      <c r="B32" s="11">
        <v>25</v>
      </c>
      <c r="C32" s="4">
        <v>72</v>
      </c>
      <c r="D32" s="5"/>
      <c r="E32" s="4">
        <v>106</v>
      </c>
      <c r="F32" s="11"/>
      <c r="G32" s="25">
        <f t="shared" si="4"/>
        <v>1004.8968253968254</v>
      </c>
      <c r="H32" s="26">
        <f t="shared" si="4"/>
        <v>0</v>
      </c>
      <c r="I32" s="25">
        <f>G32/1000/$B32*100</f>
        <v>4.0195873015873014</v>
      </c>
      <c r="J32" s="27"/>
    </row>
    <row r="33" spans="1:10" x14ac:dyDescent="0.3">
      <c r="A33" s="4">
        <v>2</v>
      </c>
      <c r="B33" s="11">
        <v>50</v>
      </c>
      <c r="C33" s="4">
        <v>94.3</v>
      </c>
      <c r="D33" s="5"/>
      <c r="E33" s="4">
        <v>202</v>
      </c>
      <c r="F33" s="11"/>
      <c r="G33" s="25">
        <f t="shared" si="4"/>
        <v>1914.9920634920636</v>
      </c>
      <c r="H33" s="26">
        <f t="shared" si="4"/>
        <v>0</v>
      </c>
      <c r="I33" s="25">
        <f>G33/1000/$B33*100</f>
        <v>3.8299841269841277</v>
      </c>
      <c r="J33" s="27"/>
    </row>
    <row r="34" spans="1:10" x14ac:dyDescent="0.3">
      <c r="A34" s="4">
        <v>3</v>
      </c>
      <c r="B34" s="11">
        <v>75</v>
      </c>
      <c r="C34" s="4">
        <v>116</v>
      </c>
      <c r="D34" s="5"/>
      <c r="E34" s="4">
        <v>286</v>
      </c>
      <c r="F34" s="11"/>
      <c r="G34" s="25">
        <f t="shared" si="4"/>
        <v>2711.3253968253966</v>
      </c>
      <c r="H34" s="26">
        <f t="shared" si="4"/>
        <v>0</v>
      </c>
      <c r="I34" s="25">
        <f>G34/1000/$B34*100</f>
        <v>3.6151005291005287</v>
      </c>
      <c r="J34" s="27"/>
    </row>
    <row r="35" spans="1:10" ht="15" thickBot="1" x14ac:dyDescent="0.35">
      <c r="A35" s="6">
        <v>4</v>
      </c>
      <c r="B35" s="10">
        <v>100</v>
      </c>
      <c r="C35" s="6">
        <v>138</v>
      </c>
      <c r="D35" s="7">
        <v>127</v>
      </c>
      <c r="E35" s="6">
        <v>359</v>
      </c>
      <c r="F35" s="10">
        <v>322</v>
      </c>
      <c r="G35" s="20">
        <f t="shared" si="4"/>
        <v>3403.3769841269841</v>
      </c>
      <c r="H35" s="21">
        <f t="shared" si="4"/>
        <v>3052.6111111111113</v>
      </c>
      <c r="I35" s="20">
        <f>G35/1000/$B35*100</f>
        <v>3.4033769841269845</v>
      </c>
      <c r="J35" s="28">
        <f>H35/1000/$B35*100</f>
        <v>3.0526111111111112</v>
      </c>
    </row>
  </sheetData>
  <mergeCells count="13">
    <mergeCell ref="C7:D7"/>
    <mergeCell ref="E7:F7"/>
    <mergeCell ref="C16:D16"/>
    <mergeCell ref="E16:F16"/>
    <mergeCell ref="G6:J6"/>
    <mergeCell ref="G7:H7"/>
    <mergeCell ref="I7:J7"/>
    <mergeCell ref="G28:J28"/>
    <mergeCell ref="G29:H29"/>
    <mergeCell ref="I29:J29"/>
    <mergeCell ref="G15:J15"/>
    <mergeCell ref="G16:H16"/>
    <mergeCell ref="I16:J1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zoomScale="85" zoomScaleNormal="85" workbookViewId="0">
      <selection activeCell="M37" sqref="M37"/>
    </sheetView>
  </sheetViews>
  <sheetFormatPr defaultRowHeight="14.4" x14ac:dyDescent="0.3"/>
  <sheetData>
    <row r="1" spans="1:6" x14ac:dyDescent="0.3">
      <c r="A1" t="s">
        <v>17</v>
      </c>
      <c r="B1">
        <v>757</v>
      </c>
      <c r="E1" t="s">
        <v>17</v>
      </c>
      <c r="F1">
        <v>758</v>
      </c>
    </row>
    <row r="3" spans="1:6" x14ac:dyDescent="0.3">
      <c r="A3">
        <v>0</v>
      </c>
      <c r="B3">
        <v>46</v>
      </c>
      <c r="C3">
        <v>55</v>
      </c>
      <c r="E3">
        <v>0</v>
      </c>
      <c r="F3">
        <v>47.6</v>
      </c>
    </row>
    <row r="4" spans="1:6" x14ac:dyDescent="0.3">
      <c r="A4">
        <v>150</v>
      </c>
      <c r="B4">
        <v>151.69999999999999</v>
      </c>
      <c r="C4">
        <v>151.19999999999999</v>
      </c>
      <c r="E4">
        <v>150</v>
      </c>
      <c r="F4">
        <v>158.4</v>
      </c>
    </row>
    <row r="5" spans="1:6" x14ac:dyDescent="0.3">
      <c r="A5">
        <v>200</v>
      </c>
      <c r="B5">
        <v>186.9</v>
      </c>
      <c r="E5">
        <v>200</v>
      </c>
      <c r="F5">
        <v>196</v>
      </c>
    </row>
    <row r="6" spans="1:6" x14ac:dyDescent="0.3">
      <c r="A6">
        <v>250</v>
      </c>
      <c r="B6">
        <v>223.1</v>
      </c>
      <c r="E6">
        <v>250</v>
      </c>
      <c r="F6">
        <v>233.5</v>
      </c>
    </row>
    <row r="7" spans="1:6" x14ac:dyDescent="0.3">
      <c r="A7">
        <v>300</v>
      </c>
      <c r="B7">
        <v>259.10000000000002</v>
      </c>
      <c r="C7">
        <v>258</v>
      </c>
      <c r="E7">
        <v>300</v>
      </c>
      <c r="F7">
        <v>272</v>
      </c>
    </row>
    <row r="8" spans="1:6" x14ac:dyDescent="0.3">
      <c r="A8">
        <v>350</v>
      </c>
      <c r="B8">
        <v>292.3</v>
      </c>
      <c r="E8">
        <v>350</v>
      </c>
      <c r="F8">
        <v>310</v>
      </c>
    </row>
    <row r="9" spans="1:6" x14ac:dyDescent="0.3">
      <c r="A9">
        <v>400</v>
      </c>
      <c r="B9">
        <v>334</v>
      </c>
      <c r="E9">
        <v>400</v>
      </c>
      <c r="F9">
        <v>349</v>
      </c>
    </row>
    <row r="10" spans="1:6" x14ac:dyDescent="0.3">
      <c r="A10">
        <v>450</v>
      </c>
      <c r="B10">
        <v>371</v>
      </c>
      <c r="E10">
        <v>450</v>
      </c>
      <c r="F10">
        <v>386</v>
      </c>
    </row>
    <row r="11" spans="1:6" x14ac:dyDescent="0.3">
      <c r="A11">
        <v>500</v>
      </c>
      <c r="B11">
        <v>406</v>
      </c>
      <c r="E11">
        <v>500</v>
      </c>
      <c r="F11">
        <v>423</v>
      </c>
    </row>
    <row r="12" spans="1:6" x14ac:dyDescent="0.3">
      <c r="A12">
        <v>550</v>
      </c>
      <c r="B12">
        <v>442</v>
      </c>
      <c r="E12">
        <v>550</v>
      </c>
      <c r="F12">
        <v>461</v>
      </c>
    </row>
    <row r="13" spans="1:6" x14ac:dyDescent="0.3">
      <c r="A13">
        <v>600</v>
      </c>
      <c r="B13">
        <v>479</v>
      </c>
      <c r="C13">
        <v>478</v>
      </c>
      <c r="E13">
        <v>600</v>
      </c>
      <c r="F13">
        <v>501</v>
      </c>
    </row>
    <row r="14" spans="1:6" x14ac:dyDescent="0.3">
      <c r="A14">
        <v>650</v>
      </c>
      <c r="B14">
        <v>514</v>
      </c>
      <c r="E14">
        <v>650</v>
      </c>
      <c r="F14">
        <v>538</v>
      </c>
    </row>
    <row r="15" spans="1:6" x14ac:dyDescent="0.3">
      <c r="A15">
        <v>700</v>
      </c>
      <c r="B15">
        <v>550</v>
      </c>
      <c r="E15">
        <v>700</v>
      </c>
      <c r="F15">
        <v>573</v>
      </c>
    </row>
    <row r="16" spans="1:6" x14ac:dyDescent="0.3">
      <c r="A16">
        <v>750</v>
      </c>
      <c r="B16">
        <v>586</v>
      </c>
      <c r="E16">
        <v>750</v>
      </c>
      <c r="F16">
        <v>610</v>
      </c>
    </row>
    <row r="17" spans="1:6" x14ac:dyDescent="0.3">
      <c r="A17">
        <v>800</v>
      </c>
      <c r="B17">
        <v>622</v>
      </c>
      <c r="E17">
        <v>800</v>
      </c>
      <c r="F17">
        <v>650</v>
      </c>
    </row>
    <row r="18" spans="1:6" x14ac:dyDescent="0.3">
      <c r="A18">
        <v>850</v>
      </c>
      <c r="B18">
        <v>658</v>
      </c>
      <c r="E18">
        <v>850</v>
      </c>
      <c r="F18">
        <v>686</v>
      </c>
    </row>
    <row r="19" spans="1:6" x14ac:dyDescent="0.3">
      <c r="A19">
        <v>900</v>
      </c>
      <c r="B19">
        <v>691</v>
      </c>
      <c r="C19">
        <v>695</v>
      </c>
      <c r="E19">
        <v>900</v>
      </c>
      <c r="F19">
        <v>722</v>
      </c>
    </row>
    <row r="20" spans="1:6" x14ac:dyDescent="0.3">
      <c r="A20">
        <v>950</v>
      </c>
      <c r="B20">
        <v>726</v>
      </c>
      <c r="C20">
        <v>726</v>
      </c>
      <c r="E20">
        <v>950</v>
      </c>
      <c r="F20">
        <v>760</v>
      </c>
    </row>
    <row r="21" spans="1:6" x14ac:dyDescent="0.3">
      <c r="A21">
        <v>1000</v>
      </c>
      <c r="B21">
        <v>763</v>
      </c>
      <c r="C21">
        <v>763</v>
      </c>
      <c r="E21">
        <v>1000</v>
      </c>
      <c r="F21">
        <v>798</v>
      </c>
    </row>
    <row r="22" spans="1:6" x14ac:dyDescent="0.3">
      <c r="A22">
        <v>1050</v>
      </c>
      <c r="B22">
        <v>798</v>
      </c>
      <c r="C22">
        <v>798</v>
      </c>
      <c r="E22">
        <v>1050</v>
      </c>
      <c r="F22">
        <v>834</v>
      </c>
    </row>
    <row r="23" spans="1:6" x14ac:dyDescent="0.3">
      <c r="A23">
        <v>1100</v>
      </c>
      <c r="B23">
        <v>833</v>
      </c>
      <c r="C23">
        <v>835</v>
      </c>
      <c r="E23">
        <v>1100</v>
      </c>
      <c r="F23">
        <v>870</v>
      </c>
    </row>
    <row r="24" spans="1:6" x14ac:dyDescent="0.3">
      <c r="A24">
        <v>1150</v>
      </c>
      <c r="B24">
        <v>870</v>
      </c>
      <c r="C24">
        <v>870</v>
      </c>
      <c r="E24">
        <v>1150</v>
      </c>
      <c r="F24">
        <v>906</v>
      </c>
    </row>
    <row r="25" spans="1:6" x14ac:dyDescent="0.3">
      <c r="A25">
        <v>1200</v>
      </c>
      <c r="B25">
        <v>906</v>
      </c>
      <c r="C25">
        <v>906</v>
      </c>
      <c r="E25">
        <v>1200</v>
      </c>
      <c r="F25">
        <v>943</v>
      </c>
    </row>
    <row r="26" spans="1:6" x14ac:dyDescent="0.3">
      <c r="A26">
        <v>1250</v>
      </c>
      <c r="B26">
        <v>938</v>
      </c>
      <c r="C26">
        <v>938</v>
      </c>
      <c r="E26">
        <v>1250</v>
      </c>
      <c r="F26">
        <v>987</v>
      </c>
    </row>
    <row r="27" spans="1:6" x14ac:dyDescent="0.3">
      <c r="A27">
        <v>1300</v>
      </c>
      <c r="B27">
        <v>978</v>
      </c>
      <c r="C27">
        <v>978</v>
      </c>
      <c r="D27">
        <v>37</v>
      </c>
      <c r="E27">
        <v>1300</v>
      </c>
      <c r="F27">
        <v>1030</v>
      </c>
    </row>
    <row r="28" spans="1:6" x14ac:dyDescent="0.3">
      <c r="A28">
        <v>1350</v>
      </c>
      <c r="B28">
        <v>1014</v>
      </c>
      <c r="C28">
        <v>1014</v>
      </c>
      <c r="E28">
        <v>1350</v>
      </c>
      <c r="F28">
        <v>1067</v>
      </c>
    </row>
    <row r="29" spans="1:6" x14ac:dyDescent="0.3">
      <c r="A29">
        <v>1400</v>
      </c>
      <c r="B29">
        <v>1051</v>
      </c>
      <c r="C29">
        <v>1050</v>
      </c>
      <c r="D29">
        <v>37.700000000000003</v>
      </c>
      <c r="E29">
        <v>1400</v>
      </c>
      <c r="F29">
        <v>1102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9"/>
  <sheetViews>
    <sheetView tabSelected="1" topLeftCell="A27" zoomScale="90" zoomScaleNormal="100" workbookViewId="0">
      <selection activeCell="A38" sqref="A38:I49"/>
    </sheetView>
  </sheetViews>
  <sheetFormatPr defaultRowHeight="14.4" x14ac:dyDescent="0.3"/>
  <sheetData>
    <row r="1" spans="1:24" x14ac:dyDescent="0.3">
      <c r="B1">
        <v>30.2</v>
      </c>
      <c r="J1">
        <v>42</v>
      </c>
      <c r="R1">
        <v>56</v>
      </c>
    </row>
    <row r="2" spans="1:24" x14ac:dyDescent="0.3">
      <c r="A2" t="s">
        <v>31</v>
      </c>
      <c r="B2" t="s">
        <v>24</v>
      </c>
      <c r="C2" t="s">
        <v>25</v>
      </c>
      <c r="D2" s="47" t="s">
        <v>26</v>
      </c>
      <c r="E2" s="48" t="s">
        <v>27</v>
      </c>
      <c r="F2" s="48" t="s">
        <v>28</v>
      </c>
      <c r="G2" s="48" t="s">
        <v>29</v>
      </c>
      <c r="H2" s="48" t="s">
        <v>30</v>
      </c>
      <c r="J2" t="s">
        <v>24</v>
      </c>
      <c r="K2" t="s">
        <v>25</v>
      </c>
      <c r="L2" s="47" t="s">
        <v>26</v>
      </c>
      <c r="M2" s="48" t="s">
        <v>27</v>
      </c>
      <c r="N2" s="48" t="s">
        <v>28</v>
      </c>
      <c r="O2" s="48" t="s">
        <v>29</v>
      </c>
      <c r="P2" s="48" t="s">
        <v>30</v>
      </c>
      <c r="R2" t="s">
        <v>24</v>
      </c>
      <c r="S2" t="s">
        <v>25</v>
      </c>
      <c r="T2" s="47" t="s">
        <v>26</v>
      </c>
      <c r="U2" s="48" t="s">
        <v>27</v>
      </c>
      <c r="V2" s="48" t="s">
        <v>28</v>
      </c>
      <c r="W2" s="48" t="s">
        <v>29</v>
      </c>
      <c r="X2" s="48" t="s">
        <v>30</v>
      </c>
    </row>
    <row r="3" spans="1:24" x14ac:dyDescent="0.3">
      <c r="A3">
        <f>B3/100*7</f>
        <v>0</v>
      </c>
      <c r="B3">
        <v>0</v>
      </c>
      <c r="C3">
        <v>30</v>
      </c>
      <c r="D3">
        <v>1072.3172</v>
      </c>
      <c r="E3">
        <v>0.29099999999999998</v>
      </c>
      <c r="F3">
        <v>0.52980000000000005</v>
      </c>
      <c r="G3">
        <v>26</v>
      </c>
      <c r="H3">
        <v>31.9</v>
      </c>
      <c r="J3">
        <v>0</v>
      </c>
      <c r="K3">
        <v>40</v>
      </c>
      <c r="L3">
        <v>1072.3127999999999</v>
      </c>
      <c r="M3">
        <v>0.39429999999999998</v>
      </c>
      <c r="N3">
        <v>0.73919999999999997</v>
      </c>
      <c r="O3">
        <v>29</v>
      </c>
      <c r="P3">
        <v>35.9</v>
      </c>
      <c r="R3">
        <v>0</v>
      </c>
      <c r="S3">
        <v>50</v>
      </c>
      <c r="T3">
        <v>1072.3049000000001</v>
      </c>
      <c r="U3">
        <v>0.41</v>
      </c>
      <c r="V3">
        <v>0.83160000000000001</v>
      </c>
      <c r="W3">
        <v>33.700000000000003</v>
      </c>
      <c r="X3">
        <v>33.700000000000003</v>
      </c>
    </row>
    <row r="4" spans="1:24" x14ac:dyDescent="0.3">
      <c r="A4">
        <f t="shared" ref="A4:A13" si="0">B4/100*7</f>
        <v>0.70000000000000007</v>
      </c>
      <c r="B4">
        <v>10</v>
      </c>
      <c r="C4">
        <v>30</v>
      </c>
      <c r="G4">
        <v>26</v>
      </c>
      <c r="H4">
        <v>31.9</v>
      </c>
      <c r="J4">
        <v>10</v>
      </c>
      <c r="K4">
        <v>40</v>
      </c>
      <c r="O4">
        <v>29</v>
      </c>
      <c r="P4">
        <v>35.9</v>
      </c>
      <c r="R4">
        <v>10</v>
      </c>
      <c r="S4">
        <v>52.1</v>
      </c>
      <c r="W4">
        <v>33</v>
      </c>
      <c r="X4">
        <v>34.9</v>
      </c>
    </row>
    <row r="5" spans="1:24" x14ac:dyDescent="0.3">
      <c r="A5">
        <f t="shared" si="0"/>
        <v>1.4000000000000001</v>
      </c>
      <c r="B5">
        <v>20</v>
      </c>
      <c r="C5">
        <v>55.8</v>
      </c>
      <c r="G5">
        <v>31.6</v>
      </c>
      <c r="H5">
        <v>32.9</v>
      </c>
      <c r="J5">
        <v>20</v>
      </c>
      <c r="K5">
        <v>65</v>
      </c>
      <c r="O5">
        <v>36</v>
      </c>
      <c r="P5">
        <v>33.799999999999997</v>
      </c>
      <c r="R5">
        <v>20</v>
      </c>
      <c r="S5">
        <v>78</v>
      </c>
      <c r="T5">
        <v>1072.325</v>
      </c>
      <c r="U5">
        <v>0.44829999999999998</v>
      </c>
      <c r="V5">
        <v>0.95550000000000002</v>
      </c>
      <c r="W5">
        <v>36.6</v>
      </c>
      <c r="X5">
        <v>35.9</v>
      </c>
    </row>
    <row r="6" spans="1:24" x14ac:dyDescent="0.3">
      <c r="A6">
        <f t="shared" si="0"/>
        <v>2.1</v>
      </c>
      <c r="B6">
        <v>30</v>
      </c>
      <c r="C6">
        <v>121.9</v>
      </c>
      <c r="G6">
        <v>39</v>
      </c>
      <c r="H6">
        <v>33.299999999999997</v>
      </c>
      <c r="J6">
        <v>30</v>
      </c>
      <c r="K6">
        <v>133.1</v>
      </c>
      <c r="O6">
        <v>41</v>
      </c>
      <c r="P6">
        <v>35</v>
      </c>
      <c r="R6">
        <v>30</v>
      </c>
      <c r="S6">
        <v>143</v>
      </c>
      <c r="W6">
        <v>40.9</v>
      </c>
      <c r="X6">
        <v>37</v>
      </c>
    </row>
    <row r="7" spans="1:24" x14ac:dyDescent="0.3">
      <c r="A7">
        <f t="shared" si="0"/>
        <v>2.8000000000000003</v>
      </c>
      <c r="B7">
        <v>40</v>
      </c>
      <c r="C7">
        <v>190</v>
      </c>
      <c r="G7">
        <v>41</v>
      </c>
      <c r="H7">
        <v>33.6</v>
      </c>
      <c r="J7">
        <v>40</v>
      </c>
      <c r="K7">
        <v>195</v>
      </c>
      <c r="O7">
        <v>43</v>
      </c>
      <c r="P7">
        <v>356</v>
      </c>
      <c r="R7">
        <v>40</v>
      </c>
      <c r="S7">
        <v>210</v>
      </c>
      <c r="T7">
        <v>1072.2955999999999</v>
      </c>
      <c r="U7">
        <v>0.60009999999999997</v>
      </c>
      <c r="V7">
        <v>1.3231999999999999</v>
      </c>
      <c r="W7">
        <v>43.8</v>
      </c>
      <c r="X7">
        <v>37.6</v>
      </c>
    </row>
    <row r="8" spans="1:24" x14ac:dyDescent="0.3">
      <c r="A8">
        <f t="shared" si="0"/>
        <v>3.5</v>
      </c>
      <c r="B8">
        <v>50</v>
      </c>
      <c r="C8">
        <v>255</v>
      </c>
      <c r="D8">
        <v>1072.3212000000001</v>
      </c>
      <c r="E8">
        <v>0.4375</v>
      </c>
      <c r="F8">
        <v>0.99560000000000004</v>
      </c>
      <c r="G8">
        <v>47</v>
      </c>
      <c r="H8">
        <v>33.9</v>
      </c>
      <c r="J8">
        <v>50</v>
      </c>
      <c r="K8">
        <v>263</v>
      </c>
      <c r="L8">
        <v>1072.306</v>
      </c>
      <c r="M8">
        <v>0.53569999999999995</v>
      </c>
      <c r="N8">
        <v>1.2472000000000001</v>
      </c>
      <c r="O8">
        <v>46</v>
      </c>
      <c r="P8">
        <v>36.299999999999997</v>
      </c>
      <c r="R8">
        <v>50</v>
      </c>
      <c r="S8">
        <v>276</v>
      </c>
      <c r="W8">
        <v>48</v>
      </c>
      <c r="X8">
        <v>363</v>
      </c>
    </row>
    <row r="9" spans="1:24" x14ac:dyDescent="0.3">
      <c r="A9">
        <f t="shared" si="0"/>
        <v>4.2</v>
      </c>
      <c r="B9">
        <v>60</v>
      </c>
      <c r="C9">
        <v>312</v>
      </c>
      <c r="G9">
        <v>45</v>
      </c>
      <c r="H9">
        <v>34.5</v>
      </c>
      <c r="J9">
        <v>60</v>
      </c>
      <c r="K9">
        <v>327</v>
      </c>
      <c r="O9">
        <v>49</v>
      </c>
      <c r="P9">
        <v>36.6</v>
      </c>
      <c r="R9">
        <v>60</v>
      </c>
      <c r="S9">
        <v>340</v>
      </c>
      <c r="T9">
        <v>1072.309</v>
      </c>
      <c r="U9">
        <v>0.72629999999999995</v>
      </c>
      <c r="V9">
        <v>1.5907</v>
      </c>
      <c r="W9">
        <v>49</v>
      </c>
      <c r="X9">
        <v>37.5</v>
      </c>
    </row>
    <row r="10" spans="1:24" x14ac:dyDescent="0.3">
      <c r="A10">
        <f t="shared" si="0"/>
        <v>4.8999999999999995</v>
      </c>
      <c r="B10">
        <v>70</v>
      </c>
      <c r="C10">
        <v>390</v>
      </c>
      <c r="G10">
        <v>50</v>
      </c>
      <c r="H10">
        <v>34.700000000000003</v>
      </c>
      <c r="J10">
        <v>70</v>
      </c>
      <c r="K10">
        <v>396</v>
      </c>
      <c r="O10">
        <v>49</v>
      </c>
      <c r="P10">
        <v>36.9</v>
      </c>
      <c r="R10">
        <v>70</v>
      </c>
      <c r="S10">
        <v>405</v>
      </c>
      <c r="W10">
        <v>50.3</v>
      </c>
      <c r="X10">
        <v>38.6</v>
      </c>
    </row>
    <row r="11" spans="1:24" x14ac:dyDescent="0.3">
      <c r="A11">
        <f t="shared" si="0"/>
        <v>5.6000000000000005</v>
      </c>
      <c r="B11">
        <v>80</v>
      </c>
      <c r="C11">
        <v>450</v>
      </c>
      <c r="G11">
        <v>52</v>
      </c>
      <c r="H11">
        <v>34.9</v>
      </c>
      <c r="J11">
        <v>80</v>
      </c>
      <c r="K11">
        <v>452</v>
      </c>
      <c r="O11">
        <v>50.3</v>
      </c>
      <c r="P11">
        <v>37.1</v>
      </c>
      <c r="R11">
        <v>80</v>
      </c>
      <c r="S11">
        <v>468</v>
      </c>
      <c r="T11">
        <v>1072.277</v>
      </c>
      <c r="U11">
        <v>0.84770000000000001</v>
      </c>
      <c r="V11">
        <v>1.9578</v>
      </c>
      <c r="W11">
        <v>53.5</v>
      </c>
      <c r="X11">
        <v>37</v>
      </c>
    </row>
    <row r="12" spans="1:24" x14ac:dyDescent="0.3">
      <c r="A12">
        <f t="shared" si="0"/>
        <v>6.3</v>
      </c>
      <c r="B12">
        <v>90</v>
      </c>
      <c r="C12">
        <v>504</v>
      </c>
      <c r="G12">
        <v>57.1</v>
      </c>
      <c r="H12">
        <v>35</v>
      </c>
      <c r="J12">
        <v>90</v>
      </c>
      <c r="K12">
        <v>520</v>
      </c>
      <c r="O12">
        <v>52.2</v>
      </c>
      <c r="P12">
        <v>37.299999999999997</v>
      </c>
      <c r="R12">
        <v>90</v>
      </c>
      <c r="S12">
        <v>532</v>
      </c>
      <c r="W12">
        <v>54</v>
      </c>
      <c r="X12">
        <v>38</v>
      </c>
    </row>
    <row r="13" spans="1:24" x14ac:dyDescent="0.3">
      <c r="A13">
        <f t="shared" si="0"/>
        <v>7</v>
      </c>
      <c r="B13">
        <v>100</v>
      </c>
      <c r="C13">
        <v>560</v>
      </c>
      <c r="D13">
        <v>1072.3212000000001</v>
      </c>
      <c r="E13">
        <v>0.65359999999999996</v>
      </c>
      <c r="F13">
        <v>1.6333</v>
      </c>
      <c r="G13">
        <v>61</v>
      </c>
      <c r="H13">
        <v>35.200000000000003</v>
      </c>
      <c r="J13">
        <v>100</v>
      </c>
      <c r="K13">
        <v>584</v>
      </c>
      <c r="L13">
        <v>1072.3215</v>
      </c>
      <c r="M13">
        <v>0.82430000000000003</v>
      </c>
      <c r="N13">
        <v>2.0529000000000002</v>
      </c>
      <c r="O13">
        <v>54</v>
      </c>
      <c r="P13">
        <v>37.5</v>
      </c>
      <c r="R13">
        <v>100</v>
      </c>
      <c r="S13">
        <v>592</v>
      </c>
      <c r="T13">
        <v>1072.3054</v>
      </c>
      <c r="U13">
        <v>0.94430000000000003</v>
      </c>
      <c r="V13">
        <v>2.2244999999999999</v>
      </c>
      <c r="W13">
        <v>57.3</v>
      </c>
      <c r="X13">
        <v>38.5</v>
      </c>
    </row>
    <row r="17" spans="12:12" x14ac:dyDescent="0.3">
      <c r="L17" s="49" t="s">
        <v>32</v>
      </c>
    </row>
    <row r="35" spans="1:18" x14ac:dyDescent="0.3">
      <c r="H35">
        <v>50</v>
      </c>
      <c r="I35">
        <v>52.1</v>
      </c>
      <c r="J35">
        <v>78</v>
      </c>
      <c r="K35">
        <v>143</v>
      </c>
      <c r="L35">
        <v>210</v>
      </c>
      <c r="M35">
        <v>276</v>
      </c>
      <c r="N35">
        <v>340</v>
      </c>
      <c r="O35">
        <v>405</v>
      </c>
      <c r="P35">
        <v>468</v>
      </c>
      <c r="Q35">
        <v>532</v>
      </c>
      <c r="R35">
        <v>592</v>
      </c>
    </row>
    <row r="38" spans="1:18" x14ac:dyDescent="0.3">
      <c r="A38" t="s">
        <v>24</v>
      </c>
      <c r="B38" t="s">
        <v>58</v>
      </c>
      <c r="C38" s="48" t="s">
        <v>59</v>
      </c>
      <c r="D38" t="s">
        <v>24</v>
      </c>
      <c r="E38" t="s">
        <v>56</v>
      </c>
      <c r="F38" s="48" t="s">
        <v>60</v>
      </c>
      <c r="G38" t="s">
        <v>24</v>
      </c>
      <c r="H38" t="s">
        <v>57</v>
      </c>
      <c r="I38" t="s">
        <v>61</v>
      </c>
    </row>
    <row r="39" spans="1:18" x14ac:dyDescent="0.3">
      <c r="A39">
        <v>0</v>
      </c>
      <c r="B39">
        <v>30</v>
      </c>
      <c r="C39">
        <v>26</v>
      </c>
      <c r="D39">
        <v>0</v>
      </c>
      <c r="E39">
        <v>40</v>
      </c>
      <c r="F39">
        <v>29</v>
      </c>
      <c r="G39">
        <v>0</v>
      </c>
      <c r="H39">
        <v>50</v>
      </c>
      <c r="I39">
        <v>33.700000000000003</v>
      </c>
    </row>
    <row r="40" spans="1:18" x14ac:dyDescent="0.3">
      <c r="A40">
        <v>10</v>
      </c>
      <c r="B40">
        <v>30</v>
      </c>
      <c r="C40">
        <v>26</v>
      </c>
      <c r="D40">
        <v>10</v>
      </c>
      <c r="E40">
        <v>40</v>
      </c>
      <c r="F40">
        <v>29</v>
      </c>
      <c r="G40">
        <v>10</v>
      </c>
      <c r="H40">
        <v>52.1</v>
      </c>
      <c r="I40">
        <v>33</v>
      </c>
    </row>
    <row r="41" spans="1:18" x14ac:dyDescent="0.3">
      <c r="A41">
        <v>20</v>
      </c>
      <c r="B41">
        <v>55.8</v>
      </c>
      <c r="C41">
        <v>31.6</v>
      </c>
      <c r="D41">
        <v>20</v>
      </c>
      <c r="E41">
        <v>65</v>
      </c>
      <c r="F41">
        <v>36</v>
      </c>
      <c r="G41">
        <v>20</v>
      </c>
      <c r="H41">
        <v>78</v>
      </c>
      <c r="I41">
        <v>36.6</v>
      </c>
    </row>
    <row r="42" spans="1:18" x14ac:dyDescent="0.3">
      <c r="A42">
        <v>30</v>
      </c>
      <c r="B42">
        <v>121.9</v>
      </c>
      <c r="C42">
        <v>39</v>
      </c>
      <c r="D42">
        <v>30</v>
      </c>
      <c r="E42">
        <v>133.1</v>
      </c>
      <c r="F42">
        <v>41</v>
      </c>
      <c r="G42">
        <v>30</v>
      </c>
      <c r="H42">
        <v>143</v>
      </c>
      <c r="I42">
        <v>40.9</v>
      </c>
    </row>
    <row r="43" spans="1:18" x14ac:dyDescent="0.3">
      <c r="A43">
        <v>40</v>
      </c>
      <c r="B43">
        <v>190</v>
      </c>
      <c r="C43">
        <v>41</v>
      </c>
      <c r="D43">
        <v>40</v>
      </c>
      <c r="E43">
        <v>195</v>
      </c>
      <c r="F43">
        <v>43</v>
      </c>
      <c r="G43">
        <v>40</v>
      </c>
      <c r="H43">
        <v>210</v>
      </c>
      <c r="I43">
        <v>43.8</v>
      </c>
    </row>
    <row r="44" spans="1:18" x14ac:dyDescent="0.3">
      <c r="A44">
        <v>50</v>
      </c>
      <c r="B44">
        <v>255</v>
      </c>
      <c r="C44">
        <v>47</v>
      </c>
      <c r="D44">
        <v>50</v>
      </c>
      <c r="E44">
        <v>263</v>
      </c>
      <c r="F44">
        <v>46</v>
      </c>
      <c r="G44">
        <v>50</v>
      </c>
      <c r="H44">
        <v>276</v>
      </c>
      <c r="I44">
        <v>48</v>
      </c>
    </row>
    <row r="45" spans="1:18" x14ac:dyDescent="0.3">
      <c r="A45">
        <v>60</v>
      </c>
      <c r="B45">
        <v>312</v>
      </c>
      <c r="C45">
        <v>45</v>
      </c>
      <c r="D45">
        <v>60</v>
      </c>
      <c r="E45">
        <v>327</v>
      </c>
      <c r="F45">
        <v>49</v>
      </c>
      <c r="G45">
        <v>60</v>
      </c>
      <c r="H45">
        <v>340</v>
      </c>
      <c r="I45">
        <v>49</v>
      </c>
    </row>
    <row r="46" spans="1:18" x14ac:dyDescent="0.3">
      <c r="A46">
        <v>70</v>
      </c>
      <c r="B46">
        <v>390</v>
      </c>
      <c r="C46">
        <v>50</v>
      </c>
      <c r="D46">
        <v>70</v>
      </c>
      <c r="E46">
        <v>396</v>
      </c>
      <c r="F46">
        <v>49</v>
      </c>
      <c r="G46">
        <v>70</v>
      </c>
      <c r="H46">
        <v>405</v>
      </c>
      <c r="I46">
        <v>50.3</v>
      </c>
    </row>
    <row r="47" spans="1:18" x14ac:dyDescent="0.3">
      <c r="A47">
        <v>80</v>
      </c>
      <c r="B47">
        <v>450</v>
      </c>
      <c r="C47">
        <v>52</v>
      </c>
      <c r="D47">
        <v>80</v>
      </c>
      <c r="E47">
        <v>452</v>
      </c>
      <c r="F47">
        <v>50.3</v>
      </c>
      <c r="G47">
        <v>80</v>
      </c>
      <c r="H47">
        <v>468</v>
      </c>
      <c r="I47">
        <v>53.5</v>
      </c>
    </row>
    <row r="48" spans="1:18" x14ac:dyDescent="0.3">
      <c r="A48">
        <v>90</v>
      </c>
      <c r="B48">
        <v>504</v>
      </c>
      <c r="C48">
        <v>57.1</v>
      </c>
      <c r="D48">
        <v>90</v>
      </c>
      <c r="E48">
        <v>520</v>
      </c>
      <c r="F48">
        <v>52.2</v>
      </c>
      <c r="G48">
        <v>90</v>
      </c>
      <c r="H48">
        <v>532</v>
      </c>
      <c r="I48">
        <v>54</v>
      </c>
    </row>
    <row r="49" spans="1:9" x14ac:dyDescent="0.3">
      <c r="A49">
        <v>100</v>
      </c>
      <c r="B49">
        <v>560</v>
      </c>
      <c r="C49">
        <v>61</v>
      </c>
      <c r="D49">
        <v>100</v>
      </c>
      <c r="E49">
        <v>584</v>
      </c>
      <c r="F49">
        <v>54</v>
      </c>
      <c r="G49">
        <v>100</v>
      </c>
      <c r="H49">
        <v>592</v>
      </c>
      <c r="I49">
        <v>57.3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C22" workbookViewId="0">
      <selection activeCell="T46" sqref="T46"/>
    </sheetView>
  </sheetViews>
  <sheetFormatPr defaultRowHeight="14.4" x14ac:dyDescent="0.3"/>
  <sheetData>
    <row r="1" spans="1:11" x14ac:dyDescent="0.3">
      <c r="A1" t="s">
        <v>37</v>
      </c>
      <c r="C1" t="s">
        <v>31</v>
      </c>
      <c r="D1" t="s">
        <v>38</v>
      </c>
      <c r="E1" s="48" t="s">
        <v>27</v>
      </c>
      <c r="F1" s="48" t="s">
        <v>28</v>
      </c>
      <c r="H1" t="s">
        <v>33</v>
      </c>
      <c r="I1">
        <v>100</v>
      </c>
      <c r="J1" t="s">
        <v>34</v>
      </c>
      <c r="K1">
        <v>7</v>
      </c>
    </row>
    <row r="2" spans="1:11" x14ac:dyDescent="0.3">
      <c r="A2">
        <v>7</v>
      </c>
      <c r="B2">
        <v>0</v>
      </c>
      <c r="C2">
        <f>B2*A2/100</f>
        <v>0</v>
      </c>
      <c r="D2">
        <v>41</v>
      </c>
      <c r="E2">
        <v>0.3</v>
      </c>
    </row>
    <row r="3" spans="1:11" x14ac:dyDescent="0.3">
      <c r="A3">
        <v>7</v>
      </c>
      <c r="B3">
        <v>10</v>
      </c>
      <c r="C3">
        <f t="shared" ref="C3:C23" si="0">B3*A3/100</f>
        <v>0.7</v>
      </c>
      <c r="D3">
        <v>40.5</v>
      </c>
    </row>
    <row r="4" spans="1:11" x14ac:dyDescent="0.3">
      <c r="A4">
        <v>7</v>
      </c>
      <c r="B4">
        <v>20</v>
      </c>
      <c r="C4">
        <f t="shared" si="0"/>
        <v>1.4</v>
      </c>
      <c r="D4">
        <v>66</v>
      </c>
      <c r="E4">
        <v>0.28999999999999998</v>
      </c>
      <c r="F4">
        <v>0.78</v>
      </c>
    </row>
    <row r="5" spans="1:11" x14ac:dyDescent="0.3">
      <c r="A5">
        <v>7</v>
      </c>
      <c r="B5">
        <v>30</v>
      </c>
      <c r="C5">
        <f t="shared" si="0"/>
        <v>2.1</v>
      </c>
      <c r="D5">
        <v>122</v>
      </c>
      <c r="E5">
        <v>0.4</v>
      </c>
      <c r="F5">
        <v>0.9</v>
      </c>
    </row>
    <row r="6" spans="1:11" x14ac:dyDescent="0.3">
      <c r="A6">
        <v>7</v>
      </c>
      <c r="B6">
        <v>40</v>
      </c>
      <c r="C6">
        <f t="shared" si="0"/>
        <v>2.8</v>
      </c>
      <c r="D6">
        <v>181</v>
      </c>
      <c r="E6">
        <v>0.45</v>
      </c>
      <c r="F6">
        <v>1</v>
      </c>
    </row>
    <row r="7" spans="1:11" x14ac:dyDescent="0.3">
      <c r="A7">
        <v>7</v>
      </c>
      <c r="B7">
        <v>50</v>
      </c>
      <c r="C7">
        <f t="shared" si="0"/>
        <v>3.5</v>
      </c>
      <c r="D7">
        <v>238</v>
      </c>
      <c r="E7">
        <v>0.5</v>
      </c>
      <c r="F7">
        <v>1.27</v>
      </c>
    </row>
    <row r="8" spans="1:11" x14ac:dyDescent="0.3">
      <c r="A8">
        <v>7</v>
      </c>
      <c r="B8">
        <v>60</v>
      </c>
      <c r="C8">
        <f t="shared" si="0"/>
        <v>4.2</v>
      </c>
      <c r="D8">
        <v>293</v>
      </c>
      <c r="E8">
        <v>0.56999999999999995</v>
      </c>
      <c r="F8">
        <v>1.46</v>
      </c>
    </row>
    <row r="9" spans="1:11" x14ac:dyDescent="0.3">
      <c r="A9">
        <v>7</v>
      </c>
      <c r="B9">
        <v>70</v>
      </c>
      <c r="C9">
        <f t="shared" si="0"/>
        <v>4.9000000000000004</v>
      </c>
      <c r="D9">
        <v>347</v>
      </c>
      <c r="E9">
        <v>0.56999999999999995</v>
      </c>
      <c r="F9">
        <v>1.49</v>
      </c>
    </row>
    <row r="10" spans="1:11" x14ac:dyDescent="0.3">
      <c r="A10">
        <v>7</v>
      </c>
      <c r="B10">
        <v>80</v>
      </c>
      <c r="C10">
        <f t="shared" si="0"/>
        <v>5.6</v>
      </c>
      <c r="D10">
        <v>407</v>
      </c>
      <c r="E10">
        <v>0.63</v>
      </c>
      <c r="F10">
        <v>1.78</v>
      </c>
    </row>
    <row r="11" spans="1:11" x14ac:dyDescent="0.3">
      <c r="A11">
        <v>7</v>
      </c>
      <c r="B11">
        <v>90</v>
      </c>
      <c r="C11">
        <f t="shared" si="0"/>
        <v>6.3</v>
      </c>
      <c r="D11">
        <v>463</v>
      </c>
      <c r="E11">
        <v>0.62</v>
      </c>
      <c r="F11">
        <v>1.77</v>
      </c>
    </row>
    <row r="12" spans="1:11" x14ac:dyDescent="0.3">
      <c r="A12">
        <v>7</v>
      </c>
      <c r="B12">
        <v>100</v>
      </c>
      <c r="C12">
        <f t="shared" si="0"/>
        <v>7</v>
      </c>
      <c r="D12">
        <v>515</v>
      </c>
      <c r="E12">
        <v>0.71</v>
      </c>
      <c r="F12">
        <v>1.86</v>
      </c>
    </row>
    <row r="13" spans="1:11" x14ac:dyDescent="0.3">
      <c r="A13">
        <v>12</v>
      </c>
      <c r="B13">
        <v>50</v>
      </c>
      <c r="C13">
        <f t="shared" si="0"/>
        <v>6</v>
      </c>
      <c r="D13">
        <v>423</v>
      </c>
    </row>
    <row r="14" spans="1:11" x14ac:dyDescent="0.3">
      <c r="A14">
        <v>12</v>
      </c>
      <c r="B14">
        <v>70</v>
      </c>
      <c r="C14">
        <f t="shared" si="0"/>
        <v>8.4</v>
      </c>
      <c r="D14">
        <v>624</v>
      </c>
      <c r="E14">
        <v>0.96</v>
      </c>
      <c r="F14">
        <v>2.2000000000000002</v>
      </c>
    </row>
    <row r="15" spans="1:11" x14ac:dyDescent="0.3">
      <c r="A15">
        <v>12</v>
      </c>
      <c r="B15">
        <v>80</v>
      </c>
      <c r="C15">
        <f t="shared" si="0"/>
        <v>9.6</v>
      </c>
      <c r="D15">
        <v>723</v>
      </c>
      <c r="E15">
        <v>0.97</v>
      </c>
      <c r="F15">
        <v>2.6</v>
      </c>
    </row>
    <row r="16" spans="1:11" x14ac:dyDescent="0.3">
      <c r="A16">
        <v>12</v>
      </c>
      <c r="B16">
        <v>85</v>
      </c>
      <c r="C16">
        <f t="shared" si="0"/>
        <v>10.199999999999999</v>
      </c>
      <c r="D16">
        <v>767</v>
      </c>
      <c r="E16">
        <v>0.84</v>
      </c>
      <c r="F16">
        <v>2.4300000000000002</v>
      </c>
    </row>
    <row r="17" spans="1:6" x14ac:dyDescent="0.3">
      <c r="A17">
        <v>12</v>
      </c>
      <c r="B17">
        <v>90</v>
      </c>
      <c r="C17">
        <f t="shared" si="0"/>
        <v>10.8</v>
      </c>
      <c r="D17">
        <v>811</v>
      </c>
      <c r="E17">
        <v>0.89</v>
      </c>
      <c r="F17">
        <v>2.75</v>
      </c>
    </row>
    <row r="18" spans="1:6" x14ac:dyDescent="0.3">
      <c r="A18">
        <v>12</v>
      </c>
      <c r="B18">
        <v>95</v>
      </c>
      <c r="C18">
        <f t="shared" si="0"/>
        <v>11.4</v>
      </c>
      <c r="D18">
        <v>860</v>
      </c>
      <c r="E18">
        <v>1.2</v>
      </c>
      <c r="F18">
        <v>2.78</v>
      </c>
    </row>
    <row r="19" spans="1:6" x14ac:dyDescent="0.3">
      <c r="A19">
        <v>12</v>
      </c>
      <c r="B19">
        <v>100</v>
      </c>
      <c r="C19">
        <f t="shared" si="0"/>
        <v>12</v>
      </c>
      <c r="D19">
        <v>908</v>
      </c>
      <c r="E19">
        <v>1.1000000000000001</v>
      </c>
      <c r="F19">
        <v>2.9</v>
      </c>
    </row>
    <row r="20" spans="1:6" x14ac:dyDescent="0.3">
      <c r="A20">
        <v>15</v>
      </c>
      <c r="B20">
        <v>85</v>
      </c>
      <c r="C20">
        <f t="shared" si="0"/>
        <v>12.75</v>
      </c>
      <c r="D20">
        <v>963</v>
      </c>
      <c r="E20">
        <v>1</v>
      </c>
      <c r="F20">
        <v>2.9</v>
      </c>
    </row>
    <row r="21" spans="1:6" x14ac:dyDescent="0.3">
      <c r="A21">
        <v>15</v>
      </c>
      <c r="B21">
        <v>90</v>
      </c>
      <c r="C21">
        <f t="shared" si="0"/>
        <v>13.5</v>
      </c>
      <c r="D21">
        <v>1019</v>
      </c>
      <c r="E21">
        <v>1.49</v>
      </c>
      <c r="F21">
        <v>2.9</v>
      </c>
    </row>
    <row r="22" spans="1:6" x14ac:dyDescent="0.3">
      <c r="A22">
        <v>15</v>
      </c>
      <c r="B22">
        <v>95</v>
      </c>
      <c r="C22">
        <f t="shared" si="0"/>
        <v>14.25</v>
      </c>
      <c r="D22">
        <v>1075</v>
      </c>
      <c r="E22">
        <v>1.3</v>
      </c>
      <c r="F22">
        <v>3.1</v>
      </c>
    </row>
    <row r="23" spans="1:6" x14ac:dyDescent="0.3">
      <c r="A23">
        <v>15</v>
      </c>
      <c r="B23">
        <v>100</v>
      </c>
      <c r="C23">
        <f t="shared" si="0"/>
        <v>15</v>
      </c>
      <c r="D23">
        <v>1131</v>
      </c>
      <c r="E23">
        <v>1.27</v>
      </c>
      <c r="F23">
        <v>2.9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"/>
  <sheetViews>
    <sheetView topLeftCell="A13" workbookViewId="0">
      <selection activeCell="I33" sqref="I33"/>
    </sheetView>
  </sheetViews>
  <sheetFormatPr defaultRowHeight="14.4" x14ac:dyDescent="0.3"/>
  <sheetData>
    <row r="1" spans="1:16" x14ac:dyDescent="0.3">
      <c r="A1" s="51">
        <v>45428</v>
      </c>
      <c r="H1" s="51">
        <v>45429</v>
      </c>
      <c r="I1" t="s">
        <v>43</v>
      </c>
      <c r="M1" s="51">
        <v>45436</v>
      </c>
      <c r="N1" t="s">
        <v>45</v>
      </c>
    </row>
    <row r="2" spans="1:16" x14ac:dyDescent="0.3">
      <c r="A2" t="s">
        <v>24</v>
      </c>
      <c r="B2" t="s">
        <v>31</v>
      </c>
      <c r="C2" t="s">
        <v>25</v>
      </c>
      <c r="D2" t="s">
        <v>46</v>
      </c>
      <c r="H2" t="s">
        <v>40</v>
      </c>
      <c r="I2" s="50" t="s">
        <v>39</v>
      </c>
      <c r="J2" t="s">
        <v>42</v>
      </c>
      <c r="K2" t="s">
        <v>44</v>
      </c>
      <c r="M2" t="s">
        <v>40</v>
      </c>
      <c r="N2" s="50" t="s">
        <v>39</v>
      </c>
      <c r="O2" t="s">
        <v>42</v>
      </c>
      <c r="P2" t="s">
        <v>44</v>
      </c>
    </row>
    <row r="3" spans="1:16" x14ac:dyDescent="0.3">
      <c r="A3">
        <v>0</v>
      </c>
      <c r="B3">
        <f t="shared" ref="B3:B15" si="0">A3*$D$17/100</f>
        <v>0</v>
      </c>
      <c r="C3">
        <v>41</v>
      </c>
      <c r="H3">
        <v>38.799999999999997</v>
      </c>
      <c r="I3" s="50">
        <v>1.45</v>
      </c>
      <c r="J3">
        <f t="shared" ref="J3:J11" si="1">C3-H3-I3</f>
        <v>0.75000000000000289</v>
      </c>
      <c r="K3">
        <f t="shared" ref="K3:K11" si="2">I3/C3*100</f>
        <v>3.5365853658536581</v>
      </c>
      <c r="M3">
        <v>41</v>
      </c>
      <c r="N3" s="50">
        <v>0</v>
      </c>
      <c r="O3">
        <f t="shared" ref="O3:O11" si="3">C3-M3-N3</f>
        <v>0</v>
      </c>
      <c r="P3">
        <f t="shared" ref="P3:P11" si="4">N3/C3*100</f>
        <v>0</v>
      </c>
    </row>
    <row r="4" spans="1:16" x14ac:dyDescent="0.3">
      <c r="A4">
        <v>10</v>
      </c>
      <c r="B4">
        <f t="shared" si="0"/>
        <v>1.5</v>
      </c>
      <c r="C4">
        <v>75</v>
      </c>
      <c r="D4">
        <f>C4-C3</f>
        <v>34</v>
      </c>
      <c r="H4">
        <v>65.8</v>
      </c>
      <c r="I4" s="50">
        <v>4</v>
      </c>
      <c r="J4">
        <f t="shared" si="1"/>
        <v>5.2000000000000028</v>
      </c>
      <c r="K4">
        <f t="shared" si="2"/>
        <v>5.3333333333333339</v>
      </c>
      <c r="M4">
        <v>84</v>
      </c>
      <c r="N4" s="50">
        <v>0.5</v>
      </c>
      <c r="O4">
        <f t="shared" si="3"/>
        <v>-9.5</v>
      </c>
      <c r="P4">
        <f t="shared" si="4"/>
        <v>0.66666666666666674</v>
      </c>
    </row>
    <row r="5" spans="1:16" x14ac:dyDescent="0.3">
      <c r="A5">
        <v>20</v>
      </c>
      <c r="B5">
        <f t="shared" si="0"/>
        <v>3</v>
      </c>
      <c r="C5">
        <v>195</v>
      </c>
      <c r="D5">
        <f t="shared" ref="D5:D15" si="5">C5-C4</f>
        <v>120</v>
      </c>
      <c r="H5">
        <v>162</v>
      </c>
      <c r="I5" s="50">
        <v>18.5</v>
      </c>
      <c r="J5">
        <f t="shared" si="1"/>
        <v>14.5</v>
      </c>
      <c r="K5">
        <f t="shared" si="2"/>
        <v>9.4871794871794872</v>
      </c>
      <c r="M5">
        <v>202</v>
      </c>
      <c r="N5" s="50">
        <v>4</v>
      </c>
      <c r="O5">
        <f t="shared" si="3"/>
        <v>-11</v>
      </c>
      <c r="P5">
        <f t="shared" si="4"/>
        <v>2.0512820512820511</v>
      </c>
    </row>
    <row r="6" spans="1:16" x14ac:dyDescent="0.3">
      <c r="A6">
        <v>30</v>
      </c>
      <c r="B6">
        <f t="shared" si="0"/>
        <v>4.5</v>
      </c>
      <c r="C6">
        <v>319</v>
      </c>
      <c r="D6">
        <f t="shared" si="5"/>
        <v>124</v>
      </c>
      <c r="H6">
        <v>252</v>
      </c>
      <c r="I6" s="50">
        <v>51.3</v>
      </c>
      <c r="J6">
        <f t="shared" si="1"/>
        <v>15.700000000000003</v>
      </c>
      <c r="K6">
        <f t="shared" si="2"/>
        <v>16.081504702194358</v>
      </c>
      <c r="M6">
        <v>315</v>
      </c>
      <c r="N6" s="50">
        <v>15</v>
      </c>
      <c r="O6">
        <f t="shared" si="3"/>
        <v>-11</v>
      </c>
      <c r="P6">
        <f t="shared" si="4"/>
        <v>4.7021943573667713</v>
      </c>
    </row>
    <row r="7" spans="1:16" x14ac:dyDescent="0.3">
      <c r="A7">
        <v>40</v>
      </c>
      <c r="B7">
        <f t="shared" si="0"/>
        <v>6</v>
      </c>
      <c r="C7">
        <v>439</v>
      </c>
      <c r="D7">
        <f t="shared" si="5"/>
        <v>120</v>
      </c>
      <c r="H7">
        <v>331</v>
      </c>
      <c r="I7" s="50">
        <v>70.400000000000006</v>
      </c>
      <c r="J7">
        <f t="shared" si="1"/>
        <v>37.599999999999994</v>
      </c>
      <c r="K7">
        <f t="shared" si="2"/>
        <v>16.036446469248293</v>
      </c>
      <c r="M7">
        <v>406</v>
      </c>
      <c r="N7" s="50">
        <v>39</v>
      </c>
      <c r="O7">
        <f t="shared" si="3"/>
        <v>-6</v>
      </c>
      <c r="P7">
        <f t="shared" si="4"/>
        <v>8.8838268792710693</v>
      </c>
    </row>
    <row r="8" spans="1:16" x14ac:dyDescent="0.3">
      <c r="A8">
        <v>50</v>
      </c>
      <c r="B8">
        <f t="shared" si="0"/>
        <v>7.5</v>
      </c>
      <c r="C8">
        <v>555</v>
      </c>
      <c r="D8">
        <f t="shared" si="5"/>
        <v>116</v>
      </c>
      <c r="H8">
        <v>408</v>
      </c>
      <c r="I8" s="50">
        <v>102.1</v>
      </c>
      <c r="J8">
        <f t="shared" si="1"/>
        <v>44.900000000000006</v>
      </c>
      <c r="K8">
        <f t="shared" si="2"/>
        <v>18.396396396396394</v>
      </c>
      <c r="M8">
        <v>479</v>
      </c>
      <c r="N8" s="50">
        <v>64</v>
      </c>
      <c r="O8">
        <f t="shared" si="3"/>
        <v>12</v>
      </c>
      <c r="P8">
        <f t="shared" si="4"/>
        <v>11.531531531531531</v>
      </c>
    </row>
    <row r="9" spans="1:16" x14ac:dyDescent="0.3">
      <c r="A9">
        <v>60</v>
      </c>
      <c r="B9">
        <f t="shared" si="0"/>
        <v>9</v>
      </c>
      <c r="C9">
        <v>672</v>
      </c>
      <c r="D9">
        <f t="shared" si="5"/>
        <v>117</v>
      </c>
      <c r="H9">
        <v>487</v>
      </c>
      <c r="I9" s="50">
        <v>135.9</v>
      </c>
      <c r="J9">
        <f t="shared" si="1"/>
        <v>49.099999999999994</v>
      </c>
      <c r="K9">
        <f t="shared" si="2"/>
        <v>20.223214285714285</v>
      </c>
      <c r="M9">
        <v>547</v>
      </c>
      <c r="N9" s="50">
        <v>110</v>
      </c>
      <c r="O9">
        <f t="shared" si="3"/>
        <v>15</v>
      </c>
      <c r="P9">
        <f t="shared" si="4"/>
        <v>16.36904761904762</v>
      </c>
    </row>
    <row r="10" spans="1:16" x14ac:dyDescent="0.3">
      <c r="A10">
        <v>70</v>
      </c>
      <c r="B10">
        <f t="shared" si="0"/>
        <v>10.5</v>
      </c>
      <c r="C10">
        <v>790</v>
      </c>
      <c r="D10">
        <f t="shared" si="5"/>
        <v>118</v>
      </c>
      <c r="H10">
        <v>565</v>
      </c>
      <c r="I10" s="50">
        <v>168</v>
      </c>
      <c r="J10">
        <f t="shared" si="1"/>
        <v>57</v>
      </c>
      <c r="K10">
        <f t="shared" si="2"/>
        <v>21.265822784810126</v>
      </c>
      <c r="M10">
        <v>612</v>
      </c>
      <c r="N10" s="50">
        <v>150</v>
      </c>
      <c r="O10">
        <f t="shared" si="3"/>
        <v>28</v>
      </c>
      <c r="P10">
        <f t="shared" si="4"/>
        <v>18.9873417721519</v>
      </c>
    </row>
    <row r="11" spans="1:16" x14ac:dyDescent="0.3">
      <c r="A11">
        <v>80</v>
      </c>
      <c r="B11">
        <f t="shared" si="0"/>
        <v>12</v>
      </c>
      <c r="C11">
        <v>907</v>
      </c>
      <c r="D11">
        <f t="shared" si="5"/>
        <v>117</v>
      </c>
      <c r="H11">
        <v>636</v>
      </c>
      <c r="I11" s="50">
        <v>208.2</v>
      </c>
      <c r="J11">
        <f t="shared" si="1"/>
        <v>62.800000000000011</v>
      </c>
      <c r="K11">
        <f t="shared" si="2"/>
        <v>22.954796030871002</v>
      </c>
      <c r="M11">
        <v>691</v>
      </c>
      <c r="N11" s="50">
        <v>192</v>
      </c>
      <c r="O11">
        <f t="shared" si="3"/>
        <v>24</v>
      </c>
      <c r="P11">
        <f t="shared" si="4"/>
        <v>21.168687982359426</v>
      </c>
    </row>
    <row r="12" spans="1:16" x14ac:dyDescent="0.3">
      <c r="A12">
        <v>85</v>
      </c>
      <c r="B12">
        <f t="shared" si="0"/>
        <v>12.75</v>
      </c>
      <c r="C12">
        <v>963</v>
      </c>
      <c r="D12">
        <f t="shared" si="5"/>
        <v>56</v>
      </c>
      <c r="E12">
        <v>1</v>
      </c>
      <c r="F12">
        <v>2.9</v>
      </c>
      <c r="I12" s="50"/>
      <c r="N12" s="50"/>
    </row>
    <row r="13" spans="1:16" x14ac:dyDescent="0.3">
      <c r="A13">
        <v>90</v>
      </c>
      <c r="B13">
        <f t="shared" si="0"/>
        <v>13.5</v>
      </c>
      <c r="C13">
        <v>1019</v>
      </c>
      <c r="D13">
        <f t="shared" si="5"/>
        <v>56</v>
      </c>
      <c r="E13">
        <v>1.49</v>
      </c>
      <c r="F13">
        <v>2.9</v>
      </c>
      <c r="H13">
        <v>699</v>
      </c>
      <c r="I13" s="50">
        <v>245</v>
      </c>
      <c r="J13">
        <f>C13-H13-I13</f>
        <v>75</v>
      </c>
      <c r="K13">
        <f>I13/C13*100</f>
        <v>24.043179587831208</v>
      </c>
      <c r="M13">
        <v>767</v>
      </c>
      <c r="N13" s="50">
        <v>221</v>
      </c>
      <c r="O13">
        <f>C13-M13-N13</f>
        <v>31</v>
      </c>
      <c r="P13">
        <f>N13/C13*100</f>
        <v>21.687929342492641</v>
      </c>
    </row>
    <row r="14" spans="1:16" x14ac:dyDescent="0.3">
      <c r="A14">
        <v>95</v>
      </c>
      <c r="B14">
        <f t="shared" si="0"/>
        <v>14.25</v>
      </c>
      <c r="C14">
        <v>1075</v>
      </c>
      <c r="D14">
        <f t="shared" si="5"/>
        <v>56</v>
      </c>
      <c r="E14">
        <v>1.3</v>
      </c>
      <c r="F14">
        <v>3.1</v>
      </c>
      <c r="I14" s="50"/>
      <c r="N14" s="50"/>
    </row>
    <row r="15" spans="1:16" ht="15" thickBot="1" x14ac:dyDescent="0.35">
      <c r="A15">
        <v>100</v>
      </c>
      <c r="B15">
        <f t="shared" si="0"/>
        <v>15</v>
      </c>
      <c r="C15">
        <v>1131</v>
      </c>
      <c r="D15">
        <f t="shared" si="5"/>
        <v>56</v>
      </c>
      <c r="E15">
        <v>1.27</v>
      </c>
      <c r="F15">
        <v>2.9</v>
      </c>
      <c r="H15">
        <v>760</v>
      </c>
      <c r="I15" s="50">
        <v>275.5</v>
      </c>
      <c r="J15">
        <f>C15-H15-I15</f>
        <v>95.5</v>
      </c>
      <c r="K15">
        <f>I15/C15*100</f>
        <v>24.358974358974358</v>
      </c>
      <c r="M15">
        <v>832</v>
      </c>
      <c r="N15" s="50">
        <v>249</v>
      </c>
      <c r="O15">
        <f>C15-M15-N15</f>
        <v>50</v>
      </c>
      <c r="P15">
        <f>N15/C15*100</f>
        <v>22.015915119363395</v>
      </c>
    </row>
    <row r="16" spans="1:16" x14ac:dyDescent="0.3">
      <c r="A16" s="52" t="s">
        <v>33</v>
      </c>
      <c r="B16" s="53">
        <v>100</v>
      </c>
      <c r="C16" s="53" t="s">
        <v>34</v>
      </c>
      <c r="D16" s="54">
        <v>7</v>
      </c>
    </row>
    <row r="17" spans="1:4" ht="15" thickBot="1" x14ac:dyDescent="0.35">
      <c r="A17" s="55" t="s">
        <v>35</v>
      </c>
      <c r="B17" s="56"/>
      <c r="C17" s="56" t="s">
        <v>34</v>
      </c>
      <c r="D17" s="57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topLeftCell="A4" workbookViewId="0">
      <selection activeCell="W29" sqref="W29"/>
    </sheetView>
  </sheetViews>
  <sheetFormatPr defaultRowHeight="14.4" x14ac:dyDescent="0.3"/>
  <sheetData>
    <row r="1" spans="1:9" x14ac:dyDescent="0.3">
      <c r="C1" t="s">
        <v>38</v>
      </c>
      <c r="D1" s="48" t="s">
        <v>27</v>
      </c>
      <c r="E1" s="48" t="s">
        <v>28</v>
      </c>
      <c r="F1" t="s">
        <v>33</v>
      </c>
      <c r="G1">
        <v>60</v>
      </c>
      <c r="H1" t="s">
        <v>34</v>
      </c>
      <c r="I1">
        <v>7</v>
      </c>
    </row>
    <row r="2" spans="1:9" x14ac:dyDescent="0.3">
      <c r="A2">
        <v>0</v>
      </c>
      <c r="B2">
        <f>A2/100*$I$2</f>
        <v>0</v>
      </c>
      <c r="C2">
        <v>24</v>
      </c>
      <c r="D2">
        <v>0.17</v>
      </c>
      <c r="E2">
        <v>0.4</v>
      </c>
      <c r="F2" t="s">
        <v>35</v>
      </c>
      <c r="H2" t="s">
        <v>34</v>
      </c>
      <c r="I2">
        <v>15</v>
      </c>
    </row>
    <row r="3" spans="1:9" x14ac:dyDescent="0.3">
      <c r="A3">
        <v>10</v>
      </c>
      <c r="B3">
        <f t="shared" ref="B3:B6" si="0">A3/100*$I$2</f>
        <v>1.5</v>
      </c>
      <c r="C3">
        <v>56</v>
      </c>
      <c r="D3">
        <v>0.19</v>
      </c>
      <c r="E3">
        <v>0.42</v>
      </c>
    </row>
    <row r="4" spans="1:9" x14ac:dyDescent="0.3">
      <c r="A4">
        <v>20</v>
      </c>
      <c r="B4">
        <f t="shared" si="0"/>
        <v>3</v>
      </c>
      <c r="C4">
        <v>180</v>
      </c>
      <c r="D4">
        <v>0.28000000000000003</v>
      </c>
      <c r="E4">
        <v>0.7</v>
      </c>
    </row>
    <row r="5" spans="1:9" x14ac:dyDescent="0.3">
      <c r="A5">
        <v>30</v>
      </c>
      <c r="B5">
        <f t="shared" si="0"/>
        <v>4.5</v>
      </c>
      <c r="C5">
        <v>304</v>
      </c>
      <c r="D5">
        <v>0.4</v>
      </c>
      <c r="E5">
        <v>1</v>
      </c>
    </row>
    <row r="6" spans="1:9" x14ac:dyDescent="0.3">
      <c r="A6">
        <v>40</v>
      </c>
      <c r="B6">
        <f t="shared" si="0"/>
        <v>6</v>
      </c>
      <c r="C6">
        <v>375</v>
      </c>
      <c r="D6">
        <v>0.35</v>
      </c>
      <c r="E6">
        <v>1</v>
      </c>
    </row>
    <row r="7" spans="1:9" x14ac:dyDescent="0.3">
      <c r="A7">
        <v>50</v>
      </c>
    </row>
    <row r="8" spans="1:9" x14ac:dyDescent="0.3">
      <c r="A8">
        <v>60</v>
      </c>
    </row>
    <row r="9" spans="1:9" x14ac:dyDescent="0.3">
      <c r="A9">
        <v>70</v>
      </c>
    </row>
    <row r="10" spans="1:9" x14ac:dyDescent="0.3">
      <c r="A10">
        <v>80</v>
      </c>
    </row>
    <row r="11" spans="1:9" x14ac:dyDescent="0.3">
      <c r="A11">
        <v>90</v>
      </c>
    </row>
    <row r="12" spans="1:9" x14ac:dyDescent="0.3">
      <c r="A12">
        <v>100</v>
      </c>
    </row>
    <row r="13" spans="1:9" x14ac:dyDescent="0.3">
      <c r="A13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ВтАХ</vt:lpstr>
      <vt:lpstr>тест1&amp;2</vt:lpstr>
      <vt:lpstr>тест3</vt:lpstr>
      <vt:lpstr>тест4и5(Катков)</vt:lpstr>
      <vt:lpstr>фин4и5</vt:lpstr>
      <vt:lpstr>YLR 600</vt:lpstr>
      <vt:lpstr>YLR 1000</vt:lpstr>
      <vt:lpstr>YLR 1000(100) + ГВГ</vt:lpstr>
      <vt:lpstr>YLR 1000(60)</vt:lpstr>
      <vt:lpstr>YLR 1000(72)</vt:lpstr>
      <vt:lpstr>YLR 1000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Victoriia Surovtseva</cp:lastModifiedBy>
  <dcterms:created xsi:type="dcterms:W3CDTF">2015-06-05T18:19:34Z</dcterms:created>
  <dcterms:modified xsi:type="dcterms:W3CDTF">2024-06-04T13:57:54Z</dcterms:modified>
</cp:coreProperties>
</file>