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Matrix X Matrix" sheetId="1" state="visible" r:id="rId2"/>
    <sheet name="Vector X Matrix" sheetId="2" state="visible" r:id="rId3"/>
    <sheet name="Graphs" sheetId="3" state="visible" r:id="rId4"/>
    <sheet name="Unraveling" sheetId="4" state="visible" r:id="rId5"/>
    <sheet name="Merging" sheetId="5" state="visible" r:id="rId6"/>
    <sheet name="Compare" sheetId="6" state="visible" r:id="rId7"/>
    <sheet name="mem cycle" sheetId="7" state="visible" r:id="rId8"/>
    <sheet name="Float numbers multiplicati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<sst xmlns="http://schemas.openxmlformats.org/spreadsheetml/2006/main" count="173" uniqueCount="52">
  <si>
    <t xml:space="preserve">Matrix Size 5</t>
  </si>
  <si>
    <t xml:space="preserve">store without pointer</t>
  </si>
  <si>
    <t xml:space="preserve">No of Times</t>
  </si>
  <si>
    <t xml:space="preserve">Row Wise</t>
  </si>
  <si>
    <t xml:space="preserve">Collumn Wise</t>
  </si>
  <si>
    <t xml:space="preserve">Row Wise Pointer</t>
  </si>
  <si>
    <t xml:space="preserve">Collumn Wise Pointer</t>
  </si>
  <si>
    <t xml:space="preserve">store with pointer</t>
  </si>
  <si>
    <t xml:space="preserve">Matrix Size 50</t>
  </si>
  <si>
    <t xml:space="preserve">Frequency 48</t>
  </si>
  <si>
    <t xml:space="preserve">Matrix Size </t>
  </si>
  <si>
    <t xml:space="preserve">Time Measured</t>
  </si>
  <si>
    <t xml:space="preserve">Time Expected</t>
  </si>
  <si>
    <t xml:space="preserve">Time Difference</t>
  </si>
  <si>
    <t xml:space="preserve">Cycles Measured</t>
  </si>
  <si>
    <t xml:space="preserve">Cycles Expected</t>
  </si>
  <si>
    <t xml:space="preserve">Cycle Difference</t>
  </si>
  <si>
    <t xml:space="preserve">Error </t>
  </si>
  <si>
    <t xml:space="preserve">Frequency 24</t>
  </si>
  <si>
    <t xml:space="preserve">Vector Size 5</t>
  </si>
  <si>
    <t xml:space="preserve">Vector Size 50</t>
  </si>
  <si>
    <t xml:space="preserve">Matrix Size</t>
  </si>
  <si>
    <t xml:space="preserve">Time Taken in microseconds</t>
  </si>
  <si>
    <t xml:space="preserve">Time take in Seconds</t>
  </si>
  <si>
    <t xml:space="preserve">Time taken in microseconds</t>
  </si>
  <si>
    <t xml:space="preserve">Time taken in seconds</t>
  </si>
  <si>
    <t xml:space="preserve">Time with unraveling</t>
  </si>
  <si>
    <t xml:space="preserve">Time without unraveling</t>
  </si>
  <si>
    <t xml:space="preserve">Difference</t>
  </si>
  <si>
    <t xml:space="preserve">Gain Percentage</t>
  </si>
  <si>
    <t xml:space="preserve">Without Unraveling</t>
  </si>
  <si>
    <t xml:space="preserve">With Merging</t>
  </si>
  <si>
    <t xml:space="preserve">Without Merging</t>
  </si>
  <si>
    <t xml:space="preserve">Gain</t>
  </si>
  <si>
    <t xml:space="preserve">-</t>
  </si>
  <si>
    <t xml:space="preserve">With Unraveling</t>
  </si>
  <si>
    <t xml:space="preserve">Matrix Matrix Multiplication</t>
  </si>
  <si>
    <t xml:space="preserve">Size</t>
  </si>
  <si>
    <t xml:space="preserve">Cycles Predicted</t>
  </si>
  <si>
    <t xml:space="preserve">Time Taken</t>
  </si>
  <si>
    <t xml:space="preserve">Actual Cycles</t>
  </si>
  <si>
    <t xml:space="preserve">Gain/Loss</t>
  </si>
  <si>
    <t xml:space="preserve">Matrix Vector Multiplication</t>
  </si>
  <si>
    <t xml:space="preserve">Matrix Matrix Multiplication (float)</t>
  </si>
  <si>
    <t xml:space="preserve">Column Wise</t>
  </si>
  <si>
    <t xml:space="preserve">MANUAL</t>
  </si>
  <si>
    <t xml:space="preserve">Multiplication</t>
  </si>
  <si>
    <t xml:space="preserve">Count</t>
  </si>
  <si>
    <t xml:space="preserve">Time</t>
  </si>
  <si>
    <t xml:space="preserve">On average time is </t>
  </si>
  <si>
    <t xml:space="preserve">On average cycle is </t>
  </si>
  <si>
    <t xml:space="preserve">Addition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</si>
</sst>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Matrix X Matrix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5"/>
                <c:pt idx="0">
                  <c:v>0.004288</c:v>
                </c:pt>
                <c:pt idx="1">
                  <c:v>0.007053</c:v>
                </c:pt>
                <c:pt idx="2">
                  <c:v>0.015727</c:v>
                </c:pt>
                <c:pt idx="3">
                  <c:v>0.049168</c:v>
                </c:pt>
                <c:pt idx="4">
                  <c:v>0.114092</c:v>
                </c:pt>
                <c:pt idx="5">
                  <c:v>0.159222</c:v>
                </c:pt>
                <c:pt idx="6">
                  <c:v>0.28636</c:v>
                </c:pt>
                <c:pt idx="7">
                  <c:v>0.369673</c:v>
                </c:pt>
                <c:pt idx="8">
                  <c:v>0.467967</c:v>
                </c:pt>
                <c:pt idx="9">
                  <c:v>0.713291</c:v>
                </c:pt>
                <c:pt idx="10">
                  <c:v>1.032153</c:v>
                </c:pt>
                <c:pt idx="11">
                  <c:v>1.434295</c:v>
                </c:pt>
                <c:pt idx="12">
                  <c:v>1.669385</c:v>
                </c:pt>
                <c:pt idx="13">
                  <c:v>2.21438</c:v>
                </c:pt>
                <c:pt idx="14">
                  <c:v>2.866762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551164"/>
        <c:axId val="92472641"/>
      </c:lineChart>
      <c:catAx>
        <c:axId val="69551164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472641"/>
        <c:crosses val="autoZero"/>
        <c:auto val="1"/>
        <c:lblAlgn val="ctr"/>
        <c:lblOffset val="100"/>
      </c:catAx>
      <c:valAx>
        <c:axId val="92472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551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Vector X Matrix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2"/>
                <c:pt idx="0">
                  <c:v>0.000823</c:v>
                </c:pt>
                <c:pt idx="1">
                  <c:v>0.001168</c:v>
                </c:pt>
                <c:pt idx="2">
                  <c:v>0.001917</c:v>
                </c:pt>
                <c:pt idx="3">
                  <c:v>0.004063</c:v>
                </c:pt>
                <c:pt idx="4">
                  <c:v>0.007044</c:v>
                </c:pt>
                <c:pt idx="5">
                  <c:v>0.008801</c:v>
                </c:pt>
                <c:pt idx="6">
                  <c:v>0.012963</c:v>
                </c:pt>
                <c:pt idx="7">
                  <c:v>0.015345</c:v>
                </c:pt>
                <c:pt idx="8">
                  <c:v>0.017925</c:v>
                </c:pt>
                <c:pt idx="9">
                  <c:v>0.023696</c:v>
                </c:pt>
                <c:pt idx="10">
                  <c:v>0.030276</c:v>
                </c:pt>
                <c:pt idx="11">
                  <c:v>0.041642</c:v>
                </c:pt>
                <c:pt idx="12">
                  <c:v>0.059615</c:v>
                </c:pt>
                <c:pt idx="13">
                  <c:v>0.06461</c:v>
                </c:pt>
                <c:pt idx="14">
                  <c:v>0.075187</c:v>
                </c:pt>
                <c:pt idx="15">
                  <c:v>0.086602</c:v>
                </c:pt>
                <c:pt idx="16">
                  <c:v>0.098805</c:v>
                </c:pt>
                <c:pt idx="17">
                  <c:v>0.126583</c:v>
                </c:pt>
                <c:pt idx="18">
                  <c:v>0.146575</c:v>
                </c:pt>
                <c:pt idx="19">
                  <c:v>0.168038</c:v>
                </c:pt>
                <c:pt idx="20">
                  <c:v>0.190962</c:v>
                </c:pt>
                <c:pt idx="21">
                  <c:v>0.215356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094253"/>
        <c:axId val="41845177"/>
      </c:lineChart>
      <c:catAx>
        <c:axId val="50094253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845177"/>
        <c:crosses val="autoZero"/>
        <c:auto val="1"/>
        <c:lblAlgn val="ctr"/>
        <c:lblOffset val="100"/>
      </c:catAx>
      <c:valAx>
        <c:axId val="418451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0942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Vector X Vector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1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2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3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4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7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8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59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0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1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2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3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4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5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Pt>
            <c:idx val="66"/>
            <c:spPr>
              <a:solidFill>
                <a:srgbClr val="ed7d31"/>
              </a:solidFill>
              <a:ln w="28440">
                <a:solidFill>
                  <a:srgbClr val="ed7d31"/>
                </a:solidFill>
                <a:round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7"/>
                <c:pt idx="0">
                  <c:v>0.000157</c:v>
                </c:pt>
                <c:pt idx="1">
                  <c:v>0.000186</c:v>
                </c:pt>
                <c:pt idx="2">
                  <c:v>0.000246</c:v>
                </c:pt>
                <c:pt idx="3">
                  <c:v>0.000365</c:v>
                </c:pt>
                <c:pt idx="4">
                  <c:v>0.000481</c:v>
                </c:pt>
                <c:pt idx="5">
                  <c:v>0.000657</c:v>
                </c:pt>
                <c:pt idx="6">
                  <c:v>0.000774</c:v>
                </c:pt>
                <c:pt idx="7">
                  <c:v>0.00089</c:v>
                </c:pt>
                <c:pt idx="8">
                  <c:v>0.001008</c:v>
                </c:pt>
                <c:pt idx="9">
                  <c:v>0.001182</c:v>
                </c:pt>
                <c:pt idx="10">
                  <c:v>0.001476</c:v>
                </c:pt>
                <c:pt idx="11">
                  <c:v>0.001712</c:v>
                </c:pt>
                <c:pt idx="12">
                  <c:v>0.001829</c:v>
                </c:pt>
                <c:pt idx="13">
                  <c:v>0.002357</c:v>
                </c:pt>
                <c:pt idx="14">
                  <c:v>0.002526</c:v>
                </c:pt>
                <c:pt idx="15">
                  <c:v>0.002692</c:v>
                </c:pt>
                <c:pt idx="16">
                  <c:v>0.003025</c:v>
                </c:pt>
                <c:pt idx="17">
                  <c:v>0.003229</c:v>
                </c:pt>
                <c:pt idx="18">
                  <c:v>0.003428</c:v>
                </c:pt>
                <c:pt idx="19">
                  <c:v>0.00403</c:v>
                </c:pt>
                <c:pt idx="20">
                  <c:v>0.004364</c:v>
                </c:pt>
                <c:pt idx="21">
                  <c:v>0.004703</c:v>
                </c:pt>
                <c:pt idx="22">
                  <c:v>0.005036</c:v>
                </c:pt>
                <c:pt idx="23">
                  <c:v>0.005371</c:v>
                </c:pt>
                <c:pt idx="24">
                  <c:v>0.005708</c:v>
                </c:pt>
                <c:pt idx="25">
                  <c:v>0.006041</c:v>
                </c:pt>
                <c:pt idx="26">
                  <c:v>0.006712</c:v>
                </c:pt>
                <c:pt idx="27">
                  <c:v>0.007046</c:v>
                </c:pt>
                <c:pt idx="28">
                  <c:v>0.008384</c:v>
                </c:pt>
                <c:pt idx="29">
                  <c:v>0.009393</c:v>
                </c:pt>
                <c:pt idx="30">
                  <c:v>0.010399</c:v>
                </c:pt>
                <c:pt idx="31">
                  <c:v>0.011736</c:v>
                </c:pt>
                <c:pt idx="32">
                  <c:v>0.012071</c:v>
                </c:pt>
                <c:pt idx="33">
                  <c:v>0.01542</c:v>
                </c:pt>
                <c:pt idx="34">
                  <c:v>0.023465</c:v>
                </c:pt>
                <c:pt idx="35">
                  <c:v>0.028486</c:v>
                </c:pt>
                <c:pt idx="36">
                  <c:v>0.031834</c:v>
                </c:pt>
                <c:pt idx="37">
                  <c:v>0.04397</c:v>
                </c:pt>
                <c:pt idx="38">
                  <c:v>0.046062</c:v>
                </c:pt>
                <c:pt idx="39">
                  <c:v>0.040212</c:v>
                </c:pt>
                <c:pt idx="40">
                  <c:v>0.054437</c:v>
                </c:pt>
                <c:pt idx="41">
                  <c:v>0.046911</c:v>
                </c:pt>
                <c:pt idx="42">
                  <c:v>0.062811</c:v>
                </c:pt>
                <c:pt idx="43">
                  <c:v>0.053616</c:v>
                </c:pt>
                <c:pt idx="44">
                  <c:v>0.071184</c:v>
                </c:pt>
                <c:pt idx="45">
                  <c:v>0.060313</c:v>
                </c:pt>
                <c:pt idx="46">
                  <c:v>0.07956</c:v>
                </c:pt>
                <c:pt idx="47">
                  <c:v>0.067015</c:v>
                </c:pt>
                <c:pt idx="48">
                  <c:v>0.087932</c:v>
                </c:pt>
                <c:pt idx="49">
                  <c:v>0.09212</c:v>
                </c:pt>
                <c:pt idx="50">
                  <c:v>0.096309</c:v>
                </c:pt>
                <c:pt idx="51">
                  <c:v>0.080417</c:v>
                </c:pt>
                <c:pt idx="52">
                  <c:v>0.104678</c:v>
                </c:pt>
                <c:pt idx="53">
                  <c:v>0.108867</c:v>
                </c:pt>
                <c:pt idx="54">
                  <c:v>0.113052</c:v>
                </c:pt>
                <c:pt idx="55">
                  <c:v>0.093817</c:v>
                </c:pt>
                <c:pt idx="56">
                  <c:v>0.121427</c:v>
                </c:pt>
                <c:pt idx="57">
                  <c:v>0.125615</c:v>
                </c:pt>
                <c:pt idx="58">
                  <c:v>0.1298</c:v>
                </c:pt>
                <c:pt idx="59">
                  <c:v>0.107219</c:v>
                </c:pt>
                <c:pt idx="60">
                  <c:v>0.138174</c:v>
                </c:pt>
                <c:pt idx="61">
                  <c:v>0.142362</c:v>
                </c:pt>
                <c:pt idx="62">
                  <c:v>0.146548</c:v>
                </c:pt>
                <c:pt idx="63">
                  <c:v>0.120618</c:v>
                </c:pt>
                <c:pt idx="64">
                  <c:v>0.154923</c:v>
                </c:pt>
                <c:pt idx="65">
                  <c:v>0.157015</c:v>
                </c:pt>
                <c:pt idx="66">
                  <c:v>0.159109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103039"/>
        <c:axId val="51681530"/>
      </c:lineChart>
      <c:catAx>
        <c:axId val="39103039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681530"/>
        <c:crosses val="autoZero"/>
        <c:auto val="1"/>
        <c:lblAlgn val="ctr"/>
        <c:lblOffset val="100"/>
      </c:catAx>
      <c:valAx>
        <c:axId val="516815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10303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415080</xdr:colOff>
      <xdr:row>1</xdr:row>
      <xdr:rowOff>4680</xdr:rowOff>
    </xdr:from>
    <xdr:to>
      <xdr:col>7</xdr:col>
      <xdr:colOff>640440</xdr:colOff>
      <xdr:row>16</xdr:row>
      <xdr:rowOff>69840</xdr:rowOff>
    </xdr:to>
    <xdr:graphicFrame>
      <xdr:nvGraphicFramePr>
        <xdr:cNvPr id="0" name="Chart 1"/>
        <xdr:cNvGraphicFramePr/>
      </xdr:nvGraphicFramePr>
      <xdr:xfrm>
        <a:off x="8873280" y="195120"/>
        <a:ext cx="4873320" cy="29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5400</xdr:colOff>
      <xdr:row>22</xdr:row>
      <xdr:rowOff>73440</xdr:rowOff>
    </xdr:from>
    <xdr:to>
      <xdr:col>7</xdr:col>
      <xdr:colOff>230760</xdr:colOff>
      <xdr:row>38</xdr:row>
      <xdr:rowOff>87120</xdr:rowOff>
    </xdr:to>
    <xdr:graphicFrame>
      <xdr:nvGraphicFramePr>
        <xdr:cNvPr id="1" name="Chart 3"/>
        <xdr:cNvGraphicFramePr/>
      </xdr:nvGraphicFramePr>
      <xdr:xfrm>
        <a:off x="8463600" y="4264200"/>
        <a:ext cx="4873320" cy="30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15120</xdr:colOff>
      <xdr:row>46</xdr:row>
      <xdr:rowOff>2160</xdr:rowOff>
    </xdr:from>
    <xdr:to>
      <xdr:col>8</xdr:col>
      <xdr:colOff>864360</xdr:colOff>
      <xdr:row>64</xdr:row>
      <xdr:rowOff>88560</xdr:rowOff>
    </xdr:to>
    <xdr:graphicFrame>
      <xdr:nvGraphicFramePr>
        <xdr:cNvPr id="2" name="Chart 5"/>
        <xdr:cNvGraphicFramePr/>
      </xdr:nvGraphicFramePr>
      <xdr:xfrm>
        <a:off x="8473320" y="8764920"/>
        <a:ext cx="6659280" cy="351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3.8"/>
  <cols>
    <col collapsed="false" hidden="false" max="1" min="1" style="1" width="22.8178137651822"/>
    <col collapsed="false" hidden="false" max="2" min="2" style="1" width="17.7813765182186"/>
    <col collapsed="false" hidden="false" max="3" min="3" style="1" width="18.7449392712551"/>
    <col collapsed="false" hidden="false" max="4" min="4" style="1" width="20.3522267206478"/>
    <col collapsed="false" hidden="false" max="5" min="5" style="1" width="20.6720647773279"/>
    <col collapsed="false" hidden="false" max="6" min="6" style="1" width="19.7085020242915"/>
    <col collapsed="false" hidden="false" max="7" min="7" style="1" width="16.2834008097166"/>
    <col collapsed="false" hidden="false" max="1025" min="8" style="1" width="9.10526315789474"/>
  </cols>
  <sheetData>
    <row r="1" customFormat="false" ht="13.8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</row>
    <row r="2" customFormat="false" ht="13.8" hidden="false" customHeight="false" outlineLevel="0" collapsed="false">
      <c r="A2" s="2"/>
      <c r="B2" s="0"/>
      <c r="C2" s="0"/>
      <c r="D2" s="0"/>
      <c r="E2" s="0"/>
      <c r="F2" s="0"/>
      <c r="G2" s="0"/>
      <c r="H2" s="0"/>
    </row>
    <row r="3" customFormat="false" ht="13.8" hidden="false" customHeight="false" outlineLevel="0" collapsed="false">
      <c r="A3" s="1" t="s">
        <v>1</v>
      </c>
      <c r="B3" s="0"/>
      <c r="C3" s="0"/>
      <c r="D3" s="0"/>
      <c r="E3" s="0"/>
      <c r="F3" s="0"/>
      <c r="G3" s="0"/>
      <c r="H3" s="0"/>
    </row>
    <row r="4" customFormat="false" ht="13.8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0"/>
      <c r="G4" s="0"/>
      <c r="H4" s="0"/>
    </row>
    <row r="5" customFormat="false" ht="13.8" hidden="false" customHeight="false" outlineLevel="0" collapsed="false">
      <c r="A5" s="1" t="n">
        <v>1</v>
      </c>
      <c r="B5" s="1" t="n">
        <v>47</v>
      </c>
      <c r="C5" s="1" t="n">
        <v>63</v>
      </c>
      <c r="D5" s="1" t="n">
        <v>47</v>
      </c>
      <c r="E5" s="1" t="n">
        <v>45</v>
      </c>
      <c r="F5" s="0"/>
      <c r="G5" s="0"/>
      <c r="H5" s="0"/>
    </row>
    <row r="6" customFormat="false" ht="13.8" hidden="false" customHeight="false" outlineLevel="0" collapsed="false">
      <c r="A6" s="1" t="n">
        <v>10</v>
      </c>
      <c r="B6" s="1" t="n">
        <v>520</v>
      </c>
      <c r="C6" s="1" t="n">
        <v>757</v>
      </c>
      <c r="D6" s="1" t="n">
        <v>419</v>
      </c>
      <c r="E6" s="1" t="n">
        <v>434</v>
      </c>
      <c r="F6" s="0"/>
      <c r="G6" s="0"/>
      <c r="H6" s="0"/>
    </row>
    <row r="7" customFormat="false" ht="13.8" hidden="false" customHeight="false" outlineLevel="0" collapsed="false">
      <c r="A7" s="1" t="n">
        <v>100</v>
      </c>
      <c r="B7" s="1" t="n">
        <v>5187</v>
      </c>
      <c r="C7" s="1" t="n">
        <v>7545</v>
      </c>
      <c r="D7" s="1" t="n">
        <v>4191</v>
      </c>
      <c r="E7" s="1" t="n">
        <v>4347</v>
      </c>
      <c r="F7" s="0"/>
      <c r="G7" s="0"/>
      <c r="H7" s="0"/>
    </row>
    <row r="8" customFormat="false" ht="13.8" hidden="false" customHeight="false" outlineLevel="0" collapsed="false">
      <c r="A8" s="1" t="n">
        <v>1000</v>
      </c>
      <c r="B8" s="1" t="n">
        <v>54419</v>
      </c>
      <c r="C8" s="1" t="n">
        <v>81676</v>
      </c>
      <c r="D8" s="1" t="n">
        <v>42548</v>
      </c>
      <c r="E8" s="1" t="n">
        <v>44096</v>
      </c>
      <c r="F8" s="0"/>
      <c r="G8" s="0"/>
      <c r="H8" s="0"/>
    </row>
    <row r="9" customFormat="false" ht="13.8" hidden="false" customHeight="false" outlineLevel="0" collapsed="false">
      <c r="A9" s="0"/>
      <c r="B9" s="0"/>
      <c r="C9" s="0"/>
      <c r="D9" s="0"/>
      <c r="E9" s="0"/>
      <c r="F9" s="0"/>
      <c r="G9" s="0"/>
      <c r="H9" s="0"/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3.8" hidden="false" customHeight="false" outlineLevel="0" collapsed="false">
      <c r="A11" s="1" t="s">
        <v>7</v>
      </c>
      <c r="B11" s="0"/>
      <c r="C11" s="0"/>
      <c r="D11" s="0"/>
      <c r="E11" s="0"/>
      <c r="F11" s="0"/>
      <c r="G11" s="0"/>
      <c r="H11" s="0"/>
    </row>
    <row r="12" customFormat="false" ht="13.8" hidden="false" customHeight="false" outlineLevel="0" collapsed="false">
      <c r="A12" s="1" t="s">
        <v>2</v>
      </c>
      <c r="B12" s="1" t="s">
        <v>3</v>
      </c>
      <c r="C12" s="1" t="s">
        <v>4</v>
      </c>
      <c r="D12" s="1" t="s">
        <v>5</v>
      </c>
      <c r="E12" s="1" t="s">
        <v>6</v>
      </c>
      <c r="F12" s="0"/>
      <c r="G12" s="0"/>
      <c r="H12" s="0"/>
    </row>
    <row r="13" customFormat="false" ht="13.8" hidden="false" customHeight="false" outlineLevel="0" collapsed="false">
      <c r="A13" s="1" t="n">
        <v>1</v>
      </c>
      <c r="B13" s="1" t="n">
        <v>44</v>
      </c>
      <c r="C13" s="1" t="n">
        <v>73</v>
      </c>
      <c r="D13" s="1" t="n">
        <v>44</v>
      </c>
      <c r="E13" s="1" t="n">
        <v>46</v>
      </c>
      <c r="F13" s="0"/>
      <c r="G13" s="0"/>
      <c r="H13" s="0"/>
    </row>
    <row r="14" customFormat="false" ht="13.8" hidden="false" customHeight="false" outlineLevel="0" collapsed="false">
      <c r="A14" s="1" t="n">
        <v>10</v>
      </c>
      <c r="B14" s="1" t="n">
        <v>584</v>
      </c>
      <c r="C14" s="1" t="n">
        <v>766</v>
      </c>
      <c r="D14" s="1" t="n">
        <v>419</v>
      </c>
      <c r="E14" s="1" t="n">
        <v>437</v>
      </c>
      <c r="F14" s="0"/>
      <c r="G14" s="0"/>
      <c r="H14" s="0"/>
    </row>
    <row r="15" customFormat="false" ht="13.8" hidden="false" customHeight="false" outlineLevel="0" collapsed="false">
      <c r="A15" s="1" t="n">
        <v>100</v>
      </c>
      <c r="B15" s="1" t="n">
        <v>5852</v>
      </c>
      <c r="C15" s="1" t="n">
        <v>7685</v>
      </c>
      <c r="D15" s="1" t="n">
        <v>4191</v>
      </c>
      <c r="E15" s="1" t="n">
        <v>4347</v>
      </c>
      <c r="F15" s="0"/>
      <c r="G15" s="0"/>
      <c r="H15" s="0"/>
    </row>
    <row r="16" customFormat="false" ht="13.8" hidden="false" customHeight="false" outlineLevel="0" collapsed="false">
      <c r="A16" s="1" t="n">
        <v>1000</v>
      </c>
      <c r="B16" s="1" t="n">
        <v>56033</v>
      </c>
      <c r="C16" s="1" t="n">
        <v>82013</v>
      </c>
      <c r="D16" s="1" t="n">
        <v>42544</v>
      </c>
      <c r="E16" s="1" t="n">
        <v>44096</v>
      </c>
      <c r="F16" s="0"/>
      <c r="G16" s="0"/>
      <c r="H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</row>
    <row r="19" customFormat="false" ht="13.8" hidden="false" customHeight="false" outlineLevel="0" collapsed="false">
      <c r="A19" s="2" t="s">
        <v>8</v>
      </c>
      <c r="B19" s="0"/>
      <c r="C19" s="0"/>
      <c r="D19" s="0"/>
      <c r="E19" s="0"/>
      <c r="F19" s="0"/>
      <c r="G19" s="0"/>
      <c r="H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</row>
    <row r="21" customFormat="false" ht="13.8" hidden="false" customHeight="false" outlineLevel="0" collapsed="false">
      <c r="A21" s="1" t="s">
        <v>1</v>
      </c>
      <c r="B21" s="0"/>
      <c r="C21" s="0"/>
      <c r="D21" s="0"/>
      <c r="E21" s="0"/>
      <c r="F21" s="0"/>
      <c r="G21" s="0"/>
      <c r="H21" s="0"/>
    </row>
    <row r="22" customFormat="false" ht="13.8" hidden="false" customHeight="false" outlineLevel="0" collapsed="false">
      <c r="A22" s="1" t="s">
        <v>2</v>
      </c>
      <c r="B22" s="1" t="s">
        <v>3</v>
      </c>
      <c r="C22" s="1" t="s">
        <v>4</v>
      </c>
      <c r="D22" s="1" t="s">
        <v>5</v>
      </c>
      <c r="E22" s="1" t="s">
        <v>6</v>
      </c>
      <c r="F22" s="0"/>
      <c r="G22" s="0"/>
      <c r="H22" s="0"/>
    </row>
    <row r="23" customFormat="false" ht="13.8" hidden="false" customHeight="false" outlineLevel="0" collapsed="false">
      <c r="A23" s="1" t="n">
        <v>1</v>
      </c>
      <c r="B23" s="1" t="n">
        <v>42823</v>
      </c>
      <c r="C23" s="1" t="n">
        <v>60727</v>
      </c>
      <c r="D23" s="1" t="n">
        <v>29793</v>
      </c>
      <c r="E23" s="1" t="n">
        <v>58694</v>
      </c>
      <c r="F23" s="0"/>
      <c r="G23" s="0"/>
      <c r="H23" s="0"/>
    </row>
    <row r="24" customFormat="false" ht="13.8" hidden="false" customHeight="false" outlineLevel="0" collapsed="false">
      <c r="A24" s="1" t="n">
        <v>10</v>
      </c>
      <c r="B24" s="1" t="n">
        <v>428223</v>
      </c>
      <c r="C24" s="1" t="n">
        <v>764342</v>
      </c>
      <c r="D24" s="1" t="n">
        <v>323653</v>
      </c>
      <c r="E24" s="1" t="n">
        <v>350308</v>
      </c>
      <c r="F24" s="0"/>
      <c r="G24" s="0"/>
      <c r="H24" s="0"/>
    </row>
    <row r="25" customFormat="false" ht="13.8" hidden="false" customHeight="false" outlineLevel="0" collapsed="false">
      <c r="A25" s="1" t="n">
        <v>100</v>
      </c>
      <c r="B25" s="1" t="n">
        <v>4282208</v>
      </c>
      <c r="C25" s="1" t="n">
        <v>7643377</v>
      </c>
      <c r="D25" s="1" t="n">
        <v>3236500</v>
      </c>
      <c r="E25" s="1" t="n">
        <v>3503013</v>
      </c>
      <c r="F25" s="0"/>
      <c r="G25" s="0"/>
      <c r="H25" s="0"/>
    </row>
    <row r="26" customFormat="false" ht="13.8" hidden="false" customHeight="false" outlineLevel="0" collapsed="false">
      <c r="A26" s="1" t="n">
        <v>1000</v>
      </c>
      <c r="B26" s="1" t="n">
        <v>45440783</v>
      </c>
      <c r="C26" s="1" t="n">
        <v>76424987</v>
      </c>
      <c r="D26" s="1" t="n">
        <v>32418096</v>
      </c>
      <c r="E26" s="1" t="n">
        <v>34877415</v>
      </c>
      <c r="F26" s="0"/>
      <c r="G26" s="0"/>
      <c r="H26" s="0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</row>
    <row r="29" customFormat="false" ht="13.8" hidden="false" customHeight="false" outlineLevel="0" collapsed="false">
      <c r="A29" s="1" t="s">
        <v>7</v>
      </c>
      <c r="B29" s="0"/>
      <c r="C29" s="0"/>
      <c r="D29" s="0"/>
      <c r="E29" s="0"/>
      <c r="F29" s="0"/>
      <c r="G29" s="0"/>
      <c r="H29" s="0"/>
    </row>
    <row r="30" customFormat="false" ht="13.8" hidden="false" customHeight="false" outlineLevel="0" collapsed="false">
      <c r="A30" s="1" t="s">
        <v>2</v>
      </c>
      <c r="B30" s="1" t="s">
        <v>3</v>
      </c>
      <c r="C30" s="1" t="s">
        <v>4</v>
      </c>
      <c r="D30" s="1" t="s">
        <v>5</v>
      </c>
      <c r="E30" s="1" t="s">
        <v>6</v>
      </c>
      <c r="F30" s="0"/>
      <c r="G30" s="0"/>
      <c r="H30" s="0"/>
    </row>
    <row r="31" customFormat="false" ht="13.8" hidden="false" customHeight="false" outlineLevel="0" collapsed="false">
      <c r="A31" s="1" t="n">
        <v>1</v>
      </c>
      <c r="B31" s="1" t="n">
        <v>40053</v>
      </c>
      <c r="C31" s="1" t="n">
        <v>58075</v>
      </c>
      <c r="D31" s="1" t="n">
        <v>32317</v>
      </c>
      <c r="E31" s="1" t="n">
        <v>34830</v>
      </c>
      <c r="F31" s="0"/>
      <c r="G31" s="0"/>
      <c r="H31" s="0"/>
    </row>
    <row r="32" customFormat="false" ht="13.8" hidden="false" customHeight="false" outlineLevel="0" collapsed="false">
      <c r="A32" s="1" t="n">
        <v>10</v>
      </c>
      <c r="B32" s="1" t="n">
        <v>506247</v>
      </c>
      <c r="C32" s="1" t="n">
        <v>763793</v>
      </c>
      <c r="D32" s="1" t="n">
        <v>323218</v>
      </c>
      <c r="E32" s="1" t="n">
        <v>348265</v>
      </c>
      <c r="F32" s="0"/>
      <c r="G32" s="0"/>
      <c r="H32" s="0"/>
    </row>
    <row r="33" customFormat="false" ht="13.8" hidden="false" customHeight="false" outlineLevel="0" collapsed="false">
      <c r="A33" s="1" t="n">
        <v>100</v>
      </c>
      <c r="B33" s="1" t="n">
        <v>5062471</v>
      </c>
      <c r="C33" s="1" t="n">
        <v>7637866</v>
      </c>
      <c r="D33" s="1" t="n">
        <v>3232167</v>
      </c>
      <c r="E33" s="1" t="n">
        <v>3482576</v>
      </c>
      <c r="F33" s="0"/>
      <c r="G33" s="0"/>
      <c r="H33" s="0"/>
    </row>
    <row r="34" customFormat="false" ht="13.8" hidden="false" customHeight="false" outlineLevel="0" collapsed="false">
      <c r="A34" s="1" t="n">
        <v>1000</v>
      </c>
      <c r="B34" s="1" t="n">
        <v>47913316</v>
      </c>
      <c r="C34" s="1" t="n">
        <v>76378449</v>
      </c>
      <c r="D34" s="1" t="n">
        <v>32371225</v>
      </c>
      <c r="E34" s="1" t="n">
        <v>34883114</v>
      </c>
      <c r="F34" s="0"/>
      <c r="G34" s="0"/>
      <c r="H34" s="0"/>
    </row>
    <row r="35" customFormat="false" ht="13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3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3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3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3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  <row r="41" customFormat="false" ht="13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</row>
    <row r="42" customFormat="false" ht="13.8" hidden="false" customHeight="false" outlineLevel="0" collapsed="false">
      <c r="A42" s="3" t="s">
        <v>9</v>
      </c>
      <c r="B42" s="0"/>
      <c r="C42" s="0"/>
      <c r="D42" s="0"/>
      <c r="E42" s="0"/>
      <c r="F42" s="0"/>
      <c r="G42" s="0"/>
      <c r="H42" s="0"/>
    </row>
    <row r="43" customFormat="false" ht="13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</row>
    <row r="44" customFormat="false" ht="13.8" hidden="false" customHeight="false" outlineLevel="0" collapsed="false">
      <c r="A44" s="1" t="s">
        <v>10</v>
      </c>
      <c r="B44" s="1" t="s">
        <v>11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16</v>
      </c>
      <c r="H44" s="1" t="s">
        <v>17</v>
      </c>
    </row>
    <row r="45" customFormat="false" ht="13.8" hidden="false" customHeight="false" outlineLevel="0" collapsed="false">
      <c r="A45" s="1" t="n">
        <v>5</v>
      </c>
      <c r="B45" s="1" t="n">
        <v>42.544</v>
      </c>
      <c r="C45" s="1" t="n">
        <f aca="false">F45/48</f>
        <v>41.5833333333333</v>
      </c>
      <c r="D45" s="1" t="n">
        <f aca="false">B45-C45</f>
        <v>0.960666666666661</v>
      </c>
      <c r="E45" s="1" t="n">
        <f aca="false">B45*48</f>
        <v>2042.112</v>
      </c>
      <c r="F45" s="1" t="n">
        <f aca="false">11*125+15*25+15*5+16 +5+25+125</f>
        <v>1996</v>
      </c>
      <c r="G45" s="1" t="n">
        <f aca="false">E45-F45</f>
        <v>46.1119999999999</v>
      </c>
      <c r="H45" s="1" t="n">
        <f aca="false">G45/E45 * 100</f>
        <v>2.25805440641845</v>
      </c>
    </row>
    <row r="46" customFormat="false" ht="13.8" hidden="false" customHeight="false" outlineLevel="0" collapsed="false">
      <c r="A46" s="1" t="n">
        <v>25</v>
      </c>
      <c r="B46" s="1" t="n">
        <v>4172.227</v>
      </c>
      <c r="C46" s="0" t="n">
        <f aca="false">F46/48</f>
        <v>4123.25</v>
      </c>
      <c r="D46" s="1" t="n">
        <f aca="false">B46-C46</f>
        <v>48.9769999999999</v>
      </c>
      <c r="E46" s="1" t="n">
        <f aca="false">B46*48</f>
        <v>200266.896</v>
      </c>
      <c r="F46" s="1" t="n">
        <f aca="false">11*(25^3)+15*(25^2)+15*25+16+25+25*25+25^3</f>
        <v>197916</v>
      </c>
      <c r="G46" s="1" t="n">
        <f aca="false">E46-F46</f>
        <v>2350.89600000001</v>
      </c>
      <c r="H46" s="1" t="n">
        <f aca="false">G46/E46*100</f>
        <v>1.17388147864438</v>
      </c>
    </row>
    <row r="47" customFormat="false" ht="13.8" hidden="false" customHeight="false" outlineLevel="0" collapsed="false">
      <c r="A47" s="1" t="n">
        <v>50</v>
      </c>
      <c r="B47" s="1" t="n">
        <v>32371.225</v>
      </c>
      <c r="C47" s="1" t="n">
        <f aca="false">F47/48</f>
        <v>32100.3333333333</v>
      </c>
      <c r="D47" s="1" t="n">
        <f aca="false">B47-C47</f>
        <v>270.891666666666</v>
      </c>
      <c r="E47" s="1" t="n">
        <f aca="false">B47*48</f>
        <v>1553818.8</v>
      </c>
      <c r="F47" s="1" t="n">
        <f aca="false">11*(50^3) + 15*(50^2) + 15*50 + 16+50+50*50+50*50*50</f>
        <v>1540816</v>
      </c>
      <c r="G47" s="1" t="n">
        <f aca="false">E47-F47</f>
        <v>13002.7999999998</v>
      </c>
      <c r="H47" s="1" t="n">
        <f aca="false">G47/E47 * 100</f>
        <v>0.836828592883534</v>
      </c>
    </row>
    <row r="48" customFormat="false" ht="13.8" hidden="false" customHeight="false" outlineLevel="0" collapsed="false">
      <c r="A48" s="0"/>
      <c r="B48" s="0"/>
      <c r="C48" s="0"/>
      <c r="D48" s="0"/>
      <c r="E48" s="0"/>
      <c r="F48" s="0"/>
      <c r="G48" s="0"/>
      <c r="H48" s="0"/>
    </row>
    <row r="49" customFormat="false" ht="13.8" hidden="false" customHeight="false" outlineLevel="0" collapsed="false">
      <c r="A49" s="3" t="s">
        <v>18</v>
      </c>
      <c r="B49" s="0"/>
      <c r="C49" s="0"/>
      <c r="D49" s="0"/>
      <c r="E49" s="0"/>
      <c r="F49" s="0"/>
      <c r="G49" s="0"/>
      <c r="H49" s="0"/>
    </row>
    <row r="50" customFormat="false" ht="13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3.8" hidden="false" customHeight="false" outlineLevel="0" collapsed="false">
      <c r="A51" s="1" t="s">
        <v>10</v>
      </c>
      <c r="B51" s="1" t="s">
        <v>11</v>
      </c>
      <c r="C51" s="1" t="s">
        <v>12</v>
      </c>
      <c r="D51" s="1" t="s">
        <v>13</v>
      </c>
      <c r="E51" s="1" t="s">
        <v>14</v>
      </c>
      <c r="F51" s="1" t="s">
        <v>15</v>
      </c>
      <c r="G51" s="1" t="s">
        <v>16</v>
      </c>
      <c r="H51" s="1" t="s">
        <v>17</v>
      </c>
    </row>
    <row r="52" customFormat="false" ht="13.8" hidden="false" customHeight="false" outlineLevel="0" collapsed="false">
      <c r="A52" s="1" t="n">
        <v>5</v>
      </c>
      <c r="F52" s="1" t="n">
        <f aca="false">(A52^3)*11+15*(A52*2)+15*A52+16+A52+(A52^2)+(A52^3)</f>
        <v>1771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22.8178137651822"/>
    <col collapsed="false" hidden="false" max="2" min="2" style="0" width="19.6032388663968"/>
    <col collapsed="false" hidden="false" max="3" min="3" style="0" width="20.4615384615385"/>
    <col collapsed="false" hidden="false" max="4" min="4" style="0" width="21.7449392712551"/>
    <col collapsed="false" hidden="false" max="5" min="5" style="0" width="23.1376518218623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19</v>
      </c>
      <c r="B1" s="1"/>
      <c r="C1" s="1"/>
      <c r="D1" s="1"/>
      <c r="E1" s="1"/>
    </row>
    <row r="2" customFormat="false" ht="15" hidden="false" customHeight="false" outlineLevel="0" collapsed="false">
      <c r="A2" s="2"/>
      <c r="B2" s="1"/>
      <c r="C2" s="1"/>
      <c r="D2" s="1"/>
      <c r="E2" s="1"/>
    </row>
    <row r="3" customFormat="false" ht="15" hidden="false" customHeight="false" outlineLevel="0" collapsed="false">
      <c r="A3" s="1" t="s">
        <v>1</v>
      </c>
      <c r="B3" s="1"/>
      <c r="C3" s="1"/>
      <c r="D3" s="1"/>
      <c r="E3" s="1"/>
    </row>
    <row r="4" customFormat="false" ht="15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customFormat="false" ht="15" hidden="false" customHeight="false" outlineLevel="0" collapsed="false">
      <c r="A5" s="1" t="n">
        <v>1</v>
      </c>
      <c r="B5" s="1" t="n">
        <v>10</v>
      </c>
      <c r="C5" s="1" t="n">
        <v>12</v>
      </c>
      <c r="D5" s="1" t="n">
        <v>10</v>
      </c>
      <c r="E5" s="1" t="n">
        <v>11</v>
      </c>
    </row>
    <row r="6" customFormat="false" ht="15" hidden="false" customHeight="false" outlineLevel="0" collapsed="false">
      <c r="A6" s="1" t="n">
        <v>10</v>
      </c>
      <c r="B6" s="1" t="n">
        <v>84</v>
      </c>
      <c r="C6" s="1" t="n">
        <v>112</v>
      </c>
      <c r="D6" s="1" t="n">
        <v>84</v>
      </c>
      <c r="E6" s="1" t="n">
        <v>92</v>
      </c>
    </row>
    <row r="7" customFormat="false" ht="15" hidden="false" customHeight="false" outlineLevel="0" collapsed="false">
      <c r="A7" s="1" t="n">
        <v>100</v>
      </c>
      <c r="B7" s="1" t="n">
        <v>826</v>
      </c>
      <c r="C7" s="1" t="n">
        <v>1106</v>
      </c>
      <c r="D7" s="1" t="n">
        <v>826</v>
      </c>
      <c r="E7" s="1" t="n">
        <v>899</v>
      </c>
    </row>
    <row r="8" customFormat="false" ht="15" hidden="false" customHeight="false" outlineLevel="0" collapsed="false">
      <c r="A8" s="1" t="n">
        <v>1000</v>
      </c>
      <c r="B8" s="1" t="n">
        <v>8359</v>
      </c>
      <c r="C8" s="1" t="n">
        <v>11603</v>
      </c>
      <c r="D8" s="1" t="n">
        <v>8357</v>
      </c>
      <c r="E8" s="1" t="n">
        <v>9089</v>
      </c>
    </row>
    <row r="9" customFormat="false" ht="15" hidden="false" customHeight="false" outlineLevel="0" collapsed="false">
      <c r="A9" s="1"/>
      <c r="B9" s="1"/>
      <c r="C9" s="1"/>
      <c r="D9" s="1"/>
      <c r="E9" s="1"/>
    </row>
    <row r="10" customFormat="false" ht="15" hidden="false" customHeight="false" outlineLevel="0" collapsed="false">
      <c r="A10" s="1"/>
      <c r="B10" s="1"/>
      <c r="C10" s="1"/>
      <c r="D10" s="1"/>
      <c r="E10" s="1"/>
    </row>
    <row r="11" customFormat="false" ht="15" hidden="false" customHeight="false" outlineLevel="0" collapsed="false">
      <c r="A11" s="2" t="s">
        <v>20</v>
      </c>
      <c r="B11" s="1"/>
      <c r="C11" s="1"/>
      <c r="D11" s="1"/>
      <c r="E11" s="1"/>
    </row>
    <row r="12" customFormat="false" ht="15" hidden="false" customHeight="false" outlineLevel="0" collapsed="false">
      <c r="A12" s="2"/>
      <c r="B12" s="1"/>
      <c r="C12" s="1"/>
      <c r="D12" s="1"/>
      <c r="E12" s="1"/>
    </row>
    <row r="13" customFormat="false" ht="15" hidden="false" customHeight="false" outlineLevel="0" collapsed="false">
      <c r="A13" s="1" t="s">
        <v>1</v>
      </c>
      <c r="B13" s="1"/>
      <c r="C13" s="1"/>
      <c r="D13" s="1"/>
      <c r="E13" s="1"/>
    </row>
    <row r="14" customFormat="false" ht="15" hidden="false" customHeight="false" outlineLevel="0" collapsed="false">
      <c r="A14" s="1" t="s">
        <v>2</v>
      </c>
      <c r="B14" s="1" t="s">
        <v>3</v>
      </c>
      <c r="C14" s="1" t="s">
        <v>4</v>
      </c>
      <c r="D14" s="1" t="s">
        <v>5</v>
      </c>
      <c r="E14" s="1" t="s">
        <v>6</v>
      </c>
    </row>
    <row r="15" customFormat="false" ht="15" hidden="false" customHeight="false" outlineLevel="0" collapsed="false">
      <c r="A15" s="1" t="n">
        <v>1</v>
      </c>
      <c r="B15" s="1" t="n">
        <v>650</v>
      </c>
      <c r="C15" s="1" t="n">
        <v>903</v>
      </c>
      <c r="D15" s="1" t="n">
        <v>649</v>
      </c>
      <c r="E15" s="1" t="n">
        <v>750</v>
      </c>
    </row>
    <row r="16" customFormat="false" ht="15" hidden="false" customHeight="false" outlineLevel="0" collapsed="false">
      <c r="A16" s="1" t="n">
        <v>10</v>
      </c>
      <c r="B16" s="1" t="n">
        <v>6465</v>
      </c>
      <c r="C16" s="1" t="n">
        <v>10043</v>
      </c>
      <c r="D16" s="1" t="n">
        <v>6463</v>
      </c>
      <c r="E16" s="1" t="n">
        <v>7491</v>
      </c>
    </row>
    <row r="17" customFormat="false" ht="15" hidden="false" customHeight="false" outlineLevel="0" collapsed="false">
      <c r="A17" s="1" t="n">
        <v>100</v>
      </c>
      <c r="B17" s="1" t="n">
        <v>64613</v>
      </c>
      <c r="C17" s="1" t="n">
        <v>100411</v>
      </c>
      <c r="D17" s="1" t="n">
        <v>64612</v>
      </c>
      <c r="E17" s="1" t="n">
        <v>74860</v>
      </c>
    </row>
    <row r="18" customFormat="false" ht="15" hidden="false" customHeight="false" outlineLevel="0" collapsed="false">
      <c r="A18" s="1" t="n">
        <v>1000</v>
      </c>
      <c r="B18" s="1" t="n">
        <v>648082</v>
      </c>
      <c r="C18" s="1" t="n">
        <v>1057397</v>
      </c>
      <c r="D18" s="1" t="n">
        <v>648081</v>
      </c>
      <c r="E18" s="1" t="n">
        <v>749696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3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79" activeCellId="0" sqref="A79"/>
    </sheetView>
  </sheetViews>
  <sheetFormatPr defaultRowHeight="15"/>
  <cols>
    <col collapsed="false" hidden="false" max="1" min="1" style="1" width="24.9595141700405"/>
    <col collapsed="false" hidden="false" max="2" min="2" style="1" width="37.7044534412955"/>
    <col collapsed="false" hidden="false" max="3" min="3" style="1" width="32.4574898785425"/>
    <col collapsed="false" hidden="false" max="1025" min="4" style="1" width="13.0688259109312"/>
  </cols>
  <sheetData>
    <row r="1" customFormat="false" ht="15" hidden="false" customHeight="false" outlineLevel="0" collapsed="false">
      <c r="A1" s="1" t="s">
        <v>21</v>
      </c>
      <c r="B1" s="1" t="s">
        <v>22</v>
      </c>
      <c r="C1" s="1" t="s">
        <v>23</v>
      </c>
    </row>
    <row r="2" customFormat="false" ht="15" hidden="false" customHeight="false" outlineLevel="0" collapsed="false">
      <c r="A2" s="1" t="n">
        <v>5</v>
      </c>
      <c r="B2" s="1" t="n">
        <v>4288</v>
      </c>
      <c r="C2" s="1" t="n">
        <f aca="false">B2/10^6</f>
        <v>0.004288</v>
      </c>
    </row>
    <row r="3" customFormat="false" ht="15" hidden="false" customHeight="false" outlineLevel="0" collapsed="false">
      <c r="A3" s="1" t="n">
        <v>6</v>
      </c>
      <c r="B3" s="1" t="n">
        <v>7053</v>
      </c>
      <c r="C3" s="1" t="n">
        <f aca="false">B3/10^6</f>
        <v>0.007053</v>
      </c>
    </row>
    <row r="4" customFormat="false" ht="15" hidden="false" customHeight="false" outlineLevel="0" collapsed="false">
      <c r="A4" s="1" t="n">
        <v>8</v>
      </c>
      <c r="B4" s="1" t="n">
        <v>15727</v>
      </c>
      <c r="C4" s="1" t="n">
        <f aca="false">B4/10^6</f>
        <v>0.015727</v>
      </c>
    </row>
    <row r="5" customFormat="false" ht="15" hidden="false" customHeight="false" outlineLevel="0" collapsed="false">
      <c r="A5" s="1" t="n">
        <v>12</v>
      </c>
      <c r="B5" s="1" t="n">
        <v>49168</v>
      </c>
      <c r="C5" s="1" t="n">
        <f aca="false">B5/10^6</f>
        <v>0.049168</v>
      </c>
    </row>
    <row r="6" customFormat="false" ht="15" hidden="false" customHeight="false" outlineLevel="0" collapsed="false">
      <c r="A6" s="1" t="n">
        <v>16</v>
      </c>
      <c r="B6" s="1" t="n">
        <v>114092</v>
      </c>
      <c r="C6" s="1" t="n">
        <f aca="false">B6/10^6</f>
        <v>0.114092</v>
      </c>
    </row>
    <row r="7" customFormat="false" ht="15" hidden="false" customHeight="false" outlineLevel="0" collapsed="false">
      <c r="A7" s="1" t="n">
        <v>18</v>
      </c>
      <c r="B7" s="1" t="n">
        <v>159222</v>
      </c>
      <c r="C7" s="1" t="n">
        <f aca="false">B7/10^6</f>
        <v>0.159222</v>
      </c>
    </row>
    <row r="8" customFormat="false" ht="15" hidden="false" customHeight="false" outlineLevel="0" collapsed="false">
      <c r="A8" s="1" t="n">
        <v>22</v>
      </c>
      <c r="B8" s="1" t="n">
        <v>286360</v>
      </c>
      <c r="C8" s="1" t="n">
        <f aca="false">B8/10^6</f>
        <v>0.28636</v>
      </c>
    </row>
    <row r="9" customFormat="false" ht="15" hidden="false" customHeight="false" outlineLevel="0" collapsed="false">
      <c r="A9" s="1" t="n">
        <v>24</v>
      </c>
      <c r="B9" s="1" t="n">
        <v>369673</v>
      </c>
      <c r="C9" s="1" t="n">
        <f aca="false">B9/10^6</f>
        <v>0.369673</v>
      </c>
    </row>
    <row r="10" customFormat="false" ht="15" hidden="false" customHeight="false" outlineLevel="0" collapsed="false">
      <c r="A10" s="1" t="n">
        <v>26</v>
      </c>
      <c r="B10" s="1" t="n">
        <v>467967</v>
      </c>
      <c r="C10" s="1" t="n">
        <f aca="false">B10/10^6</f>
        <v>0.467967</v>
      </c>
    </row>
    <row r="11" customFormat="false" ht="15" hidden="false" customHeight="false" outlineLevel="0" collapsed="false">
      <c r="A11" s="1" t="n">
        <v>30</v>
      </c>
      <c r="B11" s="1" t="n">
        <v>713291</v>
      </c>
      <c r="C11" s="1" t="n">
        <f aca="false">B11/10^6</f>
        <v>0.713291</v>
      </c>
    </row>
    <row r="12" customFormat="false" ht="15" hidden="false" customHeight="false" outlineLevel="0" collapsed="false">
      <c r="A12" s="1" t="n">
        <v>34</v>
      </c>
      <c r="B12" s="1" t="n">
        <v>1032153</v>
      </c>
      <c r="C12" s="1" t="n">
        <f aca="false">B12/10^6</f>
        <v>1.032153</v>
      </c>
    </row>
    <row r="13" customFormat="false" ht="15" hidden="false" customHeight="false" outlineLevel="0" collapsed="false">
      <c r="A13" s="1" t="n">
        <v>38</v>
      </c>
      <c r="B13" s="1" t="n">
        <v>1434295</v>
      </c>
      <c r="C13" s="1" t="n">
        <f aca="false">B13/10^6</f>
        <v>1.434295</v>
      </c>
    </row>
    <row r="14" customFormat="false" ht="15" hidden="false" customHeight="false" outlineLevel="0" collapsed="false">
      <c r="A14" s="1" t="n">
        <v>40</v>
      </c>
      <c r="B14" s="1" t="n">
        <v>1669385</v>
      </c>
      <c r="C14" s="1" t="n">
        <f aca="false">B14/10^6</f>
        <v>1.669385</v>
      </c>
    </row>
    <row r="15" customFormat="false" ht="15" hidden="false" customHeight="false" outlineLevel="0" collapsed="false">
      <c r="A15" s="1" t="n">
        <v>44</v>
      </c>
      <c r="B15" s="1" t="n">
        <v>2214380</v>
      </c>
      <c r="C15" s="1" t="n">
        <f aca="false">B15/10^6</f>
        <v>2.21438</v>
      </c>
    </row>
    <row r="16" customFormat="false" ht="15" hidden="false" customHeight="false" outlineLevel="0" collapsed="false">
      <c r="A16" s="1" t="n">
        <v>48</v>
      </c>
      <c r="B16" s="1" t="n">
        <v>2866762</v>
      </c>
      <c r="C16" s="1" t="n">
        <f aca="false">B16/10^6</f>
        <v>2.866762</v>
      </c>
    </row>
    <row r="17" customFormat="false" ht="15" hidden="false" customHeight="false" outlineLevel="0" collapsed="false">
      <c r="A17" s="0"/>
      <c r="B17" s="0"/>
      <c r="C17" s="0"/>
    </row>
    <row r="18" customFormat="false" ht="15" hidden="false" customHeight="false" outlineLevel="0" collapsed="false">
      <c r="A18" s="0"/>
      <c r="B18" s="0"/>
      <c r="C18" s="0"/>
    </row>
    <row r="19" customFormat="false" ht="15" hidden="false" customHeight="false" outlineLevel="0" collapsed="false">
      <c r="A19" s="0"/>
      <c r="B19" s="0"/>
      <c r="C19" s="0"/>
    </row>
    <row r="20" customFormat="false" ht="15" hidden="false" customHeight="false" outlineLevel="0" collapsed="false">
      <c r="A20" s="1" t="s">
        <v>21</v>
      </c>
      <c r="B20" s="1" t="s">
        <v>22</v>
      </c>
      <c r="C20" s="1" t="s">
        <v>23</v>
      </c>
    </row>
    <row r="21" customFormat="false" ht="15" hidden="false" customHeight="false" outlineLevel="0" collapsed="false">
      <c r="A21" s="1" t="n">
        <v>5</v>
      </c>
      <c r="B21" s="1" t="n">
        <v>823</v>
      </c>
      <c r="C21" s="1" t="n">
        <f aca="false">B21/10^6</f>
        <v>0.000823</v>
      </c>
    </row>
    <row r="22" customFormat="false" ht="15" hidden="false" customHeight="false" outlineLevel="0" collapsed="false">
      <c r="A22" s="1" t="n">
        <v>6</v>
      </c>
      <c r="B22" s="1" t="n">
        <v>1168</v>
      </c>
      <c r="C22" s="1" t="n">
        <f aca="false">B22/10^6</f>
        <v>0.001168</v>
      </c>
    </row>
    <row r="23" customFormat="false" ht="15" hidden="false" customHeight="false" outlineLevel="0" collapsed="false">
      <c r="A23" s="1" t="n">
        <v>8</v>
      </c>
      <c r="B23" s="1" t="n">
        <v>1917</v>
      </c>
      <c r="C23" s="1" t="n">
        <f aca="false">B23/10^6</f>
        <v>0.001917</v>
      </c>
    </row>
    <row r="24" customFormat="false" ht="15" hidden="false" customHeight="false" outlineLevel="0" collapsed="false">
      <c r="A24" s="1" t="n">
        <v>12</v>
      </c>
      <c r="B24" s="1" t="n">
        <v>4063</v>
      </c>
      <c r="C24" s="1" t="n">
        <f aca="false">B24/10^6</f>
        <v>0.004063</v>
      </c>
    </row>
    <row r="25" customFormat="false" ht="15" hidden="false" customHeight="false" outlineLevel="0" collapsed="false">
      <c r="A25" s="1" t="n">
        <v>16</v>
      </c>
      <c r="B25" s="1" t="n">
        <v>7044</v>
      </c>
      <c r="C25" s="1" t="n">
        <f aca="false">B25/10^6</f>
        <v>0.007044</v>
      </c>
    </row>
    <row r="26" customFormat="false" ht="15" hidden="false" customHeight="false" outlineLevel="0" collapsed="false">
      <c r="A26" s="1" t="n">
        <v>18</v>
      </c>
      <c r="B26" s="1" t="n">
        <v>8801</v>
      </c>
      <c r="C26" s="1" t="n">
        <f aca="false">B26/10^6</f>
        <v>0.008801</v>
      </c>
    </row>
    <row r="27" customFormat="false" ht="15" hidden="false" customHeight="false" outlineLevel="0" collapsed="false">
      <c r="A27" s="1" t="n">
        <v>22</v>
      </c>
      <c r="B27" s="1" t="n">
        <v>12963</v>
      </c>
      <c r="C27" s="1" t="n">
        <f aca="false">B27/10^6</f>
        <v>0.012963</v>
      </c>
    </row>
    <row r="28" customFormat="false" ht="15" hidden="false" customHeight="false" outlineLevel="0" collapsed="false">
      <c r="A28" s="1" t="n">
        <v>24</v>
      </c>
      <c r="B28" s="1" t="n">
        <v>15345</v>
      </c>
      <c r="C28" s="1" t="n">
        <f aca="false">B28/10^6</f>
        <v>0.015345</v>
      </c>
    </row>
    <row r="29" customFormat="false" ht="15" hidden="false" customHeight="false" outlineLevel="0" collapsed="false">
      <c r="A29" s="1" t="n">
        <v>26</v>
      </c>
      <c r="B29" s="1" t="n">
        <v>17925</v>
      </c>
      <c r="C29" s="1" t="n">
        <f aca="false">B29/10^6</f>
        <v>0.017925</v>
      </c>
    </row>
    <row r="30" customFormat="false" ht="15" hidden="false" customHeight="false" outlineLevel="0" collapsed="false">
      <c r="A30" s="1" t="n">
        <v>30</v>
      </c>
      <c r="B30" s="1" t="n">
        <v>23696</v>
      </c>
      <c r="C30" s="1" t="n">
        <f aca="false">B30/10^6</f>
        <v>0.023696</v>
      </c>
    </row>
    <row r="31" customFormat="false" ht="15" hidden="false" customHeight="false" outlineLevel="0" collapsed="false">
      <c r="A31" s="1" t="n">
        <v>34</v>
      </c>
      <c r="B31" s="1" t="n">
        <v>30276</v>
      </c>
      <c r="C31" s="1" t="n">
        <f aca="false">B31/10^6</f>
        <v>0.030276</v>
      </c>
    </row>
    <row r="32" customFormat="false" ht="15" hidden="false" customHeight="false" outlineLevel="0" collapsed="false">
      <c r="A32" s="1" t="n">
        <v>40</v>
      </c>
      <c r="B32" s="1" t="n">
        <v>41642</v>
      </c>
      <c r="C32" s="1" t="n">
        <f aca="false">B32/10^6</f>
        <v>0.041642</v>
      </c>
    </row>
    <row r="33" customFormat="false" ht="15" hidden="false" customHeight="false" outlineLevel="0" collapsed="false">
      <c r="A33" s="1" t="n">
        <v>48</v>
      </c>
      <c r="B33" s="1" t="n">
        <v>59615</v>
      </c>
      <c r="C33" s="1" t="n">
        <f aca="false">B33/10^6</f>
        <v>0.059615</v>
      </c>
    </row>
    <row r="34" customFormat="false" ht="15" hidden="false" customHeight="false" outlineLevel="0" collapsed="false">
      <c r="A34" s="1" t="n">
        <v>50</v>
      </c>
      <c r="B34" s="1" t="n">
        <v>64610</v>
      </c>
      <c r="C34" s="1" t="n">
        <f aca="false">B34/10^6</f>
        <v>0.06461</v>
      </c>
    </row>
    <row r="35" customFormat="false" ht="15" hidden="false" customHeight="false" outlineLevel="0" collapsed="false">
      <c r="A35" s="1" t="n">
        <v>54</v>
      </c>
      <c r="B35" s="1" t="n">
        <v>75187</v>
      </c>
      <c r="C35" s="1" t="n">
        <f aca="false">B35/10^6</f>
        <v>0.075187</v>
      </c>
    </row>
    <row r="36" customFormat="false" ht="15" hidden="false" customHeight="false" outlineLevel="0" collapsed="false">
      <c r="A36" s="1" t="n">
        <v>58</v>
      </c>
      <c r="B36" s="1" t="n">
        <v>86602</v>
      </c>
      <c r="C36" s="1" t="n">
        <f aca="false">B36/10^6</f>
        <v>0.086602</v>
      </c>
    </row>
    <row r="37" customFormat="false" ht="15" hidden="false" customHeight="false" outlineLevel="0" collapsed="false">
      <c r="A37" s="1" t="n">
        <v>62</v>
      </c>
      <c r="B37" s="1" t="n">
        <v>98805</v>
      </c>
      <c r="C37" s="1" t="n">
        <f aca="false">B37/10^6</f>
        <v>0.098805</v>
      </c>
    </row>
    <row r="38" customFormat="false" ht="15" hidden="false" customHeight="false" outlineLevel="0" collapsed="false">
      <c r="A38" s="1" t="n">
        <v>65</v>
      </c>
      <c r="B38" s="1" t="n">
        <v>126583</v>
      </c>
      <c r="C38" s="1" t="n">
        <f aca="false">B38/10^6</f>
        <v>0.126583</v>
      </c>
    </row>
    <row r="39" customFormat="false" ht="15" hidden="false" customHeight="false" outlineLevel="0" collapsed="false">
      <c r="A39" s="1" t="n">
        <v>70</v>
      </c>
      <c r="B39" s="1" t="n">
        <v>146575</v>
      </c>
      <c r="C39" s="1" t="n">
        <f aca="false">B39/10^6</f>
        <v>0.146575</v>
      </c>
    </row>
    <row r="40" customFormat="false" ht="15" hidden="false" customHeight="false" outlineLevel="0" collapsed="false">
      <c r="A40" s="1" t="n">
        <v>75</v>
      </c>
      <c r="B40" s="1" t="n">
        <v>168038</v>
      </c>
      <c r="C40" s="1" t="n">
        <f aca="false">B40/10^6</f>
        <v>0.168038</v>
      </c>
    </row>
    <row r="41" customFormat="false" ht="15" hidden="false" customHeight="false" outlineLevel="0" collapsed="false">
      <c r="A41" s="1" t="n">
        <v>80</v>
      </c>
      <c r="B41" s="1" t="n">
        <v>190962</v>
      </c>
      <c r="C41" s="1" t="n">
        <f aca="false">B41/10^6</f>
        <v>0.190962</v>
      </c>
    </row>
    <row r="42" customFormat="false" ht="15" hidden="false" customHeight="false" outlineLevel="0" collapsed="false">
      <c r="A42" s="1" t="n">
        <v>85</v>
      </c>
      <c r="B42" s="1" t="n">
        <v>215356</v>
      </c>
      <c r="C42" s="1" t="n">
        <f aca="false">B42/10^6</f>
        <v>0.215356</v>
      </c>
    </row>
    <row r="43" customFormat="false" ht="15" hidden="false" customHeight="false" outlineLevel="0" collapsed="false">
      <c r="A43" s="0"/>
      <c r="B43" s="0"/>
      <c r="C43" s="0"/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false" outlineLevel="0" collapsed="false">
      <c r="A45" s="0"/>
      <c r="B45" s="0"/>
      <c r="C45" s="0"/>
    </row>
    <row r="46" customFormat="false" ht="15" hidden="false" customHeight="false" outlineLevel="0" collapsed="false">
      <c r="A46" s="1" t="s">
        <v>21</v>
      </c>
      <c r="B46" s="1" t="s">
        <v>24</v>
      </c>
      <c r="C46" s="1" t="s">
        <v>25</v>
      </c>
    </row>
    <row r="47" customFormat="false" ht="15" hidden="false" customHeight="false" outlineLevel="0" collapsed="false">
      <c r="A47" s="1" t="n">
        <v>5</v>
      </c>
      <c r="B47" s="1" t="n">
        <v>157</v>
      </c>
      <c r="C47" s="1" t="n">
        <f aca="false">B47/10^6</f>
        <v>0.000157</v>
      </c>
    </row>
    <row r="48" customFormat="false" ht="15" hidden="false" customHeight="false" outlineLevel="0" collapsed="false">
      <c r="A48" s="1" t="n">
        <v>6</v>
      </c>
      <c r="B48" s="1" t="n">
        <v>186</v>
      </c>
      <c r="C48" s="1" t="n">
        <f aca="false">B48/10^6</f>
        <v>0.000186</v>
      </c>
    </row>
    <row r="49" customFormat="false" ht="15" hidden="false" customHeight="false" outlineLevel="0" collapsed="false">
      <c r="A49" s="1" t="n">
        <v>8</v>
      </c>
      <c r="B49" s="1" t="n">
        <v>246</v>
      </c>
      <c r="C49" s="1" t="n">
        <f aca="false">B49/10^6</f>
        <v>0.000246</v>
      </c>
    </row>
    <row r="50" customFormat="false" ht="15" hidden="false" customHeight="false" outlineLevel="0" collapsed="false">
      <c r="A50" s="1" t="n">
        <v>12</v>
      </c>
      <c r="B50" s="1" t="n">
        <v>365</v>
      </c>
      <c r="C50" s="1" t="n">
        <f aca="false">B50/10^6</f>
        <v>0.000365</v>
      </c>
    </row>
    <row r="51" customFormat="false" ht="15" hidden="false" customHeight="false" outlineLevel="0" collapsed="false">
      <c r="A51" s="1" t="n">
        <v>16</v>
      </c>
      <c r="B51" s="1" t="n">
        <v>481</v>
      </c>
      <c r="C51" s="1" t="n">
        <f aca="false">B51/10^6</f>
        <v>0.000481</v>
      </c>
    </row>
    <row r="52" customFormat="false" ht="15" hidden="false" customHeight="false" outlineLevel="0" collapsed="false">
      <c r="A52" s="1" t="n">
        <v>22</v>
      </c>
      <c r="B52" s="1" t="n">
        <v>657</v>
      </c>
      <c r="C52" s="1" t="n">
        <f aca="false">B52/10^6</f>
        <v>0.000657</v>
      </c>
    </row>
    <row r="53" customFormat="false" ht="15" hidden="false" customHeight="false" outlineLevel="0" collapsed="false">
      <c r="A53" s="1" t="n">
        <v>26</v>
      </c>
      <c r="B53" s="1" t="n">
        <v>774</v>
      </c>
      <c r="C53" s="1" t="n">
        <f aca="false">B53/10^6</f>
        <v>0.000774</v>
      </c>
    </row>
    <row r="54" customFormat="false" ht="15" hidden="false" customHeight="false" outlineLevel="0" collapsed="false">
      <c r="A54" s="1" t="n">
        <v>30</v>
      </c>
      <c r="B54" s="1" t="n">
        <v>890</v>
      </c>
      <c r="C54" s="1" t="n">
        <f aca="false">B54/10^6</f>
        <v>0.00089</v>
      </c>
    </row>
    <row r="55" customFormat="false" ht="15" hidden="false" customHeight="false" outlineLevel="0" collapsed="false">
      <c r="A55" s="1" t="n">
        <v>34</v>
      </c>
      <c r="B55" s="1" t="n">
        <v>1008</v>
      </c>
      <c r="C55" s="1" t="n">
        <f aca="false">B55/10^6</f>
        <v>0.001008</v>
      </c>
    </row>
    <row r="56" customFormat="false" ht="15" hidden="false" customHeight="false" outlineLevel="0" collapsed="false">
      <c r="A56" s="1" t="n">
        <v>40</v>
      </c>
      <c r="B56" s="1" t="n">
        <v>1182</v>
      </c>
      <c r="C56" s="1" t="n">
        <f aca="false">B56/10^6</f>
        <v>0.001182</v>
      </c>
    </row>
    <row r="57" customFormat="false" ht="15" hidden="false" customHeight="false" outlineLevel="0" collapsed="false">
      <c r="A57" s="1" t="n">
        <v>50</v>
      </c>
      <c r="B57" s="1" t="n">
        <v>1476</v>
      </c>
      <c r="C57" s="1" t="n">
        <f aca="false">B57/10^6</f>
        <v>0.001476</v>
      </c>
    </row>
    <row r="58" customFormat="false" ht="15" hidden="false" customHeight="false" outlineLevel="0" collapsed="false">
      <c r="A58" s="1" t="n">
        <v>58</v>
      </c>
      <c r="B58" s="1" t="n">
        <v>1712</v>
      </c>
      <c r="C58" s="1" t="n">
        <f aca="false">B58/10^6</f>
        <v>0.001712</v>
      </c>
    </row>
    <row r="59" customFormat="false" ht="15" hidden="false" customHeight="false" outlineLevel="0" collapsed="false">
      <c r="A59" s="1" t="n">
        <v>62</v>
      </c>
      <c r="B59" s="1" t="n">
        <v>1829</v>
      </c>
      <c r="C59" s="1" t="n">
        <f aca="false">B59/10^6</f>
        <v>0.001829</v>
      </c>
    </row>
    <row r="60" customFormat="false" ht="15" hidden="false" customHeight="false" outlineLevel="0" collapsed="false">
      <c r="A60" s="1" t="n">
        <v>70</v>
      </c>
      <c r="B60" s="1" t="n">
        <v>2357</v>
      </c>
      <c r="C60" s="1" t="n">
        <f aca="false">B60/10^6</f>
        <v>0.002357</v>
      </c>
    </row>
    <row r="61" customFormat="false" ht="15" hidden="false" customHeight="false" outlineLevel="0" collapsed="false">
      <c r="A61" s="1" t="n">
        <v>75</v>
      </c>
      <c r="B61" s="1" t="n">
        <v>2526</v>
      </c>
      <c r="C61" s="1" t="n">
        <f aca="false">B61/10^6</f>
        <v>0.002526</v>
      </c>
    </row>
    <row r="62" customFormat="false" ht="15" hidden="false" customHeight="false" outlineLevel="0" collapsed="false">
      <c r="A62" s="1" t="n">
        <v>80</v>
      </c>
      <c r="B62" s="1" t="n">
        <v>2692</v>
      </c>
      <c r="C62" s="1" t="n">
        <f aca="false">B62/10^6</f>
        <v>0.002692</v>
      </c>
    </row>
    <row r="63" customFormat="false" ht="15" hidden="false" customHeight="false" outlineLevel="0" collapsed="false">
      <c r="A63" s="1" t="n">
        <v>90</v>
      </c>
      <c r="B63" s="1" t="n">
        <v>3025</v>
      </c>
      <c r="C63" s="1" t="n">
        <f aca="false">B63/10^6</f>
        <v>0.003025</v>
      </c>
    </row>
    <row r="64" customFormat="false" ht="15" hidden="false" customHeight="false" outlineLevel="0" collapsed="false">
      <c r="A64" s="1" t="n">
        <v>96</v>
      </c>
      <c r="B64" s="1" t="n">
        <v>3229</v>
      </c>
      <c r="C64" s="1" t="n">
        <f aca="false">B64/10^6</f>
        <v>0.003229</v>
      </c>
    </row>
    <row r="65" customFormat="false" ht="15" hidden="false" customHeight="false" outlineLevel="0" collapsed="false">
      <c r="A65" s="1" t="n">
        <v>102</v>
      </c>
      <c r="B65" s="1" t="n">
        <v>3428</v>
      </c>
      <c r="C65" s="1" t="n">
        <f aca="false">B65/10^6</f>
        <v>0.003428</v>
      </c>
    </row>
    <row r="66" customFormat="false" ht="15" hidden="false" customHeight="false" outlineLevel="0" collapsed="false">
      <c r="A66" s="1" t="n">
        <v>120</v>
      </c>
      <c r="B66" s="1" t="n">
        <v>4030</v>
      </c>
      <c r="C66" s="1" t="n">
        <f aca="false">B66/10^6</f>
        <v>0.00403</v>
      </c>
    </row>
    <row r="67" customFormat="false" ht="15" hidden="false" customHeight="false" outlineLevel="0" collapsed="false">
      <c r="A67" s="1" t="n">
        <v>130</v>
      </c>
      <c r="B67" s="1" t="n">
        <v>4364</v>
      </c>
      <c r="C67" s="1" t="n">
        <f aca="false">B67/10^6</f>
        <v>0.004364</v>
      </c>
    </row>
    <row r="68" customFormat="false" ht="15" hidden="false" customHeight="false" outlineLevel="0" collapsed="false">
      <c r="A68" s="1" t="n">
        <v>140</v>
      </c>
      <c r="B68" s="1" t="n">
        <v>4703</v>
      </c>
      <c r="C68" s="1" t="n">
        <f aca="false">B68/10^6</f>
        <v>0.004703</v>
      </c>
    </row>
    <row r="69" customFormat="false" ht="15" hidden="false" customHeight="false" outlineLevel="0" collapsed="false">
      <c r="A69" s="1" t="n">
        <v>150</v>
      </c>
      <c r="B69" s="1" t="n">
        <v>5036</v>
      </c>
      <c r="C69" s="1" t="n">
        <f aca="false">B69/10^6</f>
        <v>0.005036</v>
      </c>
    </row>
    <row r="70" customFormat="false" ht="15" hidden="false" customHeight="false" outlineLevel="0" collapsed="false">
      <c r="A70" s="1" t="n">
        <v>160</v>
      </c>
      <c r="B70" s="1" t="n">
        <v>5371</v>
      </c>
      <c r="C70" s="1" t="n">
        <f aca="false">B70/10^6</f>
        <v>0.005371</v>
      </c>
    </row>
    <row r="71" customFormat="false" ht="15" hidden="false" customHeight="false" outlineLevel="0" collapsed="false">
      <c r="A71" s="1" t="n">
        <v>170</v>
      </c>
      <c r="B71" s="1" t="n">
        <v>5708</v>
      </c>
      <c r="C71" s="1" t="n">
        <f aca="false">B71/10^6</f>
        <v>0.005708</v>
      </c>
    </row>
    <row r="72" customFormat="false" ht="15" hidden="false" customHeight="false" outlineLevel="0" collapsed="false">
      <c r="A72" s="1" t="n">
        <v>180</v>
      </c>
      <c r="B72" s="1" t="n">
        <v>6041</v>
      </c>
      <c r="C72" s="1" t="n">
        <f aca="false">B72/10^6</f>
        <v>0.006041</v>
      </c>
    </row>
    <row r="73" customFormat="false" ht="15" hidden="false" customHeight="false" outlineLevel="0" collapsed="false">
      <c r="A73" s="1" t="n">
        <v>200</v>
      </c>
      <c r="B73" s="1" t="n">
        <v>6712</v>
      </c>
      <c r="C73" s="1" t="n">
        <f aca="false">B73/10^6</f>
        <v>0.006712</v>
      </c>
    </row>
    <row r="74" customFormat="false" ht="15" hidden="false" customHeight="false" outlineLevel="0" collapsed="false">
      <c r="A74" s="1" t="n">
        <v>210</v>
      </c>
      <c r="B74" s="1" t="n">
        <v>7046</v>
      </c>
      <c r="C74" s="1" t="n">
        <f aca="false">B74/10^6</f>
        <v>0.007046</v>
      </c>
    </row>
    <row r="75" customFormat="false" ht="15" hidden="false" customHeight="false" outlineLevel="0" collapsed="false">
      <c r="A75" s="1" t="n">
        <v>250</v>
      </c>
      <c r="B75" s="1" t="n">
        <v>8384</v>
      </c>
      <c r="C75" s="1" t="n">
        <f aca="false">B75/10^6</f>
        <v>0.008384</v>
      </c>
    </row>
    <row r="76" customFormat="false" ht="15" hidden="false" customHeight="false" outlineLevel="0" collapsed="false">
      <c r="A76" s="1" t="n">
        <v>280</v>
      </c>
      <c r="B76" s="1" t="n">
        <v>9393</v>
      </c>
      <c r="C76" s="1" t="n">
        <f aca="false">B76/10^6</f>
        <v>0.009393</v>
      </c>
    </row>
    <row r="77" customFormat="false" ht="15" hidden="false" customHeight="false" outlineLevel="0" collapsed="false">
      <c r="A77" s="1" t="n">
        <v>310</v>
      </c>
      <c r="B77" s="1" t="n">
        <v>10399</v>
      </c>
      <c r="C77" s="1" t="n">
        <f aca="false">B77/10^6</f>
        <v>0.010399</v>
      </c>
    </row>
    <row r="78" customFormat="false" ht="15" hidden="false" customHeight="false" outlineLevel="0" collapsed="false">
      <c r="A78" s="1" t="n">
        <v>350</v>
      </c>
      <c r="B78" s="1" t="n">
        <v>11736</v>
      </c>
      <c r="C78" s="1" t="n">
        <f aca="false">B78/10^6</f>
        <v>0.011736</v>
      </c>
    </row>
    <row r="79" customFormat="false" ht="15" hidden="false" customHeight="false" outlineLevel="0" collapsed="false">
      <c r="A79" s="1" t="n">
        <v>360</v>
      </c>
      <c r="B79" s="1" t="n">
        <v>12071</v>
      </c>
      <c r="C79" s="1" t="n">
        <f aca="false">B79/10^6</f>
        <v>0.012071</v>
      </c>
    </row>
    <row r="80" customFormat="false" ht="15" hidden="false" customHeight="false" outlineLevel="0" collapsed="false">
      <c r="A80" s="1" t="n">
        <v>460</v>
      </c>
      <c r="B80" s="1" t="n">
        <v>15420</v>
      </c>
      <c r="C80" s="1" t="n">
        <f aca="false">B80/10^6</f>
        <v>0.01542</v>
      </c>
    </row>
    <row r="81" customFormat="false" ht="15" hidden="false" customHeight="false" outlineLevel="0" collapsed="false">
      <c r="A81" s="1" t="n">
        <v>700</v>
      </c>
      <c r="B81" s="1" t="n">
        <v>23465</v>
      </c>
      <c r="C81" s="1" t="n">
        <f aca="false">B81/10^6</f>
        <v>0.023465</v>
      </c>
    </row>
    <row r="82" customFormat="false" ht="15" hidden="false" customHeight="false" outlineLevel="0" collapsed="false">
      <c r="A82" s="1" t="n">
        <v>850</v>
      </c>
      <c r="B82" s="1" t="n">
        <v>28486</v>
      </c>
      <c r="C82" s="1" t="n">
        <f aca="false">B82/10^6</f>
        <v>0.028486</v>
      </c>
    </row>
    <row r="83" customFormat="false" ht="15" hidden="false" customHeight="false" outlineLevel="0" collapsed="false">
      <c r="A83" s="1" t="n">
        <v>950</v>
      </c>
      <c r="B83" s="1" t="n">
        <v>31834</v>
      </c>
      <c r="C83" s="1" t="n">
        <f aca="false">B83/10^6</f>
        <v>0.031834</v>
      </c>
    </row>
    <row r="84" customFormat="false" ht="15" hidden="false" customHeight="false" outlineLevel="0" collapsed="false">
      <c r="A84" s="1" t="n">
        <v>1050</v>
      </c>
      <c r="B84" s="1" t="n">
        <v>43970</v>
      </c>
      <c r="C84" s="1" t="n">
        <f aca="false">B84/10^6</f>
        <v>0.04397</v>
      </c>
    </row>
    <row r="85" customFormat="false" ht="15" hidden="false" customHeight="false" outlineLevel="0" collapsed="false">
      <c r="A85" s="1" t="n">
        <v>1100</v>
      </c>
      <c r="B85" s="1" t="n">
        <v>46062</v>
      </c>
      <c r="C85" s="1" t="n">
        <f aca="false">B85/10^6</f>
        <v>0.046062</v>
      </c>
    </row>
    <row r="86" customFormat="false" ht="15" hidden="false" customHeight="false" outlineLevel="0" collapsed="false">
      <c r="A86" s="1" t="n">
        <v>1200</v>
      </c>
      <c r="B86" s="1" t="n">
        <v>40212</v>
      </c>
      <c r="C86" s="1" t="n">
        <f aca="false">B86/10^6</f>
        <v>0.040212</v>
      </c>
    </row>
    <row r="87" customFormat="false" ht="15" hidden="false" customHeight="false" outlineLevel="0" collapsed="false">
      <c r="A87" s="1" t="n">
        <v>1300</v>
      </c>
      <c r="B87" s="1" t="n">
        <v>54437</v>
      </c>
      <c r="C87" s="1" t="n">
        <f aca="false">B87/10^6</f>
        <v>0.054437</v>
      </c>
    </row>
    <row r="88" customFormat="false" ht="15" hidden="false" customHeight="false" outlineLevel="0" collapsed="false">
      <c r="A88" s="1" t="n">
        <v>1400</v>
      </c>
      <c r="B88" s="1" t="n">
        <v>46911</v>
      </c>
      <c r="C88" s="1" t="n">
        <f aca="false">B88/10^6</f>
        <v>0.046911</v>
      </c>
    </row>
    <row r="89" customFormat="false" ht="15" hidden="false" customHeight="false" outlineLevel="0" collapsed="false">
      <c r="A89" s="1" t="n">
        <v>1500</v>
      </c>
      <c r="B89" s="1" t="n">
        <v>62811</v>
      </c>
      <c r="C89" s="1" t="n">
        <f aca="false">B89/10^6</f>
        <v>0.062811</v>
      </c>
    </row>
    <row r="90" customFormat="false" ht="15" hidden="false" customHeight="false" outlineLevel="0" collapsed="false">
      <c r="A90" s="1" t="n">
        <v>1600</v>
      </c>
      <c r="B90" s="1" t="n">
        <v>53616</v>
      </c>
      <c r="C90" s="1" t="n">
        <f aca="false">B90/10^6</f>
        <v>0.053616</v>
      </c>
    </row>
    <row r="91" customFormat="false" ht="15" hidden="false" customHeight="false" outlineLevel="0" collapsed="false">
      <c r="A91" s="1" t="n">
        <v>1700</v>
      </c>
      <c r="B91" s="1" t="n">
        <v>71184</v>
      </c>
      <c r="C91" s="1" t="n">
        <f aca="false">B91/10^6</f>
        <v>0.071184</v>
      </c>
    </row>
    <row r="92" customFormat="false" ht="15" hidden="false" customHeight="false" outlineLevel="0" collapsed="false">
      <c r="A92" s="1" t="n">
        <v>1800</v>
      </c>
      <c r="B92" s="1" t="n">
        <v>60313</v>
      </c>
      <c r="C92" s="1" t="n">
        <f aca="false">B92/10^6</f>
        <v>0.060313</v>
      </c>
    </row>
    <row r="93" customFormat="false" ht="15" hidden="false" customHeight="false" outlineLevel="0" collapsed="false">
      <c r="A93" s="1" t="n">
        <v>1900</v>
      </c>
      <c r="B93" s="1" t="n">
        <v>79560</v>
      </c>
      <c r="C93" s="1" t="n">
        <f aca="false">B93/10^6</f>
        <v>0.07956</v>
      </c>
    </row>
    <row r="94" customFormat="false" ht="15" hidden="false" customHeight="false" outlineLevel="0" collapsed="false">
      <c r="A94" s="1" t="n">
        <v>2000</v>
      </c>
      <c r="B94" s="1" t="n">
        <v>67015</v>
      </c>
      <c r="C94" s="1" t="n">
        <f aca="false">B94/10^6</f>
        <v>0.067015</v>
      </c>
    </row>
    <row r="95" customFormat="false" ht="15" hidden="false" customHeight="false" outlineLevel="0" collapsed="false">
      <c r="A95" s="1" t="n">
        <v>2100</v>
      </c>
      <c r="B95" s="1" t="n">
        <v>87932</v>
      </c>
      <c r="C95" s="1" t="n">
        <f aca="false">B95/10^6</f>
        <v>0.087932</v>
      </c>
    </row>
    <row r="96" customFormat="false" ht="15" hidden="false" customHeight="false" outlineLevel="0" collapsed="false">
      <c r="A96" s="1" t="n">
        <v>2200</v>
      </c>
      <c r="B96" s="1" t="n">
        <v>92120</v>
      </c>
      <c r="C96" s="1" t="n">
        <f aca="false">B96/10^6</f>
        <v>0.09212</v>
      </c>
    </row>
    <row r="97" customFormat="false" ht="15" hidden="false" customHeight="false" outlineLevel="0" collapsed="false">
      <c r="A97" s="1" t="n">
        <v>2300</v>
      </c>
      <c r="B97" s="1" t="n">
        <v>96309</v>
      </c>
      <c r="C97" s="1" t="n">
        <f aca="false">B97/10^6</f>
        <v>0.096309</v>
      </c>
    </row>
    <row r="98" customFormat="false" ht="15" hidden="false" customHeight="false" outlineLevel="0" collapsed="false">
      <c r="A98" s="1" t="n">
        <v>2400</v>
      </c>
      <c r="B98" s="1" t="n">
        <v>80417</v>
      </c>
      <c r="C98" s="1" t="n">
        <f aca="false">B98/10^6</f>
        <v>0.080417</v>
      </c>
    </row>
    <row r="99" customFormat="false" ht="15" hidden="false" customHeight="false" outlineLevel="0" collapsed="false">
      <c r="A99" s="1" t="n">
        <v>2500</v>
      </c>
      <c r="B99" s="1" t="n">
        <v>104678</v>
      </c>
      <c r="C99" s="1" t="n">
        <f aca="false">B99/10^6</f>
        <v>0.104678</v>
      </c>
    </row>
    <row r="100" customFormat="false" ht="15" hidden="false" customHeight="false" outlineLevel="0" collapsed="false">
      <c r="A100" s="1" t="n">
        <v>2600</v>
      </c>
      <c r="B100" s="1" t="n">
        <v>108867</v>
      </c>
      <c r="C100" s="1" t="n">
        <f aca="false">B100/10^6</f>
        <v>0.108867</v>
      </c>
    </row>
    <row r="101" customFormat="false" ht="15" hidden="false" customHeight="false" outlineLevel="0" collapsed="false">
      <c r="A101" s="1" t="n">
        <v>2700</v>
      </c>
      <c r="B101" s="1" t="n">
        <v>113052</v>
      </c>
      <c r="C101" s="1" t="n">
        <f aca="false">B101/10^6</f>
        <v>0.113052</v>
      </c>
    </row>
    <row r="102" customFormat="false" ht="15" hidden="false" customHeight="false" outlineLevel="0" collapsed="false">
      <c r="A102" s="1" t="n">
        <v>2800</v>
      </c>
      <c r="B102" s="1" t="n">
        <v>93817</v>
      </c>
      <c r="C102" s="1" t="n">
        <f aca="false">B102/10^6</f>
        <v>0.093817</v>
      </c>
    </row>
    <row r="103" customFormat="false" ht="15" hidden="false" customHeight="false" outlineLevel="0" collapsed="false">
      <c r="A103" s="1" t="n">
        <v>2900</v>
      </c>
      <c r="B103" s="1" t="n">
        <v>121427</v>
      </c>
      <c r="C103" s="1" t="n">
        <f aca="false">B103/10^6</f>
        <v>0.121427</v>
      </c>
    </row>
    <row r="104" customFormat="false" ht="15" hidden="false" customHeight="false" outlineLevel="0" collapsed="false">
      <c r="A104" s="1" t="n">
        <v>3000</v>
      </c>
      <c r="B104" s="1" t="n">
        <v>125615</v>
      </c>
      <c r="C104" s="1" t="n">
        <f aca="false">B104/10^6</f>
        <v>0.125615</v>
      </c>
    </row>
    <row r="105" customFormat="false" ht="15" hidden="false" customHeight="false" outlineLevel="0" collapsed="false">
      <c r="A105" s="1" t="n">
        <v>3100</v>
      </c>
      <c r="B105" s="1" t="n">
        <v>129800</v>
      </c>
      <c r="C105" s="1" t="n">
        <f aca="false">B105/10^6</f>
        <v>0.1298</v>
      </c>
    </row>
    <row r="106" customFormat="false" ht="15" hidden="false" customHeight="false" outlineLevel="0" collapsed="false">
      <c r="A106" s="1" t="n">
        <v>3200</v>
      </c>
      <c r="B106" s="1" t="n">
        <v>107219</v>
      </c>
      <c r="C106" s="1" t="n">
        <f aca="false">B106/10^6</f>
        <v>0.107219</v>
      </c>
    </row>
    <row r="107" customFormat="false" ht="15" hidden="false" customHeight="false" outlineLevel="0" collapsed="false">
      <c r="A107" s="1" t="n">
        <v>3300</v>
      </c>
      <c r="B107" s="1" t="n">
        <v>138174</v>
      </c>
      <c r="C107" s="1" t="n">
        <f aca="false">B107/10^6</f>
        <v>0.138174</v>
      </c>
    </row>
    <row r="108" customFormat="false" ht="15" hidden="false" customHeight="false" outlineLevel="0" collapsed="false">
      <c r="A108" s="1" t="n">
        <v>3400</v>
      </c>
      <c r="B108" s="1" t="n">
        <v>142362</v>
      </c>
      <c r="C108" s="1" t="n">
        <f aca="false">B108/10^6</f>
        <v>0.142362</v>
      </c>
    </row>
    <row r="109" customFormat="false" ht="15" hidden="false" customHeight="false" outlineLevel="0" collapsed="false">
      <c r="A109" s="1" t="n">
        <v>3500</v>
      </c>
      <c r="B109" s="1" t="n">
        <v>146548</v>
      </c>
      <c r="C109" s="1" t="n">
        <f aca="false">B109/10^6</f>
        <v>0.146548</v>
      </c>
    </row>
    <row r="110" customFormat="false" ht="15" hidden="false" customHeight="false" outlineLevel="0" collapsed="false">
      <c r="A110" s="1" t="n">
        <v>3600</v>
      </c>
      <c r="B110" s="1" t="n">
        <v>120618</v>
      </c>
      <c r="C110" s="1" t="n">
        <f aca="false">B110/10^6</f>
        <v>0.120618</v>
      </c>
    </row>
    <row r="111" customFormat="false" ht="15" hidden="false" customHeight="false" outlineLevel="0" collapsed="false">
      <c r="A111" s="1" t="n">
        <v>3700</v>
      </c>
      <c r="B111" s="1" t="n">
        <v>154923</v>
      </c>
      <c r="C111" s="1" t="n">
        <f aca="false">B111/10^6</f>
        <v>0.154923</v>
      </c>
    </row>
    <row r="112" customFormat="false" ht="15" hidden="false" customHeight="false" outlineLevel="0" collapsed="false">
      <c r="A112" s="1" t="n">
        <v>3750</v>
      </c>
      <c r="B112" s="1" t="n">
        <v>157015</v>
      </c>
      <c r="C112" s="1" t="n">
        <f aca="false">B112/10^6</f>
        <v>0.157015</v>
      </c>
    </row>
    <row r="113" customFormat="false" ht="15" hidden="false" customHeight="false" outlineLevel="0" collapsed="false">
      <c r="A113" s="1" t="n">
        <v>3800</v>
      </c>
      <c r="B113" s="1" t="n">
        <v>159109</v>
      </c>
      <c r="C113" s="1" t="n">
        <f aca="false">B113/10^6</f>
        <v>0.159109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3.8"/>
  <cols>
    <col collapsed="false" hidden="false" max="1" min="1" style="1" width="16.0688259109312"/>
    <col collapsed="false" hidden="false" max="2" min="2" style="1" width="22.8178137651822"/>
    <col collapsed="false" hidden="false" max="3" min="3" style="1" width="23.4574898785425"/>
    <col collapsed="false" hidden="false" max="4" min="4" style="1" width="14.9959514170041"/>
    <col collapsed="false" hidden="false" max="5" min="5" style="1" width="19.7085020242915"/>
    <col collapsed="false" hidden="false" max="1025" min="6" style="1" width="8.57085020242915"/>
  </cols>
  <sheetData>
    <row r="1" customFormat="false" ht="13.8" hidden="false" customHeight="false" outlineLevel="0" collapsed="false">
      <c r="A1" s="1" t="s">
        <v>21</v>
      </c>
      <c r="B1" s="1" t="s">
        <v>26</v>
      </c>
      <c r="C1" s="1" t="s">
        <v>27</v>
      </c>
      <c r="D1" s="1" t="s">
        <v>28</v>
      </c>
      <c r="E1" s="1" t="s">
        <v>29</v>
      </c>
    </row>
    <row r="2" customFormat="false" ht="13.8" hidden="false" customHeight="false" outlineLevel="0" collapsed="false">
      <c r="A2" s="1" t="n">
        <v>5</v>
      </c>
      <c r="B2" s="1" t="n">
        <f aca="false">25983/1000</f>
        <v>25.983</v>
      </c>
      <c r="C2" s="1" t="n">
        <f aca="false">42546/1000</f>
        <v>42.546</v>
      </c>
      <c r="D2" s="1" t="n">
        <f aca="false">C2-B2</f>
        <v>16.563</v>
      </c>
      <c r="E2" s="1" t="n">
        <f aca="false">D2/C2 * 100</f>
        <v>38.9296291073191</v>
      </c>
    </row>
    <row r="3" customFormat="false" ht="13.8" hidden="false" customHeight="false" outlineLevel="0" collapsed="false">
      <c r="A3" s="1" t="n">
        <v>10</v>
      </c>
      <c r="B3" s="1" t="n">
        <f aca="false">187044/1000</f>
        <v>187.044</v>
      </c>
      <c r="C3" s="1" t="n">
        <f aca="false">293057/1000</f>
        <v>293.057</v>
      </c>
      <c r="D3" s="1" t="n">
        <f aca="false">C3-B3</f>
        <v>106.013</v>
      </c>
      <c r="E3" s="1" t="n">
        <f aca="false">D3/C3 * 100</f>
        <v>36.1748738300058</v>
      </c>
    </row>
    <row r="4" customFormat="false" ht="13.8" hidden="false" customHeight="false" outlineLevel="0" collapsed="false">
      <c r="A4" s="1" t="n">
        <v>15</v>
      </c>
      <c r="B4" s="1" t="n">
        <f aca="false">591632/1000</f>
        <v>591.632</v>
      </c>
      <c r="C4" s="1" t="n">
        <f aca="false">938906/1000</f>
        <v>938.906</v>
      </c>
      <c r="D4" s="1" t="n">
        <f aca="false">C4-B4</f>
        <v>347.274</v>
      </c>
      <c r="E4" s="1" t="n">
        <f aca="false">D4/C4 * 100</f>
        <v>36.9870892293797</v>
      </c>
    </row>
    <row r="5" customFormat="false" ht="13.8" hidden="false" customHeight="false" outlineLevel="0" collapsed="false">
      <c r="A5" s="1" t="n">
        <v>20</v>
      </c>
      <c r="B5" s="1" t="n">
        <f aca="false">1350268/1000</f>
        <v>1350.268</v>
      </c>
      <c r="C5" s="1" t="n">
        <f aca="false">2168952/1000</f>
        <v>2168.952</v>
      </c>
      <c r="D5" s="1" t="n">
        <f aca="false">C5-B5</f>
        <v>818.684</v>
      </c>
      <c r="E5" s="1" t="n">
        <f aca="false">D5/C5 * 100</f>
        <v>37.7456024845179</v>
      </c>
    </row>
    <row r="6" customFormat="false" ht="13.8" hidden="false" customHeight="false" outlineLevel="0" collapsed="false">
      <c r="A6" s="1" t="n">
        <v>25</v>
      </c>
      <c r="B6" s="1" t="n">
        <f aca="false">2592080/1000</f>
        <v>2592.08</v>
      </c>
      <c r="C6" s="1" t="n">
        <f aca="false">4172212/1000</f>
        <v>4172.212</v>
      </c>
      <c r="D6" s="1" t="n">
        <f aca="false">C6-B6</f>
        <v>1580.132</v>
      </c>
      <c r="E6" s="1" t="n">
        <f aca="false">D6/C6 * 100</f>
        <v>37.8727638959861</v>
      </c>
    </row>
    <row r="7" customFormat="false" ht="13.8" hidden="false" customHeight="false" outlineLevel="0" collapsed="false">
      <c r="A7" s="1" t="n">
        <v>30</v>
      </c>
      <c r="B7" s="1" t="n">
        <f aca="false">4371247/1000</f>
        <v>4371.247</v>
      </c>
      <c r="C7" s="1" t="n">
        <f aca="false">7135419/1000</f>
        <v>7135.419</v>
      </c>
      <c r="D7" s="1" t="n">
        <f aca="false">C7-B7</f>
        <v>2764.172</v>
      </c>
      <c r="E7" s="1" t="n">
        <f aca="false">D7/C7 * 100</f>
        <v>38.738748208059</v>
      </c>
    </row>
    <row r="8" customFormat="false" ht="13.8" hidden="false" customHeight="false" outlineLevel="0" collapsed="false">
      <c r="A8" s="1" t="n">
        <v>35</v>
      </c>
      <c r="B8" s="1" t="n">
        <f aca="false">7004635/1000</f>
        <v>7004.635</v>
      </c>
      <c r="C8" s="1" t="n">
        <f aca="false">11249469/1000</f>
        <v>11249.469</v>
      </c>
      <c r="D8" s="1" t="n">
        <f aca="false">C8-B8</f>
        <v>4244.834</v>
      </c>
      <c r="E8" s="1" t="n">
        <f aca="false">D8/C8 * 100</f>
        <v>37.7336388055294</v>
      </c>
    </row>
    <row r="9" customFormat="false" ht="13.8" hidden="false" customHeight="false" outlineLevel="0" collapsed="false">
      <c r="A9" s="1" t="n">
        <v>40</v>
      </c>
      <c r="B9" s="1" t="n">
        <f aca="false">10763499/1000</f>
        <v>10763.499</v>
      </c>
      <c r="C9" s="1" t="n">
        <f aca="false">16700101/1000</f>
        <v>16700.101</v>
      </c>
      <c r="D9" s="1" t="n">
        <f aca="false">C9-B9</f>
        <v>5936.602</v>
      </c>
      <c r="E9" s="1" t="n">
        <f aca="false">D9/C9 * 100</f>
        <v>35.5482999773474</v>
      </c>
    </row>
    <row r="10" customFormat="false" ht="13.8" hidden="false" customHeight="false" outlineLevel="0" collapsed="false">
      <c r="A10" s="1" t="n">
        <v>45</v>
      </c>
      <c r="B10" s="1" t="n">
        <f aca="false">15623636/1000</f>
        <v>15623.636</v>
      </c>
      <c r="C10" s="1" t="n">
        <f aca="false">23678659/1000</f>
        <v>23678.659</v>
      </c>
      <c r="D10" s="1" t="n">
        <f aca="false">C10-B10</f>
        <v>8055.023</v>
      </c>
      <c r="E10" s="1" t="n">
        <f aca="false">D10/C10 * 100</f>
        <v>34.0180708713276</v>
      </c>
    </row>
    <row r="11" customFormat="false" ht="13.8" hidden="false" customHeight="false" outlineLevel="0" collapsed="false">
      <c r="A11" s="1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3.8"/>
  <cols>
    <col collapsed="false" hidden="false" max="1" min="1" style="1" width="16.3886639676113"/>
    <col collapsed="false" hidden="false" max="2" min="2" style="1" width="15.1052631578947"/>
    <col collapsed="false" hidden="false" max="3" min="3" style="1" width="16.497975708502"/>
    <col collapsed="false" hidden="false" max="4" min="4" style="1" width="10.7125506072875"/>
    <col collapsed="false" hidden="false" max="5" min="5" style="1" width="11.6761133603239"/>
    <col collapsed="false" hidden="false" max="1025" min="6" style="1" width="9.10526315789474"/>
  </cols>
  <sheetData>
    <row r="1" customFormat="false" ht="13.8" hidden="false" customHeight="false" outlineLevel="0" collapsed="false">
      <c r="A1" s="0" t="s">
        <v>30</v>
      </c>
      <c r="B1" s="0"/>
      <c r="C1" s="0"/>
      <c r="D1" s="0"/>
      <c r="E1" s="0"/>
      <c r="H1" s="0"/>
    </row>
    <row r="2" customFormat="false" ht="13.8" hidden="false" customHeight="false" outlineLevel="0" collapsed="false">
      <c r="A2" s="0"/>
      <c r="B2" s="0"/>
      <c r="C2" s="0"/>
      <c r="D2" s="0"/>
      <c r="E2" s="0"/>
      <c r="H2" s="0"/>
    </row>
    <row r="3" customFormat="false" ht="13.8" hidden="false" customHeight="false" outlineLevel="0" collapsed="false">
      <c r="A3" s="1" t="s">
        <v>21</v>
      </c>
      <c r="B3" s="1" t="s">
        <v>31</v>
      </c>
      <c r="C3" s="1" t="s">
        <v>32</v>
      </c>
      <c r="D3" s="1" t="s">
        <v>28</v>
      </c>
      <c r="E3" s="1" t="s">
        <v>33</v>
      </c>
      <c r="H3" s="0"/>
    </row>
    <row r="4" customFormat="false" ht="13.8" hidden="false" customHeight="false" outlineLevel="0" collapsed="false">
      <c r="A4" s="1" t="n">
        <v>5</v>
      </c>
      <c r="B4" s="1" t="n">
        <v>45.459</v>
      </c>
      <c r="C4" s="1" t="n">
        <f aca="false">48536/1000</f>
        <v>48.536</v>
      </c>
      <c r="D4" s="1" t="n">
        <f aca="false">C4-B4</f>
        <v>3.077</v>
      </c>
      <c r="E4" s="1" t="n">
        <f aca="false">D4/C4 * 100</f>
        <v>6.33962419647272</v>
      </c>
      <c r="H4" s="0"/>
    </row>
    <row r="5" customFormat="false" ht="13.8" hidden="false" customHeight="false" outlineLevel="0" collapsed="false">
      <c r="A5" s="1" t="n">
        <v>10</v>
      </c>
      <c r="B5" s="1" t="n">
        <v>303.471</v>
      </c>
      <c r="C5" s="1" t="n">
        <f aca="false">314083/1000</f>
        <v>314.083</v>
      </c>
      <c r="D5" s="1" t="n">
        <f aca="false">C5-B5</f>
        <v>10.612</v>
      </c>
      <c r="E5" s="1" t="n">
        <f aca="false">D5/C5 * 100</f>
        <v>3.3787247319976</v>
      </c>
      <c r="H5" s="0"/>
    </row>
    <row r="6" customFormat="false" ht="13.8" hidden="false" customHeight="false" outlineLevel="0" collapsed="false">
      <c r="A6" s="1" t="n">
        <v>15</v>
      </c>
      <c r="B6" s="1" t="n">
        <v>960.764</v>
      </c>
      <c r="C6" s="1" t="n">
        <v>982.98</v>
      </c>
      <c r="D6" s="1" t="n">
        <f aca="false">C6-B6</f>
        <v>22.216</v>
      </c>
      <c r="E6" s="1" t="n">
        <f aca="false">D6/C6 * 100</f>
        <v>2.26006632891819</v>
      </c>
      <c r="H6" s="0"/>
    </row>
    <row r="7" customFormat="false" ht="13.8" hidden="false" customHeight="false" outlineLevel="0" collapsed="false">
      <c r="A7" s="1" t="n">
        <v>20</v>
      </c>
      <c r="B7" s="1" t="n">
        <v>2206.359</v>
      </c>
      <c r="C7" s="1" t="n">
        <v>2244.462</v>
      </c>
      <c r="D7" s="1" t="n">
        <f aca="false">C7-B7</f>
        <v>38.1030000000001</v>
      </c>
      <c r="E7" s="1" t="n">
        <f aca="false">D7/C7 * 100</f>
        <v>1.69764513723111</v>
      </c>
      <c r="H7" s="0"/>
    </row>
    <row r="8" customFormat="false" ht="13.8" hidden="false" customHeight="false" outlineLevel="0" collapsed="false">
      <c r="A8" s="1" t="n">
        <v>25</v>
      </c>
      <c r="B8" s="1" t="n">
        <v>4227.798</v>
      </c>
      <c r="C8" s="1" t="n">
        <v>4311.645</v>
      </c>
      <c r="D8" s="1" t="n">
        <f aca="false">C8-B8</f>
        <v>83.8470000000007</v>
      </c>
      <c r="E8" s="1" t="n">
        <f aca="false">D8/C8 * 100</f>
        <v>1.94466381160788</v>
      </c>
      <c r="H8" s="0"/>
    </row>
    <row r="9" customFormat="false" ht="13.8" hidden="false" customHeight="false" outlineLevel="0" collapsed="false">
      <c r="A9" s="1" t="n">
        <v>30</v>
      </c>
      <c r="B9" s="1" t="n">
        <v>7216.164</v>
      </c>
      <c r="C9" s="1" t="n">
        <v>7298.989</v>
      </c>
      <c r="D9" s="1" t="n">
        <f aca="false">C9-B9</f>
        <v>82.8249999999998</v>
      </c>
      <c r="E9" s="1" t="n">
        <f aca="false">D9/C9 * 100</f>
        <v>1.13474619567175</v>
      </c>
      <c r="H9" s="0"/>
    </row>
    <row r="10" customFormat="false" ht="13.8" hidden="false" customHeight="false" outlineLevel="0" collapsed="false">
      <c r="A10" s="1" t="n">
        <v>35</v>
      </c>
      <c r="B10" s="1" t="n">
        <v>11356.171</v>
      </c>
      <c r="C10" s="1" t="n">
        <v>11518.098</v>
      </c>
      <c r="D10" s="1" t="n">
        <f aca="false">C10-B10</f>
        <v>161.927</v>
      </c>
      <c r="E10" s="1" t="n">
        <f aca="false">D10/C10 * 100</f>
        <v>1.40584843087808</v>
      </c>
      <c r="H10" s="0"/>
    </row>
    <row r="11" customFormat="false" ht="13.8" hidden="false" customHeight="false" outlineLevel="0" collapsed="false">
      <c r="A11" s="1" t="n">
        <v>40</v>
      </c>
      <c r="B11" s="1" t="n">
        <v>16840.247</v>
      </c>
      <c r="C11" s="1" t="n">
        <v>16985.303</v>
      </c>
      <c r="D11" s="1" t="n">
        <f aca="false">C11-B11</f>
        <v>145.056000000001</v>
      </c>
      <c r="E11" s="1" t="n">
        <f aca="false">D11/C11 * 100</f>
        <v>0.854008904050758</v>
      </c>
      <c r="H11" s="0"/>
    </row>
    <row r="12" customFormat="false" ht="13.8" hidden="false" customHeight="false" outlineLevel="0" collapsed="false">
      <c r="A12" s="1" t="n">
        <v>45</v>
      </c>
      <c r="B12" s="1" t="s">
        <v>34</v>
      </c>
      <c r="C12" s="1" t="s">
        <v>34</v>
      </c>
      <c r="D12" s="1" t="s">
        <v>34</v>
      </c>
      <c r="E12" s="1" t="s">
        <v>34</v>
      </c>
      <c r="H12" s="0"/>
    </row>
    <row r="13" customFormat="false" ht="13.8" hidden="false" customHeight="false" outlineLevel="0" collapsed="false">
      <c r="A13" s="1" t="n">
        <v>50</v>
      </c>
      <c r="B13" s="1" t="s">
        <v>34</v>
      </c>
      <c r="C13" s="1" t="s">
        <v>34</v>
      </c>
      <c r="D13" s="1" t="s">
        <v>34</v>
      </c>
      <c r="E13" s="1" t="s">
        <v>34</v>
      </c>
      <c r="H13" s="0"/>
    </row>
    <row r="14" customFormat="false" ht="13.8" hidden="false" customHeight="false" outlineLevel="0" collapsed="false">
      <c r="A14" s="0"/>
      <c r="B14" s="0"/>
      <c r="H14" s="0"/>
    </row>
    <row r="15" customFormat="false" ht="13.8" hidden="false" customHeight="false" outlineLevel="0" collapsed="false">
      <c r="A15" s="4" t="s">
        <v>35</v>
      </c>
      <c r="B15" s="0"/>
      <c r="H15" s="0"/>
    </row>
    <row r="16" customFormat="false" ht="13.8" hidden="false" customHeight="false" outlineLevel="0" collapsed="false">
      <c r="A16" s="0"/>
      <c r="B16" s="0"/>
      <c r="H16" s="0"/>
    </row>
    <row r="17" customFormat="false" ht="13.8" hidden="false" customHeight="false" outlineLevel="0" collapsed="false">
      <c r="A17" s="1" t="s">
        <v>21</v>
      </c>
      <c r="B17" s="1" t="s">
        <v>31</v>
      </c>
      <c r="H17" s="0"/>
    </row>
    <row r="18" customFormat="false" ht="13.8" hidden="false" customHeight="false" outlineLevel="0" collapsed="false">
      <c r="A18" s="1" t="n">
        <v>5</v>
      </c>
      <c r="B18" s="1" t="n">
        <v>31.426</v>
      </c>
      <c r="H18" s="0"/>
    </row>
    <row r="19" customFormat="false" ht="13.8" hidden="false" customHeight="false" outlineLevel="0" collapsed="false">
      <c r="A19" s="1" t="n">
        <v>10</v>
      </c>
      <c r="B19" s="1" t="n">
        <v>203.368</v>
      </c>
      <c r="H19" s="0"/>
    </row>
    <row r="20" customFormat="false" ht="13.8" hidden="false" customHeight="false" outlineLevel="0" collapsed="false">
      <c r="A20" s="1" t="n">
        <v>15</v>
      </c>
      <c r="B20" s="1" t="n">
        <v>622.112</v>
      </c>
      <c r="H20" s="0"/>
    </row>
    <row r="21" customFormat="false" ht="13.8" hidden="false" customHeight="false" outlineLevel="0" collapsed="false">
      <c r="A21" s="1" t="n">
        <v>20</v>
      </c>
      <c r="B21" s="1" t="n">
        <v>1380.37</v>
      </c>
      <c r="H21" s="0"/>
    </row>
    <row r="22" customFormat="false" ht="13.8" hidden="false" customHeight="false" outlineLevel="0" collapsed="false">
      <c r="A22" s="1" t="n">
        <v>25</v>
      </c>
      <c r="B22" s="1" t="n">
        <v>2636.575</v>
      </c>
      <c r="H22" s="0"/>
    </row>
    <row r="23" customFormat="false" ht="13.8" hidden="false" customHeight="false" outlineLevel="0" collapsed="false">
      <c r="A23" s="1" t="n">
        <v>30</v>
      </c>
      <c r="B23" s="1" t="n">
        <v>4434.69</v>
      </c>
      <c r="H23" s="0"/>
    </row>
    <row r="24" customFormat="false" ht="13.8" hidden="false" customHeight="false" outlineLevel="0" collapsed="false">
      <c r="A24" s="1" t="n">
        <v>35</v>
      </c>
      <c r="B24" s="1" t="n">
        <v>7116.168</v>
      </c>
      <c r="H24" s="0"/>
    </row>
    <row r="25" customFormat="false" ht="13.8" hidden="false" customHeight="false" outlineLevel="0" collapsed="false">
      <c r="A25" s="1" t="n">
        <v>40</v>
      </c>
      <c r="B25" s="1" t="n">
        <v>10905.006</v>
      </c>
    </row>
    <row r="26" customFormat="false" ht="13.8" hidden="false" customHeight="false" outlineLevel="0" collapsed="false">
      <c r="A26" s="1" t="n">
        <v>45</v>
      </c>
      <c r="B26" s="1" t="s">
        <v>34</v>
      </c>
    </row>
    <row r="27" customFormat="false" ht="13.8" hidden="false" customHeight="false" outlineLevel="0" collapsed="false">
      <c r="A27" s="1" t="n">
        <v>50</v>
      </c>
      <c r="B27" s="1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1" width="36.8502024291498"/>
    <col collapsed="false" hidden="false" max="2" min="2" style="1" width="25.3886639676113"/>
    <col collapsed="false" hidden="false" max="4" min="3" style="1" width="18.4251012145749"/>
    <col collapsed="false" hidden="false" max="5" min="5" style="1" width="11.246963562753"/>
    <col collapsed="false" hidden="false" max="6" min="6" style="1" width="11.0323886639676"/>
    <col collapsed="false" hidden="false" max="1025" min="7" style="1" width="9.10526315789474"/>
  </cols>
  <sheetData>
    <row r="1" customFormat="false" ht="13.8" hidden="false" customHeight="false" outlineLevel="0" collapsed="false">
      <c r="A1" s="2" t="s">
        <v>36</v>
      </c>
      <c r="B1" s="4" t="s">
        <v>5</v>
      </c>
      <c r="C1" s="0"/>
      <c r="D1" s="0"/>
      <c r="E1" s="0"/>
      <c r="F1" s="0"/>
      <c r="G1" s="0"/>
    </row>
    <row r="2" customFormat="false" ht="13.8" hidden="false" customHeight="false" outlineLevel="0" collapsed="false">
      <c r="A2" s="1" t="s">
        <v>37</v>
      </c>
      <c r="B2" s="1" t="s">
        <v>38</v>
      </c>
      <c r="C2" s="1" t="s">
        <v>39</v>
      </c>
      <c r="D2" s="1" t="s">
        <v>40</v>
      </c>
      <c r="E2" s="1" t="s">
        <v>28</v>
      </c>
      <c r="F2" s="1" t="s">
        <v>41</v>
      </c>
      <c r="G2" s="0"/>
    </row>
    <row r="3" customFormat="false" ht="13.8" hidden="false" customHeight="false" outlineLevel="0" collapsed="false">
      <c r="A3" s="1" t="n">
        <v>40</v>
      </c>
      <c r="B3" s="1" t="n">
        <v>728604</v>
      </c>
      <c r="C3" s="1" t="n">
        <v>16665.57</v>
      </c>
      <c r="D3" s="1" t="n">
        <f aca="false">C3*48</f>
        <v>799947.36</v>
      </c>
      <c r="E3" s="1" t="n">
        <f aca="false">B3-D3</f>
        <v>-71343.36</v>
      </c>
      <c r="F3" s="1" t="n">
        <f aca="false">E3/D3*100</f>
        <v>-8.91850683774992</v>
      </c>
      <c r="G3" s="0"/>
    </row>
    <row r="4" customFormat="false" ht="13.8" hidden="false" customHeight="false" outlineLevel="0" collapsed="false">
      <c r="A4" s="1" t="n">
        <v>45</v>
      </c>
      <c r="B4" s="1" t="n">
        <v>1033429</v>
      </c>
      <c r="C4" s="1" t="n">
        <v>23635.32</v>
      </c>
      <c r="D4" s="1" t="n">
        <f aca="false">C4*48</f>
        <v>1134495.36</v>
      </c>
      <c r="E4" s="1" t="n">
        <f aca="false">B4-D4</f>
        <v>-101066.36</v>
      </c>
      <c r="F4" s="1" t="n">
        <f aca="false">E4/D4*100</f>
        <v>-8.9084859721242</v>
      </c>
      <c r="G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3.8" hidden="false" customHeight="false" outlineLevel="0" collapsed="false">
      <c r="A6" s="2" t="s">
        <v>42</v>
      </c>
      <c r="B6" s="0"/>
      <c r="C6" s="0"/>
      <c r="D6" s="0"/>
      <c r="E6" s="0"/>
      <c r="F6" s="0"/>
      <c r="G6" s="0"/>
    </row>
    <row r="7" customFormat="false" ht="13.8" hidden="false" customHeight="false" outlineLevel="0" collapsed="false">
      <c r="A7" s="1" t="s">
        <v>37</v>
      </c>
      <c r="B7" s="1" t="s">
        <v>38</v>
      </c>
      <c r="C7" s="1" t="s">
        <v>39</v>
      </c>
      <c r="D7" s="1" t="s">
        <v>40</v>
      </c>
      <c r="E7" s="1" t="s">
        <v>28</v>
      </c>
      <c r="F7" s="1" t="s">
        <v>41</v>
      </c>
      <c r="G7" s="0"/>
    </row>
    <row r="8" customFormat="false" ht="13.8" hidden="false" customHeight="false" outlineLevel="0" collapsed="false">
      <c r="A8" s="1" t="n">
        <v>50</v>
      </c>
      <c r="B8" s="1" t="n">
        <v>33305</v>
      </c>
      <c r="C8" s="1" t="n">
        <v>648.081</v>
      </c>
      <c r="D8" s="1" t="n">
        <f aca="false">C8*48</f>
        <v>31107.888</v>
      </c>
      <c r="E8" s="1" t="n">
        <f aca="false">B8-D8</f>
        <v>2197.112</v>
      </c>
      <c r="F8" s="1" t="n">
        <f aca="false">E8/D8*100</f>
        <v>7.0628774283873</v>
      </c>
      <c r="G8" s="0"/>
    </row>
    <row r="9" customFormat="false" ht="13.8" hidden="false" customHeight="false" outlineLevel="0" collapsed="false">
      <c r="A9" s="1" t="n">
        <v>60</v>
      </c>
      <c r="B9" s="1" t="n">
        <v>47765</v>
      </c>
      <c r="C9" s="1" t="n">
        <v>928.425</v>
      </c>
      <c r="D9" s="1" t="n">
        <f aca="false">C9*48</f>
        <v>44564.4</v>
      </c>
      <c r="E9" s="1" t="n">
        <f aca="false">B9-D9</f>
        <v>3200.60000000001</v>
      </c>
      <c r="F9" s="1" t="n">
        <f aca="false">E9/D9*100</f>
        <v>7.1819658741058</v>
      </c>
      <c r="G9" s="0"/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</row>
    <row r="11" customFormat="false" ht="13.8" hidden="false" customHeight="false" outlineLevel="0" collapsed="false">
      <c r="A11" s="2" t="s">
        <v>43</v>
      </c>
      <c r="B11" s="4" t="s">
        <v>5</v>
      </c>
      <c r="C11" s="0"/>
      <c r="D11" s="0"/>
      <c r="E11" s="0"/>
      <c r="F11" s="0"/>
      <c r="G11" s="0"/>
    </row>
    <row r="12" customFormat="false" ht="13.8" hidden="false" customHeight="false" outlineLevel="0" collapsed="false">
      <c r="A12" s="1" t="s">
        <v>37</v>
      </c>
      <c r="B12" s="1" t="s">
        <v>38</v>
      </c>
      <c r="C12" s="1" t="s">
        <v>39</v>
      </c>
      <c r="D12" s="1" t="s">
        <v>40</v>
      </c>
      <c r="E12" s="1" t="s">
        <v>28</v>
      </c>
      <c r="F12" s="1" t="s">
        <v>41</v>
      </c>
      <c r="G12" s="0"/>
    </row>
    <row r="13" customFormat="false" ht="13.8" hidden="false" customHeight="false" outlineLevel="0" collapsed="false">
      <c r="A13" s="1" t="n">
        <v>20</v>
      </c>
      <c r="B13" s="1" t="n">
        <v>2871567</v>
      </c>
      <c r="C13" s="1" t="n">
        <v>54871</v>
      </c>
      <c r="D13" s="1" t="n">
        <f aca="false">C13*48</f>
        <v>2633808</v>
      </c>
      <c r="E13" s="1" t="n">
        <f aca="false">B13-D13</f>
        <v>237759</v>
      </c>
      <c r="F13" s="1" t="n">
        <f aca="false">E13/D13*100</f>
        <v>9.02719560423539</v>
      </c>
      <c r="G13" s="0"/>
    </row>
    <row r="14" customFormat="false" ht="13.8" hidden="false" customHeight="false" outlineLevel="0" collapsed="false">
      <c r="A14" s="1" t="n">
        <v>30</v>
      </c>
      <c r="B14" s="1" t="n">
        <v>9682747</v>
      </c>
      <c r="C14" s="1" t="n">
        <v>185167.6</v>
      </c>
      <c r="D14" s="1" t="n">
        <f aca="false">C14*48</f>
        <v>8888044.8</v>
      </c>
      <c r="E14" s="1" t="n">
        <f aca="false">B14-D14</f>
        <v>794702.199999999</v>
      </c>
      <c r="F14" s="1" t="n">
        <f aca="false">E14/D14*100</f>
        <v>8.94124881098708</v>
      </c>
      <c r="G14" s="0"/>
    </row>
    <row r="15" customFormat="false" ht="13.8" hidden="false" customHeight="false" outlineLevel="0" collapsed="false">
      <c r="A15" s="1" t="n">
        <v>40</v>
      </c>
      <c r="B15" s="1" t="n">
        <v>22941527</v>
      </c>
      <c r="C15" s="1" t="n">
        <v>437767.5</v>
      </c>
      <c r="D15" s="1" t="n">
        <f aca="false">C15*48</f>
        <v>21012840</v>
      </c>
      <c r="E15" s="1" t="n">
        <f aca="false">B15-D15</f>
        <v>1928687</v>
      </c>
      <c r="F15" s="1" t="n">
        <f aca="false">E15/D15*100</f>
        <v>9.17861174405744</v>
      </c>
      <c r="G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8" hidden="false" customHeight="false" outlineLevel="0" collapsed="false">
      <c r="A19" s="2" t="s">
        <v>36</v>
      </c>
      <c r="B19" s="1" t="s">
        <v>44</v>
      </c>
      <c r="C19" s="0"/>
      <c r="D19" s="0"/>
      <c r="E19" s="0"/>
      <c r="F19" s="0"/>
      <c r="G19" s="1" t="s">
        <v>45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">
        <v>39</v>
      </c>
      <c r="D20" s="1" t="s">
        <v>40</v>
      </c>
      <c r="E20" s="1" t="s">
        <v>28</v>
      </c>
      <c r="F20" s="1" t="s">
        <v>41</v>
      </c>
      <c r="G20" s="0"/>
    </row>
    <row r="21" customFormat="false" ht="13.8" hidden="false" customHeight="false" outlineLevel="0" collapsed="false">
      <c r="A21" s="1" t="n">
        <v>20</v>
      </c>
      <c r="B21" s="1" t="n">
        <v>253773</v>
      </c>
      <c r="C21" s="1" t="n">
        <v>4943.96</v>
      </c>
      <c r="D21" s="1" t="n">
        <f aca="false">C21*48</f>
        <v>237310.08</v>
      </c>
      <c r="E21" s="1" t="n">
        <f aca="false">B21-D21</f>
        <v>16462.92</v>
      </c>
      <c r="F21" s="1" t="n">
        <f aca="false">E21/D21*100</f>
        <v>6.93730329533411</v>
      </c>
      <c r="G21" s="1" t="n">
        <f aca="false">148565+400*20+400+20</f>
        <v>156985</v>
      </c>
    </row>
    <row r="22" customFormat="false" ht="13.8" hidden="false" customHeight="false" outlineLevel="0" collapsed="false">
      <c r="A22" s="1" t="n">
        <v>30</v>
      </c>
      <c r="B22" s="1" t="n">
        <v>849853</v>
      </c>
      <c r="C22" s="1" t="n">
        <v>16586.23</v>
      </c>
      <c r="D22" s="1" t="n">
        <f aca="false">C22*48</f>
        <v>796139.04</v>
      </c>
      <c r="E22" s="1" t="n">
        <f aca="false">B22-D22</f>
        <v>53713.96</v>
      </c>
      <c r="F22" s="1" t="n">
        <f aca="false">E22/D22*100</f>
        <v>6.74680643722734</v>
      </c>
    </row>
    <row r="23" customFormat="false" ht="13.8" hidden="false" customHeight="false" outlineLevel="0" collapsed="false">
      <c r="A23" s="1" t="n">
        <v>40</v>
      </c>
      <c r="B23" s="1" t="n">
        <v>2006733</v>
      </c>
      <c r="C23" s="1" t="n">
        <v>39199.43</v>
      </c>
      <c r="D23" s="1" t="n">
        <f aca="false">C23*48</f>
        <v>1881572.64</v>
      </c>
      <c r="E23" s="1" t="n">
        <f aca="false">B23-D23</f>
        <v>125160.36</v>
      </c>
      <c r="F23" s="1" t="n">
        <f aca="false">E23/D23*100</f>
        <v>6.65190157101775</v>
      </c>
    </row>
    <row r="24" customFormat="false" ht="13.8" hidden="false" customHeight="false" outlineLevel="0" collapsed="false">
      <c r="A24" s="0"/>
      <c r="B24" s="0"/>
      <c r="C24" s="0"/>
      <c r="D24" s="0"/>
      <c r="E24" s="0"/>
      <c r="F24" s="0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</row>
    <row r="27" customFormat="false" ht="13.8" hidden="false" customHeight="false" outlineLevel="0" collapsed="false">
      <c r="A27" s="2" t="s">
        <v>36</v>
      </c>
      <c r="B27" s="1" t="s">
        <v>3</v>
      </c>
      <c r="C27" s="0"/>
      <c r="D27" s="0"/>
      <c r="E27" s="0"/>
      <c r="F27" s="0"/>
    </row>
    <row r="28" customFormat="false" ht="13.8" hidden="false" customHeight="false" outlineLevel="0" collapsed="false">
      <c r="A28" s="1" t="s">
        <v>37</v>
      </c>
      <c r="B28" s="1" t="s">
        <v>38</v>
      </c>
      <c r="C28" s="1" t="s">
        <v>39</v>
      </c>
      <c r="D28" s="1" t="s">
        <v>40</v>
      </c>
      <c r="E28" s="1" t="s">
        <v>28</v>
      </c>
      <c r="F28" s="1" t="s">
        <v>41</v>
      </c>
    </row>
    <row r="29" customFormat="false" ht="13.8" hidden="false" customHeight="false" outlineLevel="0" collapsed="false">
      <c r="A29" s="1" t="n">
        <v>20</v>
      </c>
      <c r="B29" s="1" t="n">
        <v>152182</v>
      </c>
      <c r="C29" s="1" t="n">
        <v>2833.54</v>
      </c>
      <c r="D29" s="1" t="n">
        <f aca="false">C29*48</f>
        <v>136009.92</v>
      </c>
      <c r="E29" s="1" t="n">
        <f aca="false">B29-D29</f>
        <v>16172.08</v>
      </c>
      <c r="F29" s="1" t="n">
        <f aca="false">E29/D29*100</f>
        <v>11.8903679966873</v>
      </c>
    </row>
    <row r="30" customFormat="false" ht="13.8" hidden="false" customHeight="false" outlineLevel="0" collapsed="false">
      <c r="A30" s="1" t="n">
        <v>30</v>
      </c>
      <c r="B30" s="1" t="n">
        <v>504262</v>
      </c>
      <c r="C30" s="1" t="n">
        <v>9388.69</v>
      </c>
      <c r="D30" s="1" t="n">
        <f aca="false">C30*48</f>
        <v>450657.12</v>
      </c>
      <c r="E30" s="1" t="n">
        <f aca="false">B30-D30</f>
        <v>53604.88</v>
      </c>
      <c r="F30" s="1" t="n">
        <f aca="false">E30/D30*100</f>
        <v>11.8948259377329</v>
      </c>
    </row>
    <row r="31" customFormat="false" ht="13.8" hidden="false" customHeight="false" outlineLevel="0" collapsed="false">
      <c r="A31" s="1" t="n">
        <v>40</v>
      </c>
      <c r="B31" s="1" t="n">
        <v>1184342</v>
      </c>
      <c r="C31" s="1" t="n">
        <v>22048.76</v>
      </c>
      <c r="D31" s="1" t="n">
        <f aca="false">C31*48</f>
        <v>1058340.48</v>
      </c>
      <c r="E31" s="1" t="n">
        <f aca="false">B31-D31</f>
        <v>126001.52</v>
      </c>
      <c r="F31" s="1" t="n">
        <f aca="false">E31/D31*100</f>
        <v>11.9055750376287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2.8"/>
  <cols>
    <col collapsed="false" hidden="false" max="1" min="1" style="0" width="27.2064777327935"/>
    <col collapsed="false" hidden="false" max="2" min="2" style="0" width="16.1740890688259"/>
    <col collapsed="false" hidden="false" max="3" min="3" style="0" width="15.2105263157895"/>
    <col collapsed="false" hidden="false" max="4" min="4" style="0" width="12.8542510121458"/>
    <col collapsed="false" hidden="false" max="5" min="5" style="0" width="10.3886639676113"/>
    <col collapsed="false" hidden="false" max="6" min="6" style="0" width="11.9959514170041"/>
    <col collapsed="false" hidden="false" max="1025" min="7" style="0" width="9.10526315789474"/>
  </cols>
  <sheetData>
    <row r="1" customFormat="false" ht="13.8" hidden="false" customHeight="false" outlineLevel="0" collapsed="false">
      <c r="A1" s="2" t="s">
        <v>36</v>
      </c>
      <c r="B1" s="1" t="s">
        <v>44</v>
      </c>
    </row>
    <row r="2" customFormat="false" ht="13.8" hidden="false" customHeight="false" outlineLevel="0" collapsed="false">
      <c r="A2" s="1" t="s">
        <v>37</v>
      </c>
      <c r="B2" s="1" t="s">
        <v>38</v>
      </c>
      <c r="C2" s="1" t="s">
        <v>39</v>
      </c>
      <c r="D2" s="1" t="s">
        <v>40</v>
      </c>
      <c r="E2" s="1" t="s">
        <v>28</v>
      </c>
      <c r="F2" s="1" t="s">
        <v>41</v>
      </c>
    </row>
    <row r="3" customFormat="false" ht="13.8" hidden="false" customHeight="false" outlineLevel="0" collapsed="false">
      <c r="A3" s="1" t="n">
        <v>20</v>
      </c>
      <c r="B3" s="1" t="n">
        <v>189370</v>
      </c>
      <c r="C3" s="1" t="n">
        <v>4943.96</v>
      </c>
      <c r="D3" s="1" t="n">
        <f aca="false">C3*48</f>
        <v>237310.08</v>
      </c>
      <c r="E3" s="1" t="n">
        <f aca="false">B3-D3</f>
        <v>-47940.08</v>
      </c>
      <c r="F3" s="1" t="n">
        <f aca="false">E3/D3*100</f>
        <v>-20.2014511983646</v>
      </c>
    </row>
    <row r="4" customFormat="false" ht="13.8" hidden="false" customHeight="false" outlineLevel="0" collapsed="false">
      <c r="A4" s="1" t="n">
        <v>30</v>
      </c>
      <c r="B4" s="1" t="n">
        <v>632950</v>
      </c>
      <c r="C4" s="1" t="n">
        <v>16586.23</v>
      </c>
      <c r="D4" s="1" t="n">
        <f aca="false">C4*48</f>
        <v>796139.04</v>
      </c>
      <c r="E4" s="1" t="n">
        <f aca="false">B4-D4</f>
        <v>-163189.04</v>
      </c>
      <c r="F4" s="1" t="n">
        <f aca="false">E4/D4*100</f>
        <v>-20.4975553013956</v>
      </c>
    </row>
    <row r="5" customFormat="false" ht="13.8" hidden="false" customHeight="false" outlineLevel="0" collapsed="false">
      <c r="A5" s="1" t="n">
        <v>40</v>
      </c>
      <c r="B5" s="1" t="n">
        <v>1493130</v>
      </c>
      <c r="C5" s="1" t="n">
        <v>39199.43</v>
      </c>
      <c r="D5" s="1" t="n">
        <f aca="false">C5*48</f>
        <v>1881572.64</v>
      </c>
      <c r="E5" s="1" t="n">
        <f aca="false">B5-D5</f>
        <v>-388442.64</v>
      </c>
      <c r="F5" s="1" t="n">
        <f aca="false">E5/D5*100</f>
        <v>-20.64457314813</v>
      </c>
    </row>
    <row r="9" customFormat="false" ht="13.8" hidden="false" customHeight="false" outlineLevel="0" collapsed="false">
      <c r="A9" s="2" t="s">
        <v>36</v>
      </c>
      <c r="B9" s="1" t="s">
        <v>3</v>
      </c>
    </row>
    <row r="10" customFormat="false" ht="13.8" hidden="false" customHeight="false" outlineLevel="0" collapsed="false">
      <c r="A10" s="1" t="s">
        <v>37</v>
      </c>
      <c r="B10" s="1" t="s">
        <v>38</v>
      </c>
      <c r="C10" s="1" t="s">
        <v>39</v>
      </c>
      <c r="D10" s="1" t="s">
        <v>40</v>
      </c>
      <c r="E10" s="1" t="s">
        <v>28</v>
      </c>
      <c r="F10" s="1" t="s">
        <v>41</v>
      </c>
    </row>
    <row r="11" customFormat="false" ht="13.8" hidden="false" customHeight="false" outlineLevel="0" collapsed="false">
      <c r="A11" s="1" t="n">
        <v>20</v>
      </c>
      <c r="B11" s="1" t="n">
        <v>143770</v>
      </c>
      <c r="C11" s="1" t="n">
        <v>2833.54</v>
      </c>
      <c r="D11" s="1" t="n">
        <f aca="false">C11*48</f>
        <v>136009.92</v>
      </c>
      <c r="E11" s="1" t="n">
        <f aca="false">B11-D11</f>
        <v>7760.08000000002</v>
      </c>
      <c r="F11" s="1" t="n">
        <f aca="false">E11/D11*100</f>
        <v>5.70552500876408</v>
      </c>
    </row>
    <row r="12" customFormat="false" ht="13.8" hidden="false" customHeight="false" outlineLevel="0" collapsed="false">
      <c r="A12" s="1" t="n">
        <v>30</v>
      </c>
      <c r="B12" s="1" t="n">
        <v>476350</v>
      </c>
      <c r="C12" s="1" t="n">
        <v>9388.69</v>
      </c>
      <c r="D12" s="1" t="n">
        <f aca="false">C12*48</f>
        <v>450657.12</v>
      </c>
      <c r="E12" s="1" t="n">
        <f aca="false">B12-D12</f>
        <v>25692.88</v>
      </c>
      <c r="F12" s="1" t="n">
        <f aca="false">E12/D12*100</f>
        <v>5.70120361129544</v>
      </c>
    </row>
    <row r="13" customFormat="false" ht="13.8" hidden="false" customHeight="false" outlineLevel="0" collapsed="false">
      <c r="A13" s="1" t="n">
        <v>40</v>
      </c>
      <c r="B13" s="1" t="n">
        <v>1118730</v>
      </c>
      <c r="C13" s="1" t="n">
        <v>22048.76</v>
      </c>
      <c r="D13" s="1" t="n">
        <f aca="false">C13*48</f>
        <v>1058340.48</v>
      </c>
      <c r="E13" s="1" t="n">
        <f aca="false">B13-D13</f>
        <v>60389.52</v>
      </c>
      <c r="F13" s="1" t="n">
        <f aca="false">E13/D13*100</f>
        <v>5.70605784633694</v>
      </c>
    </row>
    <row r="16" customFormat="false" ht="13.8" hidden="false" customHeight="false" outlineLevel="0" collapsed="false">
      <c r="A16" s="2"/>
    </row>
    <row r="17" customFormat="false" ht="13.8" hidden="false" customHeight="false" outlineLevel="0" collapsed="false">
      <c r="A17" s="2" t="s">
        <v>36</v>
      </c>
      <c r="B17" s="1" t="s">
        <v>44</v>
      </c>
    </row>
    <row r="18" customFormat="false" ht="13.8" hidden="false" customHeight="false" outlineLevel="0" collapsed="false">
      <c r="A18" s="1" t="s">
        <v>37</v>
      </c>
      <c r="B18" s="1" t="s">
        <v>38</v>
      </c>
      <c r="C18" s="1" t="s">
        <v>39</v>
      </c>
      <c r="D18" s="1" t="s">
        <v>40</v>
      </c>
      <c r="E18" s="1" t="s">
        <v>28</v>
      </c>
      <c r="F18" s="1" t="s">
        <v>41</v>
      </c>
    </row>
    <row r="19" customFormat="false" ht="13.8" hidden="false" customHeight="false" outlineLevel="0" collapsed="false">
      <c r="A19" s="1" t="n">
        <v>20</v>
      </c>
      <c r="B19" s="1" t="n">
        <v>189771</v>
      </c>
      <c r="C19" s="1" t="n">
        <v>4943.96</v>
      </c>
      <c r="D19" s="1" t="n">
        <f aca="false">C19*48</f>
        <v>237310.08</v>
      </c>
      <c r="E19" s="1" t="n">
        <f aca="false">B19-D19</f>
        <v>-47539.08</v>
      </c>
      <c r="F19" s="1" t="n">
        <f aca="false">E19/D19*100</f>
        <v>-20.032473968236</v>
      </c>
    </row>
    <row r="20" customFormat="false" ht="13.8" hidden="false" customHeight="false" outlineLevel="0" collapsed="false">
      <c r="A20" s="1" t="n">
        <v>30</v>
      </c>
      <c r="B20" s="1" t="n">
        <v>633851</v>
      </c>
      <c r="C20" s="1" t="n">
        <v>16586.23</v>
      </c>
      <c r="D20" s="1" t="n">
        <f aca="false">C20*48</f>
        <v>796139.04</v>
      </c>
      <c r="E20" s="1" t="n">
        <f aca="false">B20-D20</f>
        <v>-162288.04</v>
      </c>
      <c r="F20" s="1" t="n">
        <f aca="false">E20/D20*100</f>
        <v>-20.384384114614</v>
      </c>
    </row>
    <row r="21" customFormat="false" ht="13.8" hidden="false" customHeight="false" outlineLevel="0" collapsed="false">
      <c r="A21" s="1" t="n">
        <v>40</v>
      </c>
      <c r="B21" s="1" t="n">
        <v>1494731</v>
      </c>
      <c r="C21" s="1" t="n">
        <v>39199.43</v>
      </c>
      <c r="D21" s="1" t="n">
        <f aca="false">C21*48</f>
        <v>1881572.64</v>
      </c>
      <c r="E21" s="1" t="n">
        <f aca="false">B21-D21</f>
        <v>-386841.64</v>
      </c>
      <c r="F21" s="1" t="n">
        <f aca="false">E21/D21*100</f>
        <v>-20.5594847510113</v>
      </c>
    </row>
    <row r="25" customFormat="false" ht="13.8" hidden="false" customHeight="false" outlineLevel="0" collapsed="false">
      <c r="A25" s="2" t="s">
        <v>36</v>
      </c>
      <c r="B25" s="1" t="s">
        <v>3</v>
      </c>
    </row>
    <row r="26" customFormat="false" ht="13.8" hidden="false" customHeight="false" outlineLevel="0" collapsed="false">
      <c r="A26" s="1" t="s">
        <v>37</v>
      </c>
      <c r="B26" s="1" t="s">
        <v>38</v>
      </c>
      <c r="C26" s="1" t="s">
        <v>39</v>
      </c>
      <c r="D26" s="1" t="s">
        <v>40</v>
      </c>
      <c r="E26" s="1" t="s">
        <v>28</v>
      </c>
      <c r="F26" s="1" t="s">
        <v>41</v>
      </c>
    </row>
    <row r="27" customFormat="false" ht="13.8" hidden="false" customHeight="false" outlineLevel="0" collapsed="false">
      <c r="A27" s="1" t="n">
        <v>20</v>
      </c>
      <c r="B27" s="1" t="n">
        <v>144171</v>
      </c>
      <c r="C27" s="1" t="n">
        <v>2833.54</v>
      </c>
      <c r="D27" s="1" t="n">
        <f aca="false">C27*48</f>
        <v>136009.92</v>
      </c>
      <c r="E27" s="1" t="n">
        <f aca="false">B27-D27</f>
        <v>8161.08000000002</v>
      </c>
      <c r="F27" s="1" t="n">
        <f aca="false">E27/D27*100</f>
        <v>6.00035644458876</v>
      </c>
    </row>
    <row r="28" customFormat="false" ht="13.8" hidden="false" customHeight="false" outlineLevel="0" collapsed="false">
      <c r="A28" s="1" t="n">
        <v>30</v>
      </c>
      <c r="B28" s="1" t="n">
        <v>477251</v>
      </c>
      <c r="C28" s="1" t="n">
        <v>9388.69</v>
      </c>
      <c r="D28" s="1" t="n">
        <f aca="false">C28*48</f>
        <v>450657.12</v>
      </c>
      <c r="E28" s="1" t="n">
        <f aca="false">B28-D28</f>
        <v>26593.88</v>
      </c>
      <c r="F28" s="1" t="n">
        <f aca="false">E28/D28*100</f>
        <v>5.90113388200768</v>
      </c>
    </row>
    <row r="29" customFormat="false" ht="13.8" hidden="false" customHeight="false" outlineLevel="0" collapsed="false">
      <c r="A29" s="1" t="n">
        <v>40</v>
      </c>
      <c r="B29" s="1" t="n">
        <v>1120331</v>
      </c>
      <c r="C29" s="1" t="n">
        <v>22048.76</v>
      </c>
      <c r="D29" s="1" t="n">
        <f aca="false">C29*48</f>
        <v>1058340.48</v>
      </c>
      <c r="E29" s="1" t="n">
        <f aca="false">B29-D29</f>
        <v>61990.52</v>
      </c>
      <c r="F29" s="1" t="n">
        <f aca="false">E29/D29*100</f>
        <v>5.85733241536788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/>
  <cols>
    <col collapsed="false" hidden="false" max="1" min="1" style="1" width="19.7085020242915"/>
    <col collapsed="false" hidden="false" max="2" min="2" style="1" width="10.6032388663968"/>
    <col collapsed="false" hidden="false" max="1025" min="3" style="1" width="9.10526315789474"/>
  </cols>
  <sheetData>
    <row r="1" customFormat="false" ht="15.7" hidden="false" customHeight="true" outlineLevel="0" collapsed="false">
      <c r="A1" s="2" t="s">
        <v>46</v>
      </c>
      <c r="B1" s="0"/>
    </row>
    <row r="2" customFormat="false" ht="13.8" hidden="false" customHeight="false" outlineLevel="0" collapsed="false">
      <c r="A2" s="1" t="s">
        <v>47</v>
      </c>
      <c r="B2" s="1" t="s">
        <v>48</v>
      </c>
    </row>
    <row r="3" customFormat="false" ht="13.8" hidden="false" customHeight="false" outlineLevel="0" collapsed="false">
      <c r="A3" s="1" t="n">
        <v>10</v>
      </c>
      <c r="B3" s="1" t="n">
        <v>46</v>
      </c>
    </row>
    <row r="4" customFormat="false" ht="13.8" hidden="false" customHeight="false" outlineLevel="0" collapsed="false">
      <c r="A4" s="1" t="n">
        <v>100</v>
      </c>
      <c r="B4" s="1" t="n">
        <v>440</v>
      </c>
    </row>
    <row r="5" customFormat="false" ht="13.8" hidden="false" customHeight="false" outlineLevel="0" collapsed="false">
      <c r="A5" s="1" t="n">
        <v>1000</v>
      </c>
      <c r="B5" s="1" t="n">
        <v>4459</v>
      </c>
    </row>
    <row r="6" customFormat="false" ht="13.8" hidden="false" customHeight="false" outlineLevel="0" collapsed="false">
      <c r="A6" s="1" t="n">
        <v>10000</v>
      </c>
      <c r="B6" s="1" t="n">
        <v>44586</v>
      </c>
    </row>
    <row r="7" customFormat="false" ht="13.8" hidden="false" customHeight="false" outlineLevel="0" collapsed="false">
      <c r="A7" s="0"/>
      <c r="B7" s="0"/>
    </row>
    <row r="8" customFormat="false" ht="13.8" hidden="false" customHeight="false" outlineLevel="0" collapsed="false">
      <c r="A8" s="1" t="s">
        <v>49</v>
      </c>
      <c r="B8" s="1" t="n">
        <v>4.4586</v>
      </c>
    </row>
    <row r="9" customFormat="false" ht="13.8" hidden="false" customHeight="false" outlineLevel="0" collapsed="false">
      <c r="A9" s="1" t="s">
        <v>50</v>
      </c>
      <c r="B9" s="1" t="n">
        <f aca="false">48*B8</f>
        <v>214.0128</v>
      </c>
    </row>
    <row r="10" customFormat="false" ht="13.8" hidden="false" customHeight="false" outlineLevel="0" collapsed="false">
      <c r="A10" s="0"/>
      <c r="B10" s="0"/>
    </row>
    <row r="11" customFormat="false" ht="13.8" hidden="false" customHeight="false" outlineLevel="0" collapsed="false">
      <c r="A11" s="2" t="s">
        <v>51</v>
      </c>
      <c r="B11" s="0"/>
    </row>
    <row r="12" customFormat="false" ht="13.8" hidden="false" customHeight="false" outlineLevel="0" collapsed="false">
      <c r="A12" s="1" t="s">
        <v>47</v>
      </c>
      <c r="B12" s="1" t="s">
        <v>48</v>
      </c>
    </row>
    <row r="13" customFormat="false" ht="13.8" hidden="false" customHeight="false" outlineLevel="0" collapsed="false">
      <c r="A13" s="1" t="n">
        <v>10</v>
      </c>
      <c r="B13" s="1" t="n">
        <v>28</v>
      </c>
    </row>
    <row r="14" customFormat="false" ht="13.8" hidden="false" customHeight="false" outlineLevel="0" collapsed="false">
      <c r="A14" s="1" t="n">
        <v>100</v>
      </c>
      <c r="B14" s="1" t="n">
        <v>257</v>
      </c>
    </row>
    <row r="15" customFormat="false" ht="13.8" hidden="false" customHeight="false" outlineLevel="0" collapsed="false">
      <c r="A15" s="1" t="n">
        <v>1000</v>
      </c>
      <c r="B15" s="1" t="n">
        <v>2597</v>
      </c>
    </row>
    <row r="16" customFormat="false" ht="13.8" hidden="false" customHeight="false" outlineLevel="0" collapsed="false">
      <c r="A16" s="1" t="n">
        <v>10000</v>
      </c>
      <c r="B16" s="1" t="n">
        <v>25959</v>
      </c>
    </row>
    <row r="17" customFormat="false" ht="13.8" hidden="false" customHeight="false" outlineLevel="0" collapsed="false">
      <c r="A17" s="0"/>
      <c r="B17" s="0"/>
    </row>
    <row r="18" customFormat="false" ht="13.8" hidden="false" customHeight="false" outlineLevel="0" collapsed="false">
      <c r="A18" s="1" t="s">
        <v>49</v>
      </c>
      <c r="B18" s="1" t="n">
        <v>2.5959</v>
      </c>
    </row>
    <row r="19" customFormat="false" ht="13.8" hidden="false" customHeight="false" outlineLevel="0" collapsed="false">
      <c r="A19" s="1" t="s">
        <v>50</v>
      </c>
      <c r="B19" s="1" t="n">
        <f aca="false">B18*48</f>
        <v>124.6032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2018-06-16T04:40:31Z</dcterms:created>
  <dc:creator>SANDEEP GHANTA</dc:creator>
  <dc:description/>
  <dc:language>en-US</dc:language>
  <cp:lastModifiedBy/>
  <dcterms:modified xsi:type="dcterms:W3CDTF">2018-06-30T18:26:50Z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