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13_ncr:1_{D13B9650-5C02-4AD3-9986-6AB30C0E884B}" xr6:coauthVersionLast="47" xr6:coauthVersionMax="47" xr10:uidLastSave="{00000000-0000-0000-0000-000000000000}"/>
  <bookViews>
    <workbookView xWindow="-108" yWindow="-108" windowWidth="23256" windowHeight="12456" activeTab="2" xr2:uid="{00000000-000D-0000-FFFF-FFFF00000000}"/>
  </bookViews>
  <sheets>
    <sheet name="PIVOT" sheetId="11" r:id="rId1"/>
    <sheet name="Sheet1" sheetId="1" r:id="rId2"/>
    <sheet name="DASHBOARD" sheetId="5" r:id="rId3"/>
  </sheets>
  <definedNames>
    <definedName name="Slicer_Airline">#N/A</definedName>
    <definedName name="Slicer_Booking_Method">#N/A</definedName>
    <definedName name="Slicer_Cabin_Class">#N/A</definedName>
    <definedName name="Slicer_Customer_Name">#N/A</definedName>
    <definedName name="Slicer_Season">#N/A</definedName>
  </definedNames>
  <calcPr calcId="191029"/>
  <pivotCaches>
    <pivotCache cacheId="3" r:id="rId4"/>
    <pivotCache cacheId="2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1" l="1"/>
  <c r="AF3" i="1" l="1"/>
  <c r="AE3" i="1" s="1"/>
  <c r="AF4" i="1"/>
  <c r="AE4" i="1" s="1"/>
  <c r="AF5" i="1"/>
  <c r="AE5" i="1" s="1"/>
  <c r="AF6" i="1"/>
  <c r="AE6" i="1" s="1"/>
  <c r="AF7" i="1"/>
  <c r="AE7" i="1" s="1"/>
  <c r="AF8" i="1"/>
  <c r="AE8" i="1" s="1"/>
  <c r="AF9" i="1"/>
  <c r="AE9" i="1" s="1"/>
  <c r="AF10" i="1"/>
  <c r="AE10" i="1" s="1"/>
  <c r="AF11" i="1"/>
  <c r="AE11" i="1" s="1"/>
  <c r="AF12" i="1"/>
  <c r="AE12" i="1" s="1"/>
  <c r="AF13" i="1"/>
  <c r="AE13" i="1" s="1"/>
  <c r="AF14" i="1"/>
  <c r="AE14" i="1" s="1"/>
  <c r="AF15" i="1"/>
  <c r="AE15" i="1" s="1"/>
  <c r="AF16" i="1"/>
  <c r="AE16" i="1" s="1"/>
  <c r="AF17" i="1"/>
  <c r="AE17" i="1" s="1"/>
  <c r="AF18" i="1"/>
  <c r="AE18" i="1" s="1"/>
  <c r="AF19" i="1"/>
  <c r="AE19" i="1" s="1"/>
  <c r="AF20" i="1"/>
  <c r="AE20" i="1" s="1"/>
  <c r="AF21" i="1"/>
  <c r="AE21" i="1" s="1"/>
  <c r="AF22" i="1"/>
  <c r="AE22" i="1" s="1"/>
  <c r="AF23" i="1"/>
  <c r="AE23" i="1" s="1"/>
  <c r="AF24" i="1"/>
  <c r="AE24" i="1" s="1"/>
  <c r="AF25" i="1"/>
  <c r="AE25" i="1" s="1"/>
  <c r="AF26" i="1"/>
  <c r="AE26" i="1" s="1"/>
  <c r="AF27" i="1"/>
  <c r="AE27" i="1" s="1"/>
  <c r="AF28" i="1"/>
  <c r="AE28" i="1" s="1"/>
  <c r="AF29" i="1"/>
  <c r="AE29" i="1" s="1"/>
  <c r="AF30" i="1"/>
  <c r="AE30" i="1" s="1"/>
  <c r="AF31" i="1"/>
  <c r="AE31" i="1" s="1"/>
  <c r="AF32" i="1"/>
  <c r="AE32" i="1" s="1"/>
  <c r="AF33" i="1"/>
  <c r="AE33" i="1" s="1"/>
  <c r="AF34" i="1"/>
  <c r="AE34" i="1" s="1"/>
  <c r="AF35" i="1"/>
  <c r="AE35" i="1" s="1"/>
  <c r="AF36" i="1"/>
  <c r="AE36" i="1" s="1"/>
  <c r="AF37" i="1"/>
  <c r="AE37" i="1" s="1"/>
  <c r="AF38" i="1"/>
  <c r="AE38" i="1" s="1"/>
  <c r="AF39" i="1"/>
  <c r="AE39" i="1" s="1"/>
  <c r="AF40" i="1"/>
  <c r="AE40" i="1" s="1"/>
  <c r="AF41" i="1"/>
  <c r="AE41" i="1" s="1"/>
  <c r="AF42" i="1"/>
  <c r="AE42" i="1" s="1"/>
  <c r="AF43" i="1"/>
  <c r="AE43" i="1" s="1"/>
  <c r="AF44" i="1"/>
  <c r="AE44" i="1" s="1"/>
  <c r="AF45" i="1"/>
  <c r="AE45" i="1" s="1"/>
  <c r="AF46" i="1"/>
  <c r="AE46" i="1" s="1"/>
  <c r="AF47" i="1"/>
  <c r="AE47" i="1" s="1"/>
  <c r="AF48" i="1"/>
  <c r="AE48" i="1" s="1"/>
  <c r="AF49" i="1"/>
  <c r="AE49" i="1" s="1"/>
  <c r="AF50" i="1"/>
  <c r="AE50" i="1" s="1"/>
  <c r="AF51" i="1"/>
  <c r="AE51" i="1" s="1"/>
  <c r="AF52" i="1"/>
  <c r="AE52" i="1" s="1"/>
  <c r="AF53" i="1"/>
  <c r="AE53" i="1" s="1"/>
  <c r="AF54" i="1"/>
  <c r="AE54" i="1" s="1"/>
  <c r="AF55" i="1"/>
  <c r="AE55" i="1" s="1"/>
  <c r="AF56" i="1"/>
  <c r="AE56" i="1" s="1"/>
  <c r="AF57" i="1"/>
  <c r="AE57" i="1" s="1"/>
  <c r="AF58" i="1"/>
  <c r="AE58" i="1" s="1"/>
  <c r="AF59" i="1"/>
  <c r="AE59" i="1" s="1"/>
  <c r="AF60" i="1"/>
  <c r="AE60" i="1" s="1"/>
  <c r="AF61" i="1"/>
  <c r="AE61" i="1" s="1"/>
  <c r="AF62" i="1"/>
  <c r="AE62" i="1" s="1"/>
  <c r="AF63" i="1"/>
  <c r="AE63" i="1" s="1"/>
  <c r="AF64" i="1"/>
  <c r="AE64" i="1" s="1"/>
  <c r="AF65" i="1"/>
  <c r="AE65" i="1" s="1"/>
  <c r="AF66" i="1"/>
  <c r="AE66" i="1" s="1"/>
  <c r="AF67" i="1"/>
  <c r="AE67" i="1" s="1"/>
  <c r="AF68" i="1"/>
  <c r="AE68" i="1" s="1"/>
  <c r="AF69" i="1"/>
  <c r="AE69" i="1" s="1"/>
  <c r="AF70" i="1"/>
  <c r="AE70" i="1" s="1"/>
  <c r="AF71" i="1"/>
  <c r="AE71" i="1" s="1"/>
  <c r="AF72" i="1"/>
  <c r="AE72" i="1" s="1"/>
  <c r="AF73" i="1"/>
  <c r="AE73" i="1" s="1"/>
  <c r="AF74" i="1"/>
  <c r="AE74" i="1" s="1"/>
  <c r="AF75" i="1"/>
  <c r="AE75" i="1" s="1"/>
  <c r="AF76" i="1"/>
  <c r="AE76" i="1" s="1"/>
  <c r="AF77" i="1"/>
  <c r="AE77" i="1" s="1"/>
  <c r="AF78" i="1"/>
  <c r="AE78" i="1" s="1"/>
  <c r="AF79" i="1"/>
  <c r="AE79" i="1" s="1"/>
  <c r="AF80" i="1"/>
  <c r="AE80" i="1" s="1"/>
  <c r="AF81" i="1"/>
  <c r="AE81" i="1" s="1"/>
  <c r="AF82" i="1"/>
  <c r="AE82" i="1" s="1"/>
  <c r="AF83" i="1"/>
  <c r="AE83" i="1" s="1"/>
  <c r="AF84" i="1"/>
  <c r="AE84" i="1" s="1"/>
  <c r="AF85" i="1"/>
  <c r="AE85" i="1" s="1"/>
  <c r="AF86" i="1"/>
  <c r="AE86" i="1" s="1"/>
  <c r="AF87" i="1"/>
  <c r="AE87" i="1" s="1"/>
  <c r="AF88" i="1"/>
  <c r="AE88" i="1" s="1"/>
  <c r="AF89" i="1"/>
  <c r="AE89" i="1" s="1"/>
  <c r="AF90" i="1"/>
  <c r="AE90" i="1" s="1"/>
  <c r="AF91" i="1"/>
  <c r="AE91" i="1" s="1"/>
  <c r="AF92" i="1"/>
  <c r="AE92" i="1" s="1"/>
  <c r="AF93" i="1"/>
  <c r="AE93" i="1" s="1"/>
  <c r="AF94" i="1"/>
  <c r="AE94" i="1" s="1"/>
  <c r="AF95" i="1"/>
  <c r="AE95" i="1" s="1"/>
  <c r="AF96" i="1"/>
  <c r="AE96" i="1" s="1"/>
  <c r="AF97" i="1"/>
  <c r="AE97" i="1" s="1"/>
  <c r="AF98" i="1"/>
  <c r="AE98" i="1" s="1"/>
  <c r="AF99" i="1"/>
  <c r="AE99" i="1" s="1"/>
  <c r="AF100" i="1"/>
  <c r="AE100" i="1" s="1"/>
  <c r="AF101" i="1"/>
  <c r="AE101" i="1" s="1"/>
  <c r="AF102" i="1"/>
  <c r="AE102" i="1" s="1"/>
  <c r="AF103" i="1"/>
  <c r="AE103" i="1" s="1"/>
  <c r="AF104" i="1"/>
  <c r="AE104" i="1" s="1"/>
  <c r="AF105" i="1"/>
  <c r="AE105" i="1" s="1"/>
  <c r="AF106" i="1"/>
  <c r="AE106" i="1" s="1"/>
  <c r="AF107" i="1"/>
  <c r="AE107" i="1" s="1"/>
  <c r="AF108" i="1"/>
  <c r="AE108" i="1" s="1"/>
  <c r="AF109" i="1"/>
  <c r="AE109" i="1" s="1"/>
  <c r="AF110" i="1"/>
  <c r="AE110" i="1" s="1"/>
  <c r="AF111" i="1"/>
  <c r="AE111" i="1" s="1"/>
  <c r="AF112" i="1"/>
  <c r="AE112" i="1" s="1"/>
  <c r="AF113" i="1"/>
  <c r="AE113" i="1" s="1"/>
  <c r="AF114" i="1"/>
  <c r="AE114" i="1" s="1"/>
  <c r="AF115" i="1"/>
  <c r="AE115" i="1" s="1"/>
  <c r="AF116" i="1"/>
  <c r="AE116" i="1" s="1"/>
  <c r="AF117" i="1"/>
  <c r="AE117" i="1" s="1"/>
  <c r="AF118" i="1"/>
  <c r="AE118" i="1" s="1"/>
  <c r="AF119" i="1"/>
  <c r="AE119" i="1" s="1"/>
  <c r="AF120" i="1"/>
  <c r="AE120" i="1" s="1"/>
  <c r="AF121" i="1"/>
  <c r="AE121" i="1" s="1"/>
  <c r="AF122" i="1"/>
  <c r="AE122" i="1" s="1"/>
  <c r="AF123" i="1"/>
  <c r="AE123" i="1" s="1"/>
  <c r="AF124" i="1"/>
  <c r="AE124" i="1" s="1"/>
  <c r="AF125" i="1"/>
  <c r="AE125" i="1" s="1"/>
  <c r="AF126" i="1"/>
  <c r="AE126" i="1" s="1"/>
  <c r="AF127" i="1"/>
  <c r="AE127" i="1" s="1"/>
  <c r="AF128" i="1"/>
  <c r="AE128" i="1" s="1"/>
  <c r="AF129" i="1"/>
  <c r="AE129" i="1" s="1"/>
  <c r="AF130" i="1"/>
  <c r="AE130" i="1" s="1"/>
  <c r="AF131" i="1"/>
  <c r="AE131" i="1" s="1"/>
  <c r="AF132" i="1"/>
  <c r="AE132" i="1" s="1"/>
  <c r="AF133" i="1"/>
  <c r="AE133" i="1" s="1"/>
  <c r="AF134" i="1"/>
  <c r="AE134" i="1" s="1"/>
  <c r="AF135" i="1"/>
  <c r="AE135" i="1" s="1"/>
  <c r="AF136" i="1"/>
  <c r="AE136" i="1" s="1"/>
  <c r="AF137" i="1"/>
  <c r="AE137" i="1" s="1"/>
  <c r="AF138" i="1"/>
  <c r="AE138" i="1" s="1"/>
  <c r="AF139" i="1"/>
  <c r="AE139" i="1" s="1"/>
  <c r="AF140" i="1"/>
  <c r="AE140" i="1" s="1"/>
  <c r="AF141" i="1"/>
  <c r="AE141" i="1" s="1"/>
  <c r="AF142" i="1"/>
  <c r="AE142" i="1" s="1"/>
  <c r="AF143" i="1"/>
  <c r="AE143" i="1" s="1"/>
  <c r="AF144" i="1"/>
  <c r="AE144" i="1" s="1"/>
  <c r="AF145" i="1"/>
  <c r="AE145" i="1" s="1"/>
  <c r="AF146" i="1"/>
  <c r="AE146" i="1" s="1"/>
  <c r="AF147" i="1"/>
  <c r="AE147" i="1" s="1"/>
  <c r="AF148" i="1"/>
  <c r="AE148" i="1" s="1"/>
  <c r="AF149" i="1"/>
  <c r="AE149" i="1" s="1"/>
  <c r="AF150" i="1"/>
  <c r="AE150" i="1" s="1"/>
  <c r="AF151" i="1"/>
  <c r="AE151" i="1" s="1"/>
  <c r="AF152" i="1"/>
  <c r="AE152" i="1" s="1"/>
  <c r="AF153" i="1"/>
  <c r="AE153" i="1" s="1"/>
  <c r="AF154" i="1"/>
  <c r="AE154" i="1" s="1"/>
  <c r="AF155" i="1"/>
  <c r="AE155" i="1" s="1"/>
  <c r="AF156" i="1"/>
  <c r="AE156" i="1" s="1"/>
  <c r="AF157" i="1"/>
  <c r="AE157" i="1" s="1"/>
  <c r="AF158" i="1"/>
  <c r="AE158" i="1" s="1"/>
  <c r="AF159" i="1"/>
  <c r="AE159" i="1" s="1"/>
  <c r="AF160" i="1"/>
  <c r="AE160" i="1" s="1"/>
  <c r="AF161" i="1"/>
  <c r="AE161" i="1" s="1"/>
  <c r="AF162" i="1"/>
  <c r="AE162" i="1" s="1"/>
  <c r="AF163" i="1"/>
  <c r="AE163" i="1" s="1"/>
  <c r="AF164" i="1"/>
  <c r="AE164" i="1" s="1"/>
  <c r="AF165" i="1"/>
  <c r="AE165" i="1" s="1"/>
  <c r="AF166" i="1"/>
  <c r="AE166" i="1" s="1"/>
  <c r="AF167" i="1"/>
  <c r="AE167" i="1" s="1"/>
  <c r="AF168" i="1"/>
  <c r="AE168" i="1" s="1"/>
  <c r="AF169" i="1"/>
  <c r="AE169" i="1" s="1"/>
  <c r="AF170" i="1"/>
  <c r="AE170" i="1" s="1"/>
  <c r="AF171" i="1"/>
  <c r="AE171" i="1" s="1"/>
  <c r="AF172" i="1"/>
  <c r="AE172" i="1" s="1"/>
  <c r="AF173" i="1"/>
  <c r="AE173" i="1" s="1"/>
  <c r="AF174" i="1"/>
  <c r="AE174" i="1" s="1"/>
  <c r="AF175" i="1"/>
  <c r="AE175" i="1" s="1"/>
  <c r="AF176" i="1"/>
  <c r="AE176" i="1" s="1"/>
  <c r="AF177" i="1"/>
  <c r="AE177" i="1" s="1"/>
  <c r="AF178" i="1"/>
  <c r="AE178" i="1" s="1"/>
  <c r="AF179" i="1"/>
  <c r="AE179" i="1" s="1"/>
  <c r="AF180" i="1"/>
  <c r="AE180" i="1" s="1"/>
  <c r="AF181" i="1"/>
  <c r="AE181" i="1" s="1"/>
  <c r="AF182" i="1"/>
  <c r="AE182" i="1" s="1"/>
  <c r="AF183" i="1"/>
  <c r="AE183" i="1" s="1"/>
  <c r="AF184" i="1"/>
  <c r="AE184" i="1" s="1"/>
  <c r="AF185" i="1"/>
  <c r="AE185" i="1" s="1"/>
  <c r="AF186" i="1"/>
  <c r="AE186" i="1" s="1"/>
  <c r="AF187" i="1"/>
  <c r="AE187" i="1" s="1"/>
  <c r="AF188" i="1"/>
  <c r="AE188" i="1" s="1"/>
  <c r="AF189" i="1"/>
  <c r="AE189" i="1" s="1"/>
  <c r="AF190" i="1"/>
  <c r="AE190" i="1" s="1"/>
  <c r="AF191" i="1"/>
  <c r="AE191" i="1" s="1"/>
  <c r="AF192" i="1"/>
  <c r="AE192" i="1" s="1"/>
  <c r="AF193" i="1"/>
  <c r="AE193" i="1" s="1"/>
  <c r="AF194" i="1"/>
  <c r="AE194" i="1" s="1"/>
  <c r="AF195" i="1"/>
  <c r="AE195" i="1" s="1"/>
  <c r="AF196" i="1"/>
  <c r="AE196" i="1" s="1"/>
  <c r="AF197" i="1"/>
  <c r="AE197" i="1" s="1"/>
  <c r="AF198" i="1"/>
  <c r="AE198" i="1" s="1"/>
  <c r="AF199" i="1"/>
  <c r="AE199" i="1" s="1"/>
  <c r="AF200" i="1"/>
  <c r="AE200" i="1" s="1"/>
  <c r="AF201" i="1"/>
  <c r="AE201" i="1" s="1"/>
  <c r="AF202" i="1"/>
  <c r="AE202" i="1" s="1"/>
  <c r="AF203" i="1"/>
  <c r="AE203" i="1" s="1"/>
  <c r="AF204" i="1"/>
  <c r="AE204" i="1" s="1"/>
  <c r="AF205" i="1"/>
  <c r="AE205" i="1" s="1"/>
  <c r="AF206" i="1"/>
  <c r="AE206" i="1" s="1"/>
  <c r="AF207" i="1"/>
  <c r="AE207" i="1" s="1"/>
  <c r="AF208" i="1"/>
  <c r="AE208" i="1" s="1"/>
  <c r="AF209" i="1"/>
  <c r="AE209" i="1" s="1"/>
  <c r="AF210" i="1"/>
  <c r="AE210" i="1" s="1"/>
  <c r="AF211" i="1"/>
  <c r="AE211" i="1" s="1"/>
  <c r="AF212" i="1"/>
  <c r="AE212" i="1" s="1"/>
  <c r="AF213" i="1"/>
  <c r="AE213" i="1" s="1"/>
  <c r="AF214" i="1"/>
  <c r="AE214" i="1" s="1"/>
  <c r="AF215" i="1"/>
  <c r="AE215" i="1" s="1"/>
  <c r="AF216" i="1"/>
  <c r="AE216" i="1" s="1"/>
  <c r="AF217" i="1"/>
  <c r="AE217" i="1" s="1"/>
  <c r="AF218" i="1"/>
  <c r="AE218" i="1" s="1"/>
  <c r="AF219" i="1"/>
  <c r="AE219" i="1" s="1"/>
  <c r="AF220" i="1"/>
  <c r="AE220" i="1" s="1"/>
  <c r="AF221" i="1"/>
  <c r="AE221" i="1" s="1"/>
  <c r="AF222" i="1"/>
  <c r="AE222" i="1" s="1"/>
  <c r="AF223" i="1"/>
  <c r="AE223" i="1" s="1"/>
  <c r="AF224" i="1"/>
  <c r="AE224" i="1" s="1"/>
  <c r="AF225" i="1"/>
  <c r="AE225" i="1" s="1"/>
  <c r="AF226" i="1"/>
  <c r="AE226" i="1" s="1"/>
  <c r="AF227" i="1"/>
  <c r="AE227" i="1" s="1"/>
  <c r="AF228" i="1"/>
  <c r="AE228" i="1" s="1"/>
  <c r="AF229" i="1"/>
  <c r="AE229" i="1" s="1"/>
  <c r="AF230" i="1"/>
  <c r="AE230" i="1" s="1"/>
  <c r="AF231" i="1"/>
  <c r="AE231" i="1" s="1"/>
  <c r="AF232" i="1"/>
  <c r="AE232" i="1" s="1"/>
  <c r="AF233" i="1"/>
  <c r="AE233" i="1" s="1"/>
  <c r="AF234" i="1"/>
  <c r="AE234" i="1" s="1"/>
  <c r="AF235" i="1"/>
  <c r="AE235" i="1" s="1"/>
  <c r="AF236" i="1"/>
  <c r="AE236" i="1" s="1"/>
  <c r="AF237" i="1"/>
  <c r="AE237" i="1" s="1"/>
  <c r="AF238" i="1"/>
  <c r="AE238" i="1" s="1"/>
  <c r="AF239" i="1"/>
  <c r="AE239" i="1" s="1"/>
  <c r="AF240" i="1"/>
  <c r="AE240" i="1" s="1"/>
  <c r="AF241" i="1"/>
  <c r="AE241" i="1" s="1"/>
  <c r="AF242" i="1"/>
  <c r="AE242" i="1" s="1"/>
  <c r="AF243" i="1"/>
  <c r="AE243" i="1" s="1"/>
  <c r="AF244" i="1"/>
  <c r="AE244" i="1" s="1"/>
  <c r="AF245" i="1"/>
  <c r="AE245" i="1" s="1"/>
  <c r="AF246" i="1"/>
  <c r="AE246" i="1" s="1"/>
  <c r="AF247" i="1"/>
  <c r="AE247" i="1" s="1"/>
  <c r="AF248" i="1"/>
  <c r="AE248" i="1" s="1"/>
  <c r="AF249" i="1"/>
  <c r="AE249" i="1" s="1"/>
  <c r="AF250" i="1"/>
  <c r="AE250" i="1" s="1"/>
  <c r="AF251" i="1"/>
  <c r="AE251" i="1" s="1"/>
  <c r="AF252" i="1"/>
  <c r="AE252" i="1" s="1"/>
  <c r="AF253" i="1"/>
  <c r="AE253" i="1" s="1"/>
  <c r="AF254" i="1"/>
  <c r="AE254" i="1" s="1"/>
  <c r="AF255" i="1"/>
  <c r="AE255" i="1" s="1"/>
  <c r="AF256" i="1"/>
  <c r="AE256" i="1" s="1"/>
  <c r="AF257" i="1"/>
  <c r="AE257" i="1" s="1"/>
  <c r="AF258" i="1"/>
  <c r="AE258" i="1" s="1"/>
  <c r="AF259" i="1"/>
  <c r="AE259" i="1" s="1"/>
  <c r="AF260" i="1"/>
  <c r="AE260" i="1" s="1"/>
  <c r="AF261" i="1"/>
  <c r="AE261" i="1" s="1"/>
  <c r="AF262" i="1"/>
  <c r="AE262" i="1" s="1"/>
  <c r="AF263" i="1"/>
  <c r="AE263" i="1" s="1"/>
  <c r="AF264" i="1"/>
  <c r="AE264" i="1" s="1"/>
  <c r="AF265" i="1"/>
  <c r="AE265" i="1" s="1"/>
  <c r="AF266" i="1"/>
  <c r="AE266" i="1" s="1"/>
  <c r="AF267" i="1"/>
  <c r="AE267" i="1" s="1"/>
  <c r="AF268" i="1"/>
  <c r="AE268" i="1" s="1"/>
  <c r="AF269" i="1"/>
  <c r="AE269" i="1" s="1"/>
  <c r="AF270" i="1"/>
  <c r="AE270" i="1" s="1"/>
  <c r="AF271" i="1"/>
  <c r="AE271" i="1" s="1"/>
  <c r="AF272" i="1"/>
  <c r="AE272" i="1" s="1"/>
  <c r="AF273" i="1"/>
  <c r="AE273" i="1" s="1"/>
  <c r="AF274" i="1"/>
  <c r="AE274" i="1" s="1"/>
  <c r="AF275" i="1"/>
  <c r="AE275" i="1" s="1"/>
  <c r="AF276" i="1"/>
  <c r="AE276" i="1" s="1"/>
  <c r="AF277" i="1"/>
  <c r="AE277" i="1" s="1"/>
  <c r="AF278" i="1"/>
  <c r="AE278" i="1" s="1"/>
  <c r="AF279" i="1"/>
  <c r="AE279" i="1" s="1"/>
  <c r="AF280" i="1"/>
  <c r="AE280" i="1" s="1"/>
  <c r="AF281" i="1"/>
  <c r="AE281" i="1" s="1"/>
  <c r="AF282" i="1"/>
  <c r="AE282" i="1" s="1"/>
  <c r="AF283" i="1"/>
  <c r="AE283" i="1" s="1"/>
  <c r="AF284" i="1"/>
  <c r="AE284" i="1" s="1"/>
  <c r="AF285" i="1"/>
  <c r="AE285" i="1" s="1"/>
  <c r="AF286" i="1"/>
  <c r="AE286" i="1" s="1"/>
  <c r="AF287" i="1"/>
  <c r="AE287" i="1" s="1"/>
  <c r="AF288" i="1"/>
  <c r="AE288" i="1" s="1"/>
  <c r="AF289" i="1"/>
  <c r="AE289" i="1" s="1"/>
  <c r="AF290" i="1"/>
  <c r="AE290" i="1" s="1"/>
  <c r="AF291" i="1"/>
  <c r="AE291" i="1" s="1"/>
  <c r="AF292" i="1"/>
  <c r="AE292" i="1" s="1"/>
  <c r="AF293" i="1"/>
  <c r="AE293" i="1" s="1"/>
  <c r="AF294" i="1"/>
  <c r="AE294" i="1" s="1"/>
  <c r="AF295" i="1"/>
  <c r="AE295" i="1" s="1"/>
  <c r="AF296" i="1"/>
  <c r="AE296" i="1" s="1"/>
  <c r="AF297" i="1"/>
  <c r="AE297" i="1" s="1"/>
  <c r="AF298" i="1"/>
  <c r="AE298" i="1" s="1"/>
  <c r="AF299" i="1"/>
  <c r="AE299" i="1" s="1"/>
  <c r="AF300" i="1"/>
  <c r="AE300" i="1" s="1"/>
  <c r="AF301" i="1"/>
  <c r="AE301" i="1" s="1"/>
  <c r="AF302" i="1"/>
  <c r="AE302" i="1" s="1"/>
  <c r="AF303" i="1"/>
  <c r="AE303" i="1" s="1"/>
  <c r="AF304" i="1"/>
  <c r="AE304" i="1" s="1"/>
  <c r="AF305" i="1"/>
  <c r="AE305" i="1" s="1"/>
  <c r="AF306" i="1"/>
  <c r="AE306" i="1" s="1"/>
  <c r="AF307" i="1"/>
  <c r="AE307" i="1" s="1"/>
  <c r="AF308" i="1"/>
  <c r="AE308" i="1" s="1"/>
  <c r="AF309" i="1"/>
  <c r="AE309" i="1" s="1"/>
  <c r="AF310" i="1"/>
  <c r="AE310" i="1" s="1"/>
  <c r="AF311" i="1"/>
  <c r="AE311" i="1" s="1"/>
  <c r="AF312" i="1"/>
  <c r="AE312" i="1" s="1"/>
  <c r="AF313" i="1"/>
  <c r="AE313" i="1" s="1"/>
  <c r="AF314" i="1"/>
  <c r="AE314" i="1" s="1"/>
  <c r="AF315" i="1"/>
  <c r="AE315" i="1" s="1"/>
  <c r="AF316" i="1"/>
  <c r="AE316" i="1" s="1"/>
  <c r="AF317" i="1"/>
  <c r="AE317" i="1" s="1"/>
  <c r="AF318" i="1"/>
  <c r="AE318" i="1" s="1"/>
  <c r="AF319" i="1"/>
  <c r="AE319" i="1" s="1"/>
  <c r="AF320" i="1"/>
  <c r="AE320" i="1" s="1"/>
  <c r="AF321" i="1"/>
  <c r="AE321" i="1" s="1"/>
  <c r="AF322" i="1"/>
  <c r="AE322" i="1" s="1"/>
  <c r="AF323" i="1"/>
  <c r="AE323" i="1" s="1"/>
  <c r="AF324" i="1"/>
  <c r="AE324" i="1" s="1"/>
  <c r="AF325" i="1"/>
  <c r="AE325" i="1" s="1"/>
  <c r="AF326" i="1"/>
  <c r="AE326" i="1" s="1"/>
  <c r="AF327" i="1"/>
  <c r="AE327" i="1" s="1"/>
  <c r="AF328" i="1"/>
  <c r="AE328" i="1" s="1"/>
  <c r="AF329" i="1"/>
  <c r="AE329" i="1" s="1"/>
  <c r="AF330" i="1"/>
  <c r="AE330" i="1" s="1"/>
  <c r="AF331" i="1"/>
  <c r="AE331" i="1" s="1"/>
  <c r="AF332" i="1"/>
  <c r="AE332" i="1" s="1"/>
  <c r="AF333" i="1"/>
  <c r="AE333" i="1" s="1"/>
  <c r="AF334" i="1"/>
  <c r="AE334" i="1" s="1"/>
  <c r="AF335" i="1"/>
  <c r="AE335" i="1" s="1"/>
  <c r="AF336" i="1"/>
  <c r="AE336" i="1" s="1"/>
  <c r="AF337" i="1"/>
  <c r="AE337" i="1" s="1"/>
  <c r="AF338" i="1"/>
  <c r="AE338" i="1" s="1"/>
  <c r="AF339" i="1"/>
  <c r="AE339" i="1" s="1"/>
  <c r="AF340" i="1"/>
  <c r="AE340" i="1" s="1"/>
  <c r="AF341" i="1"/>
  <c r="AE341" i="1" s="1"/>
  <c r="AF342" i="1"/>
  <c r="AE342" i="1" s="1"/>
  <c r="AF343" i="1"/>
  <c r="AE343" i="1" s="1"/>
  <c r="AF344" i="1"/>
  <c r="AE344" i="1" s="1"/>
  <c r="AF345" i="1"/>
  <c r="AE345" i="1" s="1"/>
  <c r="AF346" i="1"/>
  <c r="AE346" i="1" s="1"/>
  <c r="AF347" i="1"/>
  <c r="AE347" i="1" s="1"/>
  <c r="AF348" i="1"/>
  <c r="AE348" i="1" s="1"/>
  <c r="AF349" i="1"/>
  <c r="AE349" i="1" s="1"/>
  <c r="AF350" i="1"/>
  <c r="AE350" i="1" s="1"/>
  <c r="AF351" i="1"/>
  <c r="AE351" i="1" s="1"/>
  <c r="AF352" i="1"/>
  <c r="AE352" i="1" s="1"/>
  <c r="AF353" i="1"/>
  <c r="AE353" i="1" s="1"/>
  <c r="AF354" i="1"/>
  <c r="AE354" i="1" s="1"/>
  <c r="AF355" i="1"/>
  <c r="AE355" i="1" s="1"/>
  <c r="AF356" i="1"/>
  <c r="AE356" i="1" s="1"/>
  <c r="AF357" i="1"/>
  <c r="AE357" i="1" s="1"/>
  <c r="AF358" i="1"/>
  <c r="AE358" i="1" s="1"/>
  <c r="AF359" i="1"/>
  <c r="AE359" i="1" s="1"/>
  <c r="AF360" i="1"/>
  <c r="AE360" i="1" s="1"/>
  <c r="AF361" i="1"/>
  <c r="AE361" i="1" s="1"/>
  <c r="AF362" i="1"/>
  <c r="AE362" i="1" s="1"/>
  <c r="AF363" i="1"/>
  <c r="AE363" i="1" s="1"/>
  <c r="AF364" i="1"/>
  <c r="AE364" i="1" s="1"/>
  <c r="AF365" i="1"/>
  <c r="AE365" i="1" s="1"/>
  <c r="AF366" i="1"/>
  <c r="AE366" i="1" s="1"/>
  <c r="AF367" i="1"/>
  <c r="AE367" i="1" s="1"/>
  <c r="AF368" i="1"/>
  <c r="AE368" i="1" s="1"/>
  <c r="AF369" i="1"/>
  <c r="AE369" i="1" s="1"/>
  <c r="AF370" i="1"/>
  <c r="AE370" i="1" s="1"/>
  <c r="AF371" i="1"/>
  <c r="AE371" i="1" s="1"/>
  <c r="AF372" i="1"/>
  <c r="AE372" i="1" s="1"/>
  <c r="AF373" i="1"/>
  <c r="AE373" i="1" s="1"/>
  <c r="AF374" i="1"/>
  <c r="AE374" i="1" s="1"/>
  <c r="AF375" i="1"/>
  <c r="AE375" i="1" s="1"/>
  <c r="AF376" i="1"/>
  <c r="AE376" i="1" s="1"/>
  <c r="AF377" i="1"/>
  <c r="AE377" i="1" s="1"/>
  <c r="AF378" i="1"/>
  <c r="AE378" i="1" s="1"/>
  <c r="AF379" i="1"/>
  <c r="AE379" i="1" s="1"/>
  <c r="AF380" i="1"/>
  <c r="AE380" i="1" s="1"/>
  <c r="AF381" i="1"/>
  <c r="AE381" i="1" s="1"/>
  <c r="AF382" i="1"/>
  <c r="AE382" i="1" s="1"/>
  <c r="AF383" i="1"/>
  <c r="AE383" i="1" s="1"/>
  <c r="AF384" i="1"/>
  <c r="AE384" i="1" s="1"/>
  <c r="AF385" i="1"/>
  <c r="AE385" i="1" s="1"/>
  <c r="AF386" i="1"/>
  <c r="AE386" i="1" s="1"/>
  <c r="AF387" i="1"/>
  <c r="AE387" i="1" s="1"/>
  <c r="AF388" i="1"/>
  <c r="AE388" i="1" s="1"/>
  <c r="AF389" i="1"/>
  <c r="AE389" i="1" s="1"/>
  <c r="AF390" i="1"/>
  <c r="AE390" i="1" s="1"/>
  <c r="AF391" i="1"/>
  <c r="AE391" i="1" s="1"/>
  <c r="AF392" i="1"/>
  <c r="AE392" i="1" s="1"/>
  <c r="AF393" i="1"/>
  <c r="AE393" i="1" s="1"/>
  <c r="AF394" i="1"/>
  <c r="AE394" i="1" s="1"/>
  <c r="AF395" i="1"/>
  <c r="AE395" i="1" s="1"/>
  <c r="AF396" i="1"/>
  <c r="AE396" i="1" s="1"/>
  <c r="AF397" i="1"/>
  <c r="AE397" i="1" s="1"/>
  <c r="AF398" i="1"/>
  <c r="AE398" i="1" s="1"/>
  <c r="AF399" i="1"/>
  <c r="AE399" i="1" s="1"/>
  <c r="AF400" i="1"/>
  <c r="AE400" i="1" s="1"/>
  <c r="AF401" i="1"/>
  <c r="AE401" i="1" s="1"/>
  <c r="AF402" i="1"/>
  <c r="AE402" i="1" s="1"/>
  <c r="AF403" i="1"/>
  <c r="AE403" i="1" s="1"/>
  <c r="AF404" i="1"/>
  <c r="AE404" i="1" s="1"/>
  <c r="AF405" i="1"/>
  <c r="AE405" i="1" s="1"/>
  <c r="AF406" i="1"/>
  <c r="AE406" i="1" s="1"/>
  <c r="AF407" i="1"/>
  <c r="AE407" i="1" s="1"/>
  <c r="AF408" i="1"/>
  <c r="AE408" i="1" s="1"/>
  <c r="AF409" i="1"/>
  <c r="AE409" i="1" s="1"/>
  <c r="AF410" i="1"/>
  <c r="AE410" i="1" s="1"/>
  <c r="AF411" i="1"/>
  <c r="AE411" i="1" s="1"/>
  <c r="AF412" i="1"/>
  <c r="AE412" i="1" s="1"/>
  <c r="AF413" i="1"/>
  <c r="AE413" i="1" s="1"/>
  <c r="AF414" i="1"/>
  <c r="AE414" i="1" s="1"/>
  <c r="AF415" i="1"/>
  <c r="AE415" i="1" s="1"/>
  <c r="AF416" i="1"/>
  <c r="AE416" i="1" s="1"/>
  <c r="AF417" i="1"/>
  <c r="AE417" i="1" s="1"/>
  <c r="AF418" i="1"/>
  <c r="AE418" i="1" s="1"/>
  <c r="AF419" i="1"/>
  <c r="AE419" i="1" s="1"/>
  <c r="AF420" i="1"/>
  <c r="AE420" i="1" s="1"/>
  <c r="AF421" i="1"/>
  <c r="AE421" i="1" s="1"/>
  <c r="AF422" i="1"/>
  <c r="AE422" i="1" s="1"/>
  <c r="AF423" i="1"/>
  <c r="AE423" i="1" s="1"/>
  <c r="AF424" i="1"/>
  <c r="AE424" i="1" s="1"/>
  <c r="AF425" i="1"/>
  <c r="AE425" i="1" s="1"/>
  <c r="AF426" i="1"/>
  <c r="AE426" i="1" s="1"/>
  <c r="AF427" i="1"/>
  <c r="AE427" i="1" s="1"/>
  <c r="AF428" i="1"/>
  <c r="AE428" i="1" s="1"/>
  <c r="AF429" i="1"/>
  <c r="AE429" i="1" s="1"/>
  <c r="AF430" i="1"/>
  <c r="AE430" i="1" s="1"/>
  <c r="AF431" i="1"/>
  <c r="AE431" i="1" s="1"/>
  <c r="AF432" i="1"/>
  <c r="AE432" i="1" s="1"/>
  <c r="AF433" i="1"/>
  <c r="AE433" i="1" s="1"/>
  <c r="AF434" i="1"/>
  <c r="AE434" i="1" s="1"/>
  <c r="AF435" i="1"/>
  <c r="AE435" i="1" s="1"/>
  <c r="AF436" i="1"/>
  <c r="AE436" i="1" s="1"/>
  <c r="AF437" i="1"/>
  <c r="AE437" i="1" s="1"/>
  <c r="AF438" i="1"/>
  <c r="AE438" i="1" s="1"/>
  <c r="AF439" i="1"/>
  <c r="AE439" i="1" s="1"/>
  <c r="AF440" i="1"/>
  <c r="AE440" i="1" s="1"/>
  <c r="AF441" i="1"/>
  <c r="AE441" i="1" s="1"/>
  <c r="AF442" i="1"/>
  <c r="AE442" i="1" s="1"/>
  <c r="AF443" i="1"/>
  <c r="AE443" i="1" s="1"/>
  <c r="AF444" i="1"/>
  <c r="AE444" i="1" s="1"/>
  <c r="AF445" i="1"/>
  <c r="AE445" i="1" s="1"/>
  <c r="AF446" i="1"/>
  <c r="AE446" i="1" s="1"/>
  <c r="AF447" i="1"/>
  <c r="AE447" i="1" s="1"/>
  <c r="AF448" i="1"/>
  <c r="AE448" i="1" s="1"/>
  <c r="AF449" i="1"/>
  <c r="AE449" i="1" s="1"/>
  <c r="AF450" i="1"/>
  <c r="AE450" i="1" s="1"/>
  <c r="AF451" i="1"/>
  <c r="AE451" i="1" s="1"/>
  <c r="AF452" i="1"/>
  <c r="AE452" i="1" s="1"/>
  <c r="AF453" i="1"/>
  <c r="AE453" i="1" s="1"/>
  <c r="AF454" i="1"/>
  <c r="AE454" i="1" s="1"/>
  <c r="AF455" i="1"/>
  <c r="AE455" i="1" s="1"/>
  <c r="AF456" i="1"/>
  <c r="AE456" i="1" s="1"/>
  <c r="AF457" i="1"/>
  <c r="AE457" i="1" s="1"/>
  <c r="AF458" i="1"/>
  <c r="AE458" i="1" s="1"/>
  <c r="AF459" i="1"/>
  <c r="AE459" i="1" s="1"/>
  <c r="AF460" i="1"/>
  <c r="AE460" i="1" s="1"/>
  <c r="AF461" i="1"/>
  <c r="AE461" i="1" s="1"/>
  <c r="AF462" i="1"/>
  <c r="AE462" i="1" s="1"/>
  <c r="AF463" i="1"/>
  <c r="AE463" i="1" s="1"/>
  <c r="AF464" i="1"/>
  <c r="AE464" i="1" s="1"/>
  <c r="AF465" i="1"/>
  <c r="AE465" i="1" s="1"/>
  <c r="AF466" i="1"/>
  <c r="AE466" i="1" s="1"/>
  <c r="AF467" i="1"/>
  <c r="AE467" i="1" s="1"/>
  <c r="AF468" i="1"/>
  <c r="AE468" i="1" s="1"/>
  <c r="AF469" i="1"/>
  <c r="AE469" i="1" s="1"/>
  <c r="AF470" i="1"/>
  <c r="AE470" i="1" s="1"/>
  <c r="AF471" i="1"/>
  <c r="AE471" i="1" s="1"/>
  <c r="AF472" i="1"/>
  <c r="AE472" i="1" s="1"/>
  <c r="AF473" i="1"/>
  <c r="AE473" i="1" s="1"/>
  <c r="AF474" i="1"/>
  <c r="AE474" i="1" s="1"/>
  <c r="AF475" i="1"/>
  <c r="AE475" i="1" s="1"/>
  <c r="AF476" i="1"/>
  <c r="AE476" i="1" s="1"/>
  <c r="AF477" i="1"/>
  <c r="AE477" i="1" s="1"/>
  <c r="AF478" i="1"/>
  <c r="AE478" i="1" s="1"/>
  <c r="AF479" i="1"/>
  <c r="AE479" i="1" s="1"/>
  <c r="AF480" i="1"/>
  <c r="AE480" i="1" s="1"/>
  <c r="AF481" i="1"/>
  <c r="AE481" i="1" s="1"/>
  <c r="AF482" i="1"/>
  <c r="AE482" i="1" s="1"/>
  <c r="AF483" i="1"/>
  <c r="AE483" i="1" s="1"/>
  <c r="AF484" i="1"/>
  <c r="AE484" i="1" s="1"/>
  <c r="AF485" i="1"/>
  <c r="AE485" i="1" s="1"/>
  <c r="AF486" i="1"/>
  <c r="AE486" i="1" s="1"/>
  <c r="AF487" i="1"/>
  <c r="AE487" i="1" s="1"/>
  <c r="AF488" i="1"/>
  <c r="AE488" i="1" s="1"/>
  <c r="AF489" i="1"/>
  <c r="AE489" i="1" s="1"/>
  <c r="AF490" i="1"/>
  <c r="AE490" i="1" s="1"/>
  <c r="AF491" i="1"/>
  <c r="AE491" i="1" s="1"/>
  <c r="AF492" i="1"/>
  <c r="AE492" i="1" s="1"/>
  <c r="AF493" i="1"/>
  <c r="AE493" i="1" s="1"/>
  <c r="AF494" i="1"/>
  <c r="AE494" i="1" s="1"/>
  <c r="AF495" i="1"/>
  <c r="AE495" i="1" s="1"/>
  <c r="AF496" i="1"/>
  <c r="AE496" i="1" s="1"/>
  <c r="AF497" i="1"/>
  <c r="AE497" i="1" s="1"/>
  <c r="AF498" i="1"/>
  <c r="AE498" i="1" s="1"/>
  <c r="AF499" i="1"/>
  <c r="AE499" i="1" s="1"/>
  <c r="AF500" i="1"/>
  <c r="AE500" i="1" s="1"/>
  <c r="AF501" i="1"/>
  <c r="AE501" i="1" s="1"/>
  <c r="AF2" i="1"/>
  <c r="AE2" i="1" s="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C15" i="11"/>
  <c r="B48" i="11"/>
  <c r="Z98" i="1" l="1"/>
  <c r="Z402" i="1"/>
  <c r="Z444" i="1"/>
  <c r="Z51" i="1"/>
  <c r="Z309" i="1"/>
  <c r="Z315" i="1"/>
  <c r="Z25" i="1"/>
  <c r="Z31" i="1"/>
  <c r="Z86" i="1"/>
  <c r="Z29" i="1"/>
  <c r="Z363" i="1"/>
  <c r="Z219" i="1"/>
  <c r="Z279" i="1"/>
  <c r="Z495" i="1"/>
  <c r="Z183" i="1"/>
  <c r="Z376" i="1"/>
  <c r="Z340" i="1"/>
  <c r="Z254" i="1"/>
  <c r="Z205" i="1"/>
  <c r="Z386" i="1"/>
  <c r="Z397" i="1"/>
  <c r="Z307" i="1"/>
  <c r="Z2" i="1"/>
  <c r="Z374" i="1"/>
  <c r="Z194" i="1"/>
  <c r="Z417" i="1"/>
  <c r="Z21" i="1"/>
  <c r="Z464" i="1"/>
  <c r="Z275" i="1"/>
  <c r="Z202" i="1"/>
  <c r="Z112" i="1"/>
  <c r="Z5" i="1"/>
  <c r="Z270" i="1"/>
  <c r="Z99" i="1"/>
  <c r="Z144" i="1"/>
  <c r="Z420" i="1"/>
  <c r="Z285" i="1"/>
  <c r="Z478" i="1"/>
  <c r="Z100" i="1"/>
  <c r="Z283" i="1"/>
  <c r="Z185" i="1"/>
  <c r="Z37" i="1"/>
  <c r="Z242" i="1"/>
  <c r="Z50" i="1"/>
  <c r="Z500" i="1"/>
  <c r="Z246" i="1"/>
  <c r="Z210" i="1"/>
  <c r="Z67" i="1"/>
  <c r="Z97" i="1"/>
  <c r="Z267" i="1"/>
  <c r="Z149" i="1"/>
  <c r="Z208" i="1"/>
  <c r="Z308" i="1"/>
  <c r="Z180" i="1"/>
  <c r="Z163" i="1"/>
  <c r="Z89" i="1"/>
  <c r="Z79" i="1"/>
  <c r="Z286" i="1"/>
  <c r="Z457" i="1"/>
  <c r="Z360" i="1"/>
  <c r="Z216" i="1"/>
  <c r="Z324" i="1"/>
  <c r="Z455" i="1"/>
  <c r="Z164" i="1"/>
  <c r="Z448" i="1"/>
  <c r="Z223" i="1"/>
  <c r="Z499" i="1"/>
  <c r="Z83" i="1"/>
  <c r="Z38" i="1"/>
  <c r="Z108" i="1"/>
  <c r="Z247" i="1"/>
  <c r="Z152" i="1"/>
  <c r="Z130" i="1"/>
  <c r="Z494" i="1"/>
  <c r="Z468" i="1"/>
  <c r="Z289" i="1"/>
  <c r="Z162" i="1"/>
  <c r="Z170" i="1"/>
  <c r="Z30" i="1"/>
  <c r="Z352" i="1"/>
  <c r="Z466" i="1"/>
  <c r="Z290" i="1"/>
  <c r="Z201" i="1"/>
  <c r="Z445" i="1"/>
  <c r="Z325" i="1"/>
  <c r="Z204" i="1"/>
  <c r="Z388" i="1"/>
  <c r="Z429" i="1"/>
  <c r="Z303" i="1"/>
  <c r="Z312" i="1"/>
  <c r="Z351" i="1"/>
  <c r="Z258" i="1"/>
  <c r="Z436" i="1"/>
  <c r="Z449" i="1"/>
  <c r="Z239" i="1"/>
  <c r="Z273" i="1"/>
  <c r="Z336" i="1"/>
  <c r="Z405" i="1"/>
  <c r="Z269" i="1"/>
  <c r="Z146" i="1"/>
  <c r="Z401" i="1"/>
  <c r="Z484" i="1"/>
  <c r="Z54" i="1"/>
  <c r="Z68" i="1"/>
  <c r="Z167" i="1"/>
  <c r="Z250" i="1"/>
  <c r="Z414" i="1"/>
  <c r="Z53" i="1"/>
  <c r="Z268" i="1"/>
  <c r="Z155" i="1"/>
  <c r="Z487" i="1"/>
  <c r="Z42" i="1"/>
  <c r="Z281" i="1"/>
  <c r="Z80" i="1"/>
  <c r="Z252" i="1"/>
  <c r="Z287" i="1"/>
  <c r="Z296" i="1"/>
  <c r="Z193" i="1"/>
  <c r="Z410" i="1"/>
  <c r="Z56" i="1"/>
  <c r="Z433" i="1"/>
  <c r="Z329" i="1"/>
  <c r="Z40" i="1"/>
  <c r="Z138" i="1"/>
  <c r="Z406" i="1"/>
  <c r="Z368" i="1"/>
  <c r="Z423" i="1"/>
  <c r="Z424" i="1"/>
  <c r="Z314" i="1"/>
  <c r="Z319" i="1"/>
  <c r="Z93" i="1"/>
  <c r="Z182" i="1"/>
  <c r="Z364" i="1"/>
  <c r="Z437" i="1"/>
  <c r="Z382" i="1"/>
  <c r="Z333" i="1"/>
  <c r="Z23" i="1"/>
  <c r="Z71" i="1"/>
  <c r="Z172" i="1"/>
  <c r="Z59" i="1"/>
  <c r="Z408" i="1"/>
  <c r="Z245" i="1"/>
  <c r="Z119" i="1"/>
  <c r="Z356" i="1"/>
  <c r="Z206" i="1"/>
  <c r="Z47" i="1"/>
  <c r="Z81" i="1"/>
  <c r="Z190" i="1"/>
  <c r="Z262" i="1"/>
  <c r="Z274" i="1"/>
  <c r="Z126" i="1"/>
  <c r="Z481" i="1"/>
  <c r="Z18" i="1"/>
  <c r="Z450" i="1"/>
  <c r="Z293" i="1"/>
  <c r="Z248" i="1"/>
  <c r="Z476" i="1"/>
  <c r="Z158" i="1"/>
  <c r="Z61" i="1"/>
  <c r="Z366" i="1"/>
  <c r="Z55" i="1"/>
  <c r="Z159" i="1"/>
  <c r="Z73" i="1"/>
  <c r="Z124" i="1"/>
  <c r="Z114" i="1"/>
  <c r="Z178" i="1"/>
  <c r="Z353" i="1"/>
  <c r="Z265" i="1"/>
  <c r="Z33" i="1"/>
  <c r="Z422" i="1"/>
  <c r="Z197" i="1"/>
  <c r="Z57" i="1"/>
  <c r="Z116" i="1"/>
  <c r="Z169" i="1"/>
  <c r="Z13" i="1"/>
  <c r="Z224" i="1"/>
  <c r="Z259" i="1"/>
  <c r="Z280" i="1"/>
  <c r="Z41" i="1"/>
  <c r="Z82" i="1"/>
  <c r="Z166" i="1"/>
  <c r="Z115" i="1"/>
  <c r="Z342" i="1"/>
  <c r="Z372" i="1"/>
  <c r="Z117" i="1"/>
  <c r="Z184" i="1"/>
  <c r="Z161" i="1"/>
  <c r="Z497" i="1"/>
  <c r="Z137" i="1"/>
  <c r="Z301" i="1"/>
  <c r="Z222" i="1"/>
  <c r="Z17" i="1"/>
  <c r="Z404" i="1"/>
  <c r="Z400" i="1"/>
  <c r="Z411" i="1"/>
  <c r="Z306" i="1"/>
  <c r="Z240" i="1"/>
  <c r="Z298" i="1"/>
  <c r="Z243" i="1"/>
  <c r="Z72" i="1"/>
  <c r="Z24" i="1"/>
  <c r="Z288" i="1"/>
  <c r="Z365" i="1"/>
  <c r="Z295" i="1"/>
  <c r="Z150" i="1"/>
  <c r="Z409" i="1"/>
  <c r="Z133" i="1"/>
  <c r="Z425" i="1"/>
  <c r="Z229" i="1"/>
  <c r="Z136" i="1"/>
  <c r="Z131" i="1"/>
  <c r="Z369" i="1"/>
  <c r="Z378" i="1"/>
  <c r="Z49" i="1"/>
  <c r="Z456" i="1"/>
  <c r="Z132" i="1"/>
  <c r="Z486" i="1"/>
  <c r="Z19" i="1"/>
  <c r="Z123" i="1"/>
  <c r="Z496" i="1"/>
  <c r="Z45" i="1"/>
  <c r="Z253" i="1"/>
  <c r="Z377" i="1"/>
  <c r="Z467" i="1"/>
  <c r="Z465" i="1"/>
  <c r="Z355" i="1"/>
  <c r="Z488" i="1"/>
  <c r="Z60" i="1"/>
  <c r="Z473" i="1"/>
  <c r="Z361" i="1"/>
  <c r="Z345" i="1"/>
  <c r="Z394" i="1"/>
  <c r="Z294" i="1"/>
  <c r="Z165" i="1"/>
  <c r="Z157" i="1"/>
  <c r="Z189" i="1"/>
  <c r="Z370" i="1"/>
  <c r="Z199" i="1"/>
  <c r="Z249" i="1"/>
  <c r="Z20" i="1"/>
  <c r="Z443" i="1"/>
  <c r="Z462" i="1"/>
  <c r="Z77" i="1"/>
  <c r="Z440" i="1"/>
  <c r="Z338" i="1"/>
  <c r="Z337" i="1"/>
  <c r="Z407" i="1"/>
  <c r="Z160" i="1"/>
  <c r="Z470" i="1"/>
  <c r="Z490" i="1"/>
  <c r="Z110" i="1"/>
  <c r="Z432" i="1"/>
  <c r="Z128" i="1"/>
  <c r="Z36" i="1"/>
  <c r="Z354" i="1"/>
  <c r="Z104" i="1"/>
  <c r="Z103" i="1"/>
  <c r="Z474" i="1"/>
  <c r="Z95" i="1"/>
  <c r="Z188" i="1"/>
  <c r="Z87" i="1"/>
  <c r="Z318" i="1"/>
  <c r="Z153" i="1"/>
  <c r="Z391" i="1"/>
  <c r="Z196" i="1"/>
  <c r="Z344" i="1"/>
  <c r="Z94" i="1"/>
  <c r="Z214" i="1"/>
  <c r="Z121" i="1"/>
  <c r="Z332" i="1"/>
  <c r="Z235" i="1"/>
  <c r="Z350" i="1"/>
  <c r="Z416" i="1"/>
  <c r="Z106" i="1"/>
  <c r="Z426" i="1"/>
  <c r="Z371" i="1"/>
  <c r="Z480" i="1"/>
  <c r="Z418" i="1"/>
  <c r="Z264" i="1"/>
  <c r="Z179" i="1"/>
  <c r="Z101" i="1"/>
  <c r="Z171" i="1"/>
  <c r="Z230" i="1"/>
  <c r="Z75" i="1"/>
  <c r="Z65" i="1"/>
  <c r="Z211" i="1"/>
  <c r="Z134" i="1"/>
  <c r="Z341" i="1"/>
  <c r="Z493" i="1"/>
  <c r="Z10" i="1"/>
  <c r="Z331" i="1"/>
  <c r="Z142" i="1"/>
  <c r="Z399" i="1"/>
  <c r="Z395" i="1"/>
  <c r="Z26" i="1"/>
  <c r="Z220" i="1"/>
  <c r="Z225" i="1"/>
  <c r="Z255" i="1"/>
  <c r="Z282" i="1"/>
  <c r="Z173" i="1"/>
  <c r="Z238" i="1"/>
  <c r="Z203" i="1"/>
  <c r="Z278" i="1"/>
  <c r="Z48" i="1"/>
  <c r="Z483" i="1"/>
  <c r="Z322" i="1"/>
  <c r="Z46" i="1"/>
  <c r="Z334" i="1"/>
  <c r="Z362" i="1"/>
  <c r="Z349" i="1"/>
  <c r="Z107" i="1"/>
  <c r="Z271" i="1"/>
  <c r="Z69" i="1"/>
  <c r="Z358" i="1"/>
  <c r="Z300" i="1"/>
  <c r="Z384" i="1"/>
  <c r="Z174" i="1"/>
  <c r="Z4" i="1"/>
  <c r="Z231" i="1"/>
  <c r="Z227" i="1"/>
  <c r="Z212" i="1"/>
  <c r="Z438" i="1"/>
  <c r="Z463" i="1"/>
  <c r="Z387" i="1"/>
  <c r="Z91" i="1"/>
  <c r="Z479" i="1"/>
  <c r="Z139" i="1"/>
  <c r="Z14" i="1"/>
  <c r="Z145" i="1"/>
  <c r="Z129" i="1"/>
  <c r="Z11" i="1"/>
  <c r="Z218" i="1"/>
  <c r="Z85" i="1"/>
  <c r="Z266" i="1"/>
  <c r="Z187" i="1"/>
  <c r="Z125" i="1"/>
  <c r="Z427" i="1"/>
  <c r="Z390" i="1"/>
  <c r="Z491" i="1"/>
  <c r="Z501" i="1"/>
  <c r="Z477" i="1"/>
  <c r="Z22" i="1"/>
  <c r="Z403" i="1"/>
  <c r="Z221" i="1"/>
  <c r="Z328" i="1"/>
  <c r="Z302" i="1"/>
  <c r="Z44" i="1"/>
  <c r="Z446" i="1"/>
  <c r="Z469" i="1"/>
  <c r="Z176" i="1"/>
  <c r="Z383" i="1"/>
  <c r="Z58" i="1"/>
  <c r="Z367" i="1"/>
  <c r="Z198" i="1"/>
  <c r="Z168" i="1"/>
  <c r="Z392" i="1"/>
  <c r="Z66" i="1"/>
  <c r="Z122" i="1"/>
  <c r="Z215" i="1"/>
  <c r="Z34" i="1"/>
  <c r="Z105" i="1"/>
  <c r="Z195" i="1"/>
  <c r="Z453" i="1"/>
  <c r="Z434" i="1"/>
  <c r="Z357" i="1"/>
  <c r="Z389" i="1"/>
  <c r="Z148" i="1"/>
  <c r="Z320" i="1"/>
  <c r="Z459" i="1"/>
  <c r="Z297" i="1"/>
  <c r="Z304" i="1"/>
  <c r="Z151" i="1"/>
  <c r="Z28" i="1"/>
  <c r="Z96" i="1"/>
  <c r="Z181" i="1"/>
  <c r="Z12" i="1"/>
  <c r="Z62" i="1"/>
  <c r="Z413" i="1"/>
  <c r="Z127" i="1"/>
  <c r="Z118" i="1"/>
  <c r="Z380" i="1"/>
  <c r="Z475" i="1"/>
  <c r="Z43" i="1"/>
  <c r="Z393" i="1"/>
  <c r="Z177" i="1"/>
  <c r="Z441" i="1"/>
  <c r="Z135" i="1"/>
  <c r="Z454" i="1"/>
  <c r="Z228" i="1"/>
  <c r="Z451" i="1"/>
  <c r="Z52" i="1"/>
  <c r="Z272" i="1"/>
  <c r="Z347" i="1"/>
  <c r="Z471" i="1"/>
  <c r="Z339" i="1"/>
  <c r="Z217" i="1"/>
  <c r="Z284" i="1"/>
  <c r="Z321" i="1"/>
  <c r="Z305" i="1"/>
  <c r="Z472" i="1"/>
  <c r="Z15" i="1"/>
  <c r="Z35" i="1"/>
  <c r="Z458" i="1"/>
  <c r="Z492" i="1"/>
  <c r="Z330" i="1"/>
  <c r="Z6" i="1"/>
  <c r="Z313" i="1"/>
  <c r="Z16" i="1"/>
  <c r="Z111" i="1"/>
  <c r="Z419" i="1"/>
  <c r="Z260" i="1"/>
  <c r="Z39" i="1"/>
  <c r="Z412" i="1"/>
  <c r="Z460" i="1"/>
  <c r="Z396" i="1"/>
  <c r="Z88" i="1"/>
  <c r="Z76" i="1"/>
  <c r="Z261" i="1"/>
  <c r="Z317" i="1"/>
  <c r="Z381" i="1"/>
  <c r="Z200" i="1"/>
  <c r="Z113" i="1"/>
  <c r="Z8" i="1"/>
  <c r="Z120" i="1"/>
  <c r="Z186" i="1"/>
  <c r="Z379" i="1"/>
  <c r="Z421" i="1"/>
  <c r="Z9" i="1"/>
  <c r="Z482" i="1"/>
  <c r="Z430" i="1"/>
  <c r="Z175" i="1"/>
  <c r="Z154" i="1"/>
  <c r="Z78" i="1"/>
  <c r="Z327" i="1"/>
  <c r="Z233" i="1"/>
  <c r="Z232" i="1"/>
  <c r="Z141" i="1"/>
  <c r="Z207" i="1"/>
  <c r="Z310" i="1"/>
  <c r="Z489" i="1"/>
  <c r="Z447" i="1"/>
  <c r="Z435" i="1"/>
  <c r="Z251" i="1"/>
  <c r="Z335" i="1"/>
  <c r="Z299" i="1"/>
  <c r="Z498" i="1"/>
  <c r="Z263" i="1"/>
  <c r="Z226" i="1"/>
  <c r="Z191" i="1"/>
  <c r="Z63" i="1"/>
  <c r="Z156" i="1"/>
  <c r="Z234" i="1"/>
  <c r="Z74" i="1"/>
  <c r="Z90" i="1"/>
  <c r="Z256" i="1"/>
  <c r="Z3" i="1"/>
  <c r="Z442" i="1"/>
  <c r="Z140" i="1"/>
  <c r="Z147" i="1"/>
  <c r="Z291" i="1"/>
  <c r="Z415" i="1"/>
  <c r="Z64" i="1"/>
  <c r="Z439" i="1"/>
  <c r="Z237" i="1"/>
  <c r="Z346" i="1"/>
  <c r="Z375" i="1"/>
  <c r="Z431" i="1"/>
  <c r="Z7" i="1"/>
  <c r="Z461" i="1"/>
  <c r="Z209" i="1"/>
  <c r="Z92" i="1"/>
  <c r="Z348" i="1"/>
  <c r="Z213" i="1"/>
  <c r="Z398" i="1"/>
  <c r="Z385" i="1"/>
  <c r="Z343" i="1"/>
  <c r="Z359" i="1"/>
  <c r="Z32" i="1"/>
  <c r="Z109" i="1"/>
  <c r="Z428" i="1"/>
  <c r="Z236" i="1"/>
  <c r="Z323" i="1"/>
  <c r="Z102" i="1"/>
  <c r="Z244" i="1"/>
  <c r="Z70" i="1"/>
  <c r="Z277" i="1"/>
  <c r="Z143" i="1"/>
  <c r="Z311" i="1"/>
  <c r="Z27" i="1"/>
  <c r="Z485" i="1"/>
  <c r="Z257" i="1"/>
  <c r="Z316" i="1"/>
  <c r="Z292" i="1"/>
  <c r="Z326" i="1"/>
  <c r="Z452" i="1"/>
  <c r="Z84" i="1"/>
  <c r="Z373" i="1"/>
  <c r="Z241" i="1"/>
  <c r="Z276" i="1"/>
  <c r="Y98" i="1"/>
  <c r="Y402" i="1"/>
  <c r="Y444" i="1"/>
  <c r="Y51" i="1"/>
  <c r="Y309" i="1"/>
  <c r="Y315" i="1"/>
  <c r="Y25" i="1"/>
  <c r="Y31" i="1"/>
  <c r="Y86" i="1"/>
  <c r="Y29" i="1"/>
  <c r="Y363" i="1"/>
  <c r="Y219" i="1"/>
  <c r="Y279" i="1"/>
  <c r="Y495" i="1"/>
  <c r="Y183" i="1"/>
  <c r="Y376" i="1"/>
  <c r="Y340" i="1"/>
  <c r="Y254" i="1"/>
  <c r="Y205" i="1"/>
  <c r="Y386" i="1"/>
  <c r="Y397" i="1"/>
  <c r="Y307" i="1"/>
  <c r="Y2" i="1"/>
  <c r="Y374" i="1"/>
  <c r="Y194" i="1"/>
  <c r="Y417" i="1"/>
  <c r="Y21" i="1"/>
  <c r="Y464" i="1"/>
  <c r="Y275" i="1"/>
  <c r="Y202" i="1"/>
  <c r="Y112" i="1"/>
  <c r="Y5" i="1"/>
  <c r="Y270" i="1"/>
  <c r="Y99" i="1"/>
  <c r="Y144" i="1"/>
  <c r="Y420" i="1"/>
  <c r="Y285" i="1"/>
  <c r="Y478" i="1"/>
  <c r="Y100" i="1"/>
  <c r="Y283" i="1"/>
  <c r="Y185" i="1"/>
  <c r="Y37" i="1"/>
  <c r="Y242" i="1"/>
  <c r="Y50" i="1"/>
  <c r="Y500" i="1"/>
  <c r="Y246" i="1"/>
  <c r="Y210" i="1"/>
  <c r="Y67" i="1"/>
  <c r="Y97" i="1"/>
  <c r="Y267" i="1"/>
  <c r="Y149" i="1"/>
  <c r="Y208" i="1"/>
  <c r="Y308" i="1"/>
  <c r="Y180" i="1"/>
  <c r="Y163" i="1"/>
  <c r="Y89" i="1"/>
  <c r="Y79" i="1"/>
  <c r="Y286" i="1"/>
  <c r="Y457" i="1"/>
  <c r="Y360" i="1"/>
  <c r="Y216" i="1"/>
  <c r="Y324" i="1"/>
  <c r="Y455" i="1"/>
  <c r="Y164" i="1"/>
  <c r="Y448" i="1"/>
  <c r="Y223" i="1"/>
  <c r="Y499" i="1"/>
  <c r="Y83" i="1"/>
  <c r="Y38" i="1"/>
  <c r="Y108" i="1"/>
  <c r="Y247" i="1"/>
  <c r="Y152" i="1"/>
  <c r="Y130" i="1"/>
  <c r="Y494" i="1"/>
  <c r="Y468" i="1"/>
  <c r="Y289" i="1"/>
  <c r="Y162" i="1"/>
  <c r="Y170" i="1"/>
  <c r="Y30" i="1"/>
  <c r="Y352" i="1"/>
  <c r="Y466" i="1"/>
  <c r="Y290" i="1"/>
  <c r="Y201" i="1"/>
  <c r="Y445" i="1"/>
  <c r="Y325" i="1"/>
  <c r="Y204" i="1"/>
  <c r="Y388" i="1"/>
  <c r="Y429" i="1"/>
  <c r="Y303" i="1"/>
  <c r="Y312" i="1"/>
  <c r="Y351" i="1"/>
  <c r="Y258" i="1"/>
  <c r="Y436" i="1"/>
  <c r="Y449" i="1"/>
  <c r="Y239" i="1"/>
  <c r="Y273" i="1"/>
  <c r="Y336" i="1"/>
  <c r="Y405" i="1"/>
  <c r="Y269" i="1"/>
  <c r="Y146" i="1"/>
  <c r="Y401" i="1"/>
  <c r="Y484" i="1"/>
  <c r="Y54" i="1"/>
  <c r="Y68" i="1"/>
  <c r="Y167" i="1"/>
  <c r="Y250" i="1"/>
  <c r="Y414" i="1"/>
  <c r="Y53" i="1"/>
  <c r="Y268" i="1"/>
  <c r="Y155" i="1"/>
  <c r="Y487" i="1"/>
  <c r="Y42" i="1"/>
  <c r="Y281" i="1"/>
  <c r="Y80" i="1"/>
  <c r="Y252" i="1"/>
  <c r="Y287" i="1"/>
  <c r="Y296" i="1"/>
  <c r="Y193" i="1"/>
  <c r="Y410" i="1"/>
  <c r="Y56" i="1"/>
  <c r="Y433" i="1"/>
  <c r="Y329" i="1"/>
  <c r="Y40" i="1"/>
  <c r="Y138" i="1"/>
  <c r="Y406" i="1"/>
  <c r="Y368" i="1"/>
  <c r="Y423" i="1"/>
  <c r="Y424" i="1"/>
  <c r="Y314" i="1"/>
  <c r="Y319" i="1"/>
  <c r="Y93" i="1"/>
  <c r="Y182" i="1"/>
  <c r="Y364" i="1"/>
  <c r="Y437" i="1"/>
  <c r="Y382" i="1"/>
  <c r="Y333" i="1"/>
  <c r="Y23" i="1"/>
  <c r="Y71" i="1"/>
  <c r="Y172" i="1"/>
  <c r="Y59" i="1"/>
  <c r="Y408" i="1"/>
  <c r="Y245" i="1"/>
  <c r="Y119" i="1"/>
  <c r="Y356" i="1"/>
  <c r="Y206" i="1"/>
  <c r="Y47" i="1"/>
  <c r="Y81" i="1"/>
  <c r="Y190" i="1"/>
  <c r="Y262" i="1"/>
  <c r="Y274" i="1"/>
  <c r="Y126" i="1"/>
  <c r="Y481" i="1"/>
  <c r="Y18" i="1"/>
  <c r="Y450" i="1"/>
  <c r="Y293" i="1"/>
  <c r="Y248" i="1"/>
  <c r="Y476" i="1"/>
  <c r="Y158" i="1"/>
  <c r="Y61" i="1"/>
  <c r="Y366" i="1"/>
  <c r="Y55" i="1"/>
  <c r="Y159" i="1"/>
  <c r="Y73" i="1"/>
  <c r="Y124" i="1"/>
  <c r="Y114" i="1"/>
  <c r="Y178" i="1"/>
  <c r="Y353" i="1"/>
  <c r="Y265" i="1"/>
  <c r="Y33" i="1"/>
  <c r="Y422" i="1"/>
  <c r="Y197" i="1"/>
  <c r="Y57" i="1"/>
  <c r="Y116" i="1"/>
  <c r="Y169" i="1"/>
  <c r="Y13" i="1"/>
  <c r="Y224" i="1"/>
  <c r="Y259" i="1"/>
  <c r="Y280" i="1"/>
  <c r="Y41" i="1"/>
  <c r="Y82" i="1"/>
  <c r="Y166" i="1"/>
  <c r="Y115" i="1"/>
  <c r="Y342" i="1"/>
  <c r="Y372" i="1"/>
  <c r="Y117" i="1"/>
  <c r="Y184" i="1"/>
  <c r="Y161" i="1"/>
  <c r="Y497" i="1"/>
  <c r="Y137" i="1"/>
  <c r="Y301" i="1"/>
  <c r="Y222" i="1"/>
  <c r="Y17" i="1"/>
  <c r="Y404" i="1"/>
  <c r="Y400" i="1"/>
  <c r="Y411" i="1"/>
  <c r="Y306" i="1"/>
  <c r="Y240" i="1"/>
  <c r="Y298" i="1"/>
  <c r="Y243" i="1"/>
  <c r="Y72" i="1"/>
  <c r="Y24" i="1"/>
  <c r="Y288" i="1"/>
  <c r="Y365" i="1"/>
  <c r="Y295" i="1"/>
  <c r="Y150" i="1"/>
  <c r="Y409" i="1"/>
  <c r="Y133" i="1"/>
  <c r="Y425" i="1"/>
  <c r="Y229" i="1"/>
  <c r="Y136" i="1"/>
  <c r="Y131" i="1"/>
  <c r="Y369" i="1"/>
  <c r="Y378" i="1"/>
  <c r="Y49" i="1"/>
  <c r="Y456" i="1"/>
  <c r="Y132" i="1"/>
  <c r="Y486" i="1"/>
  <c r="Y19" i="1"/>
  <c r="Y123" i="1"/>
  <c r="Y496" i="1"/>
  <c r="Y45" i="1"/>
  <c r="Y253" i="1"/>
  <c r="Y377" i="1"/>
  <c r="Y467" i="1"/>
  <c r="Y465" i="1"/>
  <c r="Y355" i="1"/>
  <c r="Y488" i="1"/>
  <c r="Y60" i="1"/>
  <c r="Y473" i="1"/>
  <c r="Y361" i="1"/>
  <c r="Y345" i="1"/>
  <c r="Y394" i="1"/>
  <c r="Y294" i="1"/>
  <c r="Y165" i="1"/>
  <c r="Y157" i="1"/>
  <c r="Y189" i="1"/>
  <c r="Y370" i="1"/>
  <c r="Y199" i="1"/>
  <c r="Y249" i="1"/>
  <c r="Y20" i="1"/>
  <c r="Y443" i="1"/>
  <c r="Y462" i="1"/>
  <c r="Y77" i="1"/>
  <c r="Y440" i="1"/>
  <c r="Y338" i="1"/>
  <c r="Y337" i="1"/>
  <c r="Y407" i="1"/>
  <c r="Y160" i="1"/>
  <c r="Y470" i="1"/>
  <c r="Y490" i="1"/>
  <c r="Y110" i="1"/>
  <c r="Y432" i="1"/>
  <c r="Y128" i="1"/>
  <c r="Y36" i="1"/>
  <c r="Y354" i="1"/>
  <c r="Y104" i="1"/>
  <c r="Y103" i="1"/>
  <c r="Y474" i="1"/>
  <c r="Y95" i="1"/>
  <c r="Y188" i="1"/>
  <c r="Y87" i="1"/>
  <c r="Y318" i="1"/>
  <c r="Y153" i="1"/>
  <c r="Y391" i="1"/>
  <c r="Y196" i="1"/>
  <c r="Y344" i="1"/>
  <c r="Y94" i="1"/>
  <c r="Y214" i="1"/>
  <c r="Y121" i="1"/>
  <c r="Y332" i="1"/>
  <c r="Y235" i="1"/>
  <c r="Y350" i="1"/>
  <c r="Y416" i="1"/>
  <c r="Y106" i="1"/>
  <c r="Y426" i="1"/>
  <c r="Y371" i="1"/>
  <c r="Y480" i="1"/>
  <c r="Y418" i="1"/>
  <c r="Y264" i="1"/>
  <c r="Y179" i="1"/>
  <c r="Y101" i="1"/>
  <c r="Y171" i="1"/>
  <c r="Y230" i="1"/>
  <c r="Y75" i="1"/>
  <c r="Y65" i="1"/>
  <c r="Y211" i="1"/>
  <c r="Y134" i="1"/>
  <c r="Y341" i="1"/>
  <c r="Y493" i="1"/>
  <c r="Y10" i="1"/>
  <c r="Y331" i="1"/>
  <c r="Y142" i="1"/>
  <c r="Y399" i="1"/>
  <c r="Y395" i="1"/>
  <c r="Y26" i="1"/>
  <c r="Y220" i="1"/>
  <c r="Y225" i="1"/>
  <c r="Y255" i="1"/>
  <c r="Y282" i="1"/>
  <c r="Y173" i="1"/>
  <c r="Y238" i="1"/>
  <c r="Y203" i="1"/>
  <c r="Y278" i="1"/>
  <c r="Y48" i="1"/>
  <c r="Y483" i="1"/>
  <c r="Y322" i="1"/>
  <c r="Y46" i="1"/>
  <c r="Y334" i="1"/>
  <c r="Y362" i="1"/>
  <c r="Y349" i="1"/>
  <c r="Y107" i="1"/>
  <c r="Y271" i="1"/>
  <c r="Y69" i="1"/>
  <c r="Y358" i="1"/>
  <c r="Y300" i="1"/>
  <c r="Y384" i="1"/>
  <c r="Y174" i="1"/>
  <c r="Y4" i="1"/>
  <c r="Y231" i="1"/>
  <c r="Y227" i="1"/>
  <c r="Y212" i="1"/>
  <c r="Y438" i="1"/>
  <c r="Y463" i="1"/>
  <c r="Y387" i="1"/>
  <c r="Y91" i="1"/>
  <c r="Y479" i="1"/>
  <c r="Y139" i="1"/>
  <c r="Y14" i="1"/>
  <c r="Y145" i="1"/>
  <c r="Y129" i="1"/>
  <c r="Y11" i="1"/>
  <c r="Y218" i="1"/>
  <c r="Y85" i="1"/>
  <c r="Y266" i="1"/>
  <c r="Y187" i="1"/>
  <c r="Y125" i="1"/>
  <c r="Y427" i="1"/>
  <c r="Y390" i="1"/>
  <c r="Y491" i="1"/>
  <c r="Y501" i="1"/>
  <c r="Y477" i="1"/>
  <c r="Y22" i="1"/>
  <c r="Y403" i="1"/>
  <c r="Y221" i="1"/>
  <c r="Y328" i="1"/>
  <c r="Y302" i="1"/>
  <c r="Y44" i="1"/>
  <c r="Y446" i="1"/>
  <c r="Y469" i="1"/>
  <c r="Y176" i="1"/>
  <c r="Y383" i="1"/>
  <c r="Y58" i="1"/>
  <c r="Y367" i="1"/>
  <c r="Y198" i="1"/>
  <c r="Y168" i="1"/>
  <c r="Y392" i="1"/>
  <c r="Y66" i="1"/>
  <c r="Y122" i="1"/>
  <c r="Y215" i="1"/>
  <c r="Y34" i="1"/>
  <c r="Y105" i="1"/>
  <c r="Y195" i="1"/>
  <c r="Y453" i="1"/>
  <c r="Y434" i="1"/>
  <c r="Y357" i="1"/>
  <c r="Y389" i="1"/>
  <c r="Y148" i="1"/>
  <c r="Y320" i="1"/>
  <c r="Y459" i="1"/>
  <c r="Y297" i="1"/>
  <c r="Y304" i="1"/>
  <c r="Y151" i="1"/>
  <c r="Y28" i="1"/>
  <c r="Y96" i="1"/>
  <c r="Y181" i="1"/>
  <c r="Y12" i="1"/>
  <c r="Y62" i="1"/>
  <c r="Y413" i="1"/>
  <c r="Y127" i="1"/>
  <c r="Y118" i="1"/>
  <c r="Y380" i="1"/>
  <c r="Y475" i="1"/>
  <c r="Y43" i="1"/>
  <c r="Y393" i="1"/>
  <c r="Y177" i="1"/>
  <c r="Y441" i="1"/>
  <c r="Y135" i="1"/>
  <c r="Y454" i="1"/>
  <c r="Y228" i="1"/>
  <c r="Y451" i="1"/>
  <c r="Y52" i="1"/>
  <c r="Y272" i="1"/>
  <c r="Y347" i="1"/>
  <c r="Y471" i="1"/>
  <c r="Y339" i="1"/>
  <c r="Y217" i="1"/>
  <c r="Y284" i="1"/>
  <c r="Y321" i="1"/>
  <c r="Y305" i="1"/>
  <c r="Y472" i="1"/>
  <c r="Y15" i="1"/>
  <c r="Y35" i="1"/>
  <c r="Y458" i="1"/>
  <c r="Y492" i="1"/>
  <c r="Y330" i="1"/>
  <c r="Y6" i="1"/>
  <c r="Y313" i="1"/>
  <c r="Y16" i="1"/>
  <c r="Y111" i="1"/>
  <c r="Y419" i="1"/>
  <c r="Y260" i="1"/>
  <c r="Y39" i="1"/>
  <c r="Y412" i="1"/>
  <c r="Y460" i="1"/>
  <c r="Y396" i="1"/>
  <c r="Y88" i="1"/>
  <c r="Y76" i="1"/>
  <c r="Y261" i="1"/>
  <c r="Y317" i="1"/>
  <c r="Y381" i="1"/>
  <c r="Y200" i="1"/>
  <c r="Y113" i="1"/>
  <c r="Y8" i="1"/>
  <c r="Y120" i="1"/>
  <c r="Y186" i="1"/>
  <c r="Y379" i="1"/>
  <c r="Y421" i="1"/>
  <c r="Y9" i="1"/>
  <c r="Y482" i="1"/>
  <c r="Y430" i="1"/>
  <c r="Y175" i="1"/>
  <c r="Y154" i="1"/>
  <c r="Y78" i="1"/>
  <c r="Y327" i="1"/>
  <c r="Y233" i="1"/>
  <c r="Y232" i="1"/>
  <c r="Y141" i="1"/>
  <c r="Y207" i="1"/>
  <c r="Y310" i="1"/>
  <c r="Y489" i="1"/>
  <c r="Y447" i="1"/>
  <c r="Y435" i="1"/>
  <c r="Y251" i="1"/>
  <c r="Y335" i="1"/>
  <c r="Y299" i="1"/>
  <c r="Y498" i="1"/>
  <c r="Y263" i="1"/>
  <c r="Y226" i="1"/>
  <c r="Y191" i="1"/>
  <c r="Y63" i="1"/>
  <c r="Y156" i="1"/>
  <c r="Y234" i="1"/>
  <c r="Y74" i="1"/>
  <c r="Y90" i="1"/>
  <c r="Y256" i="1"/>
  <c r="Y3" i="1"/>
  <c r="Y442" i="1"/>
  <c r="Y140" i="1"/>
  <c r="Y147" i="1"/>
  <c r="Y291" i="1"/>
  <c r="Y415" i="1"/>
  <c r="Y64" i="1"/>
  <c r="Y439" i="1"/>
  <c r="Y237" i="1"/>
  <c r="Y346" i="1"/>
  <c r="Y375" i="1"/>
  <c r="Y431" i="1"/>
  <c r="Y7" i="1"/>
  <c r="Y461" i="1"/>
  <c r="Y209" i="1"/>
  <c r="Y92" i="1"/>
  <c r="Y348" i="1"/>
  <c r="Y213" i="1"/>
  <c r="Y398" i="1"/>
  <c r="Y385" i="1"/>
  <c r="Y343" i="1"/>
  <c r="Y359" i="1"/>
  <c r="Y32" i="1"/>
  <c r="Y109" i="1"/>
  <c r="Y428" i="1"/>
  <c r="Y236" i="1"/>
  <c r="Y323" i="1"/>
  <c r="Y102" i="1"/>
  <c r="Y244" i="1"/>
  <c r="Y70" i="1"/>
  <c r="Y277" i="1"/>
  <c r="Y143" i="1"/>
  <c r="Y311" i="1"/>
  <c r="Y27" i="1"/>
  <c r="Y485" i="1"/>
  <c r="Y257" i="1"/>
  <c r="Y316" i="1"/>
  <c r="Y292" i="1"/>
  <c r="Y326" i="1"/>
  <c r="Y452" i="1"/>
  <c r="Y84" i="1"/>
  <c r="Y373" i="1"/>
  <c r="Y241" i="1"/>
  <c r="Y276" i="1"/>
  <c r="X98" i="1"/>
  <c r="X402" i="1"/>
  <c r="X444" i="1"/>
  <c r="X51" i="1"/>
  <c r="X309" i="1"/>
  <c r="X315" i="1"/>
  <c r="X25" i="1"/>
  <c r="X31" i="1"/>
  <c r="X86" i="1"/>
  <c r="X29" i="1"/>
  <c r="X363" i="1"/>
  <c r="X219" i="1"/>
  <c r="X279" i="1"/>
  <c r="X495" i="1"/>
  <c r="X183" i="1"/>
  <c r="X376" i="1"/>
  <c r="X340" i="1"/>
  <c r="X254" i="1"/>
  <c r="X205" i="1"/>
  <c r="X386" i="1"/>
  <c r="X397" i="1"/>
  <c r="X307" i="1"/>
  <c r="X2" i="1"/>
  <c r="X374" i="1"/>
  <c r="X194" i="1"/>
  <c r="X417" i="1"/>
  <c r="X21" i="1"/>
  <c r="X464" i="1"/>
  <c r="X275" i="1"/>
  <c r="X202" i="1"/>
  <c r="X112" i="1"/>
  <c r="X5" i="1"/>
  <c r="X270" i="1"/>
  <c r="X99" i="1"/>
  <c r="X144" i="1"/>
  <c r="X420" i="1"/>
  <c r="X285" i="1"/>
  <c r="X478" i="1"/>
  <c r="X100" i="1"/>
  <c r="X283" i="1"/>
  <c r="X185" i="1"/>
  <c r="X37" i="1"/>
  <c r="X242" i="1"/>
  <c r="X50" i="1"/>
  <c r="X500" i="1"/>
  <c r="X246" i="1"/>
  <c r="X210" i="1"/>
  <c r="X67" i="1"/>
  <c r="X97" i="1"/>
  <c r="X267" i="1"/>
  <c r="X149" i="1"/>
  <c r="X208" i="1"/>
  <c r="X308" i="1"/>
  <c r="X180" i="1"/>
  <c r="X163" i="1"/>
  <c r="X89" i="1"/>
  <c r="X79" i="1"/>
  <c r="X286" i="1"/>
  <c r="X457" i="1"/>
  <c r="X360" i="1"/>
  <c r="X216" i="1"/>
  <c r="X324" i="1"/>
  <c r="X455" i="1"/>
  <c r="X164" i="1"/>
  <c r="X448" i="1"/>
  <c r="X223" i="1"/>
  <c r="X499" i="1"/>
  <c r="X83" i="1"/>
  <c r="X38" i="1"/>
  <c r="X108" i="1"/>
  <c r="X247" i="1"/>
  <c r="X152" i="1"/>
  <c r="X130" i="1"/>
  <c r="X494" i="1"/>
  <c r="X468" i="1"/>
  <c r="X289" i="1"/>
  <c r="X162" i="1"/>
  <c r="X170" i="1"/>
  <c r="X30" i="1"/>
  <c r="X352" i="1"/>
  <c r="X466" i="1"/>
  <c r="X290" i="1"/>
  <c r="X201" i="1"/>
  <c r="X445" i="1"/>
  <c r="X325" i="1"/>
  <c r="X204" i="1"/>
  <c r="X388" i="1"/>
  <c r="X429" i="1"/>
  <c r="X303" i="1"/>
  <c r="X312" i="1"/>
  <c r="X351" i="1"/>
  <c r="X258" i="1"/>
  <c r="X436" i="1"/>
  <c r="X449" i="1"/>
  <c r="X239" i="1"/>
  <c r="X273" i="1"/>
  <c r="X336" i="1"/>
  <c r="X405" i="1"/>
  <c r="X269" i="1"/>
  <c r="X146" i="1"/>
  <c r="X401" i="1"/>
  <c r="X484" i="1"/>
  <c r="X54" i="1"/>
  <c r="X68" i="1"/>
  <c r="X167" i="1"/>
  <c r="X250" i="1"/>
  <c r="X414" i="1"/>
  <c r="X53" i="1"/>
  <c r="X268" i="1"/>
  <c r="X155" i="1"/>
  <c r="X487" i="1"/>
  <c r="X42" i="1"/>
  <c r="X281" i="1"/>
  <c r="X80" i="1"/>
  <c r="X252" i="1"/>
  <c r="X287" i="1"/>
  <c r="X296" i="1"/>
  <c r="X193" i="1"/>
  <c r="X410" i="1"/>
  <c r="X56" i="1"/>
  <c r="X433" i="1"/>
  <c r="X329" i="1"/>
  <c r="X40" i="1"/>
  <c r="X138" i="1"/>
  <c r="X406" i="1"/>
  <c r="X368" i="1"/>
  <c r="X423" i="1"/>
  <c r="X424" i="1"/>
  <c r="X314" i="1"/>
  <c r="X319" i="1"/>
  <c r="X93" i="1"/>
  <c r="X182" i="1"/>
  <c r="X364" i="1"/>
  <c r="X437" i="1"/>
  <c r="X382" i="1"/>
  <c r="X333" i="1"/>
  <c r="X23" i="1"/>
  <c r="X71" i="1"/>
  <c r="X172" i="1"/>
  <c r="X59" i="1"/>
  <c r="X408" i="1"/>
  <c r="X245" i="1"/>
  <c r="X119" i="1"/>
  <c r="X356" i="1"/>
  <c r="X206" i="1"/>
  <c r="X47" i="1"/>
  <c r="X81" i="1"/>
  <c r="X190" i="1"/>
  <c r="X262" i="1"/>
  <c r="X274" i="1"/>
  <c r="X126" i="1"/>
  <c r="X481" i="1"/>
  <c r="X18" i="1"/>
  <c r="X450" i="1"/>
  <c r="X293" i="1"/>
  <c r="X248" i="1"/>
  <c r="X476" i="1"/>
  <c r="X158" i="1"/>
  <c r="X61" i="1"/>
  <c r="X366" i="1"/>
  <c r="X55" i="1"/>
  <c r="X159" i="1"/>
  <c r="X73" i="1"/>
  <c r="X124" i="1"/>
  <c r="X114" i="1"/>
  <c r="X178" i="1"/>
  <c r="X353" i="1"/>
  <c r="X265" i="1"/>
  <c r="X33" i="1"/>
  <c r="X422" i="1"/>
  <c r="X197" i="1"/>
  <c r="X57" i="1"/>
  <c r="X116" i="1"/>
  <c r="X169" i="1"/>
  <c r="X13" i="1"/>
  <c r="X224" i="1"/>
  <c r="X259" i="1"/>
  <c r="X280" i="1"/>
  <c r="X41" i="1"/>
  <c r="X82" i="1"/>
  <c r="X166" i="1"/>
  <c r="X115" i="1"/>
  <c r="X342" i="1"/>
  <c r="X372" i="1"/>
  <c r="X117" i="1"/>
  <c r="X184" i="1"/>
  <c r="X161" i="1"/>
  <c r="X497" i="1"/>
  <c r="X137" i="1"/>
  <c r="X301" i="1"/>
  <c r="X222" i="1"/>
  <c r="X17" i="1"/>
  <c r="X404" i="1"/>
  <c r="X400" i="1"/>
  <c r="X411" i="1"/>
  <c r="X306" i="1"/>
  <c r="X240" i="1"/>
  <c r="X298" i="1"/>
  <c r="X243" i="1"/>
  <c r="X72" i="1"/>
  <c r="X24" i="1"/>
  <c r="X288" i="1"/>
  <c r="X365" i="1"/>
  <c r="X295" i="1"/>
  <c r="X150" i="1"/>
  <c r="X409" i="1"/>
  <c r="X133" i="1"/>
  <c r="X425" i="1"/>
  <c r="X229" i="1"/>
  <c r="X136" i="1"/>
  <c r="X131" i="1"/>
  <c r="X369" i="1"/>
  <c r="X378" i="1"/>
  <c r="X49" i="1"/>
  <c r="X456" i="1"/>
  <c r="X132" i="1"/>
  <c r="X486" i="1"/>
  <c r="X19" i="1"/>
  <c r="X123" i="1"/>
  <c r="X496" i="1"/>
  <c r="X45" i="1"/>
  <c r="X253" i="1"/>
  <c r="X377" i="1"/>
  <c r="X467" i="1"/>
  <c r="X465" i="1"/>
  <c r="X355" i="1"/>
  <c r="X488" i="1"/>
  <c r="X60" i="1"/>
  <c r="X473" i="1"/>
  <c r="X361" i="1"/>
  <c r="X345" i="1"/>
  <c r="X394" i="1"/>
  <c r="X294" i="1"/>
  <c r="X165" i="1"/>
  <c r="X157" i="1"/>
  <c r="X189" i="1"/>
  <c r="X370" i="1"/>
  <c r="X199" i="1"/>
  <c r="X249" i="1"/>
  <c r="X20" i="1"/>
  <c r="X443" i="1"/>
  <c r="X462" i="1"/>
  <c r="X77" i="1"/>
  <c r="X440" i="1"/>
  <c r="X338" i="1"/>
  <c r="X337" i="1"/>
  <c r="X407" i="1"/>
  <c r="X160" i="1"/>
  <c r="X470" i="1"/>
  <c r="X490" i="1"/>
  <c r="X110" i="1"/>
  <c r="X432" i="1"/>
  <c r="X128" i="1"/>
  <c r="X36" i="1"/>
  <c r="X354" i="1"/>
  <c r="X104" i="1"/>
  <c r="X103" i="1"/>
  <c r="X474" i="1"/>
  <c r="X95" i="1"/>
  <c r="X188" i="1"/>
  <c r="X87" i="1"/>
  <c r="X318" i="1"/>
  <c r="X153" i="1"/>
  <c r="X391" i="1"/>
  <c r="X196" i="1"/>
  <c r="X344" i="1"/>
  <c r="X94" i="1"/>
  <c r="X214" i="1"/>
  <c r="X121" i="1"/>
  <c r="X332" i="1"/>
  <c r="X235" i="1"/>
  <c r="X350" i="1"/>
  <c r="X416" i="1"/>
  <c r="X106" i="1"/>
  <c r="X426" i="1"/>
  <c r="X371" i="1"/>
  <c r="X480" i="1"/>
  <c r="X418" i="1"/>
  <c r="X264" i="1"/>
  <c r="X179" i="1"/>
  <c r="X101" i="1"/>
  <c r="X171" i="1"/>
  <c r="X230" i="1"/>
  <c r="X75" i="1"/>
  <c r="X65" i="1"/>
  <c r="X211" i="1"/>
  <c r="X134" i="1"/>
  <c r="X341" i="1"/>
  <c r="X493" i="1"/>
  <c r="X10" i="1"/>
  <c r="X331" i="1"/>
  <c r="X142" i="1"/>
  <c r="X399" i="1"/>
  <c r="X395" i="1"/>
  <c r="X26" i="1"/>
  <c r="X220" i="1"/>
  <c r="X225" i="1"/>
  <c r="X255" i="1"/>
  <c r="X282" i="1"/>
  <c r="X173" i="1"/>
  <c r="X238" i="1"/>
  <c r="X203" i="1"/>
  <c r="X278" i="1"/>
  <c r="X48" i="1"/>
  <c r="X483" i="1"/>
  <c r="X322" i="1"/>
  <c r="X46" i="1"/>
  <c r="X334" i="1"/>
  <c r="X362" i="1"/>
  <c r="X349" i="1"/>
  <c r="X107" i="1"/>
  <c r="X271" i="1"/>
  <c r="X69" i="1"/>
  <c r="X358" i="1"/>
  <c r="X300" i="1"/>
  <c r="X384" i="1"/>
  <c r="X174" i="1"/>
  <c r="X4" i="1"/>
  <c r="X231" i="1"/>
  <c r="X227" i="1"/>
  <c r="X212" i="1"/>
  <c r="X438" i="1"/>
  <c r="X463" i="1"/>
  <c r="X387" i="1"/>
  <c r="X91" i="1"/>
  <c r="X479" i="1"/>
  <c r="X139" i="1"/>
  <c r="X14" i="1"/>
  <c r="X145" i="1"/>
  <c r="X129" i="1"/>
  <c r="X11" i="1"/>
  <c r="X218" i="1"/>
  <c r="X85" i="1"/>
  <c r="X266" i="1"/>
  <c r="X187" i="1"/>
  <c r="X125" i="1"/>
  <c r="X427" i="1"/>
  <c r="X390" i="1"/>
  <c r="X491" i="1"/>
  <c r="X501" i="1"/>
  <c r="X477" i="1"/>
  <c r="X22" i="1"/>
  <c r="X403" i="1"/>
  <c r="X221" i="1"/>
  <c r="X328" i="1"/>
  <c r="X302" i="1"/>
  <c r="X44" i="1"/>
  <c r="X446" i="1"/>
  <c r="X469" i="1"/>
  <c r="X176" i="1"/>
  <c r="X383" i="1"/>
  <c r="X58" i="1"/>
  <c r="X367" i="1"/>
  <c r="X198" i="1"/>
  <c r="X168" i="1"/>
  <c r="X392" i="1"/>
  <c r="X66" i="1"/>
  <c r="X122" i="1"/>
  <c r="X215" i="1"/>
  <c r="X34" i="1"/>
  <c r="X105" i="1"/>
  <c r="X195" i="1"/>
  <c r="X453" i="1"/>
  <c r="X434" i="1"/>
  <c r="X357" i="1"/>
  <c r="X389" i="1"/>
  <c r="X148" i="1"/>
  <c r="X320" i="1"/>
  <c r="X459" i="1"/>
  <c r="X297" i="1"/>
  <c r="X304" i="1"/>
  <c r="X151" i="1"/>
  <c r="X28" i="1"/>
  <c r="X96" i="1"/>
  <c r="X181" i="1"/>
  <c r="X12" i="1"/>
  <c r="X62" i="1"/>
  <c r="X413" i="1"/>
  <c r="X127" i="1"/>
  <c r="X118" i="1"/>
  <c r="X380" i="1"/>
  <c r="X475" i="1"/>
  <c r="X43" i="1"/>
  <c r="X393" i="1"/>
  <c r="X177" i="1"/>
  <c r="X441" i="1"/>
  <c r="X135" i="1"/>
  <c r="X454" i="1"/>
  <c r="X228" i="1"/>
  <c r="X451" i="1"/>
  <c r="X52" i="1"/>
  <c r="X272" i="1"/>
  <c r="X347" i="1"/>
  <c r="X471" i="1"/>
  <c r="X339" i="1"/>
  <c r="X217" i="1"/>
  <c r="X284" i="1"/>
  <c r="X321" i="1"/>
  <c r="X305" i="1"/>
  <c r="X472" i="1"/>
  <c r="X15" i="1"/>
  <c r="X35" i="1"/>
  <c r="X458" i="1"/>
  <c r="X492" i="1"/>
  <c r="X330" i="1"/>
  <c r="X6" i="1"/>
  <c r="X313" i="1"/>
  <c r="X16" i="1"/>
  <c r="X111" i="1"/>
  <c r="X419" i="1"/>
  <c r="X260" i="1"/>
  <c r="X39" i="1"/>
  <c r="X412" i="1"/>
  <c r="X460" i="1"/>
  <c r="X396" i="1"/>
  <c r="X88" i="1"/>
  <c r="X76" i="1"/>
  <c r="X261" i="1"/>
  <c r="X317" i="1"/>
  <c r="X381" i="1"/>
  <c r="X200" i="1"/>
  <c r="X113" i="1"/>
  <c r="X8" i="1"/>
  <c r="X120" i="1"/>
  <c r="X186" i="1"/>
  <c r="X379" i="1"/>
  <c r="X421" i="1"/>
  <c r="X9" i="1"/>
  <c r="X482" i="1"/>
  <c r="X430" i="1"/>
  <c r="X175" i="1"/>
  <c r="X154" i="1"/>
  <c r="X78" i="1"/>
  <c r="X327" i="1"/>
  <c r="X233" i="1"/>
  <c r="X232" i="1"/>
  <c r="X141" i="1"/>
  <c r="X207" i="1"/>
  <c r="X310" i="1"/>
  <c r="X489" i="1"/>
  <c r="X447" i="1"/>
  <c r="X435" i="1"/>
  <c r="X251" i="1"/>
  <c r="X335" i="1"/>
  <c r="X299" i="1"/>
  <c r="X498" i="1"/>
  <c r="X263" i="1"/>
  <c r="X226" i="1"/>
  <c r="X191" i="1"/>
  <c r="X63" i="1"/>
  <c r="X156" i="1"/>
  <c r="X234" i="1"/>
  <c r="X74" i="1"/>
  <c r="X90" i="1"/>
  <c r="X256" i="1"/>
  <c r="X3" i="1"/>
  <c r="X442" i="1"/>
  <c r="X140" i="1"/>
  <c r="X147" i="1"/>
  <c r="X291" i="1"/>
  <c r="X415" i="1"/>
  <c r="X64" i="1"/>
  <c r="X439" i="1"/>
  <c r="X237" i="1"/>
  <c r="X346" i="1"/>
  <c r="X375" i="1"/>
  <c r="X431" i="1"/>
  <c r="X7" i="1"/>
  <c r="X461" i="1"/>
  <c r="X209" i="1"/>
  <c r="X92" i="1"/>
  <c r="X348" i="1"/>
  <c r="X213" i="1"/>
  <c r="X398" i="1"/>
  <c r="X385" i="1"/>
  <c r="X343" i="1"/>
  <c r="X359" i="1"/>
  <c r="X32" i="1"/>
  <c r="X109" i="1"/>
  <c r="X428" i="1"/>
  <c r="X236" i="1"/>
  <c r="X323" i="1"/>
  <c r="X102" i="1"/>
  <c r="X244" i="1"/>
  <c r="X70" i="1"/>
  <c r="X277" i="1"/>
  <c r="X143" i="1"/>
  <c r="X311" i="1"/>
  <c r="X27" i="1"/>
  <c r="X485" i="1"/>
  <c r="X257" i="1"/>
  <c r="X316" i="1"/>
  <c r="X292" i="1"/>
  <c r="X326" i="1"/>
  <c r="X452" i="1"/>
  <c r="X84" i="1"/>
  <c r="X373" i="1"/>
  <c r="X241" i="1"/>
  <c r="X276" i="1"/>
  <c r="W98" i="1"/>
  <c r="W402" i="1"/>
  <c r="W444" i="1"/>
  <c r="W51" i="1"/>
  <c r="W309" i="1"/>
  <c r="W315" i="1"/>
  <c r="W25" i="1"/>
  <c r="W31" i="1"/>
  <c r="W86" i="1"/>
  <c r="W29" i="1"/>
  <c r="W363" i="1"/>
  <c r="W219" i="1"/>
  <c r="W279" i="1"/>
  <c r="W495" i="1"/>
  <c r="W183" i="1"/>
  <c r="W376" i="1"/>
  <c r="W340" i="1"/>
  <c r="W254" i="1"/>
  <c r="W205" i="1"/>
  <c r="W386" i="1"/>
  <c r="W397" i="1"/>
  <c r="W307" i="1"/>
  <c r="W2" i="1"/>
  <c r="W374" i="1"/>
  <c r="W194" i="1"/>
  <c r="W417" i="1"/>
  <c r="W21" i="1"/>
  <c r="W464" i="1"/>
  <c r="W275" i="1"/>
  <c r="W202" i="1"/>
  <c r="W112" i="1"/>
  <c r="W5" i="1"/>
  <c r="W270" i="1"/>
  <c r="W99" i="1"/>
  <c r="W144" i="1"/>
  <c r="W420" i="1"/>
  <c r="W285" i="1"/>
  <c r="W478" i="1"/>
  <c r="W100" i="1"/>
  <c r="W283" i="1"/>
  <c r="W185" i="1"/>
  <c r="W37" i="1"/>
  <c r="W242" i="1"/>
  <c r="W50" i="1"/>
  <c r="W500" i="1"/>
  <c r="W246" i="1"/>
  <c r="W210" i="1"/>
  <c r="W67" i="1"/>
  <c r="W97" i="1"/>
  <c r="W267" i="1"/>
  <c r="W149" i="1"/>
  <c r="W208" i="1"/>
  <c r="W308" i="1"/>
  <c r="W180" i="1"/>
  <c r="W163" i="1"/>
  <c r="W89" i="1"/>
  <c r="W79" i="1"/>
  <c r="W286" i="1"/>
  <c r="W457" i="1"/>
  <c r="W360" i="1"/>
  <c r="W216" i="1"/>
  <c r="W324" i="1"/>
  <c r="W455" i="1"/>
  <c r="W164" i="1"/>
  <c r="W448" i="1"/>
  <c r="W223" i="1"/>
  <c r="W499" i="1"/>
  <c r="W83" i="1"/>
  <c r="W38" i="1"/>
  <c r="W108" i="1"/>
  <c r="W247" i="1"/>
  <c r="W152" i="1"/>
  <c r="W130" i="1"/>
  <c r="W494" i="1"/>
  <c r="W468" i="1"/>
  <c r="W289" i="1"/>
  <c r="W162" i="1"/>
  <c r="W170" i="1"/>
  <c r="W30" i="1"/>
  <c r="W352" i="1"/>
  <c r="W466" i="1"/>
  <c r="W290" i="1"/>
  <c r="W201" i="1"/>
  <c r="W445" i="1"/>
  <c r="W325" i="1"/>
  <c r="W204" i="1"/>
  <c r="W388" i="1"/>
  <c r="W429" i="1"/>
  <c r="W303" i="1"/>
  <c r="W312" i="1"/>
  <c r="W351" i="1"/>
  <c r="W258" i="1"/>
  <c r="W436" i="1"/>
  <c r="W449" i="1"/>
  <c r="W239" i="1"/>
  <c r="W273" i="1"/>
  <c r="W336" i="1"/>
  <c r="W405" i="1"/>
  <c r="W269" i="1"/>
  <c r="W146" i="1"/>
  <c r="W401" i="1"/>
  <c r="W484" i="1"/>
  <c r="W54" i="1"/>
  <c r="W68" i="1"/>
  <c r="W167" i="1"/>
  <c r="W250" i="1"/>
  <c r="W414" i="1"/>
  <c r="W53" i="1"/>
  <c r="W268" i="1"/>
  <c r="W155" i="1"/>
  <c r="W487" i="1"/>
  <c r="W42" i="1"/>
  <c r="W281" i="1"/>
  <c r="W80" i="1"/>
  <c r="W252" i="1"/>
  <c r="W287" i="1"/>
  <c r="W296" i="1"/>
  <c r="W193" i="1"/>
  <c r="W410" i="1"/>
  <c r="W56" i="1"/>
  <c r="W433" i="1"/>
  <c r="W329" i="1"/>
  <c r="W40" i="1"/>
  <c r="W138" i="1"/>
  <c r="W406" i="1"/>
  <c r="W368" i="1"/>
  <c r="W423" i="1"/>
  <c r="W424" i="1"/>
  <c r="W314" i="1"/>
  <c r="W319" i="1"/>
  <c r="W93" i="1"/>
  <c r="W182" i="1"/>
  <c r="W364" i="1"/>
  <c r="W437" i="1"/>
  <c r="W382" i="1"/>
  <c r="W333" i="1"/>
  <c r="W23" i="1"/>
  <c r="W71" i="1"/>
  <c r="W172" i="1"/>
  <c r="W59" i="1"/>
  <c r="W408" i="1"/>
  <c r="W245" i="1"/>
  <c r="W119" i="1"/>
  <c r="W356" i="1"/>
  <c r="W206" i="1"/>
  <c r="W47" i="1"/>
  <c r="W81" i="1"/>
  <c r="W190" i="1"/>
  <c r="W262" i="1"/>
  <c r="W274" i="1"/>
  <c r="W126" i="1"/>
  <c r="W481" i="1"/>
  <c r="W18" i="1"/>
  <c r="W450" i="1"/>
  <c r="W293" i="1"/>
  <c r="W248" i="1"/>
  <c r="W476" i="1"/>
  <c r="W158" i="1"/>
  <c r="W61" i="1"/>
  <c r="W366" i="1"/>
  <c r="W55" i="1"/>
  <c r="W159" i="1"/>
  <c r="W73" i="1"/>
  <c r="W124" i="1"/>
  <c r="W114" i="1"/>
  <c r="W178" i="1"/>
  <c r="W353" i="1"/>
  <c r="W265" i="1"/>
  <c r="W33" i="1"/>
  <c r="W422" i="1"/>
  <c r="W197" i="1"/>
  <c r="W57" i="1"/>
  <c r="W116" i="1"/>
  <c r="W169" i="1"/>
  <c r="W13" i="1"/>
  <c r="W224" i="1"/>
  <c r="W259" i="1"/>
  <c r="W280" i="1"/>
  <c r="W41" i="1"/>
  <c r="W82" i="1"/>
  <c r="W166" i="1"/>
  <c r="W115" i="1"/>
  <c r="W342" i="1"/>
  <c r="W372" i="1"/>
  <c r="W117" i="1"/>
  <c r="W184" i="1"/>
  <c r="W161" i="1"/>
  <c r="W497" i="1"/>
  <c r="W137" i="1"/>
  <c r="W301" i="1"/>
  <c r="W222" i="1"/>
  <c r="W17" i="1"/>
  <c r="W404" i="1"/>
  <c r="W400" i="1"/>
  <c r="W411" i="1"/>
  <c r="W306" i="1"/>
  <c r="W240" i="1"/>
  <c r="W298" i="1"/>
  <c r="W243" i="1"/>
  <c r="W72" i="1"/>
  <c r="W24" i="1"/>
  <c r="W288" i="1"/>
  <c r="W365" i="1"/>
  <c r="W295" i="1"/>
  <c r="W150" i="1"/>
  <c r="W409" i="1"/>
  <c r="W133" i="1"/>
  <c r="W425" i="1"/>
  <c r="W229" i="1"/>
  <c r="W136" i="1"/>
  <c r="W131" i="1"/>
  <c r="W369" i="1"/>
  <c r="W378" i="1"/>
  <c r="W49" i="1"/>
  <c r="W456" i="1"/>
  <c r="W132" i="1"/>
  <c r="W486" i="1"/>
  <c r="W19" i="1"/>
  <c r="W123" i="1"/>
  <c r="W496" i="1"/>
  <c r="W45" i="1"/>
  <c r="W253" i="1"/>
  <c r="W377" i="1"/>
  <c r="W467" i="1"/>
  <c r="W465" i="1"/>
  <c r="W355" i="1"/>
  <c r="W488" i="1"/>
  <c r="W60" i="1"/>
  <c r="W473" i="1"/>
  <c r="W361" i="1"/>
  <c r="W345" i="1"/>
  <c r="W394" i="1"/>
  <c r="W294" i="1"/>
  <c r="W165" i="1"/>
  <c r="W157" i="1"/>
  <c r="W189" i="1"/>
  <c r="W370" i="1"/>
  <c r="W199" i="1"/>
  <c r="W249" i="1"/>
  <c r="W20" i="1"/>
  <c r="W443" i="1"/>
  <c r="W462" i="1"/>
  <c r="W77" i="1"/>
  <c r="W440" i="1"/>
  <c r="W338" i="1"/>
  <c r="W337" i="1"/>
  <c r="W407" i="1"/>
  <c r="W160" i="1"/>
  <c r="W470" i="1"/>
  <c r="W490" i="1"/>
  <c r="W110" i="1"/>
  <c r="W432" i="1"/>
  <c r="W128" i="1"/>
  <c r="W36" i="1"/>
  <c r="W354" i="1"/>
  <c r="W104" i="1"/>
  <c r="W103" i="1"/>
  <c r="W474" i="1"/>
  <c r="W95" i="1"/>
  <c r="W188" i="1"/>
  <c r="W87" i="1"/>
  <c r="W318" i="1"/>
  <c r="W153" i="1"/>
  <c r="W391" i="1"/>
  <c r="W196" i="1"/>
  <c r="W344" i="1"/>
  <c r="W94" i="1"/>
  <c r="W214" i="1"/>
  <c r="W121" i="1"/>
  <c r="W332" i="1"/>
  <c r="W235" i="1"/>
  <c r="W350" i="1"/>
  <c r="W416" i="1"/>
  <c r="W106" i="1"/>
  <c r="W426" i="1"/>
  <c r="W371" i="1"/>
  <c r="W480" i="1"/>
  <c r="W418" i="1"/>
  <c r="W264" i="1"/>
  <c r="W179" i="1"/>
  <c r="W101" i="1"/>
  <c r="W171" i="1"/>
  <c r="W230" i="1"/>
  <c r="W75" i="1"/>
  <c r="W65" i="1"/>
  <c r="W211" i="1"/>
  <c r="W134" i="1"/>
  <c r="W341" i="1"/>
  <c r="W493" i="1"/>
  <c r="W10" i="1"/>
  <c r="W331" i="1"/>
  <c r="W142" i="1"/>
  <c r="W399" i="1"/>
  <c r="W395" i="1"/>
  <c r="W26" i="1"/>
  <c r="W220" i="1"/>
  <c r="W225" i="1"/>
  <c r="W255" i="1"/>
  <c r="W282" i="1"/>
  <c r="W173" i="1"/>
  <c r="W238" i="1"/>
  <c r="W203" i="1"/>
  <c r="W278" i="1"/>
  <c r="W48" i="1"/>
  <c r="W483" i="1"/>
  <c r="W322" i="1"/>
  <c r="W46" i="1"/>
  <c r="W334" i="1"/>
  <c r="W362" i="1"/>
  <c r="W349" i="1"/>
  <c r="W107" i="1"/>
  <c r="W271" i="1"/>
  <c r="W69" i="1"/>
  <c r="W358" i="1"/>
  <c r="W300" i="1"/>
  <c r="W384" i="1"/>
  <c r="W174" i="1"/>
  <c r="W4" i="1"/>
  <c r="W231" i="1"/>
  <c r="W227" i="1"/>
  <c r="W212" i="1"/>
  <c r="W438" i="1"/>
  <c r="W463" i="1"/>
  <c r="W387" i="1"/>
  <c r="W91" i="1"/>
  <c r="W479" i="1"/>
  <c r="W139" i="1"/>
  <c r="W14" i="1"/>
  <c r="W145" i="1"/>
  <c r="W129" i="1"/>
  <c r="W11" i="1"/>
  <c r="W218" i="1"/>
  <c r="W85" i="1"/>
  <c r="W266" i="1"/>
  <c r="W187" i="1"/>
  <c r="W125" i="1"/>
  <c r="W427" i="1"/>
  <c r="W390" i="1"/>
  <c r="W491" i="1"/>
  <c r="W501" i="1"/>
  <c r="W477" i="1"/>
  <c r="W22" i="1"/>
  <c r="W403" i="1"/>
  <c r="W221" i="1"/>
  <c r="W328" i="1"/>
  <c r="W302" i="1"/>
  <c r="W44" i="1"/>
  <c r="W446" i="1"/>
  <c r="W469" i="1"/>
  <c r="W176" i="1"/>
  <c r="W383" i="1"/>
  <c r="W58" i="1"/>
  <c r="W367" i="1"/>
  <c r="W198" i="1"/>
  <c r="W168" i="1"/>
  <c r="W392" i="1"/>
  <c r="W66" i="1"/>
  <c r="W122" i="1"/>
  <c r="W215" i="1"/>
  <c r="W34" i="1"/>
  <c r="W105" i="1"/>
  <c r="W195" i="1"/>
  <c r="W453" i="1"/>
  <c r="W434" i="1"/>
  <c r="W357" i="1"/>
  <c r="W389" i="1"/>
  <c r="W148" i="1"/>
  <c r="W320" i="1"/>
  <c r="W459" i="1"/>
  <c r="W297" i="1"/>
  <c r="W304" i="1"/>
  <c r="W151" i="1"/>
  <c r="W28" i="1"/>
  <c r="W96" i="1"/>
  <c r="W181" i="1"/>
  <c r="W12" i="1"/>
  <c r="W62" i="1"/>
  <c r="W413" i="1"/>
  <c r="W127" i="1"/>
  <c r="W118" i="1"/>
  <c r="W380" i="1"/>
  <c r="W475" i="1"/>
  <c r="W43" i="1"/>
  <c r="W393" i="1"/>
  <c r="W177" i="1"/>
  <c r="W441" i="1"/>
  <c r="W135" i="1"/>
  <c r="W454" i="1"/>
  <c r="W228" i="1"/>
  <c r="W451" i="1"/>
  <c r="W52" i="1"/>
  <c r="W272" i="1"/>
  <c r="W347" i="1"/>
  <c r="W471" i="1"/>
  <c r="W339" i="1"/>
  <c r="W217" i="1"/>
  <c r="W284" i="1"/>
  <c r="W321" i="1"/>
  <c r="W305" i="1"/>
  <c r="W472" i="1"/>
  <c r="W15" i="1"/>
  <c r="W35" i="1"/>
  <c r="W458" i="1"/>
  <c r="W492" i="1"/>
  <c r="W330" i="1"/>
  <c r="W6" i="1"/>
  <c r="W313" i="1"/>
  <c r="W16" i="1"/>
  <c r="W111" i="1"/>
  <c r="W419" i="1"/>
  <c r="W260" i="1"/>
  <c r="W39" i="1"/>
  <c r="W412" i="1"/>
  <c r="W460" i="1"/>
  <c r="W396" i="1"/>
  <c r="W88" i="1"/>
  <c r="W76" i="1"/>
  <c r="W261" i="1"/>
  <c r="W317" i="1"/>
  <c r="W381" i="1"/>
  <c r="W200" i="1"/>
  <c r="W113" i="1"/>
  <c r="W8" i="1"/>
  <c r="W120" i="1"/>
  <c r="W186" i="1"/>
  <c r="W379" i="1"/>
  <c r="W421" i="1"/>
  <c r="W9" i="1"/>
  <c r="W482" i="1"/>
  <c r="W430" i="1"/>
  <c r="W175" i="1"/>
  <c r="W154" i="1"/>
  <c r="W78" i="1"/>
  <c r="W327" i="1"/>
  <c r="W233" i="1"/>
  <c r="W232" i="1"/>
  <c r="W141" i="1"/>
  <c r="W207" i="1"/>
  <c r="W310" i="1"/>
  <c r="W489" i="1"/>
  <c r="W447" i="1"/>
  <c r="W435" i="1"/>
  <c r="W251" i="1"/>
  <c r="W335" i="1"/>
  <c r="W299" i="1"/>
  <c r="W498" i="1"/>
  <c r="W263" i="1"/>
  <c r="W226" i="1"/>
  <c r="W191" i="1"/>
  <c r="W63" i="1"/>
  <c r="W156" i="1"/>
  <c r="W234" i="1"/>
  <c r="W74" i="1"/>
  <c r="W90" i="1"/>
  <c r="W256" i="1"/>
  <c r="W3" i="1"/>
  <c r="W442" i="1"/>
  <c r="W140" i="1"/>
  <c r="W147" i="1"/>
  <c r="W291" i="1"/>
  <c r="W415" i="1"/>
  <c r="W64" i="1"/>
  <c r="W439" i="1"/>
  <c r="W237" i="1"/>
  <c r="W346" i="1"/>
  <c r="W375" i="1"/>
  <c r="W431" i="1"/>
  <c r="W7" i="1"/>
  <c r="W461" i="1"/>
  <c r="W209" i="1"/>
  <c r="W92" i="1"/>
  <c r="W348" i="1"/>
  <c r="W213" i="1"/>
  <c r="W398" i="1"/>
  <c r="W385" i="1"/>
  <c r="W343" i="1"/>
  <c r="W359" i="1"/>
  <c r="W32" i="1"/>
  <c r="W109" i="1"/>
  <c r="W428" i="1"/>
  <c r="W236" i="1"/>
  <c r="W323" i="1"/>
  <c r="W102" i="1"/>
  <c r="W244" i="1"/>
  <c r="W70" i="1"/>
  <c r="W277" i="1"/>
  <c r="W143" i="1"/>
  <c r="W311" i="1"/>
  <c r="W27" i="1"/>
  <c r="W485" i="1"/>
  <c r="W257" i="1"/>
  <c r="W316" i="1"/>
  <c r="W292" i="1"/>
  <c r="W326" i="1"/>
  <c r="W452" i="1"/>
  <c r="W84" i="1"/>
  <c r="W373" i="1"/>
  <c r="W241" i="1"/>
  <c r="W276" i="1"/>
  <c r="V98" i="1"/>
  <c r="V402" i="1"/>
  <c r="V444" i="1"/>
  <c r="V51" i="1"/>
  <c r="V309" i="1"/>
  <c r="V315" i="1"/>
  <c r="V25" i="1"/>
  <c r="V31" i="1"/>
  <c r="V86" i="1"/>
  <c r="V29" i="1"/>
  <c r="V363" i="1"/>
  <c r="V219" i="1"/>
  <c r="V279" i="1"/>
  <c r="V495" i="1"/>
  <c r="V183" i="1"/>
  <c r="V376" i="1"/>
  <c r="V340" i="1"/>
  <c r="V254" i="1"/>
  <c r="V205" i="1"/>
  <c r="V386" i="1"/>
  <c r="V397" i="1"/>
  <c r="V307" i="1"/>
  <c r="V2" i="1"/>
  <c r="V374" i="1"/>
  <c r="V194" i="1"/>
  <c r="V417" i="1"/>
  <c r="V21" i="1"/>
  <c r="V464" i="1"/>
  <c r="V275" i="1"/>
  <c r="V202" i="1"/>
  <c r="V112" i="1"/>
  <c r="V5" i="1"/>
  <c r="V270" i="1"/>
  <c r="V99" i="1"/>
  <c r="V144" i="1"/>
  <c r="V420" i="1"/>
  <c r="V285" i="1"/>
  <c r="V478" i="1"/>
  <c r="V100" i="1"/>
  <c r="V283" i="1"/>
  <c r="V185" i="1"/>
  <c r="V37" i="1"/>
  <c r="V242" i="1"/>
  <c r="V50" i="1"/>
  <c r="V500" i="1"/>
  <c r="V246" i="1"/>
  <c r="V210" i="1"/>
  <c r="V67" i="1"/>
  <c r="V97" i="1"/>
  <c r="V267" i="1"/>
  <c r="V149" i="1"/>
  <c r="V208" i="1"/>
  <c r="V308" i="1"/>
  <c r="V180" i="1"/>
  <c r="V163" i="1"/>
  <c r="V89" i="1"/>
  <c r="V79" i="1"/>
  <c r="V286" i="1"/>
  <c r="V457" i="1"/>
  <c r="V360" i="1"/>
  <c r="V216" i="1"/>
  <c r="V324" i="1"/>
  <c r="V455" i="1"/>
  <c r="V164" i="1"/>
  <c r="V448" i="1"/>
  <c r="V223" i="1"/>
  <c r="V499" i="1"/>
  <c r="V83" i="1"/>
  <c r="V38" i="1"/>
  <c r="V108" i="1"/>
  <c r="V247" i="1"/>
  <c r="V152" i="1"/>
  <c r="V130" i="1"/>
  <c r="V494" i="1"/>
  <c r="V468" i="1"/>
  <c r="V289" i="1"/>
  <c r="V162" i="1"/>
  <c r="V170" i="1"/>
  <c r="V30" i="1"/>
  <c r="V352" i="1"/>
  <c r="V466" i="1"/>
  <c r="V290" i="1"/>
  <c r="V201" i="1"/>
  <c r="V445" i="1"/>
  <c r="V325" i="1"/>
  <c r="V204" i="1"/>
  <c r="V388" i="1"/>
  <c r="V429" i="1"/>
  <c r="V303" i="1"/>
  <c r="V312" i="1"/>
  <c r="V351" i="1"/>
  <c r="V258" i="1"/>
  <c r="V436" i="1"/>
  <c r="V449" i="1"/>
  <c r="V239" i="1"/>
  <c r="V273" i="1"/>
  <c r="V336" i="1"/>
  <c r="V405" i="1"/>
  <c r="V269" i="1"/>
  <c r="V146" i="1"/>
  <c r="V401" i="1"/>
  <c r="V484" i="1"/>
  <c r="V54" i="1"/>
  <c r="V68" i="1"/>
  <c r="V167" i="1"/>
  <c r="V250" i="1"/>
  <c r="V414" i="1"/>
  <c r="V53" i="1"/>
  <c r="V268" i="1"/>
  <c r="V155" i="1"/>
  <c r="V487" i="1"/>
  <c r="V42" i="1"/>
  <c r="V281" i="1"/>
  <c r="V80" i="1"/>
  <c r="V252" i="1"/>
  <c r="V287" i="1"/>
  <c r="V296" i="1"/>
  <c r="V193" i="1"/>
  <c r="V410" i="1"/>
  <c r="V56" i="1"/>
  <c r="V433" i="1"/>
  <c r="V329" i="1"/>
  <c r="V40" i="1"/>
  <c r="V138" i="1"/>
  <c r="V406" i="1"/>
  <c r="V368" i="1"/>
  <c r="V423" i="1"/>
  <c r="V424" i="1"/>
  <c r="V314" i="1"/>
  <c r="V319" i="1"/>
  <c r="V93" i="1"/>
  <c r="V182" i="1"/>
  <c r="V364" i="1"/>
  <c r="V437" i="1"/>
  <c r="V382" i="1"/>
  <c r="V333" i="1"/>
  <c r="V23" i="1"/>
  <c r="V71" i="1"/>
  <c r="V172" i="1"/>
  <c r="V59" i="1"/>
  <c r="V408" i="1"/>
  <c r="V245" i="1"/>
  <c r="V119" i="1"/>
  <c r="V356" i="1"/>
  <c r="V206" i="1"/>
  <c r="V47" i="1"/>
  <c r="V81" i="1"/>
  <c r="V190" i="1"/>
  <c r="V262" i="1"/>
  <c r="V274" i="1"/>
  <c r="V126" i="1"/>
  <c r="V481" i="1"/>
  <c r="V18" i="1"/>
  <c r="V450" i="1"/>
  <c r="V293" i="1"/>
  <c r="V248" i="1"/>
  <c r="V476" i="1"/>
  <c r="V158" i="1"/>
  <c r="V61" i="1"/>
  <c r="V366" i="1"/>
  <c r="V55" i="1"/>
  <c r="V159" i="1"/>
  <c r="V73" i="1"/>
  <c r="V124" i="1"/>
  <c r="V114" i="1"/>
  <c r="V178" i="1"/>
  <c r="V353" i="1"/>
  <c r="V265" i="1"/>
  <c r="V33" i="1"/>
  <c r="V422" i="1"/>
  <c r="V197" i="1"/>
  <c r="V57" i="1"/>
  <c r="V116" i="1"/>
  <c r="V169" i="1"/>
  <c r="V13" i="1"/>
  <c r="V224" i="1"/>
  <c r="V259" i="1"/>
  <c r="V280" i="1"/>
  <c r="V41" i="1"/>
  <c r="V82" i="1"/>
  <c r="V166" i="1"/>
  <c r="V115" i="1"/>
  <c r="V342" i="1"/>
  <c r="V372" i="1"/>
  <c r="V117" i="1"/>
  <c r="V184" i="1"/>
  <c r="V161" i="1"/>
  <c r="V497" i="1"/>
  <c r="V137" i="1"/>
  <c r="V301" i="1"/>
  <c r="V222" i="1"/>
  <c r="V17" i="1"/>
  <c r="V404" i="1"/>
  <c r="V400" i="1"/>
  <c r="V411" i="1"/>
  <c r="V306" i="1"/>
  <c r="V240" i="1"/>
  <c r="V298" i="1"/>
  <c r="V243" i="1"/>
  <c r="V72" i="1"/>
  <c r="V24" i="1"/>
  <c r="V288" i="1"/>
  <c r="V365" i="1"/>
  <c r="V295" i="1"/>
  <c r="V150" i="1"/>
  <c r="V409" i="1"/>
  <c r="V133" i="1"/>
  <c r="V425" i="1"/>
  <c r="V229" i="1"/>
  <c r="V136" i="1"/>
  <c r="V131" i="1"/>
  <c r="V369" i="1"/>
  <c r="V378" i="1"/>
  <c r="V49" i="1"/>
  <c r="V456" i="1"/>
  <c r="V132" i="1"/>
  <c r="V486" i="1"/>
  <c r="V19" i="1"/>
  <c r="V123" i="1"/>
  <c r="V496" i="1"/>
  <c r="V45" i="1"/>
  <c r="V253" i="1"/>
  <c r="V377" i="1"/>
  <c r="V467" i="1"/>
  <c r="V465" i="1"/>
  <c r="V355" i="1"/>
  <c r="V488" i="1"/>
  <c r="V60" i="1"/>
  <c r="V473" i="1"/>
  <c r="V361" i="1"/>
  <c r="V345" i="1"/>
  <c r="V394" i="1"/>
  <c r="V294" i="1"/>
  <c r="V165" i="1"/>
  <c r="V157" i="1"/>
  <c r="V189" i="1"/>
  <c r="V370" i="1"/>
  <c r="V199" i="1"/>
  <c r="V249" i="1"/>
  <c r="V20" i="1"/>
  <c r="V443" i="1"/>
  <c r="V462" i="1"/>
  <c r="V77" i="1"/>
  <c r="V440" i="1"/>
  <c r="V338" i="1"/>
  <c r="V337" i="1"/>
  <c r="V407" i="1"/>
  <c r="V160" i="1"/>
  <c r="V470" i="1"/>
  <c r="V490" i="1"/>
  <c r="V110" i="1"/>
  <c r="V432" i="1"/>
  <c r="V128" i="1"/>
  <c r="V36" i="1"/>
  <c r="V354" i="1"/>
  <c r="V104" i="1"/>
  <c r="V103" i="1"/>
  <c r="V474" i="1"/>
  <c r="V95" i="1"/>
  <c r="V188" i="1"/>
  <c r="V87" i="1"/>
  <c r="V318" i="1"/>
  <c r="V153" i="1"/>
  <c r="V391" i="1"/>
  <c r="V196" i="1"/>
  <c r="V344" i="1"/>
  <c r="V94" i="1"/>
  <c r="V214" i="1"/>
  <c r="V121" i="1"/>
  <c r="V332" i="1"/>
  <c r="V235" i="1"/>
  <c r="V350" i="1"/>
  <c r="V416" i="1"/>
  <c r="V106" i="1"/>
  <c r="V426" i="1"/>
  <c r="V371" i="1"/>
  <c r="V480" i="1"/>
  <c r="V418" i="1"/>
  <c r="V264" i="1"/>
  <c r="V179" i="1"/>
  <c r="V101" i="1"/>
  <c r="V171" i="1"/>
  <c r="V230" i="1"/>
  <c r="V75" i="1"/>
  <c r="V65" i="1"/>
  <c r="V211" i="1"/>
  <c r="V134" i="1"/>
  <c r="V341" i="1"/>
  <c r="V493" i="1"/>
  <c r="V10" i="1"/>
  <c r="V331" i="1"/>
  <c r="V142" i="1"/>
  <c r="V399" i="1"/>
  <c r="V395" i="1"/>
  <c r="V26" i="1"/>
  <c r="V220" i="1"/>
  <c r="V225" i="1"/>
  <c r="V255" i="1"/>
  <c r="V282" i="1"/>
  <c r="V173" i="1"/>
  <c r="V238" i="1"/>
  <c r="V203" i="1"/>
  <c r="V278" i="1"/>
  <c r="V48" i="1"/>
  <c r="V483" i="1"/>
  <c r="V322" i="1"/>
  <c r="V46" i="1"/>
  <c r="V334" i="1"/>
  <c r="V362" i="1"/>
  <c r="V349" i="1"/>
  <c r="V107" i="1"/>
  <c r="V271" i="1"/>
  <c r="V69" i="1"/>
  <c r="V358" i="1"/>
  <c r="V300" i="1"/>
  <c r="V384" i="1"/>
  <c r="V174" i="1"/>
  <c r="V4" i="1"/>
  <c r="V231" i="1"/>
  <c r="V227" i="1"/>
  <c r="V212" i="1"/>
  <c r="V438" i="1"/>
  <c r="V463" i="1"/>
  <c r="V387" i="1"/>
  <c r="V91" i="1"/>
  <c r="V479" i="1"/>
  <c r="V139" i="1"/>
  <c r="V14" i="1"/>
  <c r="V145" i="1"/>
  <c r="V129" i="1"/>
  <c r="V11" i="1"/>
  <c r="V218" i="1"/>
  <c r="V85" i="1"/>
  <c r="V266" i="1"/>
  <c r="V187" i="1"/>
  <c r="V125" i="1"/>
  <c r="V427" i="1"/>
  <c r="V390" i="1"/>
  <c r="V491" i="1"/>
  <c r="V501" i="1"/>
  <c r="V477" i="1"/>
  <c r="V22" i="1"/>
  <c r="V403" i="1"/>
  <c r="V221" i="1"/>
  <c r="V328" i="1"/>
  <c r="V302" i="1"/>
  <c r="V44" i="1"/>
  <c r="V446" i="1"/>
  <c r="V469" i="1"/>
  <c r="V176" i="1"/>
  <c r="V383" i="1"/>
  <c r="V58" i="1"/>
  <c r="V367" i="1"/>
  <c r="V198" i="1"/>
  <c r="V168" i="1"/>
  <c r="V392" i="1"/>
  <c r="V66" i="1"/>
  <c r="V122" i="1"/>
  <c r="V215" i="1"/>
  <c r="V34" i="1"/>
  <c r="V105" i="1"/>
  <c r="V195" i="1"/>
  <c r="V453" i="1"/>
  <c r="V434" i="1"/>
  <c r="V357" i="1"/>
  <c r="V389" i="1"/>
  <c r="V148" i="1"/>
  <c r="V320" i="1"/>
  <c r="V459" i="1"/>
  <c r="V297" i="1"/>
  <c r="V304" i="1"/>
  <c r="V151" i="1"/>
  <c r="V28" i="1"/>
  <c r="V96" i="1"/>
  <c r="V181" i="1"/>
  <c r="V12" i="1"/>
  <c r="V62" i="1"/>
  <c r="V413" i="1"/>
  <c r="V127" i="1"/>
  <c r="V118" i="1"/>
  <c r="V380" i="1"/>
  <c r="V475" i="1"/>
  <c r="V43" i="1"/>
  <c r="V393" i="1"/>
  <c r="V177" i="1"/>
  <c r="V441" i="1"/>
  <c r="V135" i="1"/>
  <c r="V454" i="1"/>
  <c r="V228" i="1"/>
  <c r="V451" i="1"/>
  <c r="V52" i="1"/>
  <c r="V272" i="1"/>
  <c r="V347" i="1"/>
  <c r="V471" i="1"/>
  <c r="V339" i="1"/>
  <c r="V217" i="1"/>
  <c r="V284" i="1"/>
  <c r="V321" i="1"/>
  <c r="V305" i="1"/>
  <c r="V472" i="1"/>
  <c r="V15" i="1"/>
  <c r="V35" i="1"/>
  <c r="V458" i="1"/>
  <c r="V492" i="1"/>
  <c r="V330" i="1"/>
  <c r="V6" i="1"/>
  <c r="V313" i="1"/>
  <c r="V16" i="1"/>
  <c r="V111" i="1"/>
  <c r="V419" i="1"/>
  <c r="V260" i="1"/>
  <c r="V39" i="1"/>
  <c r="V412" i="1"/>
  <c r="V460" i="1"/>
  <c r="V396" i="1"/>
  <c r="V88" i="1"/>
  <c r="V76" i="1"/>
  <c r="V261" i="1"/>
  <c r="V317" i="1"/>
  <c r="V381" i="1"/>
  <c r="V200" i="1"/>
  <c r="V113" i="1"/>
  <c r="V8" i="1"/>
  <c r="V120" i="1"/>
  <c r="V186" i="1"/>
  <c r="V379" i="1"/>
  <c r="V421" i="1"/>
  <c r="V9" i="1"/>
  <c r="V482" i="1"/>
  <c r="V430" i="1"/>
  <c r="V175" i="1"/>
  <c r="V154" i="1"/>
  <c r="V78" i="1"/>
  <c r="V327" i="1"/>
  <c r="V233" i="1"/>
  <c r="V232" i="1"/>
  <c r="V141" i="1"/>
  <c r="V207" i="1"/>
  <c r="V310" i="1"/>
  <c r="V489" i="1"/>
  <c r="V447" i="1"/>
  <c r="V435" i="1"/>
  <c r="V251" i="1"/>
  <c r="V335" i="1"/>
  <c r="V299" i="1"/>
  <c r="V498" i="1"/>
  <c r="V263" i="1"/>
  <c r="V226" i="1"/>
  <c r="V191" i="1"/>
  <c r="V63" i="1"/>
  <c r="V156" i="1"/>
  <c r="V234" i="1"/>
  <c r="V74" i="1"/>
  <c r="V90" i="1"/>
  <c r="V256" i="1"/>
  <c r="V3" i="1"/>
  <c r="V442" i="1"/>
  <c r="V140" i="1"/>
  <c r="V147" i="1"/>
  <c r="V291" i="1"/>
  <c r="V415" i="1"/>
  <c r="V64" i="1"/>
  <c r="V439" i="1"/>
  <c r="V237" i="1"/>
  <c r="V346" i="1"/>
  <c r="V375" i="1"/>
  <c r="V431" i="1"/>
  <c r="V7" i="1"/>
  <c r="V461" i="1"/>
  <c r="V209" i="1"/>
  <c r="V92" i="1"/>
  <c r="V348" i="1"/>
  <c r="V213" i="1"/>
  <c r="V398" i="1"/>
  <c r="V385" i="1"/>
  <c r="V343" i="1"/>
  <c r="V359" i="1"/>
  <c r="V32" i="1"/>
  <c r="V109" i="1"/>
  <c r="V428" i="1"/>
  <c r="V236" i="1"/>
  <c r="V323" i="1"/>
  <c r="V102" i="1"/>
  <c r="V244" i="1"/>
  <c r="V70" i="1"/>
  <c r="V277" i="1"/>
  <c r="V143" i="1"/>
  <c r="V311" i="1"/>
  <c r="V27" i="1"/>
  <c r="V485" i="1"/>
  <c r="V257" i="1"/>
  <c r="V316" i="1"/>
  <c r="V292" i="1"/>
  <c r="V326" i="1"/>
  <c r="V452" i="1"/>
  <c r="V84" i="1"/>
  <c r="V373" i="1"/>
  <c r="V241" i="1"/>
  <c r="V276" i="1"/>
  <c r="AD192" i="1"/>
  <c r="AB192" i="1"/>
  <c r="AD98" i="1"/>
  <c r="AD402" i="1"/>
  <c r="AD444" i="1"/>
  <c r="AD51" i="1"/>
  <c r="AD309" i="1"/>
  <c r="AD315" i="1"/>
  <c r="AD25" i="1"/>
  <c r="AD31" i="1"/>
  <c r="AD86" i="1"/>
  <c r="AD29" i="1"/>
  <c r="AD363" i="1"/>
  <c r="AD219" i="1"/>
  <c r="AD279" i="1"/>
  <c r="AD495" i="1"/>
  <c r="AD183" i="1"/>
  <c r="AD376" i="1"/>
  <c r="AD340" i="1"/>
  <c r="AD254" i="1"/>
  <c r="AD205" i="1"/>
  <c r="AD386" i="1"/>
  <c r="AD397" i="1"/>
  <c r="AD307" i="1"/>
  <c r="AD2" i="1"/>
  <c r="AD374" i="1"/>
  <c r="AD194" i="1"/>
  <c r="AD417" i="1"/>
  <c r="AD21" i="1"/>
  <c r="AD464" i="1"/>
  <c r="AD275" i="1"/>
  <c r="AD202" i="1"/>
  <c r="AD112" i="1"/>
  <c r="AD5" i="1"/>
  <c r="AD270" i="1"/>
  <c r="AD99" i="1"/>
  <c r="AD144" i="1"/>
  <c r="AD420" i="1"/>
  <c r="AD285" i="1"/>
  <c r="AD478" i="1"/>
  <c r="AD100" i="1"/>
  <c r="AD283" i="1"/>
  <c r="AD185" i="1"/>
  <c r="AD37" i="1"/>
  <c r="AD242" i="1"/>
  <c r="AD50" i="1"/>
  <c r="AD500" i="1"/>
  <c r="AD246" i="1"/>
  <c r="AD210" i="1"/>
  <c r="AD67" i="1"/>
  <c r="AD97" i="1"/>
  <c r="AD267" i="1"/>
  <c r="AD149" i="1"/>
  <c r="AD208" i="1"/>
  <c r="AD308" i="1"/>
  <c r="AD180" i="1"/>
  <c r="AD163" i="1"/>
  <c r="AD89" i="1"/>
  <c r="AD79" i="1"/>
  <c r="AD286" i="1"/>
  <c r="AD457" i="1"/>
  <c r="AD360" i="1"/>
  <c r="AD216" i="1"/>
  <c r="AD324" i="1"/>
  <c r="AD455" i="1"/>
  <c r="AD164" i="1"/>
  <c r="AD448" i="1"/>
  <c r="AD223" i="1"/>
  <c r="AD499" i="1"/>
  <c r="AD83" i="1"/>
  <c r="AD38" i="1"/>
  <c r="AD108" i="1"/>
  <c r="AD247" i="1"/>
  <c r="AD152" i="1"/>
  <c r="AD130" i="1"/>
  <c r="AD494" i="1"/>
  <c r="AD468" i="1"/>
  <c r="AD289" i="1"/>
  <c r="AD162" i="1"/>
  <c r="AD170" i="1"/>
  <c r="AD30" i="1"/>
  <c r="AD352" i="1"/>
  <c r="AD466" i="1"/>
  <c r="AD290" i="1"/>
  <c r="AD201" i="1"/>
  <c r="AD445" i="1"/>
  <c r="AD325" i="1"/>
  <c r="AD204" i="1"/>
  <c r="AD388" i="1"/>
  <c r="AD429" i="1"/>
  <c r="AD303" i="1"/>
  <c r="AD312" i="1"/>
  <c r="AD351" i="1"/>
  <c r="AD258" i="1"/>
  <c r="AD436" i="1"/>
  <c r="AD449" i="1"/>
  <c r="AD239" i="1"/>
  <c r="AD273" i="1"/>
  <c r="AD336" i="1"/>
  <c r="AD405" i="1"/>
  <c r="AD269" i="1"/>
  <c r="AD146" i="1"/>
  <c r="AD401" i="1"/>
  <c r="AD484" i="1"/>
  <c r="AD54" i="1"/>
  <c r="AD68" i="1"/>
  <c r="AD167" i="1"/>
  <c r="AD250" i="1"/>
  <c r="AD414" i="1"/>
  <c r="AD53" i="1"/>
  <c r="AD268" i="1"/>
  <c r="AD155" i="1"/>
  <c r="AD487" i="1"/>
  <c r="AD42" i="1"/>
  <c r="AD281" i="1"/>
  <c r="AD80" i="1"/>
  <c r="AD252" i="1"/>
  <c r="AD287" i="1"/>
  <c r="AD296" i="1"/>
  <c r="AD193" i="1"/>
  <c r="AD410" i="1"/>
  <c r="AD56" i="1"/>
  <c r="AD433" i="1"/>
  <c r="AD329" i="1"/>
  <c r="AD40" i="1"/>
  <c r="AD138" i="1"/>
  <c r="AD406" i="1"/>
  <c r="AD368" i="1"/>
  <c r="AD423" i="1"/>
  <c r="AD424" i="1"/>
  <c r="AD314" i="1"/>
  <c r="AD319" i="1"/>
  <c r="AD93" i="1"/>
  <c r="AD182" i="1"/>
  <c r="AD364" i="1"/>
  <c r="AD437" i="1"/>
  <c r="AD382" i="1"/>
  <c r="AD333" i="1"/>
  <c r="AD23" i="1"/>
  <c r="AD71" i="1"/>
  <c r="AD172" i="1"/>
  <c r="AD59" i="1"/>
  <c r="AD408" i="1"/>
  <c r="AD245" i="1"/>
  <c r="AD119" i="1"/>
  <c r="AD356" i="1"/>
  <c r="AD206" i="1"/>
  <c r="AD47" i="1"/>
  <c r="AD81" i="1"/>
  <c r="AD190" i="1"/>
  <c r="AD262" i="1"/>
  <c r="AD274" i="1"/>
  <c r="AD126" i="1"/>
  <c r="AD481" i="1"/>
  <c r="AD18" i="1"/>
  <c r="AD450" i="1"/>
  <c r="AD293" i="1"/>
  <c r="AD248" i="1"/>
  <c r="AD476" i="1"/>
  <c r="AD158" i="1"/>
  <c r="AD61" i="1"/>
  <c r="AD366" i="1"/>
  <c r="AD55" i="1"/>
  <c r="AD159" i="1"/>
  <c r="AD73" i="1"/>
  <c r="AD124" i="1"/>
  <c r="AD114" i="1"/>
  <c r="AD178" i="1"/>
  <c r="AD353" i="1"/>
  <c r="AD265" i="1"/>
  <c r="AD33" i="1"/>
  <c r="AD422" i="1"/>
  <c r="AD197" i="1"/>
  <c r="AD57" i="1"/>
  <c r="AD116" i="1"/>
  <c r="AD169" i="1"/>
  <c r="AD13" i="1"/>
  <c r="AD224" i="1"/>
  <c r="AD259" i="1"/>
  <c r="AD280" i="1"/>
  <c r="AD41" i="1"/>
  <c r="AD82" i="1"/>
  <c r="AD166" i="1"/>
  <c r="AD115" i="1"/>
  <c r="AD342" i="1"/>
  <c r="AD372" i="1"/>
  <c r="AD117" i="1"/>
  <c r="AD184" i="1"/>
  <c r="AD161" i="1"/>
  <c r="AD497" i="1"/>
  <c r="AD137" i="1"/>
  <c r="AD301" i="1"/>
  <c r="AD222" i="1"/>
  <c r="AD17" i="1"/>
  <c r="AD404" i="1"/>
  <c r="AD400" i="1"/>
  <c r="AD411" i="1"/>
  <c r="AD306" i="1"/>
  <c r="AD240" i="1"/>
  <c r="AD298" i="1"/>
  <c r="AD243" i="1"/>
  <c r="AD72" i="1"/>
  <c r="AD24" i="1"/>
  <c r="AD288" i="1"/>
  <c r="AD365" i="1"/>
  <c r="AD295" i="1"/>
  <c r="AD150" i="1"/>
  <c r="AD409" i="1"/>
  <c r="AD133" i="1"/>
  <c r="AD425" i="1"/>
  <c r="AD229" i="1"/>
  <c r="AD136" i="1"/>
  <c r="AD131" i="1"/>
  <c r="AD369" i="1"/>
  <c r="AD378" i="1"/>
  <c r="AD49" i="1"/>
  <c r="AD456" i="1"/>
  <c r="AD132" i="1"/>
  <c r="AD486" i="1"/>
  <c r="AD19" i="1"/>
  <c r="AD123" i="1"/>
  <c r="AD496" i="1"/>
  <c r="AD45" i="1"/>
  <c r="AD253" i="1"/>
  <c r="AD377" i="1"/>
  <c r="AD467" i="1"/>
  <c r="AD465" i="1"/>
  <c r="AD355" i="1"/>
  <c r="AD488" i="1"/>
  <c r="AD60" i="1"/>
  <c r="AD473" i="1"/>
  <c r="AD361" i="1"/>
  <c r="AD345" i="1"/>
  <c r="AD394" i="1"/>
  <c r="AD294" i="1"/>
  <c r="AD165" i="1"/>
  <c r="AD157" i="1"/>
  <c r="AD189" i="1"/>
  <c r="AD370" i="1"/>
  <c r="AD199" i="1"/>
  <c r="AD249" i="1"/>
  <c r="AD20" i="1"/>
  <c r="AD443" i="1"/>
  <c r="AD462" i="1"/>
  <c r="AD77" i="1"/>
  <c r="AD440" i="1"/>
  <c r="AD338" i="1"/>
  <c r="AD337" i="1"/>
  <c r="AD407" i="1"/>
  <c r="AD160" i="1"/>
  <c r="AD470" i="1"/>
  <c r="AD490" i="1"/>
  <c r="AD110" i="1"/>
  <c r="AD432" i="1"/>
  <c r="AD128" i="1"/>
  <c r="AD36" i="1"/>
  <c r="AD354" i="1"/>
  <c r="AD104" i="1"/>
  <c r="AD103" i="1"/>
  <c r="AD474" i="1"/>
  <c r="AD95" i="1"/>
  <c r="AD188" i="1"/>
  <c r="AD87" i="1"/>
  <c r="AD318" i="1"/>
  <c r="AD153" i="1"/>
  <c r="AD391" i="1"/>
  <c r="AD196" i="1"/>
  <c r="AD344" i="1"/>
  <c r="AD94" i="1"/>
  <c r="AD214" i="1"/>
  <c r="AD121" i="1"/>
  <c r="AD332" i="1"/>
  <c r="AD235" i="1"/>
  <c r="AD350" i="1"/>
  <c r="AD416" i="1"/>
  <c r="AD106" i="1"/>
  <c r="AD426" i="1"/>
  <c r="AD371" i="1"/>
  <c r="AD480" i="1"/>
  <c r="AD418" i="1"/>
  <c r="AD264" i="1"/>
  <c r="AD179" i="1"/>
  <c r="AD101" i="1"/>
  <c r="AD171" i="1"/>
  <c r="AD230" i="1"/>
  <c r="AD75" i="1"/>
  <c r="AD65" i="1"/>
  <c r="AD211" i="1"/>
  <c r="AD134" i="1"/>
  <c r="AD341" i="1"/>
  <c r="AD493" i="1"/>
  <c r="AD10" i="1"/>
  <c r="AD331" i="1"/>
  <c r="AD142" i="1"/>
  <c r="AD399" i="1"/>
  <c r="AD395" i="1"/>
  <c r="AD26" i="1"/>
  <c r="AD220" i="1"/>
  <c r="AD225" i="1"/>
  <c r="AD255" i="1"/>
  <c r="AD282" i="1"/>
  <c r="AD173" i="1"/>
  <c r="AD238" i="1"/>
  <c r="AD203" i="1"/>
  <c r="AD278" i="1"/>
  <c r="AD48" i="1"/>
  <c r="AD483" i="1"/>
  <c r="AD322" i="1"/>
  <c r="AD46" i="1"/>
  <c r="AD334" i="1"/>
  <c r="AD362" i="1"/>
  <c r="AD349" i="1"/>
  <c r="AD107" i="1"/>
  <c r="AD271" i="1"/>
  <c r="AD69" i="1"/>
  <c r="AD358" i="1"/>
  <c r="AD300" i="1"/>
  <c r="AD384" i="1"/>
  <c r="AD174" i="1"/>
  <c r="AD4" i="1"/>
  <c r="AD231" i="1"/>
  <c r="AD227" i="1"/>
  <c r="AD212" i="1"/>
  <c r="AD438" i="1"/>
  <c r="AD463" i="1"/>
  <c r="AD387" i="1"/>
  <c r="AD91" i="1"/>
  <c r="AD479" i="1"/>
  <c r="AD139" i="1"/>
  <c r="AD14" i="1"/>
  <c r="AD145" i="1"/>
  <c r="AD129" i="1"/>
  <c r="AD11" i="1"/>
  <c r="AD218" i="1"/>
  <c r="AD85" i="1"/>
  <c r="AD266" i="1"/>
  <c r="AD187" i="1"/>
  <c r="AD125" i="1"/>
  <c r="AD427" i="1"/>
  <c r="AD390" i="1"/>
  <c r="AD491" i="1"/>
  <c r="AD501" i="1"/>
  <c r="AD477" i="1"/>
  <c r="AD22" i="1"/>
  <c r="AD403" i="1"/>
  <c r="AD221" i="1"/>
  <c r="AD328" i="1"/>
  <c r="AD302" i="1"/>
  <c r="AD44" i="1"/>
  <c r="AD446" i="1"/>
  <c r="AD469" i="1"/>
  <c r="AD176" i="1"/>
  <c r="AD383" i="1"/>
  <c r="AD58" i="1"/>
  <c r="AD367" i="1"/>
  <c r="AD198" i="1"/>
  <c r="AD168" i="1"/>
  <c r="AD392" i="1"/>
  <c r="AD66" i="1"/>
  <c r="AD122" i="1"/>
  <c r="AD215" i="1"/>
  <c r="AD34" i="1"/>
  <c r="AD105" i="1"/>
  <c r="AD195" i="1"/>
  <c r="AD453" i="1"/>
  <c r="AD434" i="1"/>
  <c r="AD357" i="1"/>
  <c r="AD389" i="1"/>
  <c r="AD148" i="1"/>
  <c r="AD320" i="1"/>
  <c r="AD459" i="1"/>
  <c r="AD297" i="1"/>
  <c r="AD304" i="1"/>
  <c r="AD151" i="1"/>
  <c r="AD28" i="1"/>
  <c r="AD96" i="1"/>
  <c r="AD181" i="1"/>
  <c r="AD12" i="1"/>
  <c r="AD62" i="1"/>
  <c r="AD413" i="1"/>
  <c r="AD127" i="1"/>
  <c r="AD118" i="1"/>
  <c r="AD380" i="1"/>
  <c r="AD475" i="1"/>
  <c r="AD43" i="1"/>
  <c r="AD393" i="1"/>
  <c r="AD177" i="1"/>
  <c r="AD441" i="1"/>
  <c r="AD135" i="1"/>
  <c r="AD454" i="1"/>
  <c r="AD228" i="1"/>
  <c r="AD451" i="1"/>
  <c r="AD52" i="1"/>
  <c r="AD272" i="1"/>
  <c r="AD347" i="1"/>
  <c r="AD471" i="1"/>
  <c r="AD339" i="1"/>
  <c r="AD217" i="1"/>
  <c r="AD284" i="1"/>
  <c r="AD321" i="1"/>
  <c r="AD305" i="1"/>
  <c r="AD472" i="1"/>
  <c r="AD15" i="1"/>
  <c r="AD35" i="1"/>
  <c r="AD458" i="1"/>
  <c r="AD492" i="1"/>
  <c r="AD330" i="1"/>
  <c r="AD6" i="1"/>
  <c r="AD313" i="1"/>
  <c r="AD16" i="1"/>
  <c r="AD111" i="1"/>
  <c r="AD419" i="1"/>
  <c r="AD260" i="1"/>
  <c r="AD39" i="1"/>
  <c r="AD412" i="1"/>
  <c r="AD460" i="1"/>
  <c r="AD396" i="1"/>
  <c r="AD88" i="1"/>
  <c r="AD76" i="1"/>
  <c r="AD261" i="1"/>
  <c r="AD317" i="1"/>
  <c r="AD381" i="1"/>
  <c r="AD200" i="1"/>
  <c r="AD113" i="1"/>
  <c r="AD8" i="1"/>
  <c r="AD120" i="1"/>
  <c r="AD186" i="1"/>
  <c r="AD379" i="1"/>
  <c r="AD421" i="1"/>
  <c r="AD9" i="1"/>
  <c r="AD482" i="1"/>
  <c r="AD430" i="1"/>
  <c r="AD175" i="1"/>
  <c r="AD154" i="1"/>
  <c r="AD78" i="1"/>
  <c r="AD327" i="1"/>
  <c r="AD233" i="1"/>
  <c r="AD232" i="1"/>
  <c r="AD141" i="1"/>
  <c r="AD207" i="1"/>
  <c r="AD310" i="1"/>
  <c r="AD489" i="1"/>
  <c r="AD447" i="1"/>
  <c r="AD435" i="1"/>
  <c r="AD251" i="1"/>
  <c r="AD335" i="1"/>
  <c r="AD299" i="1"/>
  <c r="AD498" i="1"/>
  <c r="AD263" i="1"/>
  <c r="AD226" i="1"/>
  <c r="AD191" i="1"/>
  <c r="AD63" i="1"/>
  <c r="AD156" i="1"/>
  <c r="AD234" i="1"/>
  <c r="AD74" i="1"/>
  <c r="AD90" i="1"/>
  <c r="AD256" i="1"/>
  <c r="AD3" i="1"/>
  <c r="AD442" i="1"/>
  <c r="AD140" i="1"/>
  <c r="AD147" i="1"/>
  <c r="AD291" i="1"/>
  <c r="AD415" i="1"/>
  <c r="AD64" i="1"/>
  <c r="AD439" i="1"/>
  <c r="AD237" i="1"/>
  <c r="AD346" i="1"/>
  <c r="AD375" i="1"/>
  <c r="AD431" i="1"/>
  <c r="AD7" i="1"/>
  <c r="AD461" i="1"/>
  <c r="AD209" i="1"/>
  <c r="AD92" i="1"/>
  <c r="AD348" i="1"/>
  <c r="AD213" i="1"/>
  <c r="AD398" i="1"/>
  <c r="AD385" i="1"/>
  <c r="AD343" i="1"/>
  <c r="AD359" i="1"/>
  <c r="AD32" i="1"/>
  <c r="AD109" i="1"/>
  <c r="AD428" i="1"/>
  <c r="AD236" i="1"/>
  <c r="AD323" i="1"/>
  <c r="AD102" i="1"/>
  <c r="AD244" i="1"/>
  <c r="AD70" i="1"/>
  <c r="AD277" i="1"/>
  <c r="AD143" i="1"/>
  <c r="AD311" i="1"/>
  <c r="AD27" i="1"/>
  <c r="AD485" i="1"/>
  <c r="AD257" i="1"/>
  <c r="AD316" i="1"/>
  <c r="AD292" i="1"/>
  <c r="AD326" i="1"/>
  <c r="AD452" i="1"/>
  <c r="AD84" i="1"/>
  <c r="AD373" i="1"/>
  <c r="AD241" i="1"/>
  <c r="AD276" i="1"/>
  <c r="AC98" i="1"/>
  <c r="AC402" i="1"/>
  <c r="AC444" i="1"/>
  <c r="AC51" i="1"/>
  <c r="AC309" i="1"/>
  <c r="AC315" i="1"/>
  <c r="AC25" i="1"/>
  <c r="AC31" i="1"/>
  <c r="AC86" i="1"/>
  <c r="AC29" i="1"/>
  <c r="AC363" i="1"/>
  <c r="AC219" i="1"/>
  <c r="AC279" i="1"/>
  <c r="AC495" i="1"/>
  <c r="AC183" i="1"/>
  <c r="AC376" i="1"/>
  <c r="AC340" i="1"/>
  <c r="AC254" i="1"/>
  <c r="AC205" i="1"/>
  <c r="AC386" i="1"/>
  <c r="AC397" i="1"/>
  <c r="AC307" i="1"/>
  <c r="AC2" i="1"/>
  <c r="AC374" i="1"/>
  <c r="AC194" i="1"/>
  <c r="AC417" i="1"/>
  <c r="AC21" i="1"/>
  <c r="AC464" i="1"/>
  <c r="AC275" i="1"/>
  <c r="AC202" i="1"/>
  <c r="AC112" i="1"/>
  <c r="AC5" i="1"/>
  <c r="AC270" i="1"/>
  <c r="AC99" i="1"/>
  <c r="AC144" i="1"/>
  <c r="AC420" i="1"/>
  <c r="AC285" i="1"/>
  <c r="AC478" i="1"/>
  <c r="AC100" i="1"/>
  <c r="AC283" i="1"/>
  <c r="AC185" i="1"/>
  <c r="AC37" i="1"/>
  <c r="AC242" i="1"/>
  <c r="AC50" i="1"/>
  <c r="AC500" i="1"/>
  <c r="AC246" i="1"/>
  <c r="AC210" i="1"/>
  <c r="AC67" i="1"/>
  <c r="AC97" i="1"/>
  <c r="AC267" i="1"/>
  <c r="AC149" i="1"/>
  <c r="AC208" i="1"/>
  <c r="AC308" i="1"/>
  <c r="AC180" i="1"/>
  <c r="AC163" i="1"/>
  <c r="AC89" i="1"/>
  <c r="AC79" i="1"/>
  <c r="AC286" i="1"/>
  <c r="AC457" i="1"/>
  <c r="AC360" i="1"/>
  <c r="AC216" i="1"/>
  <c r="AC324" i="1"/>
  <c r="AC455" i="1"/>
  <c r="AC164" i="1"/>
  <c r="AC448" i="1"/>
  <c r="AC223" i="1"/>
  <c r="AC499" i="1"/>
  <c r="AC83" i="1"/>
  <c r="AC38" i="1"/>
  <c r="AC108" i="1"/>
  <c r="AC247" i="1"/>
  <c r="AC152" i="1"/>
  <c r="AC130" i="1"/>
  <c r="AC494" i="1"/>
  <c r="AC468" i="1"/>
  <c r="AC289" i="1"/>
  <c r="AC162" i="1"/>
  <c r="AC170" i="1"/>
  <c r="AC30" i="1"/>
  <c r="AC352" i="1"/>
  <c r="AC466" i="1"/>
  <c r="AC290" i="1"/>
  <c r="AC201" i="1"/>
  <c r="AC445" i="1"/>
  <c r="AC325" i="1"/>
  <c r="AC204" i="1"/>
  <c r="AC388" i="1"/>
  <c r="AC429" i="1"/>
  <c r="AC303" i="1"/>
  <c r="AC312" i="1"/>
  <c r="AC351" i="1"/>
  <c r="AC258" i="1"/>
  <c r="AC436" i="1"/>
  <c r="AC449" i="1"/>
  <c r="AC239" i="1"/>
  <c r="AC273" i="1"/>
  <c r="AC336" i="1"/>
  <c r="AC405" i="1"/>
  <c r="AC269" i="1"/>
  <c r="AC146" i="1"/>
  <c r="AC401" i="1"/>
  <c r="AC484" i="1"/>
  <c r="AC54" i="1"/>
  <c r="AC68" i="1"/>
  <c r="AC167" i="1"/>
  <c r="AC250" i="1"/>
  <c r="AC414" i="1"/>
  <c r="AC53" i="1"/>
  <c r="AC268" i="1"/>
  <c r="AC155" i="1"/>
  <c r="AC487" i="1"/>
  <c r="AC42" i="1"/>
  <c r="AC281" i="1"/>
  <c r="AC80" i="1"/>
  <c r="AC252" i="1"/>
  <c r="AC287" i="1"/>
  <c r="AC296" i="1"/>
  <c r="AC193" i="1"/>
  <c r="AC410" i="1"/>
  <c r="AC56" i="1"/>
  <c r="AC433" i="1"/>
  <c r="AC329" i="1"/>
  <c r="AC40" i="1"/>
  <c r="AC138" i="1"/>
  <c r="AC406" i="1"/>
  <c r="AC368" i="1"/>
  <c r="AC423" i="1"/>
  <c r="AC424" i="1"/>
  <c r="AC314" i="1"/>
  <c r="AC319" i="1"/>
  <c r="AC93" i="1"/>
  <c r="AC182" i="1"/>
  <c r="AC364" i="1"/>
  <c r="AC437" i="1"/>
  <c r="AC382" i="1"/>
  <c r="AC333" i="1"/>
  <c r="AC23" i="1"/>
  <c r="AC71" i="1"/>
  <c r="AC172" i="1"/>
  <c r="AC59" i="1"/>
  <c r="AC408" i="1"/>
  <c r="AC245" i="1"/>
  <c r="AC119" i="1"/>
  <c r="AC356" i="1"/>
  <c r="AC206" i="1"/>
  <c r="AC47" i="1"/>
  <c r="AC81" i="1"/>
  <c r="AC190" i="1"/>
  <c r="AC262" i="1"/>
  <c r="AC274" i="1"/>
  <c r="AC126" i="1"/>
  <c r="AC481" i="1"/>
  <c r="AC18" i="1"/>
  <c r="AC450" i="1"/>
  <c r="AC293" i="1"/>
  <c r="AC248" i="1"/>
  <c r="AC476" i="1"/>
  <c r="AC158" i="1"/>
  <c r="AC61" i="1"/>
  <c r="AC366" i="1"/>
  <c r="AC55" i="1"/>
  <c r="AC159" i="1"/>
  <c r="AC73" i="1"/>
  <c r="AC124" i="1"/>
  <c r="AC114" i="1"/>
  <c r="AC178" i="1"/>
  <c r="AC353" i="1"/>
  <c r="AC265" i="1"/>
  <c r="AC33" i="1"/>
  <c r="AC422" i="1"/>
  <c r="AC197" i="1"/>
  <c r="AC57" i="1"/>
  <c r="AC116" i="1"/>
  <c r="AC169" i="1"/>
  <c r="AC13" i="1"/>
  <c r="AC224" i="1"/>
  <c r="AC259" i="1"/>
  <c r="AC280" i="1"/>
  <c r="AC41" i="1"/>
  <c r="AC82" i="1"/>
  <c r="AC166" i="1"/>
  <c r="AC115" i="1"/>
  <c r="AC342" i="1"/>
  <c r="AC372" i="1"/>
  <c r="AC117" i="1"/>
  <c r="AC184" i="1"/>
  <c r="AC161" i="1"/>
  <c r="AC497" i="1"/>
  <c r="AC137" i="1"/>
  <c r="AC301" i="1"/>
  <c r="AC222" i="1"/>
  <c r="AC17" i="1"/>
  <c r="AC404" i="1"/>
  <c r="AC400" i="1"/>
  <c r="AC411" i="1"/>
  <c r="AC306" i="1"/>
  <c r="AC240" i="1"/>
  <c r="AC298" i="1"/>
  <c r="AC243" i="1"/>
  <c r="AC72" i="1"/>
  <c r="AC24" i="1"/>
  <c r="AC288" i="1"/>
  <c r="AC365" i="1"/>
  <c r="AC295" i="1"/>
  <c r="AC150" i="1"/>
  <c r="AC409" i="1"/>
  <c r="AC133" i="1"/>
  <c r="AC425" i="1"/>
  <c r="AC229" i="1"/>
  <c r="AC136" i="1"/>
  <c r="AC131" i="1"/>
  <c r="AC369" i="1"/>
  <c r="AC378" i="1"/>
  <c r="AC49" i="1"/>
  <c r="AC456" i="1"/>
  <c r="AC132" i="1"/>
  <c r="AC486" i="1"/>
  <c r="AC19" i="1"/>
  <c r="AC123" i="1"/>
  <c r="AC496" i="1"/>
  <c r="AC45" i="1"/>
  <c r="AC253" i="1"/>
  <c r="AC377" i="1"/>
  <c r="AC467" i="1"/>
  <c r="AC465" i="1"/>
  <c r="AC355" i="1"/>
  <c r="AC488" i="1"/>
  <c r="AC60" i="1"/>
  <c r="AC473" i="1"/>
  <c r="AC361" i="1"/>
  <c r="AC345" i="1"/>
  <c r="AC394" i="1"/>
  <c r="AC294" i="1"/>
  <c r="AC165" i="1"/>
  <c r="AC157" i="1"/>
  <c r="AC189" i="1"/>
  <c r="AC370" i="1"/>
  <c r="AC199" i="1"/>
  <c r="AC249" i="1"/>
  <c r="AC20" i="1"/>
  <c r="AC443" i="1"/>
  <c r="AC462" i="1"/>
  <c r="AC77" i="1"/>
  <c r="AC440" i="1"/>
  <c r="AC338" i="1"/>
  <c r="AC337" i="1"/>
  <c r="AC407" i="1"/>
  <c r="AC160" i="1"/>
  <c r="AC470" i="1"/>
  <c r="AC490" i="1"/>
  <c r="AC110" i="1"/>
  <c r="AC432" i="1"/>
  <c r="AC128" i="1"/>
  <c r="AC36" i="1"/>
  <c r="AC354" i="1"/>
  <c r="AC104" i="1"/>
  <c r="AC103" i="1"/>
  <c r="AC474" i="1"/>
  <c r="AC95" i="1"/>
  <c r="AC188" i="1"/>
  <c r="AC87" i="1"/>
  <c r="AC318" i="1"/>
  <c r="AC153" i="1"/>
  <c r="AC391" i="1"/>
  <c r="AC196" i="1"/>
  <c r="AC344" i="1"/>
  <c r="AC94" i="1"/>
  <c r="AC214" i="1"/>
  <c r="AC121" i="1"/>
  <c r="AC332" i="1"/>
  <c r="AC235" i="1"/>
  <c r="AC350" i="1"/>
  <c r="AC416" i="1"/>
  <c r="AC106" i="1"/>
  <c r="AC426" i="1"/>
  <c r="AC371" i="1"/>
  <c r="AC480" i="1"/>
  <c r="AC418" i="1"/>
  <c r="AC264" i="1"/>
  <c r="AC179" i="1"/>
  <c r="AC101" i="1"/>
  <c r="AC171" i="1"/>
  <c r="AC230" i="1"/>
  <c r="AC75" i="1"/>
  <c r="AC65" i="1"/>
  <c r="AC211" i="1"/>
  <c r="AC134" i="1"/>
  <c r="AC341" i="1"/>
  <c r="AC493" i="1"/>
  <c r="AC10" i="1"/>
  <c r="AC331" i="1"/>
  <c r="AC142" i="1"/>
  <c r="AC399" i="1"/>
  <c r="AC395" i="1"/>
  <c r="AC26" i="1"/>
  <c r="AC220" i="1"/>
  <c r="AC225" i="1"/>
  <c r="AC255" i="1"/>
  <c r="AC282" i="1"/>
  <c r="AC173" i="1"/>
  <c r="AC238" i="1"/>
  <c r="AC203" i="1"/>
  <c r="AC278" i="1"/>
  <c r="AC48" i="1"/>
  <c r="AC483" i="1"/>
  <c r="AC322" i="1"/>
  <c r="AC46" i="1"/>
  <c r="AC334" i="1"/>
  <c r="AC362" i="1"/>
  <c r="AC349" i="1"/>
  <c r="AC107" i="1"/>
  <c r="AC271" i="1"/>
  <c r="AC69" i="1"/>
  <c r="AC358" i="1"/>
  <c r="AC300" i="1"/>
  <c r="AC384" i="1"/>
  <c r="AC174" i="1"/>
  <c r="AC4" i="1"/>
  <c r="AC231" i="1"/>
  <c r="AC227" i="1"/>
  <c r="AC212" i="1"/>
  <c r="AC438" i="1"/>
  <c r="AC463" i="1"/>
  <c r="AC387" i="1"/>
  <c r="AC91" i="1"/>
  <c r="AC479" i="1"/>
  <c r="AC139" i="1"/>
  <c r="AC14" i="1"/>
  <c r="AC145" i="1"/>
  <c r="AC129" i="1"/>
  <c r="AC11" i="1"/>
  <c r="AC218" i="1"/>
  <c r="AC85" i="1"/>
  <c r="AC266" i="1"/>
  <c r="AC187" i="1"/>
  <c r="AC125" i="1"/>
  <c r="AC427" i="1"/>
  <c r="AC390" i="1"/>
  <c r="AC491" i="1"/>
  <c r="AC501" i="1"/>
  <c r="AC477" i="1"/>
  <c r="AC22" i="1"/>
  <c r="AC403" i="1"/>
  <c r="AC221" i="1"/>
  <c r="AC328" i="1"/>
  <c r="AC302" i="1"/>
  <c r="AC44" i="1"/>
  <c r="AC446" i="1"/>
  <c r="AC469" i="1"/>
  <c r="AC176" i="1"/>
  <c r="AC383" i="1"/>
  <c r="AC58" i="1"/>
  <c r="AC367" i="1"/>
  <c r="AC198" i="1"/>
  <c r="AC168" i="1"/>
  <c r="AC392" i="1"/>
  <c r="AC66" i="1"/>
  <c r="AC122" i="1"/>
  <c r="AC215" i="1"/>
  <c r="AC34" i="1"/>
  <c r="AC105" i="1"/>
  <c r="AC195" i="1"/>
  <c r="AC453" i="1"/>
  <c r="AC434" i="1"/>
  <c r="AC357" i="1"/>
  <c r="AC389" i="1"/>
  <c r="AC148" i="1"/>
  <c r="AC320" i="1"/>
  <c r="AC459" i="1"/>
  <c r="AC297" i="1"/>
  <c r="AC304" i="1"/>
  <c r="AC151" i="1"/>
  <c r="AC28" i="1"/>
  <c r="AC96" i="1"/>
  <c r="AC181" i="1"/>
  <c r="AC12" i="1"/>
  <c r="AC62" i="1"/>
  <c r="AC413" i="1"/>
  <c r="AC127" i="1"/>
  <c r="AC118" i="1"/>
  <c r="AC380" i="1"/>
  <c r="AC475" i="1"/>
  <c r="AC43" i="1"/>
  <c r="AC393" i="1"/>
  <c r="AC177" i="1"/>
  <c r="AC441" i="1"/>
  <c r="AC135" i="1"/>
  <c r="AC454" i="1"/>
  <c r="AC228" i="1"/>
  <c r="AC451" i="1"/>
  <c r="AC52" i="1"/>
  <c r="AC272" i="1"/>
  <c r="AC347" i="1"/>
  <c r="AC471" i="1"/>
  <c r="AC339" i="1"/>
  <c r="AC217" i="1"/>
  <c r="AC284" i="1"/>
  <c r="AC321" i="1"/>
  <c r="AC305" i="1"/>
  <c r="AC472" i="1"/>
  <c r="AC15" i="1"/>
  <c r="AC35" i="1"/>
  <c r="AC458" i="1"/>
  <c r="AC492" i="1"/>
  <c r="AC330" i="1"/>
  <c r="AC6" i="1"/>
  <c r="AC313" i="1"/>
  <c r="AC16" i="1"/>
  <c r="AC111" i="1"/>
  <c r="AC419" i="1"/>
  <c r="AC260" i="1"/>
  <c r="AC39" i="1"/>
  <c r="AC412" i="1"/>
  <c r="AC460" i="1"/>
  <c r="AC396" i="1"/>
  <c r="AC88" i="1"/>
  <c r="AC76" i="1"/>
  <c r="AC261" i="1"/>
  <c r="AC317" i="1"/>
  <c r="AC381" i="1"/>
  <c r="AC200" i="1"/>
  <c r="AC113" i="1"/>
  <c r="AC8" i="1"/>
  <c r="AC120" i="1"/>
  <c r="AC186" i="1"/>
  <c r="AC379" i="1"/>
  <c r="AC421" i="1"/>
  <c r="AC9" i="1"/>
  <c r="AC482" i="1"/>
  <c r="AC430" i="1"/>
  <c r="AC175" i="1"/>
  <c r="AC154" i="1"/>
  <c r="AC78" i="1"/>
  <c r="AC327" i="1"/>
  <c r="AC233" i="1"/>
  <c r="AC232" i="1"/>
  <c r="AC141" i="1"/>
  <c r="AC207" i="1"/>
  <c r="AC310" i="1"/>
  <c r="AC489" i="1"/>
  <c r="AC447" i="1"/>
  <c r="AC435" i="1"/>
  <c r="AC251" i="1"/>
  <c r="AC335" i="1"/>
  <c r="AC299" i="1"/>
  <c r="AC498" i="1"/>
  <c r="AC263" i="1"/>
  <c r="AC226" i="1"/>
  <c r="AC191" i="1"/>
  <c r="AC63" i="1"/>
  <c r="AC156" i="1"/>
  <c r="AC234" i="1"/>
  <c r="AC74" i="1"/>
  <c r="AC90" i="1"/>
  <c r="AC256" i="1"/>
  <c r="AC3" i="1"/>
  <c r="AC442" i="1"/>
  <c r="AC140" i="1"/>
  <c r="AC147" i="1"/>
  <c r="AC291" i="1"/>
  <c r="AC415" i="1"/>
  <c r="AC64" i="1"/>
  <c r="AC439" i="1"/>
  <c r="AC237" i="1"/>
  <c r="AC346" i="1"/>
  <c r="AC375" i="1"/>
  <c r="AC431" i="1"/>
  <c r="AC7" i="1"/>
  <c r="AC461" i="1"/>
  <c r="AC209" i="1"/>
  <c r="AC92" i="1"/>
  <c r="AC348" i="1"/>
  <c r="AC213" i="1"/>
  <c r="AC398" i="1"/>
  <c r="AC385" i="1"/>
  <c r="AC343" i="1"/>
  <c r="AC359" i="1"/>
  <c r="AC32" i="1"/>
  <c r="AC109" i="1"/>
  <c r="AC428" i="1"/>
  <c r="AC236" i="1"/>
  <c r="AC323" i="1"/>
  <c r="AC102" i="1"/>
  <c r="AC244" i="1"/>
  <c r="AC70" i="1"/>
  <c r="AC277" i="1"/>
  <c r="AC143" i="1"/>
  <c r="AC311" i="1"/>
  <c r="AC27" i="1"/>
  <c r="AC485" i="1"/>
  <c r="AC257" i="1"/>
  <c r="AC316" i="1"/>
  <c r="AC292" i="1"/>
  <c r="AC326" i="1"/>
  <c r="AC452" i="1"/>
  <c r="AC84" i="1"/>
  <c r="AC373" i="1"/>
  <c r="AC241" i="1"/>
  <c r="AC276" i="1"/>
  <c r="AC192" i="1"/>
  <c r="AB98" i="1"/>
  <c r="AB402" i="1"/>
  <c r="AB444" i="1"/>
  <c r="AB51" i="1"/>
  <c r="AB309" i="1"/>
  <c r="AB315" i="1"/>
  <c r="AB25" i="1"/>
  <c r="AB31" i="1"/>
  <c r="AB86" i="1"/>
  <c r="AB29" i="1"/>
  <c r="AB363" i="1"/>
  <c r="AB219" i="1"/>
  <c r="AB279" i="1"/>
  <c r="AB495" i="1"/>
  <c r="AB183" i="1"/>
  <c r="AB376" i="1"/>
  <c r="AB340" i="1"/>
  <c r="AB254" i="1"/>
  <c r="AB205" i="1"/>
  <c r="AB386" i="1"/>
  <c r="AB397" i="1"/>
  <c r="AB307" i="1"/>
  <c r="AB2" i="1"/>
  <c r="AB374" i="1"/>
  <c r="AB194" i="1"/>
  <c r="AB417" i="1"/>
  <c r="AB21" i="1"/>
  <c r="AB464" i="1"/>
  <c r="AB275" i="1"/>
  <c r="AB202" i="1"/>
  <c r="AB112" i="1"/>
  <c r="AB5" i="1"/>
  <c r="AB270" i="1"/>
  <c r="AB99" i="1"/>
  <c r="AB144" i="1"/>
  <c r="AB420" i="1"/>
  <c r="AB285" i="1"/>
  <c r="AB478" i="1"/>
  <c r="AB100" i="1"/>
  <c r="AB283" i="1"/>
  <c r="AB185" i="1"/>
  <c r="AB37" i="1"/>
  <c r="AB242" i="1"/>
  <c r="AB50" i="1"/>
  <c r="AB500" i="1"/>
  <c r="AB246" i="1"/>
  <c r="AB210" i="1"/>
  <c r="AB67" i="1"/>
  <c r="AB97" i="1"/>
  <c r="AB267" i="1"/>
  <c r="AB149" i="1"/>
  <c r="AB208" i="1"/>
  <c r="AB308" i="1"/>
  <c r="AB180" i="1"/>
  <c r="AB163" i="1"/>
  <c r="AB89" i="1"/>
  <c r="AB79" i="1"/>
  <c r="AB286" i="1"/>
  <c r="AB457" i="1"/>
  <c r="AB360" i="1"/>
  <c r="AB216" i="1"/>
  <c r="AB324" i="1"/>
  <c r="AB455" i="1"/>
  <c r="AB164" i="1"/>
  <c r="AB448" i="1"/>
  <c r="AB223" i="1"/>
  <c r="AB499" i="1"/>
  <c r="AB83" i="1"/>
  <c r="AB38" i="1"/>
  <c r="AB108" i="1"/>
  <c r="AB247" i="1"/>
  <c r="AB152" i="1"/>
  <c r="AB130" i="1"/>
  <c r="AB494" i="1"/>
  <c r="AB468" i="1"/>
  <c r="AB289" i="1"/>
  <c r="AB162" i="1"/>
  <c r="AB170" i="1"/>
  <c r="AB30" i="1"/>
  <c r="AB352" i="1"/>
  <c r="AB466" i="1"/>
  <c r="AB290" i="1"/>
  <c r="AB201" i="1"/>
  <c r="AB445" i="1"/>
  <c r="AB325" i="1"/>
  <c r="AB204" i="1"/>
  <c r="AB388" i="1"/>
  <c r="AB429" i="1"/>
  <c r="AB303" i="1"/>
  <c r="AB312" i="1"/>
  <c r="AB351" i="1"/>
  <c r="AB258" i="1"/>
  <c r="AB436" i="1"/>
  <c r="AB449" i="1"/>
  <c r="AB239" i="1"/>
  <c r="AB273" i="1"/>
  <c r="AB336" i="1"/>
  <c r="AB405" i="1"/>
  <c r="AB269" i="1"/>
  <c r="AB146" i="1"/>
  <c r="AB401" i="1"/>
  <c r="AB484" i="1"/>
  <c r="AB54" i="1"/>
  <c r="AB68" i="1"/>
  <c r="AB167" i="1"/>
  <c r="AB250" i="1"/>
  <c r="AB414" i="1"/>
  <c r="AB53" i="1"/>
  <c r="AB268" i="1"/>
  <c r="AB155" i="1"/>
  <c r="AB487" i="1"/>
  <c r="AB42" i="1"/>
  <c r="AB281" i="1"/>
  <c r="AB80" i="1"/>
  <c r="AB252" i="1"/>
  <c r="AB287" i="1"/>
  <c r="AB296" i="1"/>
  <c r="AB193" i="1"/>
  <c r="AB410" i="1"/>
  <c r="AB56" i="1"/>
  <c r="AB433" i="1"/>
  <c r="AB329" i="1"/>
  <c r="AB40" i="1"/>
  <c r="AB138" i="1"/>
  <c r="AB406" i="1"/>
  <c r="AB368" i="1"/>
  <c r="AB423" i="1"/>
  <c r="AB424" i="1"/>
  <c r="AB314" i="1"/>
  <c r="AB319" i="1"/>
  <c r="AB93" i="1"/>
  <c r="AB182" i="1"/>
  <c r="AB364" i="1"/>
  <c r="AB437" i="1"/>
  <c r="AB382" i="1"/>
  <c r="AB333" i="1"/>
  <c r="AB23" i="1"/>
  <c r="AB71" i="1"/>
  <c r="AB172" i="1"/>
  <c r="AB59" i="1"/>
  <c r="AB408" i="1"/>
  <c r="AB245" i="1"/>
  <c r="AB119" i="1"/>
  <c r="AB356" i="1"/>
  <c r="AB206" i="1"/>
  <c r="AB47" i="1"/>
  <c r="AB81" i="1"/>
  <c r="AB190" i="1"/>
  <c r="AB262" i="1"/>
  <c r="AB274" i="1"/>
  <c r="AB126" i="1"/>
  <c r="AB481" i="1"/>
  <c r="AB18" i="1"/>
  <c r="AB450" i="1"/>
  <c r="AB293" i="1"/>
  <c r="AB248" i="1"/>
  <c r="AB476" i="1"/>
  <c r="AB158" i="1"/>
  <c r="AB61" i="1"/>
  <c r="AB366" i="1"/>
  <c r="AB55" i="1"/>
  <c r="AB159" i="1"/>
  <c r="AB73" i="1"/>
  <c r="AB124" i="1"/>
  <c r="AB114" i="1"/>
  <c r="AB178" i="1"/>
  <c r="AB353" i="1"/>
  <c r="AB265" i="1"/>
  <c r="AB33" i="1"/>
  <c r="AB422" i="1"/>
  <c r="AB197" i="1"/>
  <c r="AB57" i="1"/>
  <c r="AB116" i="1"/>
  <c r="AB169" i="1"/>
  <c r="AB13" i="1"/>
  <c r="AB224" i="1"/>
  <c r="AB259" i="1"/>
  <c r="AB280" i="1"/>
  <c r="AB41" i="1"/>
  <c r="AB82" i="1"/>
  <c r="AB166" i="1"/>
  <c r="AB115" i="1"/>
  <c r="AB342" i="1"/>
  <c r="AB372" i="1"/>
  <c r="AB117" i="1"/>
  <c r="AB184" i="1"/>
  <c r="AB161" i="1"/>
  <c r="AB497" i="1"/>
  <c r="AB137" i="1"/>
  <c r="AB301" i="1"/>
  <c r="AB222" i="1"/>
  <c r="AB17" i="1"/>
  <c r="AB404" i="1"/>
  <c r="AB400" i="1"/>
  <c r="AB411" i="1"/>
  <c r="AB306" i="1"/>
  <c r="AB240" i="1"/>
  <c r="AB298" i="1"/>
  <c r="AB243" i="1"/>
  <c r="AB72" i="1"/>
  <c r="AB24" i="1"/>
  <c r="AB288" i="1"/>
  <c r="AB365" i="1"/>
  <c r="AB295" i="1"/>
  <c r="AB150" i="1"/>
  <c r="AB409" i="1"/>
  <c r="AB133" i="1"/>
  <c r="AB425" i="1"/>
  <c r="AB229" i="1"/>
  <c r="AB136" i="1"/>
  <c r="AB131" i="1"/>
  <c r="AB369" i="1"/>
  <c r="AB378" i="1"/>
  <c r="AB49" i="1"/>
  <c r="AB456" i="1"/>
  <c r="AB132" i="1"/>
  <c r="AB486" i="1"/>
  <c r="AB19" i="1"/>
  <c r="AB123" i="1"/>
  <c r="AB496" i="1"/>
  <c r="AB45" i="1"/>
  <c r="AB253" i="1"/>
  <c r="AB377" i="1"/>
  <c r="AB467" i="1"/>
  <c r="AB465" i="1"/>
  <c r="AB355" i="1"/>
  <c r="AB488" i="1"/>
  <c r="AB60" i="1"/>
  <c r="AB473" i="1"/>
  <c r="AB361" i="1"/>
  <c r="AB345" i="1"/>
  <c r="AB394" i="1"/>
  <c r="AB294" i="1"/>
  <c r="AB165" i="1"/>
  <c r="AB157" i="1"/>
  <c r="AB189" i="1"/>
  <c r="AB370" i="1"/>
  <c r="AB199" i="1"/>
  <c r="AB249" i="1"/>
  <c r="AB20" i="1"/>
  <c r="AB443" i="1"/>
  <c r="AB462" i="1"/>
  <c r="AB77" i="1"/>
  <c r="AB440" i="1"/>
  <c r="AB338" i="1"/>
  <c r="AB337" i="1"/>
  <c r="AB407" i="1"/>
  <c r="AB160" i="1"/>
  <c r="AB470" i="1"/>
  <c r="AB490" i="1"/>
  <c r="AB110" i="1"/>
  <c r="AB432" i="1"/>
  <c r="AB128" i="1"/>
  <c r="AB36" i="1"/>
  <c r="AB354" i="1"/>
  <c r="AB104" i="1"/>
  <c r="AB103" i="1"/>
  <c r="AB474" i="1"/>
  <c r="AB95" i="1"/>
  <c r="AB188" i="1"/>
  <c r="AB87" i="1"/>
  <c r="AB318" i="1"/>
  <c r="AB153" i="1"/>
  <c r="AB391" i="1"/>
  <c r="AB196" i="1"/>
  <c r="AB344" i="1"/>
  <c r="AB94" i="1"/>
  <c r="AB214" i="1"/>
  <c r="AB121" i="1"/>
  <c r="AB332" i="1"/>
  <c r="AB235" i="1"/>
  <c r="AB350" i="1"/>
  <c r="AB416" i="1"/>
  <c r="AB106" i="1"/>
  <c r="AB426" i="1"/>
  <c r="AB371" i="1"/>
  <c r="AB480" i="1"/>
  <c r="AB418" i="1"/>
  <c r="AB264" i="1"/>
  <c r="AB179" i="1"/>
  <c r="AB101" i="1"/>
  <c r="AB171" i="1"/>
  <c r="AB230" i="1"/>
  <c r="AB75" i="1"/>
  <c r="AB65" i="1"/>
  <c r="AB211" i="1"/>
  <c r="AB134" i="1"/>
  <c r="AB341" i="1"/>
  <c r="AB493" i="1"/>
  <c r="AB10" i="1"/>
  <c r="AB331" i="1"/>
  <c r="AB142" i="1"/>
  <c r="AB399" i="1"/>
  <c r="AB395" i="1"/>
  <c r="AB26" i="1"/>
  <c r="AB220" i="1"/>
  <c r="AB225" i="1"/>
  <c r="AB255" i="1"/>
  <c r="AB282" i="1"/>
  <c r="AB173" i="1"/>
  <c r="AB238" i="1"/>
  <c r="AB203" i="1"/>
  <c r="AB278" i="1"/>
  <c r="AB48" i="1"/>
  <c r="AB483" i="1"/>
  <c r="AB322" i="1"/>
  <c r="AB46" i="1"/>
  <c r="AB334" i="1"/>
  <c r="AB362" i="1"/>
  <c r="AB349" i="1"/>
  <c r="AB107" i="1"/>
  <c r="AB271" i="1"/>
  <c r="AB69" i="1"/>
  <c r="AB358" i="1"/>
  <c r="AB300" i="1"/>
  <c r="AB384" i="1"/>
  <c r="AB174" i="1"/>
  <c r="AB4" i="1"/>
  <c r="AB231" i="1"/>
  <c r="AB227" i="1"/>
  <c r="AB212" i="1"/>
  <c r="AB438" i="1"/>
  <c r="AB463" i="1"/>
  <c r="AB387" i="1"/>
  <c r="AB91" i="1"/>
  <c r="AB479" i="1"/>
  <c r="AB139" i="1"/>
  <c r="AB14" i="1"/>
  <c r="AB145" i="1"/>
  <c r="AB129" i="1"/>
  <c r="AB11" i="1"/>
  <c r="AB218" i="1"/>
  <c r="AB85" i="1"/>
  <c r="AB266" i="1"/>
  <c r="AB187" i="1"/>
  <c r="AB125" i="1"/>
  <c r="AB427" i="1"/>
  <c r="AB390" i="1"/>
  <c r="AB491" i="1"/>
  <c r="AB501" i="1"/>
  <c r="AB477" i="1"/>
  <c r="AB22" i="1"/>
  <c r="AB403" i="1"/>
  <c r="AB221" i="1"/>
  <c r="AB328" i="1"/>
  <c r="AB302" i="1"/>
  <c r="AB44" i="1"/>
  <c r="AB446" i="1"/>
  <c r="AB469" i="1"/>
  <c r="AB176" i="1"/>
  <c r="AB383" i="1"/>
  <c r="AB58" i="1"/>
  <c r="AB367" i="1"/>
  <c r="AB198" i="1"/>
  <c r="AB168" i="1"/>
  <c r="AB392" i="1"/>
  <c r="AB66" i="1"/>
  <c r="AB122" i="1"/>
  <c r="AB215" i="1"/>
  <c r="AB34" i="1"/>
  <c r="AB105" i="1"/>
  <c r="AB195" i="1"/>
  <c r="AB453" i="1"/>
  <c r="AB434" i="1"/>
  <c r="AB357" i="1"/>
  <c r="AB389" i="1"/>
  <c r="AB148" i="1"/>
  <c r="AB320" i="1"/>
  <c r="AB459" i="1"/>
  <c r="AB297" i="1"/>
  <c r="AB304" i="1"/>
  <c r="AB151" i="1"/>
  <c r="AB28" i="1"/>
  <c r="AB96" i="1"/>
  <c r="AB181" i="1"/>
  <c r="AB12" i="1"/>
  <c r="AB62" i="1"/>
  <c r="AB413" i="1"/>
  <c r="AB127" i="1"/>
  <c r="AB118" i="1"/>
  <c r="AB380" i="1"/>
  <c r="AB475" i="1"/>
  <c r="AB43" i="1"/>
  <c r="AB393" i="1"/>
  <c r="AB177" i="1"/>
  <c r="AB441" i="1"/>
  <c r="AB135" i="1"/>
  <c r="AB454" i="1"/>
  <c r="AB228" i="1"/>
  <c r="AB451" i="1"/>
  <c r="AB52" i="1"/>
  <c r="AB272" i="1"/>
  <c r="AB347" i="1"/>
  <c r="AB471" i="1"/>
  <c r="AB339" i="1"/>
  <c r="AB217" i="1"/>
  <c r="AB284" i="1"/>
  <c r="AB321" i="1"/>
  <c r="AB305" i="1"/>
  <c r="AB472" i="1"/>
  <c r="AB15" i="1"/>
  <c r="AB35" i="1"/>
  <c r="AB458" i="1"/>
  <c r="AB492" i="1"/>
  <c r="AB330" i="1"/>
  <c r="AB6" i="1"/>
  <c r="AB313" i="1"/>
  <c r="AB16" i="1"/>
  <c r="AB111" i="1"/>
  <c r="AB419" i="1"/>
  <c r="AB260" i="1"/>
  <c r="AB39" i="1"/>
  <c r="AB412" i="1"/>
  <c r="AB460" i="1"/>
  <c r="AB396" i="1"/>
  <c r="AB88" i="1"/>
  <c r="AB76" i="1"/>
  <c r="AB261" i="1"/>
  <c r="AB317" i="1"/>
  <c r="AB381" i="1"/>
  <c r="AB200" i="1"/>
  <c r="AB113" i="1"/>
  <c r="AB8" i="1"/>
  <c r="AB120" i="1"/>
  <c r="AB186" i="1"/>
  <c r="AB379" i="1"/>
  <c r="AB421" i="1"/>
  <c r="AB9" i="1"/>
  <c r="AB482" i="1"/>
  <c r="AB430" i="1"/>
  <c r="AB175" i="1"/>
  <c r="AB154" i="1"/>
  <c r="AB78" i="1"/>
  <c r="AB327" i="1"/>
  <c r="AB233" i="1"/>
  <c r="AB232" i="1"/>
  <c r="AB141" i="1"/>
  <c r="AB207" i="1"/>
  <c r="AB310" i="1"/>
  <c r="AB489" i="1"/>
  <c r="AB447" i="1"/>
  <c r="AB435" i="1"/>
  <c r="AB251" i="1"/>
  <c r="AB335" i="1"/>
  <c r="AB299" i="1"/>
  <c r="AB498" i="1"/>
  <c r="AB263" i="1"/>
  <c r="AB226" i="1"/>
  <c r="AB191" i="1"/>
  <c r="AB63" i="1"/>
  <c r="AB156" i="1"/>
  <c r="AB234" i="1"/>
  <c r="AB74" i="1"/>
  <c r="AB90" i="1"/>
  <c r="AB256" i="1"/>
  <c r="AB3" i="1"/>
  <c r="AB442" i="1"/>
  <c r="AB140" i="1"/>
  <c r="AB147" i="1"/>
  <c r="AB291" i="1"/>
  <c r="AB415" i="1"/>
  <c r="AB64" i="1"/>
  <c r="AB439" i="1"/>
  <c r="AB237" i="1"/>
  <c r="AB346" i="1"/>
  <c r="AB375" i="1"/>
  <c r="AB431" i="1"/>
  <c r="AB7" i="1"/>
  <c r="AB461" i="1"/>
  <c r="AB209" i="1"/>
  <c r="AB92" i="1"/>
  <c r="AB348" i="1"/>
  <c r="AB213" i="1"/>
  <c r="AB398" i="1"/>
  <c r="AB385" i="1"/>
  <c r="AB343" i="1"/>
  <c r="AB359" i="1"/>
  <c r="AB32" i="1"/>
  <c r="AB109" i="1"/>
  <c r="AB428" i="1"/>
  <c r="AB236" i="1"/>
  <c r="AB323" i="1"/>
  <c r="AB102" i="1"/>
  <c r="AB244" i="1"/>
  <c r="AB70" i="1"/>
  <c r="AB277" i="1"/>
  <c r="AB143" i="1"/>
  <c r="AB311" i="1"/>
  <c r="AB27" i="1"/>
  <c r="AB485" i="1"/>
  <c r="AB257" i="1"/>
  <c r="AB316" i="1"/>
  <c r="AB292" i="1"/>
  <c r="AB326" i="1"/>
  <c r="AB452" i="1"/>
  <c r="AB84" i="1"/>
  <c r="AB373" i="1"/>
  <c r="AB241" i="1"/>
  <c r="AB276" i="1"/>
  <c r="AA98" i="1"/>
  <c r="AA402" i="1"/>
  <c r="AA444" i="1"/>
  <c r="AA51" i="1"/>
  <c r="AA309" i="1"/>
  <c r="AA315" i="1"/>
  <c r="AA25" i="1"/>
  <c r="AA31" i="1"/>
  <c r="AA86" i="1"/>
  <c r="AA29" i="1"/>
  <c r="AA363" i="1"/>
  <c r="AA219" i="1"/>
  <c r="AA279" i="1"/>
  <c r="AA495" i="1"/>
  <c r="AA183" i="1"/>
  <c r="AA376" i="1"/>
  <c r="AA340" i="1"/>
  <c r="AA254" i="1"/>
  <c r="AA205" i="1"/>
  <c r="AA386" i="1"/>
  <c r="AA397" i="1"/>
  <c r="AA307" i="1"/>
  <c r="AA2" i="1"/>
  <c r="AA374" i="1"/>
  <c r="AA194" i="1"/>
  <c r="AA417" i="1"/>
  <c r="AA21" i="1"/>
  <c r="AA464" i="1"/>
  <c r="AA275" i="1"/>
  <c r="AA202" i="1"/>
  <c r="AA112" i="1"/>
  <c r="AA5" i="1"/>
  <c r="AA270" i="1"/>
  <c r="AA99" i="1"/>
  <c r="AA144" i="1"/>
  <c r="AA420" i="1"/>
  <c r="AA285" i="1"/>
  <c r="AA478" i="1"/>
  <c r="AA100" i="1"/>
  <c r="AA283" i="1"/>
  <c r="AA185" i="1"/>
  <c r="AA37" i="1"/>
  <c r="AA242" i="1"/>
  <c r="AA50" i="1"/>
  <c r="AA500" i="1"/>
  <c r="AA246" i="1"/>
  <c r="AA210" i="1"/>
  <c r="AA67" i="1"/>
  <c r="AA97" i="1"/>
  <c r="AA267" i="1"/>
  <c r="AA149" i="1"/>
  <c r="AA208" i="1"/>
  <c r="AA308" i="1"/>
  <c r="AA180" i="1"/>
  <c r="AA163" i="1"/>
  <c r="AA89" i="1"/>
  <c r="AA79" i="1"/>
  <c r="AA286" i="1"/>
  <c r="AA457" i="1"/>
  <c r="AA360" i="1"/>
  <c r="AA216" i="1"/>
  <c r="AA324" i="1"/>
  <c r="AA455" i="1"/>
  <c r="AA164" i="1"/>
  <c r="AA448" i="1"/>
  <c r="AA223" i="1"/>
  <c r="AA499" i="1"/>
  <c r="AA83" i="1"/>
  <c r="AA38" i="1"/>
  <c r="AA108" i="1"/>
  <c r="AA247" i="1"/>
  <c r="AA152" i="1"/>
  <c r="AA130" i="1"/>
  <c r="AA494" i="1"/>
  <c r="AA468" i="1"/>
  <c r="AA289" i="1"/>
  <c r="AA162" i="1"/>
  <c r="AA170" i="1"/>
  <c r="AA30" i="1"/>
  <c r="AA352" i="1"/>
  <c r="AA466" i="1"/>
  <c r="AA290" i="1"/>
  <c r="AA201" i="1"/>
  <c r="AA445" i="1"/>
  <c r="AA325" i="1"/>
  <c r="AA204" i="1"/>
  <c r="AA388" i="1"/>
  <c r="AA429" i="1"/>
  <c r="AA303" i="1"/>
  <c r="AA312" i="1"/>
  <c r="AA351" i="1"/>
  <c r="AA258" i="1"/>
  <c r="AA436" i="1"/>
  <c r="AA449" i="1"/>
  <c r="AA239" i="1"/>
  <c r="AA273" i="1"/>
  <c r="AA336" i="1"/>
  <c r="AA405" i="1"/>
  <c r="AA269" i="1"/>
  <c r="AA146" i="1"/>
  <c r="AA401" i="1"/>
  <c r="AA484" i="1"/>
  <c r="AA54" i="1"/>
  <c r="AA68" i="1"/>
  <c r="AA167" i="1"/>
  <c r="AA250" i="1"/>
  <c r="AA414" i="1"/>
  <c r="AA53" i="1"/>
  <c r="AA268" i="1"/>
  <c r="AA155" i="1"/>
  <c r="AA487" i="1"/>
  <c r="AA42" i="1"/>
  <c r="AA281" i="1"/>
  <c r="AA80" i="1"/>
  <c r="AA252" i="1"/>
  <c r="AA287" i="1"/>
  <c r="AA296" i="1"/>
  <c r="AA193" i="1"/>
  <c r="AA410" i="1"/>
  <c r="AA56" i="1"/>
  <c r="AA433" i="1"/>
  <c r="AA329" i="1"/>
  <c r="AA40" i="1"/>
  <c r="AA138" i="1"/>
  <c r="AA406" i="1"/>
  <c r="AA368" i="1"/>
  <c r="AA423" i="1"/>
  <c r="AA424" i="1"/>
  <c r="AA314" i="1"/>
  <c r="AA319" i="1"/>
  <c r="AA93" i="1"/>
  <c r="AA182" i="1"/>
  <c r="AA364" i="1"/>
  <c r="AA437" i="1"/>
  <c r="AA382" i="1"/>
  <c r="AA333" i="1"/>
  <c r="AA23" i="1"/>
  <c r="AA71" i="1"/>
  <c r="AA172" i="1"/>
  <c r="AA59" i="1"/>
  <c r="AA408" i="1"/>
  <c r="AA245" i="1"/>
  <c r="AA119" i="1"/>
  <c r="AA356" i="1"/>
  <c r="AA206" i="1"/>
  <c r="AA47" i="1"/>
  <c r="AA81" i="1"/>
  <c r="AA190" i="1"/>
  <c r="AA262" i="1"/>
  <c r="AA274" i="1"/>
  <c r="AA126" i="1"/>
  <c r="AA481" i="1"/>
  <c r="AA18" i="1"/>
  <c r="AA450" i="1"/>
  <c r="AA293" i="1"/>
  <c r="AA248" i="1"/>
  <c r="AA476" i="1"/>
  <c r="AA158" i="1"/>
  <c r="AA61" i="1"/>
  <c r="AA366" i="1"/>
  <c r="AA55" i="1"/>
  <c r="AA159" i="1"/>
  <c r="AA73" i="1"/>
  <c r="AA124" i="1"/>
  <c r="AA114" i="1"/>
  <c r="AA178" i="1"/>
  <c r="AA353" i="1"/>
  <c r="AA265" i="1"/>
  <c r="AA33" i="1"/>
  <c r="AA422" i="1"/>
  <c r="AA197" i="1"/>
  <c r="AA57" i="1"/>
  <c r="AA116" i="1"/>
  <c r="AA169" i="1"/>
  <c r="AA13" i="1"/>
  <c r="AA224" i="1"/>
  <c r="AA259" i="1"/>
  <c r="AA280" i="1"/>
  <c r="AA41" i="1"/>
  <c r="AA82" i="1"/>
  <c r="AA166" i="1"/>
  <c r="AA115" i="1"/>
  <c r="AA342" i="1"/>
  <c r="AA372" i="1"/>
  <c r="AA117" i="1"/>
  <c r="AA184" i="1"/>
  <c r="AA161" i="1"/>
  <c r="AA497" i="1"/>
  <c r="AA137" i="1"/>
  <c r="AA301" i="1"/>
  <c r="AA222" i="1"/>
  <c r="AA17" i="1"/>
  <c r="AA404" i="1"/>
  <c r="AA400" i="1"/>
  <c r="AA411" i="1"/>
  <c r="AA306" i="1"/>
  <c r="AA240" i="1"/>
  <c r="AA298" i="1"/>
  <c r="AA243" i="1"/>
  <c r="AA72" i="1"/>
  <c r="AA24" i="1"/>
  <c r="AA288" i="1"/>
  <c r="AA365" i="1"/>
  <c r="AA295" i="1"/>
  <c r="AA150" i="1"/>
  <c r="AA409" i="1"/>
  <c r="AA133" i="1"/>
  <c r="AA425" i="1"/>
  <c r="AA229" i="1"/>
  <c r="AA136" i="1"/>
  <c r="AA131" i="1"/>
  <c r="AA369" i="1"/>
  <c r="AA378" i="1"/>
  <c r="AA49" i="1"/>
  <c r="AA456" i="1"/>
  <c r="AA132" i="1"/>
  <c r="AA486" i="1"/>
  <c r="AA19" i="1"/>
  <c r="AA123" i="1"/>
  <c r="AA496" i="1"/>
  <c r="AA45" i="1"/>
  <c r="AA253" i="1"/>
  <c r="AA377" i="1"/>
  <c r="AA467" i="1"/>
  <c r="AA465" i="1"/>
  <c r="AA355" i="1"/>
  <c r="AA488" i="1"/>
  <c r="AA60" i="1"/>
  <c r="AA473" i="1"/>
  <c r="AA361" i="1"/>
  <c r="AA345" i="1"/>
  <c r="AA394" i="1"/>
  <c r="AA294" i="1"/>
  <c r="AA165" i="1"/>
  <c r="AA157" i="1"/>
  <c r="AA189" i="1"/>
  <c r="AA370" i="1"/>
  <c r="AA199" i="1"/>
  <c r="AA249" i="1"/>
  <c r="AA20" i="1"/>
  <c r="AA443" i="1"/>
  <c r="AA462" i="1"/>
  <c r="AA77" i="1"/>
  <c r="AA440" i="1"/>
  <c r="AA338" i="1"/>
  <c r="AA337" i="1"/>
  <c r="AA407" i="1"/>
  <c r="AA160" i="1"/>
  <c r="AA470" i="1"/>
  <c r="AA490" i="1"/>
  <c r="AA110" i="1"/>
  <c r="AA432" i="1"/>
  <c r="AA128" i="1"/>
  <c r="AA36" i="1"/>
  <c r="AA354" i="1"/>
  <c r="AA104" i="1"/>
  <c r="AA103" i="1"/>
  <c r="AA474" i="1"/>
  <c r="AA95" i="1"/>
  <c r="AA188" i="1"/>
  <c r="AA87" i="1"/>
  <c r="AA318" i="1"/>
  <c r="AA153" i="1"/>
  <c r="AA391" i="1"/>
  <c r="AA196" i="1"/>
  <c r="AA344" i="1"/>
  <c r="AA94" i="1"/>
  <c r="AA214" i="1"/>
  <c r="AA121" i="1"/>
  <c r="AA332" i="1"/>
  <c r="AA235" i="1"/>
  <c r="AA350" i="1"/>
  <c r="AA416" i="1"/>
  <c r="AA106" i="1"/>
  <c r="AA426" i="1"/>
  <c r="AA371" i="1"/>
  <c r="AA480" i="1"/>
  <c r="AA418" i="1"/>
  <c r="AA264" i="1"/>
  <c r="AA179" i="1"/>
  <c r="AA101" i="1"/>
  <c r="AA171" i="1"/>
  <c r="AA230" i="1"/>
  <c r="AA75" i="1"/>
  <c r="AA65" i="1"/>
  <c r="AA211" i="1"/>
  <c r="AA134" i="1"/>
  <c r="AA341" i="1"/>
  <c r="AA493" i="1"/>
  <c r="AA10" i="1"/>
  <c r="AA331" i="1"/>
  <c r="AA142" i="1"/>
  <c r="AA399" i="1"/>
  <c r="AA395" i="1"/>
  <c r="AA26" i="1"/>
  <c r="AA220" i="1"/>
  <c r="AA225" i="1"/>
  <c r="AA255" i="1"/>
  <c r="AA282" i="1"/>
  <c r="AA173" i="1"/>
  <c r="AA238" i="1"/>
  <c r="AA203" i="1"/>
  <c r="AA278" i="1"/>
  <c r="AA48" i="1"/>
  <c r="AA483" i="1"/>
  <c r="AA322" i="1"/>
  <c r="AA46" i="1"/>
  <c r="AA334" i="1"/>
  <c r="AA362" i="1"/>
  <c r="AA349" i="1"/>
  <c r="AA107" i="1"/>
  <c r="AA271" i="1"/>
  <c r="AA69" i="1"/>
  <c r="AA358" i="1"/>
  <c r="AA300" i="1"/>
  <c r="AA384" i="1"/>
  <c r="AA174" i="1"/>
  <c r="AA4" i="1"/>
  <c r="AA231" i="1"/>
  <c r="AA227" i="1"/>
  <c r="AA212" i="1"/>
  <c r="AA438" i="1"/>
  <c r="AA463" i="1"/>
  <c r="AA387" i="1"/>
  <c r="AA91" i="1"/>
  <c r="AA479" i="1"/>
  <c r="AA139" i="1"/>
  <c r="AA14" i="1"/>
  <c r="AA145" i="1"/>
  <c r="AA129" i="1"/>
  <c r="AA11" i="1"/>
  <c r="AA218" i="1"/>
  <c r="AA85" i="1"/>
  <c r="AA266" i="1"/>
  <c r="AA187" i="1"/>
  <c r="AA125" i="1"/>
  <c r="AA427" i="1"/>
  <c r="AA390" i="1"/>
  <c r="AA491" i="1"/>
  <c r="AA501" i="1"/>
  <c r="AA477" i="1"/>
  <c r="AA22" i="1"/>
  <c r="AA403" i="1"/>
  <c r="AA221" i="1"/>
  <c r="AA328" i="1"/>
  <c r="AA302" i="1"/>
  <c r="AA44" i="1"/>
  <c r="AA446" i="1"/>
  <c r="AA469" i="1"/>
  <c r="AA176" i="1"/>
  <c r="AA383" i="1"/>
  <c r="AA58" i="1"/>
  <c r="AA367" i="1"/>
  <c r="AA198" i="1"/>
  <c r="AA168" i="1"/>
  <c r="AA392" i="1"/>
  <c r="AA66" i="1"/>
  <c r="AA122" i="1"/>
  <c r="AA215" i="1"/>
  <c r="AA34" i="1"/>
  <c r="AA105" i="1"/>
  <c r="AA195" i="1"/>
  <c r="AA453" i="1"/>
  <c r="AA434" i="1"/>
  <c r="AA357" i="1"/>
  <c r="AA389" i="1"/>
  <c r="AA148" i="1"/>
  <c r="AA320" i="1"/>
  <c r="AA459" i="1"/>
  <c r="AA297" i="1"/>
  <c r="AA304" i="1"/>
  <c r="AA151" i="1"/>
  <c r="AA28" i="1"/>
  <c r="AA96" i="1"/>
  <c r="AA181" i="1"/>
  <c r="AA12" i="1"/>
  <c r="AA62" i="1"/>
  <c r="AA413" i="1"/>
  <c r="AA127" i="1"/>
  <c r="AA118" i="1"/>
  <c r="AA380" i="1"/>
  <c r="AA475" i="1"/>
  <c r="AA43" i="1"/>
  <c r="AA393" i="1"/>
  <c r="AA177" i="1"/>
  <c r="AA441" i="1"/>
  <c r="AA135" i="1"/>
  <c r="AA454" i="1"/>
  <c r="AA228" i="1"/>
  <c r="AA451" i="1"/>
  <c r="AA52" i="1"/>
  <c r="AA272" i="1"/>
  <c r="AA347" i="1"/>
  <c r="AA471" i="1"/>
  <c r="AA339" i="1"/>
  <c r="AA217" i="1"/>
  <c r="AA284" i="1"/>
  <c r="AA321" i="1"/>
  <c r="AA305" i="1"/>
  <c r="AA472" i="1"/>
  <c r="AA15" i="1"/>
  <c r="AA35" i="1"/>
  <c r="AA458" i="1"/>
  <c r="AA492" i="1"/>
  <c r="AA330" i="1"/>
  <c r="AA6" i="1"/>
  <c r="AA313" i="1"/>
  <c r="AA16" i="1"/>
  <c r="AA111" i="1"/>
  <c r="AA419" i="1"/>
  <c r="AA260" i="1"/>
  <c r="AA39" i="1"/>
  <c r="AA412" i="1"/>
  <c r="AA460" i="1"/>
  <c r="AA396" i="1"/>
  <c r="AA88" i="1"/>
  <c r="AA76" i="1"/>
  <c r="AA261" i="1"/>
  <c r="AA317" i="1"/>
  <c r="AA381" i="1"/>
  <c r="AA200" i="1"/>
  <c r="AA113" i="1"/>
  <c r="AA8" i="1"/>
  <c r="AA120" i="1"/>
  <c r="AA186" i="1"/>
  <c r="AA379" i="1"/>
  <c r="AA421" i="1"/>
  <c r="AA9" i="1"/>
  <c r="AA482" i="1"/>
  <c r="AA430" i="1"/>
  <c r="AA175" i="1"/>
  <c r="AA154" i="1"/>
  <c r="AA78" i="1"/>
  <c r="AA327" i="1"/>
  <c r="AA233" i="1"/>
  <c r="AA232" i="1"/>
  <c r="AA141" i="1"/>
  <c r="AA207" i="1"/>
  <c r="AA310" i="1"/>
  <c r="AA489" i="1"/>
  <c r="AA447" i="1"/>
  <c r="AA435" i="1"/>
  <c r="AA251" i="1"/>
  <c r="AA335" i="1"/>
  <c r="AA299" i="1"/>
  <c r="AA498" i="1"/>
  <c r="AA263" i="1"/>
  <c r="AA226" i="1"/>
  <c r="AA191" i="1"/>
  <c r="AA63" i="1"/>
  <c r="AA156" i="1"/>
  <c r="AA234" i="1"/>
  <c r="AA74" i="1"/>
  <c r="AA90" i="1"/>
  <c r="AA256" i="1"/>
  <c r="AA3" i="1"/>
  <c r="AA442" i="1"/>
  <c r="AA140" i="1"/>
  <c r="AA147" i="1"/>
  <c r="AA291" i="1"/>
  <c r="AA415" i="1"/>
  <c r="AA64" i="1"/>
  <c r="AA439" i="1"/>
  <c r="AA237" i="1"/>
  <c r="AA346" i="1"/>
  <c r="AA375" i="1"/>
  <c r="AA431" i="1"/>
  <c r="AA7" i="1"/>
  <c r="AA461" i="1"/>
  <c r="AA209" i="1"/>
  <c r="AA92" i="1"/>
  <c r="AA348" i="1"/>
  <c r="AA213" i="1"/>
  <c r="AA398" i="1"/>
  <c r="AA385" i="1"/>
  <c r="AA343" i="1"/>
  <c r="AA359" i="1"/>
  <c r="AA32" i="1"/>
  <c r="AA109" i="1"/>
  <c r="AA428" i="1"/>
  <c r="AA236" i="1"/>
  <c r="AA323" i="1"/>
  <c r="AA102" i="1"/>
  <c r="AA244" i="1"/>
  <c r="AA70" i="1"/>
  <c r="AA277" i="1"/>
  <c r="AA143" i="1"/>
  <c r="AA311" i="1"/>
  <c r="AA27" i="1"/>
  <c r="AA485" i="1"/>
  <c r="AA257" i="1"/>
  <c r="AA316" i="1"/>
  <c r="AA292" i="1"/>
  <c r="AA326" i="1"/>
  <c r="AA452" i="1"/>
  <c r="AA84" i="1"/>
  <c r="AA373" i="1"/>
  <c r="AA241" i="1"/>
  <c r="AA276" i="1"/>
  <c r="AA192" i="1"/>
  <c r="Z192" i="1"/>
  <c r="Y192" i="1"/>
  <c r="X192" i="1"/>
  <c r="W192" i="1"/>
  <c r="V192" i="1"/>
  <c r="U98" i="1"/>
  <c r="U402" i="1"/>
  <c r="U444" i="1"/>
  <c r="U51" i="1"/>
  <c r="U309" i="1"/>
  <c r="U315" i="1"/>
  <c r="U25" i="1"/>
  <c r="U31" i="1"/>
  <c r="U86" i="1"/>
  <c r="U29" i="1"/>
  <c r="U363" i="1"/>
  <c r="U219" i="1"/>
  <c r="U279" i="1"/>
  <c r="U495" i="1"/>
  <c r="U183" i="1"/>
  <c r="U376" i="1"/>
  <c r="U340" i="1"/>
  <c r="U254" i="1"/>
  <c r="U205" i="1"/>
  <c r="U386" i="1"/>
  <c r="U397" i="1"/>
  <c r="U307" i="1"/>
  <c r="U2" i="1"/>
  <c r="U374" i="1"/>
  <c r="U194" i="1"/>
  <c r="U417" i="1"/>
  <c r="U21" i="1"/>
  <c r="U464" i="1"/>
  <c r="U275" i="1"/>
  <c r="U202" i="1"/>
  <c r="U112" i="1"/>
  <c r="U5" i="1"/>
  <c r="U270" i="1"/>
  <c r="U99" i="1"/>
  <c r="U144" i="1"/>
  <c r="U420" i="1"/>
  <c r="U285" i="1"/>
  <c r="U478" i="1"/>
  <c r="U100" i="1"/>
  <c r="U283" i="1"/>
  <c r="U185" i="1"/>
  <c r="U37" i="1"/>
  <c r="U242" i="1"/>
  <c r="U50" i="1"/>
  <c r="U500" i="1"/>
  <c r="U246" i="1"/>
  <c r="U210" i="1"/>
  <c r="U67" i="1"/>
  <c r="U97" i="1"/>
  <c r="U267" i="1"/>
  <c r="U149" i="1"/>
  <c r="U208" i="1"/>
  <c r="U308" i="1"/>
  <c r="U180" i="1"/>
  <c r="U163" i="1"/>
  <c r="U89" i="1"/>
  <c r="U79" i="1"/>
  <c r="U286" i="1"/>
  <c r="U457" i="1"/>
  <c r="U360" i="1"/>
  <c r="U216" i="1"/>
  <c r="U324" i="1"/>
  <c r="U455" i="1"/>
  <c r="U164" i="1"/>
  <c r="U448" i="1"/>
  <c r="U223" i="1"/>
  <c r="U499" i="1"/>
  <c r="U83" i="1"/>
  <c r="U38" i="1"/>
  <c r="U108" i="1"/>
  <c r="U247" i="1"/>
  <c r="U152" i="1"/>
  <c r="U130" i="1"/>
  <c r="U494" i="1"/>
  <c r="U468" i="1"/>
  <c r="U289" i="1"/>
  <c r="U162" i="1"/>
  <c r="U170" i="1"/>
  <c r="U30" i="1"/>
  <c r="U352" i="1"/>
  <c r="U466" i="1"/>
  <c r="U290" i="1"/>
  <c r="U201" i="1"/>
  <c r="U445" i="1"/>
  <c r="U325" i="1"/>
  <c r="U204" i="1"/>
  <c r="U388" i="1"/>
  <c r="U429" i="1"/>
  <c r="U303" i="1"/>
  <c r="U312" i="1"/>
  <c r="U351" i="1"/>
  <c r="U258" i="1"/>
  <c r="U436" i="1"/>
  <c r="U449" i="1"/>
  <c r="U239" i="1"/>
  <c r="U273" i="1"/>
  <c r="U336" i="1"/>
  <c r="U405" i="1"/>
  <c r="U269" i="1"/>
  <c r="U146" i="1"/>
  <c r="U401" i="1"/>
  <c r="U484" i="1"/>
  <c r="U54" i="1"/>
  <c r="U68" i="1"/>
  <c r="U167" i="1"/>
  <c r="U250" i="1"/>
  <c r="U414" i="1"/>
  <c r="U53" i="1"/>
  <c r="U268" i="1"/>
  <c r="U155" i="1"/>
  <c r="U487" i="1"/>
  <c r="U42" i="1"/>
  <c r="U281" i="1"/>
  <c r="U80" i="1"/>
  <c r="U252" i="1"/>
  <c r="U287" i="1"/>
  <c r="U296" i="1"/>
  <c r="U193" i="1"/>
  <c r="U410" i="1"/>
  <c r="U56" i="1"/>
  <c r="U433" i="1"/>
  <c r="U329" i="1"/>
  <c r="U40" i="1"/>
  <c r="U138" i="1"/>
  <c r="U406" i="1"/>
  <c r="U368" i="1"/>
  <c r="U423" i="1"/>
  <c r="U424" i="1"/>
  <c r="U314" i="1"/>
  <c r="U319" i="1"/>
  <c r="U93" i="1"/>
  <c r="U182" i="1"/>
  <c r="U364" i="1"/>
  <c r="U437" i="1"/>
  <c r="U382" i="1"/>
  <c r="U333" i="1"/>
  <c r="U23" i="1"/>
  <c r="U71" i="1"/>
  <c r="U172" i="1"/>
  <c r="U59" i="1"/>
  <c r="U408" i="1"/>
  <c r="U245" i="1"/>
  <c r="U119" i="1"/>
  <c r="U356" i="1"/>
  <c r="U206" i="1"/>
  <c r="U47" i="1"/>
  <c r="U81" i="1"/>
  <c r="U190" i="1"/>
  <c r="U262" i="1"/>
  <c r="U274" i="1"/>
  <c r="U126" i="1"/>
  <c r="U481" i="1"/>
  <c r="U18" i="1"/>
  <c r="U450" i="1"/>
  <c r="U293" i="1"/>
  <c r="U248" i="1"/>
  <c r="U476" i="1"/>
  <c r="U158" i="1"/>
  <c r="U61" i="1"/>
  <c r="U366" i="1"/>
  <c r="U55" i="1"/>
  <c r="U159" i="1"/>
  <c r="U73" i="1"/>
  <c r="U124" i="1"/>
  <c r="U114" i="1"/>
  <c r="U178" i="1"/>
  <c r="U353" i="1"/>
  <c r="U265" i="1"/>
  <c r="U33" i="1"/>
  <c r="U422" i="1"/>
  <c r="U197" i="1"/>
  <c r="U57" i="1"/>
  <c r="U116" i="1"/>
  <c r="U169" i="1"/>
  <c r="U13" i="1"/>
  <c r="U224" i="1"/>
  <c r="U259" i="1"/>
  <c r="U280" i="1"/>
  <c r="U41" i="1"/>
  <c r="U82" i="1"/>
  <c r="U166" i="1"/>
  <c r="U115" i="1"/>
  <c r="U342" i="1"/>
  <c r="U372" i="1"/>
  <c r="U117" i="1"/>
  <c r="U184" i="1"/>
  <c r="U161" i="1"/>
  <c r="U497" i="1"/>
  <c r="U137" i="1"/>
  <c r="U301" i="1"/>
  <c r="U222" i="1"/>
  <c r="U17" i="1"/>
  <c r="U404" i="1"/>
  <c r="U400" i="1"/>
  <c r="U411" i="1"/>
  <c r="U306" i="1"/>
  <c r="U240" i="1"/>
  <c r="U298" i="1"/>
  <c r="U243" i="1"/>
  <c r="U72" i="1"/>
  <c r="U24" i="1"/>
  <c r="U288" i="1"/>
  <c r="U365" i="1"/>
  <c r="U295" i="1"/>
  <c r="U150" i="1"/>
  <c r="U409" i="1"/>
  <c r="U133" i="1"/>
  <c r="U425" i="1"/>
  <c r="U229" i="1"/>
  <c r="U136" i="1"/>
  <c r="U131" i="1"/>
  <c r="U369" i="1"/>
  <c r="U378" i="1"/>
  <c r="U49" i="1"/>
  <c r="U456" i="1"/>
  <c r="U132" i="1"/>
  <c r="U486" i="1"/>
  <c r="U19" i="1"/>
  <c r="U123" i="1"/>
  <c r="U496" i="1"/>
  <c r="U45" i="1"/>
  <c r="U253" i="1"/>
  <c r="U377" i="1"/>
  <c r="U467" i="1"/>
  <c r="U465" i="1"/>
  <c r="U355" i="1"/>
  <c r="U488" i="1"/>
  <c r="U60" i="1"/>
  <c r="U473" i="1"/>
  <c r="U361" i="1"/>
  <c r="U345" i="1"/>
  <c r="U394" i="1"/>
  <c r="U294" i="1"/>
  <c r="U165" i="1"/>
  <c r="U157" i="1"/>
  <c r="U189" i="1"/>
  <c r="U370" i="1"/>
  <c r="U199" i="1"/>
  <c r="U249" i="1"/>
  <c r="U20" i="1"/>
  <c r="U443" i="1"/>
  <c r="U462" i="1"/>
  <c r="U77" i="1"/>
  <c r="U440" i="1"/>
  <c r="U338" i="1"/>
  <c r="U337" i="1"/>
  <c r="U407" i="1"/>
  <c r="U160" i="1"/>
  <c r="U470" i="1"/>
  <c r="U490" i="1"/>
  <c r="U110" i="1"/>
  <c r="U432" i="1"/>
  <c r="U128" i="1"/>
  <c r="U36" i="1"/>
  <c r="U354" i="1"/>
  <c r="U104" i="1"/>
  <c r="U103" i="1"/>
  <c r="U474" i="1"/>
  <c r="U95" i="1"/>
  <c r="U188" i="1"/>
  <c r="U87" i="1"/>
  <c r="U318" i="1"/>
  <c r="U153" i="1"/>
  <c r="U391" i="1"/>
  <c r="U196" i="1"/>
  <c r="U344" i="1"/>
  <c r="U94" i="1"/>
  <c r="U214" i="1"/>
  <c r="U121" i="1"/>
  <c r="U332" i="1"/>
  <c r="U235" i="1"/>
  <c r="U350" i="1"/>
  <c r="U416" i="1"/>
  <c r="U106" i="1"/>
  <c r="U426" i="1"/>
  <c r="U371" i="1"/>
  <c r="U480" i="1"/>
  <c r="U418" i="1"/>
  <c r="U264" i="1"/>
  <c r="U179" i="1"/>
  <c r="U101" i="1"/>
  <c r="U171" i="1"/>
  <c r="U230" i="1"/>
  <c r="U75" i="1"/>
  <c r="U65" i="1"/>
  <c r="U211" i="1"/>
  <c r="U134" i="1"/>
  <c r="U341" i="1"/>
  <c r="U493" i="1"/>
  <c r="U10" i="1"/>
  <c r="U331" i="1"/>
  <c r="U142" i="1"/>
  <c r="U399" i="1"/>
  <c r="U395" i="1"/>
  <c r="U26" i="1"/>
  <c r="U220" i="1"/>
  <c r="U225" i="1"/>
  <c r="U255" i="1"/>
  <c r="U282" i="1"/>
  <c r="U173" i="1"/>
  <c r="U238" i="1"/>
  <c r="U203" i="1"/>
  <c r="U278" i="1"/>
  <c r="U48" i="1"/>
  <c r="U483" i="1"/>
  <c r="U322" i="1"/>
  <c r="U46" i="1"/>
  <c r="U334" i="1"/>
  <c r="U362" i="1"/>
  <c r="U349" i="1"/>
  <c r="U107" i="1"/>
  <c r="U271" i="1"/>
  <c r="U69" i="1"/>
  <c r="U358" i="1"/>
  <c r="U300" i="1"/>
  <c r="U384" i="1"/>
  <c r="U174" i="1"/>
  <c r="U4" i="1"/>
  <c r="U231" i="1"/>
  <c r="U227" i="1"/>
  <c r="U212" i="1"/>
  <c r="U438" i="1"/>
  <c r="U463" i="1"/>
  <c r="U387" i="1"/>
  <c r="U91" i="1"/>
  <c r="U479" i="1"/>
  <c r="U139" i="1"/>
  <c r="U14" i="1"/>
  <c r="U145" i="1"/>
  <c r="U129" i="1"/>
  <c r="U11" i="1"/>
  <c r="U218" i="1"/>
  <c r="U85" i="1"/>
  <c r="U266" i="1"/>
  <c r="U187" i="1"/>
  <c r="U125" i="1"/>
  <c r="U427" i="1"/>
  <c r="U390" i="1"/>
  <c r="U491" i="1"/>
  <c r="U501" i="1"/>
  <c r="U477" i="1"/>
  <c r="U22" i="1"/>
  <c r="U403" i="1"/>
  <c r="U221" i="1"/>
  <c r="U328" i="1"/>
  <c r="U302" i="1"/>
  <c r="U44" i="1"/>
  <c r="U446" i="1"/>
  <c r="U469" i="1"/>
  <c r="U176" i="1"/>
  <c r="U383" i="1"/>
  <c r="U58" i="1"/>
  <c r="U367" i="1"/>
  <c r="U198" i="1"/>
  <c r="U168" i="1"/>
  <c r="U392" i="1"/>
  <c r="U66" i="1"/>
  <c r="U122" i="1"/>
  <c r="U215" i="1"/>
  <c r="U34" i="1"/>
  <c r="U105" i="1"/>
  <c r="U195" i="1"/>
  <c r="U453" i="1"/>
  <c r="U434" i="1"/>
  <c r="U357" i="1"/>
  <c r="U389" i="1"/>
  <c r="U148" i="1"/>
  <c r="U320" i="1"/>
  <c r="U459" i="1"/>
  <c r="U297" i="1"/>
  <c r="U304" i="1"/>
  <c r="U151" i="1"/>
  <c r="U28" i="1"/>
  <c r="U96" i="1"/>
  <c r="U181" i="1"/>
  <c r="U12" i="1"/>
  <c r="U62" i="1"/>
  <c r="U413" i="1"/>
  <c r="U127" i="1"/>
  <c r="U118" i="1"/>
  <c r="U380" i="1"/>
  <c r="U475" i="1"/>
  <c r="U43" i="1"/>
  <c r="U393" i="1"/>
  <c r="U177" i="1"/>
  <c r="U441" i="1"/>
  <c r="U135" i="1"/>
  <c r="U454" i="1"/>
  <c r="U228" i="1"/>
  <c r="U451" i="1"/>
  <c r="U52" i="1"/>
  <c r="U272" i="1"/>
  <c r="U347" i="1"/>
  <c r="U471" i="1"/>
  <c r="U339" i="1"/>
  <c r="U217" i="1"/>
  <c r="U284" i="1"/>
  <c r="U321" i="1"/>
  <c r="U305" i="1"/>
  <c r="U472" i="1"/>
  <c r="U15" i="1"/>
  <c r="U35" i="1"/>
  <c r="U458" i="1"/>
  <c r="U492" i="1"/>
  <c r="U330" i="1"/>
  <c r="U6" i="1"/>
  <c r="U313" i="1"/>
  <c r="U16" i="1"/>
  <c r="U111" i="1"/>
  <c r="U419" i="1"/>
  <c r="U260" i="1"/>
  <c r="U39" i="1"/>
  <c r="U412" i="1"/>
  <c r="U460" i="1"/>
  <c r="U396" i="1"/>
  <c r="U88" i="1"/>
  <c r="U76" i="1"/>
  <c r="U261" i="1"/>
  <c r="U317" i="1"/>
  <c r="U381" i="1"/>
  <c r="U200" i="1"/>
  <c r="U113" i="1"/>
  <c r="U8" i="1"/>
  <c r="U120" i="1"/>
  <c r="U186" i="1"/>
  <c r="U379" i="1"/>
  <c r="U421" i="1"/>
  <c r="U9" i="1"/>
  <c r="U482" i="1"/>
  <c r="U430" i="1"/>
  <c r="U175" i="1"/>
  <c r="U154" i="1"/>
  <c r="U78" i="1"/>
  <c r="U327" i="1"/>
  <c r="U233" i="1"/>
  <c r="U232" i="1"/>
  <c r="U141" i="1"/>
  <c r="U207" i="1"/>
  <c r="U310" i="1"/>
  <c r="U489" i="1"/>
  <c r="U447" i="1"/>
  <c r="U435" i="1"/>
  <c r="U251" i="1"/>
  <c r="U335" i="1"/>
  <c r="U299" i="1"/>
  <c r="U498" i="1"/>
  <c r="U263" i="1"/>
  <c r="U226" i="1"/>
  <c r="U191" i="1"/>
  <c r="U63" i="1"/>
  <c r="U156" i="1"/>
  <c r="U234" i="1"/>
  <c r="U74" i="1"/>
  <c r="U90" i="1"/>
  <c r="U256" i="1"/>
  <c r="U3" i="1"/>
  <c r="U442" i="1"/>
  <c r="U140" i="1"/>
  <c r="U147" i="1"/>
  <c r="U291" i="1"/>
  <c r="U415" i="1"/>
  <c r="U64" i="1"/>
  <c r="U439" i="1"/>
  <c r="U237" i="1"/>
  <c r="U346" i="1"/>
  <c r="U375" i="1"/>
  <c r="U431" i="1"/>
  <c r="U7" i="1"/>
  <c r="U461" i="1"/>
  <c r="U209" i="1"/>
  <c r="U92" i="1"/>
  <c r="U348" i="1"/>
  <c r="U213" i="1"/>
  <c r="U398" i="1"/>
  <c r="U385" i="1"/>
  <c r="U343" i="1"/>
  <c r="U359" i="1"/>
  <c r="U32" i="1"/>
  <c r="U109" i="1"/>
  <c r="U428" i="1"/>
  <c r="U236" i="1"/>
  <c r="U323" i="1"/>
  <c r="U102" i="1"/>
  <c r="U244" i="1"/>
  <c r="U70" i="1"/>
  <c r="U277" i="1"/>
  <c r="U143" i="1"/>
  <c r="U311" i="1"/>
  <c r="U27" i="1"/>
  <c r="U485" i="1"/>
  <c r="U257" i="1"/>
  <c r="U316" i="1"/>
  <c r="U292" i="1"/>
  <c r="U326" i="1"/>
  <c r="U452" i="1"/>
  <c r="U84" i="1"/>
  <c r="U373" i="1"/>
  <c r="U241" i="1"/>
  <c r="U276" i="1"/>
  <c r="U192" i="1"/>
  <c r="T98" i="1"/>
  <c r="T402" i="1"/>
  <c r="T444" i="1"/>
  <c r="T51" i="1"/>
  <c r="T309" i="1"/>
  <c r="T315" i="1"/>
  <c r="T25" i="1"/>
  <c r="T31" i="1"/>
  <c r="T86" i="1"/>
  <c r="T29" i="1"/>
  <c r="T363" i="1"/>
  <c r="T219" i="1"/>
  <c r="T279" i="1"/>
  <c r="T495" i="1"/>
  <c r="T183" i="1"/>
  <c r="T376" i="1"/>
  <c r="T340" i="1"/>
  <c r="T254" i="1"/>
  <c r="T205" i="1"/>
  <c r="T386" i="1"/>
  <c r="T397" i="1"/>
  <c r="T307" i="1"/>
  <c r="T2" i="1"/>
  <c r="T374" i="1"/>
  <c r="T194" i="1"/>
  <c r="T417" i="1"/>
  <c r="T21" i="1"/>
  <c r="T464" i="1"/>
  <c r="T275" i="1"/>
  <c r="T202" i="1"/>
  <c r="T112" i="1"/>
  <c r="T5" i="1"/>
  <c r="T270" i="1"/>
  <c r="T99" i="1"/>
  <c r="T144" i="1"/>
  <c r="T420" i="1"/>
  <c r="T285" i="1"/>
  <c r="T478" i="1"/>
  <c r="T100" i="1"/>
  <c r="T283" i="1"/>
  <c r="T185" i="1"/>
  <c r="T37" i="1"/>
  <c r="T242" i="1"/>
  <c r="T50" i="1"/>
  <c r="T500" i="1"/>
  <c r="T246" i="1"/>
  <c r="T210" i="1"/>
  <c r="T67" i="1"/>
  <c r="T97" i="1"/>
  <c r="T267" i="1"/>
  <c r="T149" i="1"/>
  <c r="T208" i="1"/>
  <c r="T308" i="1"/>
  <c r="T180" i="1"/>
  <c r="T163" i="1"/>
  <c r="T89" i="1"/>
  <c r="T79" i="1"/>
  <c r="T286" i="1"/>
  <c r="T457" i="1"/>
  <c r="T360" i="1"/>
  <c r="T216" i="1"/>
  <c r="T324" i="1"/>
  <c r="T455" i="1"/>
  <c r="T164" i="1"/>
  <c r="T448" i="1"/>
  <c r="T223" i="1"/>
  <c r="T499" i="1"/>
  <c r="T83" i="1"/>
  <c r="T38" i="1"/>
  <c r="T108" i="1"/>
  <c r="T247" i="1"/>
  <c r="T152" i="1"/>
  <c r="T130" i="1"/>
  <c r="T494" i="1"/>
  <c r="T468" i="1"/>
  <c r="T289" i="1"/>
  <c r="T162" i="1"/>
  <c r="T170" i="1"/>
  <c r="T30" i="1"/>
  <c r="T352" i="1"/>
  <c r="T466" i="1"/>
  <c r="T290" i="1"/>
  <c r="T201" i="1"/>
  <c r="T445" i="1"/>
  <c r="T325" i="1"/>
  <c r="T204" i="1"/>
  <c r="T388" i="1"/>
  <c r="T429" i="1"/>
  <c r="T303" i="1"/>
  <c r="T312" i="1"/>
  <c r="T351" i="1"/>
  <c r="T258" i="1"/>
  <c r="T436" i="1"/>
  <c r="T449" i="1"/>
  <c r="T239" i="1"/>
  <c r="T273" i="1"/>
  <c r="T336" i="1"/>
  <c r="T405" i="1"/>
  <c r="T269" i="1"/>
  <c r="T146" i="1"/>
  <c r="T401" i="1"/>
  <c r="T484" i="1"/>
  <c r="T54" i="1"/>
  <c r="T68" i="1"/>
  <c r="T167" i="1"/>
  <c r="T250" i="1"/>
  <c r="T414" i="1"/>
  <c r="T53" i="1"/>
  <c r="T268" i="1"/>
  <c r="T155" i="1"/>
  <c r="T487" i="1"/>
  <c r="T42" i="1"/>
  <c r="T281" i="1"/>
  <c r="T80" i="1"/>
  <c r="T252" i="1"/>
  <c r="T287" i="1"/>
  <c r="T296" i="1"/>
  <c r="T193" i="1"/>
  <c r="T410" i="1"/>
  <c r="T56" i="1"/>
  <c r="T433" i="1"/>
  <c r="T329" i="1"/>
  <c r="T40" i="1"/>
  <c r="T138" i="1"/>
  <c r="T406" i="1"/>
  <c r="T368" i="1"/>
  <c r="T423" i="1"/>
  <c r="T424" i="1"/>
  <c r="T314" i="1"/>
  <c r="T319" i="1"/>
  <c r="T93" i="1"/>
  <c r="T182" i="1"/>
  <c r="T364" i="1"/>
  <c r="T437" i="1"/>
  <c r="T382" i="1"/>
  <c r="T333" i="1"/>
  <c r="T23" i="1"/>
  <c r="T71" i="1"/>
  <c r="T172" i="1"/>
  <c r="T59" i="1"/>
  <c r="T408" i="1"/>
  <c r="T245" i="1"/>
  <c r="T119" i="1"/>
  <c r="T356" i="1"/>
  <c r="T206" i="1"/>
  <c r="T47" i="1"/>
  <c r="T81" i="1"/>
  <c r="T190" i="1"/>
  <c r="T262" i="1"/>
  <c r="T274" i="1"/>
  <c r="T126" i="1"/>
  <c r="T481" i="1"/>
  <c r="T18" i="1"/>
  <c r="T450" i="1"/>
  <c r="T293" i="1"/>
  <c r="T248" i="1"/>
  <c r="T476" i="1"/>
  <c r="T158" i="1"/>
  <c r="T61" i="1"/>
  <c r="T366" i="1"/>
  <c r="T55" i="1"/>
  <c r="T159" i="1"/>
  <c r="T73" i="1"/>
  <c r="T124" i="1"/>
  <c r="T114" i="1"/>
  <c r="T178" i="1"/>
  <c r="T353" i="1"/>
  <c r="T265" i="1"/>
  <c r="T33" i="1"/>
  <c r="T422" i="1"/>
  <c r="T197" i="1"/>
  <c r="T57" i="1"/>
  <c r="T116" i="1"/>
  <c r="T169" i="1"/>
  <c r="T13" i="1"/>
  <c r="T224" i="1"/>
  <c r="T259" i="1"/>
  <c r="T280" i="1"/>
  <c r="T41" i="1"/>
  <c r="T82" i="1"/>
  <c r="T166" i="1"/>
  <c r="T115" i="1"/>
  <c r="T342" i="1"/>
  <c r="T372" i="1"/>
  <c r="T117" i="1"/>
  <c r="T184" i="1"/>
  <c r="T161" i="1"/>
  <c r="T497" i="1"/>
  <c r="T137" i="1"/>
  <c r="T301" i="1"/>
  <c r="T222" i="1"/>
  <c r="T17" i="1"/>
  <c r="T404" i="1"/>
  <c r="T400" i="1"/>
  <c r="T411" i="1"/>
  <c r="T306" i="1"/>
  <c r="T240" i="1"/>
  <c r="T298" i="1"/>
  <c r="T243" i="1"/>
  <c r="T72" i="1"/>
  <c r="T24" i="1"/>
  <c r="T288" i="1"/>
  <c r="T365" i="1"/>
  <c r="T295" i="1"/>
  <c r="T150" i="1"/>
  <c r="T409" i="1"/>
  <c r="T133" i="1"/>
  <c r="T425" i="1"/>
  <c r="T229" i="1"/>
  <c r="T136" i="1"/>
  <c r="T131" i="1"/>
  <c r="T369" i="1"/>
  <c r="T378" i="1"/>
  <c r="T49" i="1"/>
  <c r="T456" i="1"/>
  <c r="T132" i="1"/>
  <c r="T486" i="1"/>
  <c r="T19" i="1"/>
  <c r="T123" i="1"/>
  <c r="T496" i="1"/>
  <c r="T45" i="1"/>
  <c r="T253" i="1"/>
  <c r="T377" i="1"/>
  <c r="T467" i="1"/>
  <c r="T465" i="1"/>
  <c r="T355" i="1"/>
  <c r="T488" i="1"/>
  <c r="T60" i="1"/>
  <c r="T473" i="1"/>
  <c r="T361" i="1"/>
  <c r="T345" i="1"/>
  <c r="T394" i="1"/>
  <c r="T294" i="1"/>
  <c r="T165" i="1"/>
  <c r="T157" i="1"/>
  <c r="T189" i="1"/>
  <c r="T370" i="1"/>
  <c r="T199" i="1"/>
  <c r="T249" i="1"/>
  <c r="T20" i="1"/>
  <c r="T443" i="1"/>
  <c r="T462" i="1"/>
  <c r="T77" i="1"/>
  <c r="T440" i="1"/>
  <c r="T338" i="1"/>
  <c r="T337" i="1"/>
  <c r="T407" i="1"/>
  <c r="T160" i="1"/>
  <c r="T470" i="1"/>
  <c r="T490" i="1"/>
  <c r="T110" i="1"/>
  <c r="T432" i="1"/>
  <c r="T128" i="1"/>
  <c r="T36" i="1"/>
  <c r="T354" i="1"/>
  <c r="T104" i="1"/>
  <c r="T103" i="1"/>
  <c r="T474" i="1"/>
  <c r="T95" i="1"/>
  <c r="T188" i="1"/>
  <c r="T87" i="1"/>
  <c r="T318" i="1"/>
  <c r="T153" i="1"/>
  <c r="T391" i="1"/>
  <c r="T196" i="1"/>
  <c r="T344" i="1"/>
  <c r="T94" i="1"/>
  <c r="T214" i="1"/>
  <c r="T121" i="1"/>
  <c r="T332" i="1"/>
  <c r="T235" i="1"/>
  <c r="T350" i="1"/>
  <c r="T416" i="1"/>
  <c r="T106" i="1"/>
  <c r="T426" i="1"/>
  <c r="T371" i="1"/>
  <c r="T480" i="1"/>
  <c r="T418" i="1"/>
  <c r="T264" i="1"/>
  <c r="T179" i="1"/>
  <c r="T101" i="1"/>
  <c r="T171" i="1"/>
  <c r="T230" i="1"/>
  <c r="T75" i="1"/>
  <c r="T65" i="1"/>
  <c r="T211" i="1"/>
  <c r="T134" i="1"/>
  <c r="T341" i="1"/>
  <c r="T493" i="1"/>
  <c r="T10" i="1"/>
  <c r="T331" i="1"/>
  <c r="T142" i="1"/>
  <c r="T399" i="1"/>
  <c r="T395" i="1"/>
  <c r="T26" i="1"/>
  <c r="T220" i="1"/>
  <c r="T225" i="1"/>
  <c r="T255" i="1"/>
  <c r="T282" i="1"/>
  <c r="T173" i="1"/>
  <c r="T238" i="1"/>
  <c r="T203" i="1"/>
  <c r="T278" i="1"/>
  <c r="T48" i="1"/>
  <c r="T483" i="1"/>
  <c r="T322" i="1"/>
  <c r="T46" i="1"/>
  <c r="T334" i="1"/>
  <c r="T362" i="1"/>
  <c r="T349" i="1"/>
  <c r="T107" i="1"/>
  <c r="T271" i="1"/>
  <c r="T69" i="1"/>
  <c r="T358" i="1"/>
  <c r="T300" i="1"/>
  <c r="T384" i="1"/>
  <c r="T174" i="1"/>
  <c r="T4" i="1"/>
  <c r="T231" i="1"/>
  <c r="T227" i="1"/>
  <c r="T212" i="1"/>
  <c r="T438" i="1"/>
  <c r="T463" i="1"/>
  <c r="T387" i="1"/>
  <c r="T91" i="1"/>
  <c r="T479" i="1"/>
  <c r="T139" i="1"/>
  <c r="T14" i="1"/>
  <c r="T145" i="1"/>
  <c r="T129" i="1"/>
  <c r="T11" i="1"/>
  <c r="T218" i="1"/>
  <c r="T85" i="1"/>
  <c r="T266" i="1"/>
  <c r="T187" i="1"/>
  <c r="T125" i="1"/>
  <c r="T427" i="1"/>
  <c r="T390" i="1"/>
  <c r="T491" i="1"/>
  <c r="T501" i="1"/>
  <c r="T477" i="1"/>
  <c r="T22" i="1"/>
  <c r="T403" i="1"/>
  <c r="T221" i="1"/>
  <c r="T328" i="1"/>
  <c r="T302" i="1"/>
  <c r="T44" i="1"/>
  <c r="T446" i="1"/>
  <c r="T469" i="1"/>
  <c r="T176" i="1"/>
  <c r="T383" i="1"/>
  <c r="T58" i="1"/>
  <c r="T367" i="1"/>
  <c r="T198" i="1"/>
  <c r="T168" i="1"/>
  <c r="T392" i="1"/>
  <c r="T66" i="1"/>
  <c r="T122" i="1"/>
  <c r="T215" i="1"/>
  <c r="T34" i="1"/>
  <c r="T105" i="1"/>
  <c r="T195" i="1"/>
  <c r="T453" i="1"/>
  <c r="T434" i="1"/>
  <c r="T357" i="1"/>
  <c r="T389" i="1"/>
  <c r="T148" i="1"/>
  <c r="T320" i="1"/>
  <c r="T459" i="1"/>
  <c r="T297" i="1"/>
  <c r="T304" i="1"/>
  <c r="T151" i="1"/>
  <c r="T28" i="1"/>
  <c r="T96" i="1"/>
  <c r="T181" i="1"/>
  <c r="T12" i="1"/>
  <c r="T62" i="1"/>
  <c r="T413" i="1"/>
  <c r="T127" i="1"/>
  <c r="T118" i="1"/>
  <c r="T380" i="1"/>
  <c r="T475" i="1"/>
  <c r="T43" i="1"/>
  <c r="T393" i="1"/>
  <c r="T177" i="1"/>
  <c r="T441" i="1"/>
  <c r="T135" i="1"/>
  <c r="T454" i="1"/>
  <c r="T228" i="1"/>
  <c r="T451" i="1"/>
  <c r="T52" i="1"/>
  <c r="T272" i="1"/>
  <c r="T347" i="1"/>
  <c r="T471" i="1"/>
  <c r="T339" i="1"/>
  <c r="T217" i="1"/>
  <c r="T284" i="1"/>
  <c r="T321" i="1"/>
  <c r="T305" i="1"/>
  <c r="T472" i="1"/>
  <c r="T15" i="1"/>
  <c r="T35" i="1"/>
  <c r="T458" i="1"/>
  <c r="T492" i="1"/>
  <c r="T330" i="1"/>
  <c r="T6" i="1"/>
  <c r="T313" i="1"/>
  <c r="T16" i="1"/>
  <c r="T111" i="1"/>
  <c r="T419" i="1"/>
  <c r="T260" i="1"/>
  <c r="T39" i="1"/>
  <c r="T412" i="1"/>
  <c r="T460" i="1"/>
  <c r="T396" i="1"/>
  <c r="T88" i="1"/>
  <c r="T76" i="1"/>
  <c r="T261" i="1"/>
  <c r="T317" i="1"/>
  <c r="T381" i="1"/>
  <c r="T200" i="1"/>
  <c r="T113" i="1"/>
  <c r="T8" i="1"/>
  <c r="T120" i="1"/>
  <c r="T186" i="1"/>
  <c r="T379" i="1"/>
  <c r="T421" i="1"/>
  <c r="T9" i="1"/>
  <c r="T482" i="1"/>
  <c r="T430" i="1"/>
  <c r="T175" i="1"/>
  <c r="T154" i="1"/>
  <c r="T78" i="1"/>
  <c r="T327" i="1"/>
  <c r="T233" i="1"/>
  <c r="T232" i="1"/>
  <c r="T141" i="1"/>
  <c r="T207" i="1"/>
  <c r="T310" i="1"/>
  <c r="T489" i="1"/>
  <c r="T447" i="1"/>
  <c r="T435" i="1"/>
  <c r="T251" i="1"/>
  <c r="T335" i="1"/>
  <c r="T299" i="1"/>
  <c r="T498" i="1"/>
  <c r="T263" i="1"/>
  <c r="T226" i="1"/>
  <c r="T191" i="1"/>
  <c r="T63" i="1"/>
  <c r="T156" i="1"/>
  <c r="T234" i="1"/>
  <c r="T74" i="1"/>
  <c r="T90" i="1"/>
  <c r="T256" i="1"/>
  <c r="T3" i="1"/>
  <c r="T442" i="1"/>
  <c r="T140" i="1"/>
  <c r="T147" i="1"/>
  <c r="T291" i="1"/>
  <c r="T415" i="1"/>
  <c r="T64" i="1"/>
  <c r="T439" i="1"/>
  <c r="T237" i="1"/>
  <c r="T346" i="1"/>
  <c r="T375" i="1"/>
  <c r="T431" i="1"/>
  <c r="T7" i="1"/>
  <c r="T461" i="1"/>
  <c r="T209" i="1"/>
  <c r="T92" i="1"/>
  <c r="T348" i="1"/>
  <c r="T213" i="1"/>
  <c r="T398" i="1"/>
  <c r="T385" i="1"/>
  <c r="T343" i="1"/>
  <c r="T359" i="1"/>
  <c r="T32" i="1"/>
  <c r="T109" i="1"/>
  <c r="T428" i="1"/>
  <c r="T236" i="1"/>
  <c r="T323" i="1"/>
  <c r="T102" i="1"/>
  <c r="T244" i="1"/>
  <c r="T70" i="1"/>
  <c r="T277" i="1"/>
  <c r="T143" i="1"/>
  <c r="T311" i="1"/>
  <c r="T27" i="1"/>
  <c r="T485" i="1"/>
  <c r="T257" i="1"/>
  <c r="T316" i="1"/>
  <c r="T292" i="1"/>
  <c r="T326" i="1"/>
  <c r="T452" i="1"/>
  <c r="T84" i="1"/>
  <c r="T373" i="1"/>
  <c r="T241" i="1"/>
  <c r="T276" i="1"/>
  <c r="T192" i="1"/>
  <c r="S98" i="1"/>
  <c r="S402" i="1"/>
  <c r="S444" i="1"/>
  <c r="S51" i="1"/>
  <c r="S309" i="1"/>
  <c r="S315" i="1"/>
  <c r="S25" i="1"/>
  <c r="S31" i="1"/>
  <c r="S86" i="1"/>
  <c r="S29" i="1"/>
  <c r="S363" i="1"/>
  <c r="S219" i="1"/>
  <c r="S279" i="1"/>
  <c r="S495" i="1"/>
  <c r="S183" i="1"/>
  <c r="S376" i="1"/>
  <c r="S340" i="1"/>
  <c r="S254" i="1"/>
  <c r="S205" i="1"/>
  <c r="S386" i="1"/>
  <c r="S397" i="1"/>
  <c r="S307" i="1"/>
  <c r="S2" i="1"/>
  <c r="S374" i="1"/>
  <c r="S194" i="1"/>
  <c r="S417" i="1"/>
  <c r="S21" i="1"/>
  <c r="S464" i="1"/>
  <c r="S275" i="1"/>
  <c r="S202" i="1"/>
  <c r="S112" i="1"/>
  <c r="S5" i="1"/>
  <c r="S270" i="1"/>
  <c r="S99" i="1"/>
  <c r="S144" i="1"/>
  <c r="S420" i="1"/>
  <c r="S285" i="1"/>
  <c r="S478" i="1"/>
  <c r="S100" i="1"/>
  <c r="S283" i="1"/>
  <c r="S185" i="1"/>
  <c r="S37" i="1"/>
  <c r="S242" i="1"/>
  <c r="S50" i="1"/>
  <c r="S500" i="1"/>
  <c r="S246" i="1"/>
  <c r="S210" i="1"/>
  <c r="S67" i="1"/>
  <c r="S97" i="1"/>
  <c r="S267" i="1"/>
  <c r="S149" i="1"/>
  <c r="S208" i="1"/>
  <c r="S308" i="1"/>
  <c r="S180" i="1"/>
  <c r="S163" i="1"/>
  <c r="S89" i="1"/>
  <c r="S79" i="1"/>
  <c r="S286" i="1"/>
  <c r="S457" i="1"/>
  <c r="S360" i="1"/>
  <c r="S216" i="1"/>
  <c r="S324" i="1"/>
  <c r="S455" i="1"/>
  <c r="S164" i="1"/>
  <c r="S448" i="1"/>
  <c r="S223" i="1"/>
  <c r="S499" i="1"/>
  <c r="S83" i="1"/>
  <c r="S38" i="1"/>
  <c r="S108" i="1"/>
  <c r="S247" i="1"/>
  <c r="S152" i="1"/>
  <c r="S130" i="1"/>
  <c r="S494" i="1"/>
  <c r="S468" i="1"/>
  <c r="S289" i="1"/>
  <c r="S162" i="1"/>
  <c r="S170" i="1"/>
  <c r="S30" i="1"/>
  <c r="S352" i="1"/>
  <c r="S466" i="1"/>
  <c r="S290" i="1"/>
  <c r="S201" i="1"/>
  <c r="S445" i="1"/>
  <c r="S325" i="1"/>
  <c r="S204" i="1"/>
  <c r="S388" i="1"/>
  <c r="S429" i="1"/>
  <c r="S303" i="1"/>
  <c r="S312" i="1"/>
  <c r="S351" i="1"/>
  <c r="S258" i="1"/>
  <c r="S436" i="1"/>
  <c r="S449" i="1"/>
  <c r="S239" i="1"/>
  <c r="S273" i="1"/>
  <c r="S336" i="1"/>
  <c r="S405" i="1"/>
  <c r="S269" i="1"/>
  <c r="S146" i="1"/>
  <c r="S401" i="1"/>
  <c r="S484" i="1"/>
  <c r="S54" i="1"/>
  <c r="S68" i="1"/>
  <c r="S167" i="1"/>
  <c r="S250" i="1"/>
  <c r="S414" i="1"/>
  <c r="S53" i="1"/>
  <c r="S268" i="1"/>
  <c r="S155" i="1"/>
  <c r="S487" i="1"/>
  <c r="S42" i="1"/>
  <c r="S281" i="1"/>
  <c r="S80" i="1"/>
  <c r="S252" i="1"/>
  <c r="S287" i="1"/>
  <c r="S296" i="1"/>
  <c r="S193" i="1"/>
  <c r="S410" i="1"/>
  <c r="S56" i="1"/>
  <c r="S433" i="1"/>
  <c r="S329" i="1"/>
  <c r="S40" i="1"/>
  <c r="S138" i="1"/>
  <c r="S406" i="1"/>
  <c r="S368" i="1"/>
  <c r="S423" i="1"/>
  <c r="S424" i="1"/>
  <c r="S314" i="1"/>
  <c r="S319" i="1"/>
  <c r="S93" i="1"/>
  <c r="S182" i="1"/>
  <c r="S364" i="1"/>
  <c r="S437" i="1"/>
  <c r="S382" i="1"/>
  <c r="S333" i="1"/>
  <c r="S23" i="1"/>
  <c r="S71" i="1"/>
  <c r="S172" i="1"/>
  <c r="S59" i="1"/>
  <c r="S408" i="1"/>
  <c r="S245" i="1"/>
  <c r="S119" i="1"/>
  <c r="S356" i="1"/>
  <c r="S206" i="1"/>
  <c r="S47" i="1"/>
  <c r="S81" i="1"/>
  <c r="S190" i="1"/>
  <c r="S262" i="1"/>
  <c r="S274" i="1"/>
  <c r="S126" i="1"/>
  <c r="S481" i="1"/>
  <c r="S18" i="1"/>
  <c r="S450" i="1"/>
  <c r="S293" i="1"/>
  <c r="S248" i="1"/>
  <c r="S476" i="1"/>
  <c r="S158" i="1"/>
  <c r="S61" i="1"/>
  <c r="S366" i="1"/>
  <c r="S55" i="1"/>
  <c r="S159" i="1"/>
  <c r="S73" i="1"/>
  <c r="S124" i="1"/>
  <c r="S114" i="1"/>
  <c r="S178" i="1"/>
  <c r="S353" i="1"/>
  <c r="S265" i="1"/>
  <c r="S33" i="1"/>
  <c r="S422" i="1"/>
  <c r="S197" i="1"/>
  <c r="S57" i="1"/>
  <c r="S116" i="1"/>
  <c r="S169" i="1"/>
  <c r="S13" i="1"/>
  <c r="S224" i="1"/>
  <c r="S259" i="1"/>
  <c r="S280" i="1"/>
  <c r="S41" i="1"/>
  <c r="S82" i="1"/>
  <c r="S166" i="1"/>
  <c r="S115" i="1"/>
  <c r="S342" i="1"/>
  <c r="S372" i="1"/>
  <c r="S117" i="1"/>
  <c r="S184" i="1"/>
  <c r="S161" i="1"/>
  <c r="S497" i="1"/>
  <c r="S137" i="1"/>
  <c r="S301" i="1"/>
  <c r="S222" i="1"/>
  <c r="S17" i="1"/>
  <c r="S404" i="1"/>
  <c r="S400" i="1"/>
  <c r="S411" i="1"/>
  <c r="S306" i="1"/>
  <c r="S240" i="1"/>
  <c r="S298" i="1"/>
  <c r="S243" i="1"/>
  <c r="S72" i="1"/>
  <c r="S24" i="1"/>
  <c r="S288" i="1"/>
  <c r="S365" i="1"/>
  <c r="S295" i="1"/>
  <c r="S150" i="1"/>
  <c r="S409" i="1"/>
  <c r="S133" i="1"/>
  <c r="S425" i="1"/>
  <c r="S229" i="1"/>
  <c r="S136" i="1"/>
  <c r="S131" i="1"/>
  <c r="S369" i="1"/>
  <c r="S378" i="1"/>
  <c r="S49" i="1"/>
  <c r="S456" i="1"/>
  <c r="S132" i="1"/>
  <c r="S486" i="1"/>
  <c r="S19" i="1"/>
  <c r="S123" i="1"/>
  <c r="S496" i="1"/>
  <c r="S45" i="1"/>
  <c r="S253" i="1"/>
  <c r="S377" i="1"/>
  <c r="S467" i="1"/>
  <c r="S465" i="1"/>
  <c r="S355" i="1"/>
  <c r="S488" i="1"/>
  <c r="S60" i="1"/>
  <c r="S473" i="1"/>
  <c r="S361" i="1"/>
  <c r="S345" i="1"/>
  <c r="S394" i="1"/>
  <c r="S294" i="1"/>
  <c r="S165" i="1"/>
  <c r="S157" i="1"/>
  <c r="S189" i="1"/>
  <c r="S370" i="1"/>
  <c r="S199" i="1"/>
  <c r="S249" i="1"/>
  <c r="S20" i="1"/>
  <c r="S443" i="1"/>
  <c r="S462" i="1"/>
  <c r="S77" i="1"/>
  <c r="S440" i="1"/>
  <c r="S338" i="1"/>
  <c r="S337" i="1"/>
  <c r="S407" i="1"/>
  <c r="S160" i="1"/>
  <c r="S470" i="1"/>
  <c r="S490" i="1"/>
  <c r="S110" i="1"/>
  <c r="S432" i="1"/>
  <c r="S128" i="1"/>
  <c r="S36" i="1"/>
  <c r="S354" i="1"/>
  <c r="S104" i="1"/>
  <c r="S103" i="1"/>
  <c r="S474" i="1"/>
  <c r="S95" i="1"/>
  <c r="S188" i="1"/>
  <c r="S87" i="1"/>
  <c r="S318" i="1"/>
  <c r="S153" i="1"/>
  <c r="S391" i="1"/>
  <c r="S196" i="1"/>
  <c r="S344" i="1"/>
  <c r="S94" i="1"/>
  <c r="S214" i="1"/>
  <c r="S121" i="1"/>
  <c r="S332" i="1"/>
  <c r="S235" i="1"/>
  <c r="S350" i="1"/>
  <c r="S416" i="1"/>
  <c r="S106" i="1"/>
  <c r="S426" i="1"/>
  <c r="S371" i="1"/>
  <c r="S480" i="1"/>
  <c r="S418" i="1"/>
  <c r="S264" i="1"/>
  <c r="S179" i="1"/>
  <c r="S101" i="1"/>
  <c r="S171" i="1"/>
  <c r="S230" i="1"/>
  <c r="S75" i="1"/>
  <c r="S65" i="1"/>
  <c r="S211" i="1"/>
  <c r="S134" i="1"/>
  <c r="S341" i="1"/>
  <c r="S493" i="1"/>
  <c r="S10" i="1"/>
  <c r="S331" i="1"/>
  <c r="S142" i="1"/>
  <c r="S399" i="1"/>
  <c r="S395" i="1"/>
  <c r="S26" i="1"/>
  <c r="S220" i="1"/>
  <c r="S225" i="1"/>
  <c r="S255" i="1"/>
  <c r="S282" i="1"/>
  <c r="S173" i="1"/>
  <c r="S238" i="1"/>
  <c r="S203" i="1"/>
  <c r="S278" i="1"/>
  <c r="S48" i="1"/>
  <c r="S483" i="1"/>
  <c r="S322" i="1"/>
  <c r="S46" i="1"/>
  <c r="S334" i="1"/>
  <c r="S362" i="1"/>
  <c r="S349" i="1"/>
  <c r="S107" i="1"/>
  <c r="S271" i="1"/>
  <c r="S69" i="1"/>
  <c r="S358" i="1"/>
  <c r="S300" i="1"/>
  <c r="S384" i="1"/>
  <c r="S174" i="1"/>
  <c r="S4" i="1"/>
  <c r="S231" i="1"/>
  <c r="S227" i="1"/>
  <c r="S212" i="1"/>
  <c r="S438" i="1"/>
  <c r="S463" i="1"/>
  <c r="S387" i="1"/>
  <c r="S91" i="1"/>
  <c r="S479" i="1"/>
  <c r="S139" i="1"/>
  <c r="S14" i="1"/>
  <c r="S145" i="1"/>
  <c r="S129" i="1"/>
  <c r="S11" i="1"/>
  <c r="S218" i="1"/>
  <c r="S85" i="1"/>
  <c r="S266" i="1"/>
  <c r="S187" i="1"/>
  <c r="S125" i="1"/>
  <c r="S427" i="1"/>
  <c r="S390" i="1"/>
  <c r="S491" i="1"/>
  <c r="S501" i="1"/>
  <c r="S477" i="1"/>
  <c r="S22" i="1"/>
  <c r="S403" i="1"/>
  <c r="S221" i="1"/>
  <c r="S328" i="1"/>
  <c r="S302" i="1"/>
  <c r="S44" i="1"/>
  <c r="S446" i="1"/>
  <c r="S469" i="1"/>
  <c r="S176" i="1"/>
  <c r="S383" i="1"/>
  <c r="S58" i="1"/>
  <c r="S367" i="1"/>
  <c r="S198" i="1"/>
  <c r="S168" i="1"/>
  <c r="S392" i="1"/>
  <c r="S66" i="1"/>
  <c r="S122" i="1"/>
  <c r="S215" i="1"/>
  <c r="S34" i="1"/>
  <c r="S105" i="1"/>
  <c r="S195" i="1"/>
  <c r="S453" i="1"/>
  <c r="S434" i="1"/>
  <c r="S357" i="1"/>
  <c r="S389" i="1"/>
  <c r="S148" i="1"/>
  <c r="S320" i="1"/>
  <c r="S459" i="1"/>
  <c r="S297" i="1"/>
  <c r="S304" i="1"/>
  <c r="S151" i="1"/>
  <c r="S28" i="1"/>
  <c r="S96" i="1"/>
  <c r="S181" i="1"/>
  <c r="S12" i="1"/>
  <c r="S62" i="1"/>
  <c r="S413" i="1"/>
  <c r="S127" i="1"/>
  <c r="S118" i="1"/>
  <c r="S380" i="1"/>
  <c r="S475" i="1"/>
  <c r="S43" i="1"/>
  <c r="S393" i="1"/>
  <c r="S177" i="1"/>
  <c r="S441" i="1"/>
  <c r="S135" i="1"/>
  <c r="S454" i="1"/>
  <c r="S228" i="1"/>
  <c r="S451" i="1"/>
  <c r="S52" i="1"/>
  <c r="S272" i="1"/>
  <c r="S347" i="1"/>
  <c r="S471" i="1"/>
  <c r="S339" i="1"/>
  <c r="S217" i="1"/>
  <c r="S284" i="1"/>
  <c r="S321" i="1"/>
  <c r="S305" i="1"/>
  <c r="S472" i="1"/>
  <c r="S15" i="1"/>
  <c r="S35" i="1"/>
  <c r="S458" i="1"/>
  <c r="S492" i="1"/>
  <c r="S330" i="1"/>
  <c r="S6" i="1"/>
  <c r="S313" i="1"/>
  <c r="S16" i="1"/>
  <c r="S111" i="1"/>
  <c r="S419" i="1"/>
  <c r="S260" i="1"/>
  <c r="S39" i="1"/>
  <c r="S412" i="1"/>
  <c r="S460" i="1"/>
  <c r="S396" i="1"/>
  <c r="S88" i="1"/>
  <c r="S76" i="1"/>
  <c r="S261" i="1"/>
  <c r="S317" i="1"/>
  <c r="S381" i="1"/>
  <c r="S200" i="1"/>
  <c r="S113" i="1"/>
  <c r="S8" i="1"/>
  <c r="S120" i="1"/>
  <c r="S186" i="1"/>
  <c r="S379" i="1"/>
  <c r="S421" i="1"/>
  <c r="S9" i="1"/>
  <c r="S482" i="1"/>
  <c r="S430" i="1"/>
  <c r="S175" i="1"/>
  <c r="S154" i="1"/>
  <c r="S78" i="1"/>
  <c r="S327" i="1"/>
  <c r="S233" i="1"/>
  <c r="S232" i="1"/>
  <c r="S141" i="1"/>
  <c r="S207" i="1"/>
  <c r="S310" i="1"/>
  <c r="S489" i="1"/>
  <c r="S447" i="1"/>
  <c r="S435" i="1"/>
  <c r="S251" i="1"/>
  <c r="S335" i="1"/>
  <c r="S299" i="1"/>
  <c r="S498" i="1"/>
  <c r="S263" i="1"/>
  <c r="S226" i="1"/>
  <c r="S191" i="1"/>
  <c r="S63" i="1"/>
  <c r="S156" i="1"/>
  <c r="S234" i="1"/>
  <c r="S74" i="1"/>
  <c r="S90" i="1"/>
  <c r="S256" i="1"/>
  <c r="S3" i="1"/>
  <c r="S442" i="1"/>
  <c r="S140" i="1"/>
  <c r="S147" i="1"/>
  <c r="S291" i="1"/>
  <c r="S415" i="1"/>
  <c r="S64" i="1"/>
  <c r="S439" i="1"/>
  <c r="S237" i="1"/>
  <c r="S346" i="1"/>
  <c r="S375" i="1"/>
  <c r="S431" i="1"/>
  <c r="S7" i="1"/>
  <c r="S461" i="1"/>
  <c r="S209" i="1"/>
  <c r="S92" i="1"/>
  <c r="S348" i="1"/>
  <c r="S213" i="1"/>
  <c r="S398" i="1"/>
  <c r="S385" i="1"/>
  <c r="S343" i="1"/>
  <c r="S359" i="1"/>
  <c r="S32" i="1"/>
  <c r="S109" i="1"/>
  <c r="S428" i="1"/>
  <c r="S236" i="1"/>
  <c r="S323" i="1"/>
  <c r="S102" i="1"/>
  <c r="S244" i="1"/>
  <c r="S70" i="1"/>
  <c r="S277" i="1"/>
  <c r="S143" i="1"/>
  <c r="S311" i="1"/>
  <c r="S27" i="1"/>
  <c r="S485" i="1"/>
  <c r="S257" i="1"/>
  <c r="S316" i="1"/>
  <c r="S292" i="1"/>
  <c r="S326" i="1"/>
  <c r="S452" i="1"/>
  <c r="S84" i="1"/>
  <c r="S373" i="1"/>
  <c r="S241" i="1"/>
  <c r="S276" i="1"/>
  <c r="S192" i="1"/>
  <c r="R444" i="1"/>
  <c r="R51" i="1"/>
  <c r="R309" i="1"/>
  <c r="R315" i="1"/>
  <c r="R25" i="1"/>
  <c r="R31" i="1"/>
  <c r="R86" i="1"/>
  <c r="R29" i="1"/>
  <c r="R363" i="1"/>
  <c r="R219" i="1"/>
  <c r="R279" i="1"/>
  <c r="R495" i="1"/>
  <c r="R183" i="1"/>
  <c r="R376" i="1"/>
  <c r="R340" i="1"/>
  <c r="R254" i="1"/>
  <c r="R205" i="1"/>
  <c r="R386" i="1"/>
  <c r="R397" i="1"/>
  <c r="R307" i="1"/>
  <c r="R2" i="1"/>
  <c r="R374" i="1"/>
  <c r="R194" i="1"/>
  <c r="R417" i="1"/>
  <c r="R21" i="1"/>
  <c r="R464" i="1"/>
  <c r="R275" i="1"/>
  <c r="R202" i="1"/>
  <c r="R112" i="1"/>
  <c r="R5" i="1"/>
  <c r="R270" i="1"/>
  <c r="R99" i="1"/>
  <c r="R144" i="1"/>
  <c r="R420" i="1"/>
  <c r="R285" i="1"/>
  <c r="R478" i="1"/>
  <c r="R100" i="1"/>
  <c r="R283" i="1"/>
  <c r="R185" i="1"/>
  <c r="R37" i="1"/>
  <c r="R242" i="1"/>
  <c r="R50" i="1"/>
  <c r="R500" i="1"/>
  <c r="R246" i="1"/>
  <c r="R210" i="1"/>
  <c r="R67" i="1"/>
  <c r="R97" i="1"/>
  <c r="R267" i="1"/>
  <c r="R149" i="1"/>
  <c r="R208" i="1"/>
  <c r="R308" i="1"/>
  <c r="R180" i="1"/>
  <c r="R163" i="1"/>
  <c r="R89" i="1"/>
  <c r="R79" i="1"/>
  <c r="R286" i="1"/>
  <c r="R457" i="1"/>
  <c r="R360" i="1"/>
  <c r="R216" i="1"/>
  <c r="R324" i="1"/>
  <c r="R455" i="1"/>
  <c r="R164" i="1"/>
  <c r="R448" i="1"/>
  <c r="R223" i="1"/>
  <c r="R499" i="1"/>
  <c r="R83" i="1"/>
  <c r="R38" i="1"/>
  <c r="R108" i="1"/>
  <c r="R247" i="1"/>
  <c r="R152" i="1"/>
  <c r="R130" i="1"/>
  <c r="R494" i="1"/>
  <c r="R468" i="1"/>
  <c r="R289" i="1"/>
  <c r="R162" i="1"/>
  <c r="R170" i="1"/>
  <c r="R30" i="1"/>
  <c r="R352" i="1"/>
  <c r="R466" i="1"/>
  <c r="R290" i="1"/>
  <c r="R201" i="1"/>
  <c r="R445" i="1"/>
  <c r="R325" i="1"/>
  <c r="R204" i="1"/>
  <c r="R388" i="1"/>
  <c r="R429" i="1"/>
  <c r="R303" i="1"/>
  <c r="R312" i="1"/>
  <c r="R351" i="1"/>
  <c r="R258" i="1"/>
  <c r="R436" i="1"/>
  <c r="R449" i="1"/>
  <c r="R239" i="1"/>
  <c r="R273" i="1"/>
  <c r="R336" i="1"/>
  <c r="R405" i="1"/>
  <c r="R269" i="1"/>
  <c r="R146" i="1"/>
  <c r="R401" i="1"/>
  <c r="R484" i="1"/>
  <c r="R54" i="1"/>
  <c r="R68" i="1"/>
  <c r="R167" i="1"/>
  <c r="R250" i="1"/>
  <c r="R414" i="1"/>
  <c r="R53" i="1"/>
  <c r="R268" i="1"/>
  <c r="R155" i="1"/>
  <c r="R487" i="1"/>
  <c r="R42" i="1"/>
  <c r="R281" i="1"/>
  <c r="R80" i="1"/>
  <c r="R252" i="1"/>
  <c r="R287" i="1"/>
  <c r="R296" i="1"/>
  <c r="R193" i="1"/>
  <c r="R410" i="1"/>
  <c r="R56" i="1"/>
  <c r="R433" i="1"/>
  <c r="R329" i="1"/>
  <c r="R40" i="1"/>
  <c r="R138" i="1"/>
  <c r="R406" i="1"/>
  <c r="R368" i="1"/>
  <c r="R423" i="1"/>
  <c r="R424" i="1"/>
  <c r="R314" i="1"/>
  <c r="R319" i="1"/>
  <c r="R93" i="1"/>
  <c r="R182" i="1"/>
  <c r="R364" i="1"/>
  <c r="R437" i="1"/>
  <c r="R382" i="1"/>
  <c r="R333" i="1"/>
  <c r="R23" i="1"/>
  <c r="R71" i="1"/>
  <c r="R172" i="1"/>
  <c r="R59" i="1"/>
  <c r="R408" i="1"/>
  <c r="R245" i="1"/>
  <c r="R119" i="1"/>
  <c r="R356" i="1"/>
  <c r="R206" i="1"/>
  <c r="R47" i="1"/>
  <c r="R81" i="1"/>
  <c r="R190" i="1"/>
  <c r="R262" i="1"/>
  <c r="R274" i="1"/>
  <c r="R126" i="1"/>
  <c r="R481" i="1"/>
  <c r="R18" i="1"/>
  <c r="R450" i="1"/>
  <c r="R293" i="1"/>
  <c r="R248" i="1"/>
  <c r="R476" i="1"/>
  <c r="R158" i="1"/>
  <c r="R61" i="1"/>
  <c r="R366" i="1"/>
  <c r="R55" i="1"/>
  <c r="R159" i="1"/>
  <c r="R73" i="1"/>
  <c r="R124" i="1"/>
  <c r="R114" i="1"/>
  <c r="R178" i="1"/>
  <c r="R353" i="1"/>
  <c r="R265" i="1"/>
  <c r="R33" i="1"/>
  <c r="R422" i="1"/>
  <c r="R197" i="1"/>
  <c r="R57" i="1"/>
  <c r="R116" i="1"/>
  <c r="R169" i="1"/>
  <c r="R13" i="1"/>
  <c r="R224" i="1"/>
  <c r="R259" i="1"/>
  <c r="R280" i="1"/>
  <c r="R41" i="1"/>
  <c r="R82" i="1"/>
  <c r="R166" i="1"/>
  <c r="R115" i="1"/>
  <c r="R342" i="1"/>
  <c r="R372" i="1"/>
  <c r="R117" i="1"/>
  <c r="R184" i="1"/>
  <c r="R161" i="1"/>
  <c r="R497" i="1"/>
  <c r="R137" i="1"/>
  <c r="R301" i="1"/>
  <c r="R222" i="1"/>
  <c r="R17" i="1"/>
  <c r="R404" i="1"/>
  <c r="R400" i="1"/>
  <c r="R411" i="1"/>
  <c r="R306" i="1"/>
  <c r="R240" i="1"/>
  <c r="R298" i="1"/>
  <c r="R243" i="1"/>
  <c r="R72" i="1"/>
  <c r="R24" i="1"/>
  <c r="R288" i="1"/>
  <c r="R365" i="1"/>
  <c r="R295" i="1"/>
  <c r="R150" i="1"/>
  <c r="R409" i="1"/>
  <c r="R133" i="1"/>
  <c r="R425" i="1"/>
  <c r="R229" i="1"/>
  <c r="R136" i="1"/>
  <c r="R131" i="1"/>
  <c r="R369" i="1"/>
  <c r="R378" i="1"/>
  <c r="R49" i="1"/>
  <c r="R456" i="1"/>
  <c r="R132" i="1"/>
  <c r="R486" i="1"/>
  <c r="R19" i="1"/>
  <c r="R123" i="1"/>
  <c r="R496" i="1"/>
  <c r="R45" i="1"/>
  <c r="R253" i="1"/>
  <c r="R377" i="1"/>
  <c r="R467" i="1"/>
  <c r="R465" i="1"/>
  <c r="R355" i="1"/>
  <c r="R488" i="1"/>
  <c r="R60" i="1"/>
  <c r="R473" i="1"/>
  <c r="R361" i="1"/>
  <c r="R345" i="1"/>
  <c r="R394" i="1"/>
  <c r="R294" i="1"/>
  <c r="R165" i="1"/>
  <c r="R157" i="1"/>
  <c r="R189" i="1"/>
  <c r="R370" i="1"/>
  <c r="R199" i="1"/>
  <c r="R249" i="1"/>
  <c r="R20" i="1"/>
  <c r="R443" i="1"/>
  <c r="R462" i="1"/>
  <c r="R77" i="1"/>
  <c r="R440" i="1"/>
  <c r="R338" i="1"/>
  <c r="R337" i="1"/>
  <c r="R407" i="1"/>
  <c r="R160" i="1"/>
  <c r="R470" i="1"/>
  <c r="R490" i="1"/>
  <c r="R110" i="1"/>
  <c r="R432" i="1"/>
  <c r="R128" i="1"/>
  <c r="R36" i="1"/>
  <c r="R354" i="1"/>
  <c r="R104" i="1"/>
  <c r="R103" i="1"/>
  <c r="R474" i="1"/>
  <c r="R95" i="1"/>
  <c r="R188" i="1"/>
  <c r="R87" i="1"/>
  <c r="R318" i="1"/>
  <c r="R153" i="1"/>
  <c r="R391" i="1"/>
  <c r="R196" i="1"/>
  <c r="R344" i="1"/>
  <c r="R94" i="1"/>
  <c r="R214" i="1"/>
  <c r="R121" i="1"/>
  <c r="R332" i="1"/>
  <c r="R235" i="1"/>
  <c r="R350" i="1"/>
  <c r="R416" i="1"/>
  <c r="R106" i="1"/>
  <c r="R426" i="1"/>
  <c r="R371" i="1"/>
  <c r="R480" i="1"/>
  <c r="R418" i="1"/>
  <c r="R264" i="1"/>
  <c r="R179" i="1"/>
  <c r="R101" i="1"/>
  <c r="R171" i="1"/>
  <c r="R230" i="1"/>
  <c r="R75" i="1"/>
  <c r="R65" i="1"/>
  <c r="R211" i="1"/>
  <c r="R134" i="1"/>
  <c r="R341" i="1"/>
  <c r="R493" i="1"/>
  <c r="R10" i="1"/>
  <c r="R331" i="1"/>
  <c r="R142" i="1"/>
  <c r="R399" i="1"/>
  <c r="R395" i="1"/>
  <c r="R26" i="1"/>
  <c r="R220" i="1"/>
  <c r="R225" i="1"/>
  <c r="R255" i="1"/>
  <c r="R282" i="1"/>
  <c r="R173" i="1"/>
  <c r="R238" i="1"/>
  <c r="R203" i="1"/>
  <c r="R278" i="1"/>
  <c r="R48" i="1"/>
  <c r="R483" i="1"/>
  <c r="R322" i="1"/>
  <c r="R46" i="1"/>
  <c r="R334" i="1"/>
  <c r="R362" i="1"/>
  <c r="R349" i="1"/>
  <c r="R107" i="1"/>
  <c r="R271" i="1"/>
  <c r="R69" i="1"/>
  <c r="R358" i="1"/>
  <c r="R300" i="1"/>
  <c r="R384" i="1"/>
  <c r="R174" i="1"/>
  <c r="R4" i="1"/>
  <c r="R231" i="1"/>
  <c r="R227" i="1"/>
  <c r="R212" i="1"/>
  <c r="R438" i="1"/>
  <c r="R463" i="1"/>
  <c r="R387" i="1"/>
  <c r="R91" i="1"/>
  <c r="R479" i="1"/>
  <c r="R139" i="1"/>
  <c r="R14" i="1"/>
  <c r="R145" i="1"/>
  <c r="R129" i="1"/>
  <c r="R11" i="1"/>
  <c r="R218" i="1"/>
  <c r="R85" i="1"/>
  <c r="R266" i="1"/>
  <c r="R187" i="1"/>
  <c r="R125" i="1"/>
  <c r="R427" i="1"/>
  <c r="R390" i="1"/>
  <c r="R491" i="1"/>
  <c r="R501" i="1"/>
  <c r="R477" i="1"/>
  <c r="R22" i="1"/>
  <c r="R403" i="1"/>
  <c r="R221" i="1"/>
  <c r="R328" i="1"/>
  <c r="R302" i="1"/>
  <c r="R44" i="1"/>
  <c r="R446" i="1"/>
  <c r="R469" i="1"/>
  <c r="R176" i="1"/>
  <c r="R383" i="1"/>
  <c r="R58" i="1"/>
  <c r="R367" i="1"/>
  <c r="R198" i="1"/>
  <c r="R168" i="1"/>
  <c r="R392" i="1"/>
  <c r="R66" i="1"/>
  <c r="R122" i="1"/>
  <c r="R215" i="1"/>
  <c r="R34" i="1"/>
  <c r="R105" i="1"/>
  <c r="R195" i="1"/>
  <c r="R453" i="1"/>
  <c r="R434" i="1"/>
  <c r="R357" i="1"/>
  <c r="R389" i="1"/>
  <c r="R148" i="1"/>
  <c r="R320" i="1"/>
  <c r="R459" i="1"/>
  <c r="R297" i="1"/>
  <c r="R304" i="1"/>
  <c r="R151" i="1"/>
  <c r="R28" i="1"/>
  <c r="R96" i="1"/>
  <c r="R181" i="1"/>
  <c r="R12" i="1"/>
  <c r="R62" i="1"/>
  <c r="R413" i="1"/>
  <c r="R127" i="1"/>
  <c r="R118" i="1"/>
  <c r="R380" i="1"/>
  <c r="R475" i="1"/>
  <c r="R43" i="1"/>
  <c r="R393" i="1"/>
  <c r="R177" i="1"/>
  <c r="R441" i="1"/>
  <c r="R135" i="1"/>
  <c r="R454" i="1"/>
  <c r="R228" i="1"/>
  <c r="R451" i="1"/>
  <c r="R52" i="1"/>
  <c r="R272" i="1"/>
  <c r="R347" i="1"/>
  <c r="R471" i="1"/>
  <c r="R339" i="1"/>
  <c r="R217" i="1"/>
  <c r="R284" i="1"/>
  <c r="R321" i="1"/>
  <c r="R305" i="1"/>
  <c r="R472" i="1"/>
  <c r="R15" i="1"/>
  <c r="R35" i="1"/>
  <c r="R458" i="1"/>
  <c r="R492" i="1"/>
  <c r="R330" i="1"/>
  <c r="R6" i="1"/>
  <c r="R313" i="1"/>
  <c r="R16" i="1"/>
  <c r="R111" i="1"/>
  <c r="R419" i="1"/>
  <c r="R260" i="1"/>
  <c r="R39" i="1"/>
  <c r="R412" i="1"/>
  <c r="R460" i="1"/>
  <c r="R396" i="1"/>
  <c r="R88" i="1"/>
  <c r="R76" i="1"/>
  <c r="R261" i="1"/>
  <c r="R317" i="1"/>
  <c r="R381" i="1"/>
  <c r="R200" i="1"/>
  <c r="R113" i="1"/>
  <c r="R8" i="1"/>
  <c r="R120" i="1"/>
  <c r="R186" i="1"/>
  <c r="R379" i="1"/>
  <c r="R421" i="1"/>
  <c r="R9" i="1"/>
  <c r="R482" i="1"/>
  <c r="R430" i="1"/>
  <c r="R175" i="1"/>
  <c r="R154" i="1"/>
  <c r="R78" i="1"/>
  <c r="R327" i="1"/>
  <c r="R233" i="1"/>
  <c r="R232" i="1"/>
  <c r="R141" i="1"/>
  <c r="R207" i="1"/>
  <c r="R310" i="1"/>
  <c r="R489" i="1"/>
  <c r="R447" i="1"/>
  <c r="R435" i="1"/>
  <c r="R251" i="1"/>
  <c r="R335" i="1"/>
  <c r="R299" i="1"/>
  <c r="R498" i="1"/>
  <c r="R263" i="1"/>
  <c r="R226" i="1"/>
  <c r="R191" i="1"/>
  <c r="R63" i="1"/>
  <c r="R156" i="1"/>
  <c r="R234" i="1"/>
  <c r="R74" i="1"/>
  <c r="R90" i="1"/>
  <c r="R256" i="1"/>
  <c r="R3" i="1"/>
  <c r="R442" i="1"/>
  <c r="R140" i="1"/>
  <c r="R147" i="1"/>
  <c r="R291" i="1"/>
  <c r="R415" i="1"/>
  <c r="R64" i="1"/>
  <c r="R439" i="1"/>
  <c r="R237" i="1"/>
  <c r="R346" i="1"/>
  <c r="R375" i="1"/>
  <c r="R431" i="1"/>
  <c r="R7" i="1"/>
  <c r="R461" i="1"/>
  <c r="R209" i="1"/>
  <c r="R92" i="1"/>
  <c r="R348" i="1"/>
  <c r="R213" i="1"/>
  <c r="R398" i="1"/>
  <c r="R385" i="1"/>
  <c r="R343" i="1"/>
  <c r="R359" i="1"/>
  <c r="R32" i="1"/>
  <c r="R109" i="1"/>
  <c r="R428" i="1"/>
  <c r="R236" i="1"/>
  <c r="R323" i="1"/>
  <c r="R102" i="1"/>
  <c r="R244" i="1"/>
  <c r="R70" i="1"/>
  <c r="R277" i="1"/>
  <c r="R143" i="1"/>
  <c r="R311" i="1"/>
  <c r="R27" i="1"/>
  <c r="R485" i="1"/>
  <c r="R257" i="1"/>
  <c r="R316" i="1"/>
  <c r="R292" i="1"/>
  <c r="R326" i="1"/>
  <c r="R452" i="1"/>
  <c r="R84" i="1"/>
  <c r="R373" i="1"/>
  <c r="R241" i="1"/>
  <c r="R276" i="1"/>
  <c r="R98" i="1"/>
  <c r="R402" i="1"/>
  <c r="R192" i="1"/>
  <c r="Q98" i="1"/>
  <c r="Q402" i="1"/>
  <c r="Q444" i="1"/>
  <c r="Q51" i="1"/>
  <c r="Q309" i="1"/>
  <c r="Q315" i="1"/>
  <c r="Q25" i="1"/>
  <c r="Q31" i="1"/>
  <c r="Q86" i="1"/>
  <c r="Q29" i="1"/>
  <c r="Q363" i="1"/>
  <c r="Q219" i="1"/>
  <c r="Q279" i="1"/>
  <c r="Q495" i="1"/>
  <c r="Q183" i="1"/>
  <c r="Q376" i="1"/>
  <c r="Q340" i="1"/>
  <c r="Q254" i="1"/>
  <c r="Q205" i="1"/>
  <c r="Q386" i="1"/>
  <c r="Q397" i="1"/>
  <c r="Q307" i="1"/>
  <c r="Q2" i="1"/>
  <c r="Q374" i="1"/>
  <c r="Q194" i="1"/>
  <c r="Q417" i="1"/>
  <c r="Q21" i="1"/>
  <c r="Q464" i="1"/>
  <c r="Q275" i="1"/>
  <c r="Q202" i="1"/>
  <c r="Q112" i="1"/>
  <c r="Q5" i="1"/>
  <c r="Q270" i="1"/>
  <c r="Q99" i="1"/>
  <c r="Q144" i="1"/>
  <c r="Q420" i="1"/>
  <c r="Q285" i="1"/>
  <c r="Q478" i="1"/>
  <c r="Q100" i="1"/>
  <c r="Q283" i="1"/>
  <c r="Q185" i="1"/>
  <c r="Q37" i="1"/>
  <c r="Q242" i="1"/>
  <c r="Q50" i="1"/>
  <c r="Q500" i="1"/>
  <c r="Q246" i="1"/>
  <c r="Q210" i="1"/>
  <c r="Q67" i="1"/>
  <c r="Q97" i="1"/>
  <c r="Q267" i="1"/>
  <c r="Q149" i="1"/>
  <c r="Q208" i="1"/>
  <c r="Q308" i="1"/>
  <c r="Q180" i="1"/>
  <c r="Q163" i="1"/>
  <c r="Q89" i="1"/>
  <c r="Q79" i="1"/>
  <c r="Q286" i="1"/>
  <c r="Q457" i="1"/>
  <c r="Q360" i="1"/>
  <c r="Q216" i="1"/>
  <c r="Q324" i="1"/>
  <c r="Q455" i="1"/>
  <c r="Q164" i="1"/>
  <c r="Q448" i="1"/>
  <c r="Q223" i="1"/>
  <c r="Q499" i="1"/>
  <c r="Q83" i="1"/>
  <c r="Q38" i="1"/>
  <c r="Q108" i="1"/>
  <c r="Q247" i="1"/>
  <c r="Q152" i="1"/>
  <c r="Q130" i="1"/>
  <c r="Q494" i="1"/>
  <c r="Q468" i="1"/>
  <c r="Q289" i="1"/>
  <c r="Q162" i="1"/>
  <c r="Q170" i="1"/>
  <c r="Q30" i="1"/>
  <c r="Q352" i="1"/>
  <c r="Q466" i="1"/>
  <c r="Q290" i="1"/>
  <c r="Q201" i="1"/>
  <c r="Q445" i="1"/>
  <c r="Q325" i="1"/>
  <c r="Q204" i="1"/>
  <c r="Q388" i="1"/>
  <c r="Q429" i="1"/>
  <c r="Q303" i="1"/>
  <c r="Q312" i="1"/>
  <c r="Q351" i="1"/>
  <c r="Q258" i="1"/>
  <c r="Q436" i="1"/>
  <c r="Q449" i="1"/>
  <c r="Q239" i="1"/>
  <c r="Q273" i="1"/>
  <c r="Q336" i="1"/>
  <c r="Q405" i="1"/>
  <c r="Q269" i="1"/>
  <c r="Q146" i="1"/>
  <c r="Q401" i="1"/>
  <c r="Q484" i="1"/>
  <c r="Q54" i="1"/>
  <c r="Q68" i="1"/>
  <c r="Q167" i="1"/>
  <c r="Q250" i="1"/>
  <c r="Q414" i="1"/>
  <c r="Q53" i="1"/>
  <c r="Q268" i="1"/>
  <c r="Q155" i="1"/>
  <c r="Q487" i="1"/>
  <c r="Q42" i="1"/>
  <c r="Q281" i="1"/>
  <c r="Q80" i="1"/>
  <c r="Q252" i="1"/>
  <c r="Q287" i="1"/>
  <c r="Q296" i="1"/>
  <c r="Q193" i="1"/>
  <c r="Q410" i="1"/>
  <c r="Q56" i="1"/>
  <c r="Q433" i="1"/>
  <c r="Q329" i="1"/>
  <c r="Q40" i="1"/>
  <c r="Q138" i="1"/>
  <c r="Q406" i="1"/>
  <c r="Q368" i="1"/>
  <c r="Q423" i="1"/>
  <c r="Q424" i="1"/>
  <c r="Q314" i="1"/>
  <c r="Q319" i="1"/>
  <c r="Q93" i="1"/>
  <c r="Q182" i="1"/>
  <c r="Q364" i="1"/>
  <c r="Q437" i="1"/>
  <c r="Q382" i="1"/>
  <c r="Q333" i="1"/>
  <c r="Q23" i="1"/>
  <c r="Q71" i="1"/>
  <c r="Q172" i="1"/>
  <c r="Q59" i="1"/>
  <c r="Q408" i="1"/>
  <c r="Q245" i="1"/>
  <c r="Q119" i="1"/>
  <c r="Q356" i="1"/>
  <c r="Q206" i="1"/>
  <c r="Q47" i="1"/>
  <c r="Q81" i="1"/>
  <c r="Q190" i="1"/>
  <c r="Q262" i="1"/>
  <c r="Q274" i="1"/>
  <c r="Q126" i="1"/>
  <c r="Q481" i="1"/>
  <c r="Q18" i="1"/>
  <c r="Q450" i="1"/>
  <c r="Q293" i="1"/>
  <c r="Q248" i="1"/>
  <c r="Q476" i="1"/>
  <c r="Q158" i="1"/>
  <c r="Q61" i="1"/>
  <c r="Q366" i="1"/>
  <c r="Q55" i="1"/>
  <c r="Q159" i="1"/>
  <c r="Q73" i="1"/>
  <c r="Q124" i="1"/>
  <c r="Q114" i="1"/>
  <c r="Q178" i="1"/>
  <c r="Q353" i="1"/>
  <c r="Q265" i="1"/>
  <c r="Q33" i="1"/>
  <c r="Q422" i="1"/>
  <c r="Q197" i="1"/>
  <c r="Q57" i="1"/>
  <c r="Q116" i="1"/>
  <c r="Q169" i="1"/>
  <c r="Q13" i="1"/>
  <c r="Q224" i="1"/>
  <c r="Q259" i="1"/>
  <c r="Q280" i="1"/>
  <c r="Q41" i="1"/>
  <c r="Q82" i="1"/>
  <c r="Q166" i="1"/>
  <c r="Q115" i="1"/>
  <c r="Q342" i="1"/>
  <c r="Q372" i="1"/>
  <c r="Q117" i="1"/>
  <c r="Q184" i="1"/>
  <c r="Q161" i="1"/>
  <c r="Q497" i="1"/>
  <c r="Q137" i="1"/>
  <c r="Q301" i="1"/>
  <c r="Q222" i="1"/>
  <c r="Q17" i="1"/>
  <c r="Q404" i="1"/>
  <c r="Q400" i="1"/>
  <c r="Q411" i="1"/>
  <c r="Q306" i="1"/>
  <c r="Q240" i="1"/>
  <c r="Q298" i="1"/>
  <c r="Q243" i="1"/>
  <c r="Q72" i="1"/>
  <c r="Q24" i="1"/>
  <c r="Q288" i="1"/>
  <c r="Q365" i="1"/>
  <c r="Q295" i="1"/>
  <c r="Q150" i="1"/>
  <c r="Q409" i="1"/>
  <c r="Q133" i="1"/>
  <c r="Q425" i="1"/>
  <c r="Q229" i="1"/>
  <c r="Q136" i="1"/>
  <c r="Q131" i="1"/>
  <c r="Q369" i="1"/>
  <c r="Q378" i="1"/>
  <c r="Q49" i="1"/>
  <c r="Q456" i="1"/>
  <c r="Q132" i="1"/>
  <c r="Q486" i="1"/>
  <c r="Q19" i="1"/>
  <c r="Q123" i="1"/>
  <c r="Q496" i="1"/>
  <c r="Q45" i="1"/>
  <c r="Q253" i="1"/>
  <c r="Q377" i="1"/>
  <c r="Q467" i="1"/>
  <c r="Q465" i="1"/>
  <c r="Q355" i="1"/>
  <c r="Q488" i="1"/>
  <c r="Q60" i="1"/>
  <c r="Q473" i="1"/>
  <c r="Q361" i="1"/>
  <c r="Q345" i="1"/>
  <c r="Q394" i="1"/>
  <c r="Q294" i="1"/>
  <c r="Q165" i="1"/>
  <c r="Q157" i="1"/>
  <c r="Q189" i="1"/>
  <c r="Q370" i="1"/>
  <c r="Q199" i="1"/>
  <c r="Q249" i="1"/>
  <c r="Q20" i="1"/>
  <c r="Q443" i="1"/>
  <c r="Q462" i="1"/>
  <c r="Q77" i="1"/>
  <c r="Q440" i="1"/>
  <c r="Q338" i="1"/>
  <c r="Q337" i="1"/>
  <c r="Q407" i="1"/>
  <c r="Q160" i="1"/>
  <c r="Q470" i="1"/>
  <c r="Q490" i="1"/>
  <c r="Q110" i="1"/>
  <c r="Q432" i="1"/>
  <c r="Q128" i="1"/>
  <c r="Q36" i="1"/>
  <c r="Q354" i="1"/>
  <c r="Q104" i="1"/>
  <c r="Q103" i="1"/>
  <c r="Q474" i="1"/>
  <c r="Q95" i="1"/>
  <c r="Q188" i="1"/>
  <c r="Q87" i="1"/>
  <c r="Q318" i="1"/>
  <c r="Q153" i="1"/>
  <c r="Q391" i="1"/>
  <c r="Q196" i="1"/>
  <c r="Q344" i="1"/>
  <c r="Q94" i="1"/>
  <c r="Q214" i="1"/>
  <c r="Q121" i="1"/>
  <c r="Q332" i="1"/>
  <c r="Q235" i="1"/>
  <c r="Q350" i="1"/>
  <c r="Q416" i="1"/>
  <c r="Q106" i="1"/>
  <c r="Q426" i="1"/>
  <c r="Q371" i="1"/>
  <c r="Q480" i="1"/>
  <c r="Q418" i="1"/>
  <c r="Q264" i="1"/>
  <c r="Q179" i="1"/>
  <c r="Q101" i="1"/>
  <c r="Q171" i="1"/>
  <c r="Q230" i="1"/>
  <c r="Q75" i="1"/>
  <c r="Q65" i="1"/>
  <c r="Q211" i="1"/>
  <c r="Q134" i="1"/>
  <c r="Q341" i="1"/>
  <c r="Q493" i="1"/>
  <c r="Q10" i="1"/>
  <c r="Q331" i="1"/>
  <c r="Q142" i="1"/>
  <c r="Q399" i="1"/>
  <c r="Q395" i="1"/>
  <c r="Q26" i="1"/>
  <c r="Q220" i="1"/>
  <c r="Q225" i="1"/>
  <c r="Q255" i="1"/>
  <c r="Q282" i="1"/>
  <c r="Q173" i="1"/>
  <c r="Q238" i="1"/>
  <c r="Q203" i="1"/>
  <c r="Q278" i="1"/>
  <c r="Q48" i="1"/>
  <c r="Q483" i="1"/>
  <c r="Q322" i="1"/>
  <c r="Q46" i="1"/>
  <c r="Q334" i="1"/>
  <c r="Q362" i="1"/>
  <c r="Q349" i="1"/>
  <c r="Q107" i="1"/>
  <c r="Q271" i="1"/>
  <c r="Q69" i="1"/>
  <c r="Q358" i="1"/>
  <c r="Q300" i="1"/>
  <c r="Q384" i="1"/>
  <c r="Q174" i="1"/>
  <c r="Q4" i="1"/>
  <c r="Q231" i="1"/>
  <c r="Q227" i="1"/>
  <c r="Q212" i="1"/>
  <c r="Q438" i="1"/>
  <c r="Q463" i="1"/>
  <c r="Q387" i="1"/>
  <c r="Q91" i="1"/>
  <c r="Q479" i="1"/>
  <c r="Q139" i="1"/>
  <c r="Q14" i="1"/>
  <c r="Q145" i="1"/>
  <c r="Q129" i="1"/>
  <c r="Q11" i="1"/>
  <c r="Q218" i="1"/>
  <c r="Q85" i="1"/>
  <c r="Q266" i="1"/>
  <c r="Q187" i="1"/>
  <c r="Q125" i="1"/>
  <c r="Q427" i="1"/>
  <c r="Q390" i="1"/>
  <c r="Q491" i="1"/>
  <c r="Q501" i="1"/>
  <c r="Q477" i="1"/>
  <c r="Q22" i="1"/>
  <c r="Q403" i="1"/>
  <c r="Q221" i="1"/>
  <c r="Q328" i="1"/>
  <c r="Q302" i="1"/>
  <c r="Q44" i="1"/>
  <c r="Q446" i="1"/>
  <c r="Q469" i="1"/>
  <c r="Q176" i="1"/>
  <c r="Q383" i="1"/>
  <c r="Q58" i="1"/>
  <c r="Q367" i="1"/>
  <c r="Q198" i="1"/>
  <c r="Q168" i="1"/>
  <c r="Q392" i="1"/>
  <c r="Q66" i="1"/>
  <c r="Q122" i="1"/>
  <c r="Q215" i="1"/>
  <c r="Q34" i="1"/>
  <c r="Q105" i="1"/>
  <c r="Q195" i="1"/>
  <c r="Q453" i="1"/>
  <c r="Q434" i="1"/>
  <c r="Q357" i="1"/>
  <c r="Q389" i="1"/>
  <c r="Q148" i="1"/>
  <c r="Q320" i="1"/>
  <c r="Q459" i="1"/>
  <c r="Q297" i="1"/>
  <c r="Q304" i="1"/>
  <c r="Q151" i="1"/>
  <c r="Q28" i="1"/>
  <c r="Q96" i="1"/>
  <c r="Q181" i="1"/>
  <c r="Q12" i="1"/>
  <c r="Q62" i="1"/>
  <c r="Q413" i="1"/>
  <c r="Q127" i="1"/>
  <c r="Q118" i="1"/>
  <c r="Q380" i="1"/>
  <c r="Q475" i="1"/>
  <c r="Q43" i="1"/>
  <c r="Q393" i="1"/>
  <c r="Q177" i="1"/>
  <c r="Q441" i="1"/>
  <c r="Q135" i="1"/>
  <c r="Q454" i="1"/>
  <c r="Q228" i="1"/>
  <c r="Q451" i="1"/>
  <c r="Q52" i="1"/>
  <c r="Q272" i="1"/>
  <c r="Q347" i="1"/>
  <c r="Q471" i="1"/>
  <c r="Q339" i="1"/>
  <c r="Q217" i="1"/>
  <c r="Q284" i="1"/>
  <c r="Q321" i="1"/>
  <c r="Q305" i="1"/>
  <c r="Q472" i="1"/>
  <c r="Q15" i="1"/>
  <c r="Q35" i="1"/>
  <c r="Q458" i="1"/>
  <c r="Q492" i="1"/>
  <c r="Q330" i="1"/>
  <c r="Q6" i="1"/>
  <c r="Q313" i="1"/>
  <c r="Q16" i="1"/>
  <c r="Q111" i="1"/>
  <c r="Q419" i="1"/>
  <c r="Q260" i="1"/>
  <c r="Q39" i="1"/>
  <c r="Q412" i="1"/>
  <c r="Q460" i="1"/>
  <c r="Q396" i="1"/>
  <c r="Q88" i="1"/>
  <c r="Q76" i="1"/>
  <c r="Q261" i="1"/>
  <c r="Q317" i="1"/>
  <c r="Q381" i="1"/>
  <c r="Q200" i="1"/>
  <c r="Q113" i="1"/>
  <c r="Q8" i="1"/>
  <c r="Q120" i="1"/>
  <c r="Q186" i="1"/>
  <c r="Q379" i="1"/>
  <c r="Q421" i="1"/>
  <c r="Q9" i="1"/>
  <c r="Q482" i="1"/>
  <c r="Q430" i="1"/>
  <c r="Q175" i="1"/>
  <c r="Q154" i="1"/>
  <c r="Q78" i="1"/>
  <c r="Q327" i="1"/>
  <c r="Q233" i="1"/>
  <c r="Q232" i="1"/>
  <c r="Q141" i="1"/>
  <c r="Q207" i="1"/>
  <c r="Q310" i="1"/>
  <c r="Q489" i="1"/>
  <c r="Q447" i="1"/>
  <c r="Q435" i="1"/>
  <c r="Q251" i="1"/>
  <c r="Q335" i="1"/>
  <c r="Q299" i="1"/>
  <c r="Q498" i="1"/>
  <c r="Q263" i="1"/>
  <c r="Q226" i="1"/>
  <c r="Q191" i="1"/>
  <c r="Q63" i="1"/>
  <c r="Q156" i="1"/>
  <c r="Q234" i="1"/>
  <c r="Q74" i="1"/>
  <c r="Q90" i="1"/>
  <c r="Q256" i="1"/>
  <c r="Q3" i="1"/>
  <c r="Q442" i="1"/>
  <c r="Q140" i="1"/>
  <c r="Q147" i="1"/>
  <c r="Q291" i="1"/>
  <c r="Q415" i="1"/>
  <c r="Q64" i="1"/>
  <c r="Q439" i="1"/>
  <c r="Q237" i="1"/>
  <c r="Q346" i="1"/>
  <c r="Q375" i="1"/>
  <c r="Q431" i="1"/>
  <c r="Q7" i="1"/>
  <c r="Q461" i="1"/>
  <c r="Q209" i="1"/>
  <c r="Q92" i="1"/>
  <c r="Q348" i="1"/>
  <c r="Q213" i="1"/>
  <c r="Q398" i="1"/>
  <c r="Q385" i="1"/>
  <c r="Q343" i="1"/>
  <c r="Q359" i="1"/>
  <c r="Q32" i="1"/>
  <c r="Q109" i="1"/>
  <c r="Q428" i="1"/>
  <c r="Q236" i="1"/>
  <c r="Q323" i="1"/>
  <c r="Q102" i="1"/>
  <c r="Q244" i="1"/>
  <c r="Q70" i="1"/>
  <c r="Q277" i="1"/>
  <c r="Q143" i="1"/>
  <c r="Q311" i="1"/>
  <c r="Q27" i="1"/>
  <c r="Q485" i="1"/>
  <c r="Q257" i="1"/>
  <c r="Q316" i="1"/>
  <c r="Q292" i="1"/>
  <c r="Q326" i="1"/>
  <c r="Q452" i="1"/>
  <c r="Q84" i="1"/>
  <c r="Q373" i="1"/>
  <c r="Q241" i="1"/>
  <c r="Q276" i="1"/>
  <c r="Q192" i="1"/>
  <c r="AG257" i="1" l="1"/>
  <c r="AG276" i="1"/>
  <c r="AG241" i="1"/>
  <c r="AG379" i="1"/>
  <c r="AG373" i="1"/>
  <c r="AG385" i="1"/>
  <c r="AG431" i="1"/>
  <c r="AG156" i="1"/>
  <c r="AG421" i="1"/>
  <c r="AG260" i="1"/>
  <c r="AG127" i="1"/>
  <c r="AG304" i="1"/>
  <c r="AG491" i="1"/>
  <c r="AG11" i="1"/>
  <c r="AG463" i="1"/>
  <c r="AG331" i="1"/>
  <c r="AG230" i="1"/>
  <c r="AG95" i="1"/>
  <c r="AG110" i="1"/>
  <c r="AG488" i="1"/>
  <c r="AG123" i="1"/>
  <c r="AG411" i="1"/>
  <c r="AG161" i="1"/>
  <c r="AG73" i="1"/>
  <c r="AG293" i="1"/>
  <c r="AG93" i="1"/>
  <c r="AG269" i="1"/>
  <c r="AG233" i="1"/>
  <c r="AG339" i="1"/>
  <c r="AG168" i="1"/>
  <c r="AG46" i="1"/>
  <c r="AG426" i="1"/>
  <c r="AG77" i="1"/>
  <c r="AG365" i="1"/>
  <c r="AG41" i="1"/>
  <c r="AG172" i="1"/>
  <c r="AG252" i="1"/>
  <c r="AG251" i="1"/>
  <c r="AG458" i="1"/>
  <c r="AG44" i="1"/>
  <c r="AG282" i="1"/>
  <c r="AG94" i="1"/>
  <c r="AG157" i="1"/>
  <c r="AG131" i="1"/>
  <c r="AG197" i="1"/>
  <c r="AG81" i="1"/>
  <c r="AG40" i="1"/>
  <c r="AG84" i="1"/>
  <c r="AG198" i="1"/>
  <c r="AG102" i="1"/>
  <c r="AG147" i="1"/>
  <c r="AG317" i="1"/>
  <c r="AG135" i="1"/>
  <c r="AG453" i="1"/>
  <c r="AG300" i="1"/>
  <c r="AG414" i="1"/>
  <c r="AG326" i="1"/>
  <c r="AG277" i="1"/>
  <c r="AG32" i="1"/>
  <c r="AG209" i="1"/>
  <c r="AG64" i="1"/>
  <c r="AG90" i="1"/>
  <c r="AG498" i="1"/>
  <c r="AG207" i="1"/>
  <c r="AG430" i="1"/>
  <c r="AG113" i="1"/>
  <c r="AG460" i="1"/>
  <c r="AG6" i="1"/>
  <c r="AG321" i="1"/>
  <c r="AG451" i="1"/>
  <c r="AG475" i="1"/>
  <c r="AG96" i="1"/>
  <c r="AG389" i="1"/>
  <c r="AG122" i="1"/>
  <c r="AG176" i="1"/>
  <c r="AG22" i="1"/>
  <c r="AG266" i="1"/>
  <c r="AG479" i="1"/>
  <c r="AG4" i="1"/>
  <c r="AG349" i="1"/>
  <c r="AG203" i="1"/>
  <c r="AG395" i="1"/>
  <c r="AG211" i="1"/>
  <c r="AG418" i="1"/>
  <c r="AG332" i="1"/>
  <c r="AG318" i="1"/>
  <c r="AG36" i="1"/>
  <c r="AG337" i="1"/>
  <c r="AG199" i="1"/>
  <c r="AG361" i="1"/>
  <c r="AG253" i="1"/>
  <c r="AG49" i="1"/>
  <c r="AG409" i="1"/>
  <c r="AG298" i="1"/>
  <c r="AG301" i="1"/>
  <c r="AG115" i="1"/>
  <c r="AG169" i="1"/>
  <c r="AG261" i="1"/>
  <c r="AG195" i="1"/>
  <c r="AG311" i="1"/>
  <c r="AG428" i="1"/>
  <c r="AG398" i="1"/>
  <c r="AG348" i="1"/>
  <c r="AG375" i="1"/>
  <c r="AG237" i="1"/>
  <c r="AG10" i="1"/>
  <c r="AG140" i="1"/>
  <c r="AG355" i="1"/>
  <c r="AG3" i="1"/>
  <c r="AG435" i="1"/>
  <c r="AG419" i="1"/>
  <c r="AG35" i="1"/>
  <c r="AG413" i="1"/>
  <c r="AG302" i="1"/>
  <c r="AG129" i="1"/>
  <c r="AG438" i="1"/>
  <c r="AG171" i="1"/>
  <c r="AG106" i="1"/>
  <c r="AG344" i="1"/>
  <c r="AG474" i="1"/>
  <c r="AG288" i="1"/>
  <c r="AG450" i="1"/>
  <c r="AG71" i="1"/>
  <c r="AG319" i="1"/>
  <c r="AG312" i="1"/>
  <c r="AG494" i="1"/>
  <c r="AG223" i="1"/>
  <c r="AG255" i="1"/>
  <c r="AG405" i="1"/>
  <c r="AG471" i="1"/>
  <c r="AG441" i="1"/>
  <c r="AG390" i="1"/>
  <c r="AG490" i="1"/>
  <c r="AG19" i="1"/>
  <c r="AG136" i="1"/>
  <c r="AG400" i="1"/>
  <c r="AG47" i="1"/>
  <c r="AG290" i="1"/>
  <c r="AG165" i="1"/>
  <c r="AG178" i="1"/>
  <c r="AG158" i="1"/>
  <c r="AG274" i="1"/>
  <c r="AG245" i="1"/>
  <c r="AG437" i="1"/>
  <c r="AG368" i="1"/>
  <c r="AG193" i="1"/>
  <c r="AG155" i="1"/>
  <c r="AG484" i="1"/>
  <c r="AG449" i="1"/>
  <c r="AG204" i="1"/>
  <c r="AG170" i="1"/>
  <c r="AG108" i="1"/>
  <c r="AG324" i="1"/>
  <c r="AG180" i="1"/>
  <c r="AG246" i="1"/>
  <c r="AG478" i="1"/>
  <c r="AG202" i="1"/>
  <c r="AG307" i="1"/>
  <c r="AG495" i="1"/>
  <c r="AG315" i="1"/>
  <c r="AG485" i="1"/>
  <c r="AG422" i="1"/>
  <c r="AG351" i="1"/>
  <c r="AG201" i="1"/>
  <c r="AG468" i="1"/>
  <c r="AG499" i="1"/>
  <c r="AG457" i="1"/>
  <c r="AG149" i="1"/>
  <c r="AG242" i="1"/>
  <c r="AG144" i="1"/>
  <c r="AG21" i="1"/>
  <c r="AG205" i="1"/>
  <c r="AG363" i="1"/>
  <c r="AG444" i="1"/>
  <c r="AG323" i="1"/>
  <c r="AG250" i="1"/>
  <c r="AG159" i="1"/>
  <c r="AG63" i="1"/>
  <c r="AG489" i="1"/>
  <c r="AG120" i="1"/>
  <c r="AG16" i="1"/>
  <c r="AG272" i="1"/>
  <c r="AG12" i="1"/>
  <c r="AG34" i="1"/>
  <c r="AG221" i="1"/>
  <c r="AG125" i="1"/>
  <c r="AG227" i="1"/>
  <c r="AG48" i="1"/>
  <c r="AG341" i="1"/>
  <c r="AG179" i="1"/>
  <c r="AG391" i="1"/>
  <c r="AG160" i="1"/>
  <c r="AG394" i="1"/>
  <c r="AG467" i="1"/>
  <c r="AG425" i="1"/>
  <c r="AG17" i="1"/>
  <c r="AG372" i="1"/>
  <c r="AG224" i="1"/>
  <c r="AG265" i="1"/>
  <c r="AG366" i="1"/>
  <c r="AG481" i="1"/>
  <c r="AG356" i="1"/>
  <c r="AG333" i="1"/>
  <c r="AG424" i="1"/>
  <c r="AG56" i="1"/>
  <c r="AG42" i="1"/>
  <c r="AG68" i="1"/>
  <c r="AG273" i="1"/>
  <c r="AG352" i="1"/>
  <c r="AG152" i="1"/>
  <c r="AG286" i="1"/>
  <c r="AG164" i="1"/>
  <c r="AG267" i="1"/>
  <c r="AG89" i="1"/>
  <c r="AG37" i="1"/>
  <c r="AG67" i="1"/>
  <c r="AG99" i="1"/>
  <c r="AG283" i="1"/>
  <c r="AG5" i="1"/>
  <c r="AG374" i="1"/>
  <c r="AG29" i="1"/>
  <c r="AG376" i="1"/>
  <c r="AG31" i="1"/>
  <c r="AG358" i="1"/>
  <c r="AG184" i="1"/>
  <c r="AG329" i="1"/>
  <c r="AG417" i="1"/>
  <c r="AG226" i="1"/>
  <c r="AG154" i="1"/>
  <c r="AG88" i="1"/>
  <c r="AG472" i="1"/>
  <c r="AG393" i="1"/>
  <c r="AG320" i="1"/>
  <c r="AG58" i="1"/>
  <c r="AG14" i="1"/>
  <c r="AG271" i="1"/>
  <c r="AG220" i="1"/>
  <c r="AG350" i="1"/>
  <c r="AG104" i="1"/>
  <c r="AG20" i="1"/>
  <c r="AG132" i="1"/>
  <c r="AG72" i="1"/>
  <c r="AG429" i="1"/>
  <c r="AG27" i="1"/>
  <c r="AG236" i="1"/>
  <c r="AG213" i="1"/>
  <c r="AG346" i="1"/>
  <c r="AG442" i="1"/>
  <c r="AG191" i="1"/>
  <c r="AG447" i="1"/>
  <c r="AG78" i="1"/>
  <c r="AG186" i="1"/>
  <c r="AG76" i="1"/>
  <c r="AG111" i="1"/>
  <c r="AG15" i="1"/>
  <c r="AG347" i="1"/>
  <c r="AG177" i="1"/>
  <c r="AG62" i="1"/>
  <c r="AG459" i="1"/>
  <c r="AG105" i="1"/>
  <c r="AG367" i="1"/>
  <c r="AG328" i="1"/>
  <c r="AG427" i="1"/>
  <c r="AG145" i="1"/>
  <c r="AG212" i="1"/>
  <c r="AG69" i="1"/>
  <c r="AG483" i="1"/>
  <c r="AG225" i="1"/>
  <c r="AG493" i="1"/>
  <c r="AG101" i="1"/>
  <c r="AG416" i="1"/>
  <c r="AG196" i="1"/>
  <c r="AG103" i="1"/>
  <c r="AG470" i="1"/>
  <c r="AG443" i="1"/>
  <c r="AG294" i="1"/>
  <c r="AG465" i="1"/>
  <c r="AG486" i="1"/>
  <c r="AG229" i="1"/>
  <c r="AG24" i="1"/>
  <c r="AG404" i="1"/>
  <c r="AG117" i="1"/>
  <c r="AG259" i="1"/>
  <c r="AG33" i="1"/>
  <c r="AG55" i="1"/>
  <c r="AG18" i="1"/>
  <c r="AG206" i="1"/>
  <c r="AG23" i="1"/>
  <c r="AG314" i="1"/>
  <c r="AG433" i="1"/>
  <c r="AG281" i="1"/>
  <c r="AG167" i="1"/>
  <c r="AG336" i="1"/>
  <c r="AG303" i="1"/>
  <c r="AG466" i="1"/>
  <c r="AG130" i="1"/>
  <c r="AG448" i="1"/>
  <c r="AG79" i="1"/>
  <c r="AG97" i="1"/>
  <c r="AG185" i="1"/>
  <c r="AG270" i="1"/>
  <c r="AG194" i="1"/>
  <c r="AG340" i="1"/>
  <c r="AG86" i="1"/>
  <c r="AG25" i="1"/>
  <c r="AG327" i="1"/>
  <c r="AG297" i="1"/>
  <c r="AG322" i="1"/>
  <c r="AG462" i="1"/>
  <c r="AG280" i="1"/>
  <c r="AG80" i="1"/>
  <c r="AG254" i="1"/>
  <c r="AG452" i="1"/>
  <c r="AG143" i="1"/>
  <c r="AG109" i="1"/>
  <c r="AG92" i="1"/>
  <c r="AG439" i="1"/>
  <c r="AG256" i="1"/>
  <c r="AG263" i="1"/>
  <c r="AG310" i="1"/>
  <c r="AG175" i="1"/>
  <c r="AG8" i="1"/>
  <c r="AG396" i="1"/>
  <c r="AG313" i="1"/>
  <c r="AG305" i="1"/>
  <c r="AG52" i="1"/>
  <c r="AG43" i="1"/>
  <c r="AG181" i="1"/>
  <c r="AG148" i="1"/>
  <c r="AG215" i="1"/>
  <c r="AG383" i="1"/>
  <c r="AG403" i="1"/>
  <c r="AG187" i="1"/>
  <c r="AG139" i="1"/>
  <c r="AG231" i="1"/>
  <c r="AG107" i="1"/>
  <c r="AG278" i="1"/>
  <c r="AG26" i="1"/>
  <c r="AG134" i="1"/>
  <c r="AG264" i="1"/>
  <c r="AG235" i="1"/>
  <c r="AG153" i="1"/>
  <c r="AG354" i="1"/>
  <c r="AG407" i="1"/>
  <c r="AG249" i="1"/>
  <c r="AG345" i="1"/>
  <c r="AG377" i="1"/>
  <c r="AG456" i="1"/>
  <c r="AG133" i="1"/>
  <c r="AG243" i="1"/>
  <c r="AG222" i="1"/>
  <c r="AG342" i="1"/>
  <c r="AG13" i="1"/>
  <c r="AG353" i="1"/>
  <c r="AG61" i="1"/>
  <c r="AG126" i="1"/>
  <c r="AG119" i="1"/>
  <c r="AG382" i="1"/>
  <c r="AG423" i="1"/>
  <c r="AG410" i="1"/>
  <c r="AG487" i="1"/>
  <c r="AG54" i="1"/>
  <c r="AG239" i="1"/>
  <c r="AG388" i="1"/>
  <c r="AG30" i="1"/>
  <c r="AG247" i="1"/>
  <c r="AG455" i="1"/>
  <c r="AG163" i="1"/>
  <c r="AG210" i="1"/>
  <c r="AG100" i="1"/>
  <c r="AG112" i="1"/>
  <c r="AG2" i="1"/>
  <c r="AG183" i="1"/>
  <c r="AG98" i="1"/>
  <c r="AG292" i="1"/>
  <c r="AG70" i="1"/>
  <c r="AG359" i="1"/>
  <c r="AG461" i="1"/>
  <c r="AG415" i="1"/>
  <c r="AG74" i="1"/>
  <c r="AG299" i="1"/>
  <c r="AG141" i="1"/>
  <c r="AG482" i="1"/>
  <c r="AG200" i="1"/>
  <c r="AG412" i="1"/>
  <c r="AG330" i="1"/>
  <c r="AG284" i="1"/>
  <c r="AG228" i="1"/>
  <c r="AG380" i="1"/>
  <c r="AG28" i="1"/>
  <c r="AG357" i="1"/>
  <c r="AG66" i="1"/>
  <c r="AG469" i="1"/>
  <c r="AG477" i="1"/>
  <c r="AG85" i="1"/>
  <c r="AG91" i="1"/>
  <c r="AG174" i="1"/>
  <c r="AG362" i="1"/>
  <c r="AG238" i="1"/>
  <c r="AG399" i="1"/>
  <c r="AG65" i="1"/>
  <c r="AG480" i="1"/>
  <c r="AG121" i="1"/>
  <c r="AG87" i="1"/>
  <c r="AG128" i="1"/>
  <c r="AG338" i="1"/>
  <c r="AG370" i="1"/>
  <c r="AG473" i="1"/>
  <c r="AG45" i="1"/>
  <c r="AG378" i="1"/>
  <c r="AG150" i="1"/>
  <c r="AG240" i="1"/>
  <c r="AG137" i="1"/>
  <c r="AG166" i="1"/>
  <c r="AG116" i="1"/>
  <c r="AG114" i="1"/>
  <c r="AG476" i="1"/>
  <c r="AG262" i="1"/>
  <c r="AG408" i="1"/>
  <c r="AG364" i="1"/>
  <c r="AG406" i="1"/>
  <c r="AG296" i="1"/>
  <c r="AG268" i="1"/>
  <c r="AG401" i="1"/>
  <c r="AG436" i="1"/>
  <c r="AG325" i="1"/>
  <c r="AG162" i="1"/>
  <c r="AG38" i="1"/>
  <c r="AG216" i="1"/>
  <c r="AG308" i="1"/>
  <c r="AG500" i="1"/>
  <c r="AG285" i="1"/>
  <c r="AG275" i="1"/>
  <c r="AG397" i="1"/>
  <c r="AG279" i="1"/>
  <c r="AG309" i="1"/>
  <c r="AG402" i="1"/>
  <c r="AG316" i="1"/>
  <c r="AG244" i="1"/>
  <c r="AG343" i="1"/>
  <c r="AG7" i="1"/>
  <c r="AG291" i="1"/>
  <c r="AG234" i="1"/>
  <c r="AG335" i="1"/>
  <c r="AG232" i="1"/>
  <c r="AG9" i="1"/>
  <c r="AG381" i="1"/>
  <c r="AG39" i="1"/>
  <c r="AG492" i="1"/>
  <c r="AG217" i="1"/>
  <c r="AG454" i="1"/>
  <c r="AG118" i="1"/>
  <c r="AG151" i="1"/>
  <c r="AG434" i="1"/>
  <c r="AG392" i="1"/>
  <c r="AG446" i="1"/>
  <c r="AG501" i="1"/>
  <c r="AG218" i="1"/>
  <c r="AG387" i="1"/>
  <c r="AG384" i="1"/>
  <c r="AG334" i="1"/>
  <c r="AG173" i="1"/>
  <c r="AG142" i="1"/>
  <c r="AG75" i="1"/>
  <c r="AG371" i="1"/>
  <c r="AG214" i="1"/>
  <c r="AG188" i="1"/>
  <c r="AG432" i="1"/>
  <c r="AG440" i="1"/>
  <c r="AG189" i="1"/>
  <c r="AG60" i="1"/>
  <c r="AG496" i="1"/>
  <c r="AG369" i="1"/>
  <c r="AG295" i="1"/>
  <c r="AG306" i="1"/>
  <c r="AG497" i="1"/>
  <c r="AG82" i="1"/>
  <c r="AG57" i="1"/>
  <c r="AG124" i="1"/>
  <c r="AG248" i="1"/>
  <c r="AG190" i="1"/>
  <c r="AG59" i="1"/>
  <c r="AG182" i="1"/>
  <c r="AG138" i="1"/>
  <c r="AG287" i="1"/>
  <c r="AG53" i="1"/>
  <c r="AG146" i="1"/>
  <c r="AG258" i="1"/>
  <c r="AG445" i="1"/>
  <c r="AG289" i="1"/>
  <c r="AG83" i="1"/>
  <c r="AG360" i="1"/>
  <c r="AG208" i="1"/>
  <c r="AG50" i="1"/>
  <c r="AG420" i="1"/>
  <c r="AG464" i="1"/>
  <c r="AG386" i="1"/>
  <c r="AG219" i="1"/>
  <c r="AG51" i="1"/>
  <c r="AG192" i="1"/>
</calcChain>
</file>

<file path=xl/sharedStrings.xml><?xml version="1.0" encoding="utf-8"?>
<sst xmlns="http://schemas.openxmlformats.org/spreadsheetml/2006/main" count="5123" uniqueCount="2078">
  <si>
    <t>Booking ID</t>
  </si>
  <si>
    <t>Airline</t>
  </si>
  <si>
    <t>Departure Airport</t>
  </si>
  <si>
    <t>Destination Airport</t>
  </si>
  <si>
    <t>Departure Date</t>
  </si>
  <si>
    <t>Arrival Date</t>
  </si>
  <si>
    <t>Flight Number</t>
  </si>
  <si>
    <t>Cabin Class</t>
  </si>
  <si>
    <t>Ticket Price</t>
  </si>
  <si>
    <t>Discount (%)</t>
  </si>
  <si>
    <t>Discount Amount</t>
  </si>
  <si>
    <t>Final Price</t>
  </si>
  <si>
    <t>Flight Status</t>
  </si>
  <si>
    <t>Delay (Minutes)</t>
  </si>
  <si>
    <t>Customer Name</t>
  </si>
  <si>
    <t>Customer Email</t>
  </si>
  <si>
    <t>D685FF49</t>
  </si>
  <si>
    <t>E17B4393</t>
  </si>
  <si>
    <t>B36C4BD0</t>
  </si>
  <si>
    <t>C84A81C5</t>
  </si>
  <si>
    <t>320343BD</t>
  </si>
  <si>
    <t>8F6B0B79</t>
  </si>
  <si>
    <t>16D98EBC</t>
  </si>
  <si>
    <t>D2C66AF1</t>
  </si>
  <si>
    <t>EC50A987</t>
  </si>
  <si>
    <t>0D925894</t>
  </si>
  <si>
    <t>9D6856DF</t>
  </si>
  <si>
    <t>563358C0</t>
  </si>
  <si>
    <t>934439BD</t>
  </si>
  <si>
    <t>A4244ADF</t>
  </si>
  <si>
    <t>F9450B2E</t>
  </si>
  <si>
    <t>D55A48D3</t>
  </si>
  <si>
    <t>6516F0A2</t>
  </si>
  <si>
    <t>5C8B5212</t>
  </si>
  <si>
    <t>93006517</t>
  </si>
  <si>
    <t>42D23636</t>
  </si>
  <si>
    <t>41527D96</t>
  </si>
  <si>
    <t>AE8F2BAD</t>
  </si>
  <si>
    <t>893E38FC</t>
  </si>
  <si>
    <t>F94C8564</t>
  </si>
  <si>
    <t>EB0F1E29</t>
  </si>
  <si>
    <t>B85AAF34</t>
  </si>
  <si>
    <t>D094C58D</t>
  </si>
  <si>
    <t>CCA00E2A</t>
  </si>
  <si>
    <t>CD5C4C92</t>
  </si>
  <si>
    <t>AA402B36</t>
  </si>
  <si>
    <t>4A6F47EB</t>
  </si>
  <si>
    <t>BCAD4714</t>
  </si>
  <si>
    <t>49F5D179</t>
  </si>
  <si>
    <t>257AFC1D</t>
  </si>
  <si>
    <t>19AF8D20</t>
  </si>
  <si>
    <t>9AAC0DC0</t>
  </si>
  <si>
    <t>239C0FB8</t>
  </si>
  <si>
    <t>F3DD0E83</t>
  </si>
  <si>
    <t>CB5A82B1</t>
  </si>
  <si>
    <t>3AAB6918</t>
  </si>
  <si>
    <t>B6ED9936</t>
  </si>
  <si>
    <t>98B40970</t>
  </si>
  <si>
    <t>77330B6D</t>
  </si>
  <si>
    <t>D6E54CFB</t>
  </si>
  <si>
    <t>4EFEDC10</t>
  </si>
  <si>
    <t>7490915D</t>
  </si>
  <si>
    <t>7B6223B1</t>
  </si>
  <si>
    <t>DA43D3B9</t>
  </si>
  <si>
    <t>898C0F8D</t>
  </si>
  <si>
    <t>E33C138F</t>
  </si>
  <si>
    <t>9100DF01</t>
  </si>
  <si>
    <t>BF02A62E</t>
  </si>
  <si>
    <t>CA854B3B</t>
  </si>
  <si>
    <t>69CC6C09</t>
  </si>
  <si>
    <t>BB2765C9</t>
  </si>
  <si>
    <t>C0EC1535</t>
  </si>
  <si>
    <t>37A46596</t>
  </si>
  <si>
    <t>215D71C3</t>
  </si>
  <si>
    <t>AC01BE04</t>
  </si>
  <si>
    <t>B16AFFA5</t>
  </si>
  <si>
    <t>9DAC9484</t>
  </si>
  <si>
    <t>8255FC77</t>
  </si>
  <si>
    <t>6603C9C3</t>
  </si>
  <si>
    <t>060C79FB</t>
  </si>
  <si>
    <t>40A556AB</t>
  </si>
  <si>
    <t>7FA61FE4</t>
  </si>
  <si>
    <t>09424748</t>
  </si>
  <si>
    <t>2D818B55</t>
  </si>
  <si>
    <t>78174049</t>
  </si>
  <si>
    <t>80F9F001</t>
  </si>
  <si>
    <t>1EA08729</t>
  </si>
  <si>
    <t>5E17DA35</t>
  </si>
  <si>
    <t>7B5C5D98</t>
  </si>
  <si>
    <t>F30CCF40</t>
  </si>
  <si>
    <t>F2B1DFCE</t>
  </si>
  <si>
    <t>305EABDA</t>
  </si>
  <si>
    <t>72EB7B55</t>
  </si>
  <si>
    <t>8FCA095A</t>
  </si>
  <si>
    <t>3EB7385D</t>
  </si>
  <si>
    <t>64AFB927</t>
  </si>
  <si>
    <t>B3DEE856</t>
  </si>
  <si>
    <t>57289ACA</t>
  </si>
  <si>
    <t>94E1BEA1</t>
  </si>
  <si>
    <t>06B57AD6</t>
  </si>
  <si>
    <t>169B44A6</t>
  </si>
  <si>
    <t>985791C9</t>
  </si>
  <si>
    <t>DE065259</t>
  </si>
  <si>
    <t>6383EEA4</t>
  </si>
  <si>
    <t>7BC8FC3B</t>
  </si>
  <si>
    <t>389C8FFC</t>
  </si>
  <si>
    <t>D52F1A10</t>
  </si>
  <si>
    <t>6E44CA2A</t>
  </si>
  <si>
    <t>79A0FBBB</t>
  </si>
  <si>
    <t>672EAD48</t>
  </si>
  <si>
    <t>C280AD08</t>
  </si>
  <si>
    <t>2B0F21B7</t>
  </si>
  <si>
    <t>FDBF2A0D</t>
  </si>
  <si>
    <t>5A44517D</t>
  </si>
  <si>
    <t>58F2B24C</t>
  </si>
  <si>
    <t>5A81C5EB</t>
  </si>
  <si>
    <t>7597D01F</t>
  </si>
  <si>
    <t>B9D88009</t>
  </si>
  <si>
    <t>42475D8A</t>
  </si>
  <si>
    <t>47E3BB7D</t>
  </si>
  <si>
    <t>FAF51867</t>
  </si>
  <si>
    <t>87C23E29</t>
  </si>
  <si>
    <t>7B06CA88</t>
  </si>
  <si>
    <t>26457E4D</t>
  </si>
  <si>
    <t>4F5D0966</t>
  </si>
  <si>
    <t>E0D1A7ED</t>
  </si>
  <si>
    <t>E7429E2F</t>
  </si>
  <si>
    <t>A70D903C</t>
  </si>
  <si>
    <t>09858AAC</t>
  </si>
  <si>
    <t>E2DB806B</t>
  </si>
  <si>
    <t>851C1042</t>
  </si>
  <si>
    <t>C6DB3741</t>
  </si>
  <si>
    <t>84D514F9</t>
  </si>
  <si>
    <t>27BFB200</t>
  </si>
  <si>
    <t>A2806DD4</t>
  </si>
  <si>
    <t>393981ED</t>
  </si>
  <si>
    <t>97394E49</t>
  </si>
  <si>
    <t>DF875F02</t>
  </si>
  <si>
    <t>A2EC3C22</t>
  </si>
  <si>
    <t>20019C4A</t>
  </si>
  <si>
    <t>6EFE00D7</t>
  </si>
  <si>
    <t>AE52BE89</t>
  </si>
  <si>
    <t>72F62412</t>
  </si>
  <si>
    <t>7580D68D</t>
  </si>
  <si>
    <t>398424E9</t>
  </si>
  <si>
    <t>4399ED7A</t>
  </si>
  <si>
    <t>46250CFF</t>
  </si>
  <si>
    <t>5E1A103E</t>
  </si>
  <si>
    <t>9B6CDBAE</t>
  </si>
  <si>
    <t>9DD060C9</t>
  </si>
  <si>
    <t>0671C7CB</t>
  </si>
  <si>
    <t>E61CA817</t>
  </si>
  <si>
    <t>4B76A189</t>
  </si>
  <si>
    <t>1108D921</t>
  </si>
  <si>
    <t>9240B192</t>
  </si>
  <si>
    <t>9F95F62A</t>
  </si>
  <si>
    <t>B4F1002D</t>
  </si>
  <si>
    <t>1C59A1B1</t>
  </si>
  <si>
    <t>3F9812C9</t>
  </si>
  <si>
    <t>E2A11BFA</t>
  </si>
  <si>
    <t>FDEE6A4D</t>
  </si>
  <si>
    <t>0C1EC17E</t>
  </si>
  <si>
    <t>D80EFA0E</t>
  </si>
  <si>
    <t>238054E0</t>
  </si>
  <si>
    <t>AC3743F5</t>
  </si>
  <si>
    <t>6805AF5B</t>
  </si>
  <si>
    <t>FA6EF02E</t>
  </si>
  <si>
    <t>4397FDDA</t>
  </si>
  <si>
    <t>60D583CA</t>
  </si>
  <si>
    <t>76A301AC</t>
  </si>
  <si>
    <t>238C6512</t>
  </si>
  <si>
    <t>844F42E9</t>
  </si>
  <si>
    <t>7CC4D825</t>
  </si>
  <si>
    <t>4CB92B99</t>
  </si>
  <si>
    <t>49772D1D</t>
  </si>
  <si>
    <t>B85DDAE2</t>
  </si>
  <si>
    <t>7DA42E59</t>
  </si>
  <si>
    <t>CE129C0F</t>
  </si>
  <si>
    <t>264A9318</t>
  </si>
  <si>
    <t>C673A1DF</t>
  </si>
  <si>
    <t>C86C6943</t>
  </si>
  <si>
    <t>94810889</t>
  </si>
  <si>
    <t>A43C2AEB</t>
  </si>
  <si>
    <t>897F0064</t>
  </si>
  <si>
    <t>89D61F09</t>
  </si>
  <si>
    <t>7663F521</t>
  </si>
  <si>
    <t>8B2FA337</t>
  </si>
  <si>
    <t>8F66F63C</t>
  </si>
  <si>
    <t>1B384EF0</t>
  </si>
  <si>
    <t>8E6D1E4E</t>
  </si>
  <si>
    <t>E35ADF65</t>
  </si>
  <si>
    <t>625CFFFE</t>
  </si>
  <si>
    <t>1FD61C42</t>
  </si>
  <si>
    <t>5EEC7998</t>
  </si>
  <si>
    <t>E63DF2F9</t>
  </si>
  <si>
    <t>157C3278</t>
  </si>
  <si>
    <t>333BBE4C</t>
  </si>
  <si>
    <t>7B07E479</t>
  </si>
  <si>
    <t>50BCED77</t>
  </si>
  <si>
    <t>63300A60</t>
  </si>
  <si>
    <t>9A4E8364</t>
  </si>
  <si>
    <t>CAE19F89</t>
  </si>
  <si>
    <t>9ADC4202</t>
  </si>
  <si>
    <t>9644E941</t>
  </si>
  <si>
    <t>AF7ED28B</t>
  </si>
  <si>
    <t>D149A679</t>
  </si>
  <si>
    <t>E30A01FA</t>
  </si>
  <si>
    <t>8FFE53E2</t>
  </si>
  <si>
    <t>3D2F79C1</t>
  </si>
  <si>
    <t>D21DF4E6</t>
  </si>
  <si>
    <t>302E1B0F</t>
  </si>
  <si>
    <t>03DC4C72</t>
  </si>
  <si>
    <t>1510007F</t>
  </si>
  <si>
    <t>D731898E</t>
  </si>
  <si>
    <t>3C12549D</t>
  </si>
  <si>
    <t>4C4CC41E</t>
  </si>
  <si>
    <t>FDAF0667</t>
  </si>
  <si>
    <t>2245809B</t>
  </si>
  <si>
    <t>A76368D8</t>
  </si>
  <si>
    <t>ACFE7628</t>
  </si>
  <si>
    <t>8E632736</t>
  </si>
  <si>
    <t>7E99E357</t>
  </si>
  <si>
    <t>0F12A382</t>
  </si>
  <si>
    <t>3A94DD54</t>
  </si>
  <si>
    <t>7C773074</t>
  </si>
  <si>
    <t>9B9882E2</t>
  </si>
  <si>
    <t>1F7EE49D</t>
  </si>
  <si>
    <t>5AC42B0B</t>
  </si>
  <si>
    <t>80562197</t>
  </si>
  <si>
    <t>9BF0DA04</t>
  </si>
  <si>
    <t>C7ED361C</t>
  </si>
  <si>
    <t>46108AB5</t>
  </si>
  <si>
    <t>0476AE70</t>
  </si>
  <si>
    <t>A9E3D507</t>
  </si>
  <si>
    <t>12AC7B0C</t>
  </si>
  <si>
    <t>47645259</t>
  </si>
  <si>
    <t>595861B8</t>
  </si>
  <si>
    <t>7020396F</t>
  </si>
  <si>
    <t>B8FBBD9E</t>
  </si>
  <si>
    <t>88688611</t>
  </si>
  <si>
    <t>B254CFF6</t>
  </si>
  <si>
    <t>3CDC1176</t>
  </si>
  <si>
    <t>FB27C5D2</t>
  </si>
  <si>
    <t>20D6C774</t>
  </si>
  <si>
    <t>DFC7811D</t>
  </si>
  <si>
    <t>C6E3B91C</t>
  </si>
  <si>
    <t>6E64DDF7</t>
  </si>
  <si>
    <t>3462EFDE</t>
  </si>
  <si>
    <t>39F2EACA</t>
  </si>
  <si>
    <t>656BAD5E</t>
  </si>
  <si>
    <t>2F07C7D2</t>
  </si>
  <si>
    <t>51557013</t>
  </si>
  <si>
    <t>1D939B65</t>
  </si>
  <si>
    <t>69464ABE</t>
  </si>
  <si>
    <t>9CAB49E8</t>
  </si>
  <si>
    <t>2A3207EE</t>
  </si>
  <si>
    <t>FF2E1279</t>
  </si>
  <si>
    <t>3CC96137</t>
  </si>
  <si>
    <t>6379861D</t>
  </si>
  <si>
    <t>0C801EEE</t>
  </si>
  <si>
    <t>78581089</t>
  </si>
  <si>
    <t>549DF853</t>
  </si>
  <si>
    <t>0F5E7000</t>
  </si>
  <si>
    <t>4A328E2E</t>
  </si>
  <si>
    <t>EC6F7528</t>
  </si>
  <si>
    <t>874CF815</t>
  </si>
  <si>
    <t>F95332E1</t>
  </si>
  <si>
    <t>7E5BA480</t>
  </si>
  <si>
    <t>CBEB95BC</t>
  </si>
  <si>
    <t>989281CD</t>
  </si>
  <si>
    <t>E4CF9FE3</t>
  </si>
  <si>
    <t>F3A7820C</t>
  </si>
  <si>
    <t>00690E9C</t>
  </si>
  <si>
    <t>C66625E8</t>
  </si>
  <si>
    <t>9E994B76</t>
  </si>
  <si>
    <t>F225C6A5</t>
  </si>
  <si>
    <t>98F592DD</t>
  </si>
  <si>
    <t>5B895036</t>
  </si>
  <si>
    <t>2831AE8A</t>
  </si>
  <si>
    <t>4C2362BC</t>
  </si>
  <si>
    <t>3933B909</t>
  </si>
  <si>
    <t>9B010372</t>
  </si>
  <si>
    <t>AC19B993</t>
  </si>
  <si>
    <t>E4819A2E</t>
  </si>
  <si>
    <t>9CB58C8B</t>
  </si>
  <si>
    <t>EB6C5315</t>
  </si>
  <si>
    <t>62F7F970</t>
  </si>
  <si>
    <t>0E6F2FA9</t>
  </si>
  <si>
    <t>822C4FB2</t>
  </si>
  <si>
    <t>AFC5F83B</t>
  </si>
  <si>
    <t>AB91C2D8</t>
  </si>
  <si>
    <t>FC80074D</t>
  </si>
  <si>
    <t>4EB46AC5</t>
  </si>
  <si>
    <t>D8DEEB72</t>
  </si>
  <si>
    <t>E00BBCC7</t>
  </si>
  <si>
    <t>D76E4319</t>
  </si>
  <si>
    <t>655B1FDD</t>
  </si>
  <si>
    <t>A78FF4A5</t>
  </si>
  <si>
    <t>B8ABC334</t>
  </si>
  <si>
    <t>2079CA82</t>
  </si>
  <si>
    <t>25118A10</t>
  </si>
  <si>
    <t>48DD37A4</t>
  </si>
  <si>
    <t>EA156991</t>
  </si>
  <si>
    <t>92529FF8</t>
  </si>
  <si>
    <t>DA687A19</t>
  </si>
  <si>
    <t>2E62D097</t>
  </si>
  <si>
    <t>AF6E0783</t>
  </si>
  <si>
    <t>A358ACF9</t>
  </si>
  <si>
    <t>644D5F0F</t>
  </si>
  <si>
    <t>66DB2BCA</t>
  </si>
  <si>
    <t>0813CEC4</t>
  </si>
  <si>
    <t>5EABA2E4</t>
  </si>
  <si>
    <t>E6668614</t>
  </si>
  <si>
    <t>A8D0DA0D</t>
  </si>
  <si>
    <t>445C5941</t>
  </si>
  <si>
    <t>2D26A2F3</t>
  </si>
  <si>
    <t>5600224C</t>
  </si>
  <si>
    <t>DFE0F583</t>
  </si>
  <si>
    <t>1C3FF8AB</t>
  </si>
  <si>
    <t>68D43BE3</t>
  </si>
  <si>
    <t>4F59C334</t>
  </si>
  <si>
    <t>04B8B057</t>
  </si>
  <si>
    <t>B8986F8C</t>
  </si>
  <si>
    <t>F1109C1F</t>
  </si>
  <si>
    <t>D83486F4</t>
  </si>
  <si>
    <t>DE1B001B</t>
  </si>
  <si>
    <t>CDA4ED1B</t>
  </si>
  <si>
    <t>FC9F1B91</t>
  </si>
  <si>
    <t>11E56CDE</t>
  </si>
  <si>
    <t>93336F4F</t>
  </si>
  <si>
    <t>6612E26E</t>
  </si>
  <si>
    <t>C703ED21</t>
  </si>
  <si>
    <t>DF4B1F7E</t>
  </si>
  <si>
    <t>EE47BC17</t>
  </si>
  <si>
    <t>69E2677B</t>
  </si>
  <si>
    <t>6B6105A2</t>
  </si>
  <si>
    <t>F86530B3</t>
  </si>
  <si>
    <t>AB8038CD</t>
  </si>
  <si>
    <t>5421FB25</t>
  </si>
  <si>
    <t>2574CB01</t>
  </si>
  <si>
    <t>1E0DA77E</t>
  </si>
  <si>
    <t>34BFD73F</t>
  </si>
  <si>
    <t>AF861894</t>
  </si>
  <si>
    <t>229ABBB8</t>
  </si>
  <si>
    <t>2EBE1E8B</t>
  </si>
  <si>
    <t>1E4ABC07</t>
  </si>
  <si>
    <t>8C7D5915</t>
  </si>
  <si>
    <t>50F8F5CA</t>
  </si>
  <si>
    <t>F68A56FD</t>
  </si>
  <si>
    <t>BAA26E0A</t>
  </si>
  <si>
    <t>CEF2CB68</t>
  </si>
  <si>
    <t>0B847EE5</t>
  </si>
  <si>
    <t>577437A6</t>
  </si>
  <si>
    <t>B803E186</t>
  </si>
  <si>
    <t>E7EEE4AE</t>
  </si>
  <si>
    <t>48385D9F</t>
  </si>
  <si>
    <t>CD1AB883</t>
  </si>
  <si>
    <t>6EFE336D</t>
  </si>
  <si>
    <t>BF34B083</t>
  </si>
  <si>
    <t>A2E8D433</t>
  </si>
  <si>
    <t>A831949A</t>
  </si>
  <si>
    <t>837849FB</t>
  </si>
  <si>
    <t>0BF7AA32</t>
  </si>
  <si>
    <t>09A82A20</t>
  </si>
  <si>
    <t>393ED609</t>
  </si>
  <si>
    <t>AEE06612</t>
  </si>
  <si>
    <t>941D94A7</t>
  </si>
  <si>
    <t>A77CABB2</t>
  </si>
  <si>
    <t>EE585D28</t>
  </si>
  <si>
    <t>A8BD0761</t>
  </si>
  <si>
    <t>B3C2DB0F</t>
  </si>
  <si>
    <t>C8F9AE80</t>
  </si>
  <si>
    <t>7A11CF04</t>
  </si>
  <si>
    <t>974DCB33</t>
  </si>
  <si>
    <t>FE1577E7</t>
  </si>
  <si>
    <t>63FF31FA</t>
  </si>
  <si>
    <t>40B734BE</t>
  </si>
  <si>
    <t>D998B2A4</t>
  </si>
  <si>
    <t>7FA51843</t>
  </si>
  <si>
    <t>48B2C2DB</t>
  </si>
  <si>
    <t>0E2B6D59</t>
  </si>
  <si>
    <t>5FE43587</t>
  </si>
  <si>
    <t>FB25FBC8</t>
  </si>
  <si>
    <t>A5F193BB</t>
  </si>
  <si>
    <t>8EA7F39F</t>
  </si>
  <si>
    <t>BA1C711C</t>
  </si>
  <si>
    <t>1903FAB3</t>
  </si>
  <si>
    <t>FAF05852</t>
  </si>
  <si>
    <t>23B7C198</t>
  </si>
  <si>
    <t>3CC3618B</t>
  </si>
  <si>
    <t>6DBA72BB</t>
  </si>
  <si>
    <t>CBB79CC3</t>
  </si>
  <si>
    <t>54B87568</t>
  </si>
  <si>
    <t>4AF36D81</t>
  </si>
  <si>
    <t>10FC7844</t>
  </si>
  <si>
    <t>2359E788</t>
  </si>
  <si>
    <t>6F16EAED</t>
  </si>
  <si>
    <t>D8E402CC</t>
  </si>
  <si>
    <t>B629CD6D</t>
  </si>
  <si>
    <t>A43C48AA</t>
  </si>
  <si>
    <t>6544F51D</t>
  </si>
  <si>
    <t>85E264E8</t>
  </si>
  <si>
    <t>4014E128</t>
  </si>
  <si>
    <t>24986EEC</t>
  </si>
  <si>
    <t>4515F2C6</t>
  </si>
  <si>
    <t>23F1E5D8</t>
  </si>
  <si>
    <t>070F6192</t>
  </si>
  <si>
    <t>30EE82C5</t>
  </si>
  <si>
    <t>E2C8C2C6</t>
  </si>
  <si>
    <t>C6B3B533</t>
  </si>
  <si>
    <t>3984D464</t>
  </si>
  <si>
    <t>6CF033FE</t>
  </si>
  <si>
    <t>5A0B9BCF</t>
  </si>
  <si>
    <t>9AC40A49</t>
  </si>
  <si>
    <t>3AF80072</t>
  </si>
  <si>
    <t>27F65878</t>
  </si>
  <si>
    <t>B21237A6</t>
  </si>
  <si>
    <t>5BDFB8F4</t>
  </si>
  <si>
    <t>136486FE</t>
  </si>
  <si>
    <t>13175DCC</t>
  </si>
  <si>
    <t>B6DBC170</t>
  </si>
  <si>
    <t>5AFAEF8A</t>
  </si>
  <si>
    <t>8C30A0FA</t>
  </si>
  <si>
    <t>FF625F47</t>
  </si>
  <si>
    <t>CA9DA265</t>
  </si>
  <si>
    <t>401B8742</t>
  </si>
  <si>
    <t>F257272B</t>
  </si>
  <si>
    <t>7F18A534</t>
  </si>
  <si>
    <t>3FC9328F</t>
  </si>
  <si>
    <t>FEC47D35</t>
  </si>
  <si>
    <t>F4811E98</t>
  </si>
  <si>
    <t>363D5C25</t>
  </si>
  <si>
    <t>DDD81CCB</t>
  </si>
  <si>
    <t>50B7E867</t>
  </si>
  <si>
    <t>1C5B99DC</t>
  </si>
  <si>
    <t>EF15D11F</t>
  </si>
  <si>
    <t>AC1643B4</t>
  </si>
  <si>
    <t>C9C01D55</t>
  </si>
  <si>
    <t>DD63ACA5</t>
  </si>
  <si>
    <t>746337F2</t>
  </si>
  <si>
    <t>9342F16A</t>
  </si>
  <si>
    <t>8306D176</t>
  </si>
  <si>
    <t>06ACB3EE</t>
  </si>
  <si>
    <t>9A3D9606</t>
  </si>
  <si>
    <t>4B007139</t>
  </si>
  <si>
    <t>D31FA38E</t>
  </si>
  <si>
    <t>0615B44B</t>
  </si>
  <si>
    <t>CDAC17EC</t>
  </si>
  <si>
    <t>04C40E24</t>
  </si>
  <si>
    <t>426DF3E6</t>
  </si>
  <si>
    <t>C0FCD5FC</t>
  </si>
  <si>
    <t>D57A0423</t>
  </si>
  <si>
    <t>275694F3</t>
  </si>
  <si>
    <t>B410F0DD</t>
  </si>
  <si>
    <t>8F19D240</t>
  </si>
  <si>
    <t>DE532801</t>
  </si>
  <si>
    <t>AF47815A</t>
  </si>
  <si>
    <t>B5EB2FA1</t>
  </si>
  <si>
    <t>99412356</t>
  </si>
  <si>
    <t>890B946B</t>
  </si>
  <si>
    <t>4A458FF2</t>
  </si>
  <si>
    <t>1E23C1F3</t>
  </si>
  <si>
    <t>9F0F83C7</t>
  </si>
  <si>
    <t>8FAE6540</t>
  </si>
  <si>
    <t>07857AEB</t>
  </si>
  <si>
    <t>0F1576D5</t>
  </si>
  <si>
    <t>BCFA68A0</t>
  </si>
  <si>
    <t>1310D2F7</t>
  </si>
  <si>
    <t>81C24D39</t>
  </si>
  <si>
    <t>30B5133B</t>
  </si>
  <si>
    <t>96A274AB</t>
  </si>
  <si>
    <t>C1E79738</t>
  </si>
  <si>
    <t>8BA6BE08</t>
  </si>
  <si>
    <t>CF141F36</t>
  </si>
  <si>
    <t>A19F3D38</t>
  </si>
  <si>
    <t>E1F57B6C</t>
  </si>
  <si>
    <t>B593BCF7</t>
  </si>
  <si>
    <t>80C161C6</t>
  </si>
  <si>
    <t>4A09A30C</t>
  </si>
  <si>
    <t>AB0D014D</t>
  </si>
  <si>
    <t>E32E5A7B</t>
  </si>
  <si>
    <t>564924F8</t>
  </si>
  <si>
    <t>D4166C25</t>
  </si>
  <si>
    <t>BF836E76</t>
  </si>
  <si>
    <t>5E4B3BDA</t>
  </si>
  <si>
    <t>2845CE85</t>
  </si>
  <si>
    <t>9DBF1782</t>
  </si>
  <si>
    <t>ECE02D11</t>
  </si>
  <si>
    <t>8DB8F0B9</t>
  </si>
  <si>
    <t>08EE1FF2</t>
  </si>
  <si>
    <t>C3305895</t>
  </si>
  <si>
    <t>2F973937</t>
  </si>
  <si>
    <t>3EE4FC88</t>
  </si>
  <si>
    <t>B8472C77</t>
  </si>
  <si>
    <t>F4FE4715</t>
  </si>
  <si>
    <t>54C13313</t>
  </si>
  <si>
    <t>C5B9FD00</t>
  </si>
  <si>
    <t>BC5C5E4F</t>
  </si>
  <si>
    <t>51ECB127</t>
  </si>
  <si>
    <t>F1DBD53F</t>
  </si>
  <si>
    <t>72810003</t>
  </si>
  <si>
    <t>C0CCB241</t>
  </si>
  <si>
    <t>7CBB5FCF</t>
  </si>
  <si>
    <t>E9D8F520</t>
  </si>
  <si>
    <t>D0739A37</t>
  </si>
  <si>
    <t>42032EB5</t>
  </si>
  <si>
    <t>8ED4C673</t>
  </si>
  <si>
    <t>C29A6A3F</t>
  </si>
  <si>
    <t>B08A7308</t>
  </si>
  <si>
    <t>CF5BC8D9</t>
  </si>
  <si>
    <t>0A666ED5</t>
  </si>
  <si>
    <t>8A4C4FA6</t>
  </si>
  <si>
    <t>2FC82BDA</t>
  </si>
  <si>
    <t>842B2850</t>
  </si>
  <si>
    <t>BEC37478</t>
  </si>
  <si>
    <t>A2086215</t>
  </si>
  <si>
    <t>Delta Airlines</t>
  </si>
  <si>
    <t>Alaska Airlines</t>
  </si>
  <si>
    <t>JetBlue Airways</t>
  </si>
  <si>
    <t>Southwest Airlines</t>
  </si>
  <si>
    <t>Frontier Airlines</t>
  </si>
  <si>
    <t>American Airlines</t>
  </si>
  <si>
    <t>United Airlines</t>
  </si>
  <si>
    <t>Spirit Airlines</t>
  </si>
  <si>
    <t>BOS</t>
  </si>
  <si>
    <t>SEA</t>
  </si>
  <si>
    <t>DFW</t>
  </si>
  <si>
    <t>ORD</t>
  </si>
  <si>
    <t>MIA</t>
  </si>
  <si>
    <t>ATL</t>
  </si>
  <si>
    <t>SFO</t>
  </si>
  <si>
    <t>JFK</t>
  </si>
  <si>
    <t>DEN</t>
  </si>
  <si>
    <t>LAX</t>
  </si>
  <si>
    <t>DE123</t>
  </si>
  <si>
    <t>AL641</t>
  </si>
  <si>
    <t>JE748</t>
  </si>
  <si>
    <t>AL299</t>
  </si>
  <si>
    <t>JE868</t>
  </si>
  <si>
    <t>SO195</t>
  </si>
  <si>
    <t>FR276</t>
  </si>
  <si>
    <t>AL968</t>
  </si>
  <si>
    <t>AM821</t>
  </si>
  <si>
    <t>AM345</t>
  </si>
  <si>
    <t>JE689</t>
  </si>
  <si>
    <t>UN334</t>
  </si>
  <si>
    <t>UN505</t>
  </si>
  <si>
    <t>AM781</t>
  </si>
  <si>
    <t>UN742</t>
  </si>
  <si>
    <t>UN819</t>
  </si>
  <si>
    <t>FR456</t>
  </si>
  <si>
    <t>DE921</t>
  </si>
  <si>
    <t>UN614</t>
  </si>
  <si>
    <t>AL801</t>
  </si>
  <si>
    <t>SP812</t>
  </si>
  <si>
    <t>SO696</t>
  </si>
  <si>
    <t>FR446</t>
  </si>
  <si>
    <t>SO146</t>
  </si>
  <si>
    <t>UN662</t>
  </si>
  <si>
    <t>AM604</t>
  </si>
  <si>
    <t>AM585</t>
  </si>
  <si>
    <t>SO422</t>
  </si>
  <si>
    <t>JE466</t>
  </si>
  <si>
    <t>UN298</t>
  </si>
  <si>
    <t>UN486</t>
  </si>
  <si>
    <t>JE476</t>
  </si>
  <si>
    <t>FR526</t>
  </si>
  <si>
    <t>DE895</t>
  </si>
  <si>
    <t>UN178</t>
  </si>
  <si>
    <t>AL230</t>
  </si>
  <si>
    <t>AL806</t>
  </si>
  <si>
    <t>JE669</t>
  </si>
  <si>
    <t>FR136</t>
  </si>
  <si>
    <t>AL864</t>
  </si>
  <si>
    <t>FR459</t>
  </si>
  <si>
    <t>SP677</t>
  </si>
  <si>
    <t>UN213</t>
  </si>
  <si>
    <t>UN642</t>
  </si>
  <si>
    <t>SP903</t>
  </si>
  <si>
    <t>UN308</t>
  </si>
  <si>
    <t>AM297</t>
  </si>
  <si>
    <t>AM687</t>
  </si>
  <si>
    <t>AL365</t>
  </si>
  <si>
    <t>AM167</t>
  </si>
  <si>
    <t>AL428</t>
  </si>
  <si>
    <t>SP533</t>
  </si>
  <si>
    <t>JE437</t>
  </si>
  <si>
    <t>AM235</t>
  </si>
  <si>
    <t>DE358</t>
  </si>
  <si>
    <t>JE236</t>
  </si>
  <si>
    <t>AM469</t>
  </si>
  <si>
    <t>AM240</t>
  </si>
  <si>
    <t>UN918</t>
  </si>
  <si>
    <t>AM592</t>
  </si>
  <si>
    <t>FR320</t>
  </si>
  <si>
    <t>FR969</t>
  </si>
  <si>
    <t>UN214</t>
  </si>
  <si>
    <t>SP966</t>
  </si>
  <si>
    <t>JE460</t>
  </si>
  <si>
    <t>DE737</t>
  </si>
  <si>
    <t>JE699</t>
  </si>
  <si>
    <t>FR633</t>
  </si>
  <si>
    <t>JE986</t>
  </si>
  <si>
    <t>FR145</t>
  </si>
  <si>
    <t>DE565</t>
  </si>
  <si>
    <t>SO360</t>
  </si>
  <si>
    <t>AL131</t>
  </si>
  <si>
    <t>DE137</t>
  </si>
  <si>
    <t>UN958</t>
  </si>
  <si>
    <t>UN972</t>
  </si>
  <si>
    <t>DE646</t>
  </si>
  <si>
    <t>SP113</t>
  </si>
  <si>
    <t>SP492</t>
  </si>
  <si>
    <t>AL658</t>
  </si>
  <si>
    <t>DE397</t>
  </si>
  <si>
    <t>DE622</t>
  </si>
  <si>
    <t>JE515</t>
  </si>
  <si>
    <t>SO472</t>
  </si>
  <si>
    <t>JE264</t>
  </si>
  <si>
    <t>UN560</t>
  </si>
  <si>
    <t>AL649</t>
  </si>
  <si>
    <t>AL660</t>
  </si>
  <si>
    <t>AL373</t>
  </si>
  <si>
    <t>SO926</t>
  </si>
  <si>
    <t>UN385</t>
  </si>
  <si>
    <t>SO487</t>
  </si>
  <si>
    <t>FR243</t>
  </si>
  <si>
    <t>SO434</t>
  </si>
  <si>
    <t>FR430</t>
  </si>
  <si>
    <t>SP885</t>
  </si>
  <si>
    <t>JE477</t>
  </si>
  <si>
    <t>UN574</t>
  </si>
  <si>
    <t>JE442</t>
  </si>
  <si>
    <t>AM335</t>
  </si>
  <si>
    <t>AL633</t>
  </si>
  <si>
    <t>JE198</t>
  </si>
  <si>
    <t>SP775</t>
  </si>
  <si>
    <t>FR278</t>
  </si>
  <si>
    <t>AM238</t>
  </si>
  <si>
    <t>AM449</t>
  </si>
  <si>
    <t>UN799</t>
  </si>
  <si>
    <t>JE572</t>
  </si>
  <si>
    <t>DE490</t>
  </si>
  <si>
    <t>SP132</t>
  </si>
  <si>
    <t>SO575</t>
  </si>
  <si>
    <t>JE206</t>
  </si>
  <si>
    <t>FR362</t>
  </si>
  <si>
    <t>SO678</t>
  </si>
  <si>
    <t>SP650</t>
  </si>
  <si>
    <t>UN856</t>
  </si>
  <si>
    <t>SO774</t>
  </si>
  <si>
    <t>SP923</t>
  </si>
  <si>
    <t>UN887</t>
  </si>
  <si>
    <t>JE244</t>
  </si>
  <si>
    <t>FR303</t>
  </si>
  <si>
    <t>DE561</t>
  </si>
  <si>
    <t>SO950</t>
  </si>
  <si>
    <t>SP613</t>
  </si>
  <si>
    <t>UN482</t>
  </si>
  <si>
    <t>SP840</t>
  </si>
  <si>
    <t>DE983</t>
  </si>
  <si>
    <t>JE586</t>
  </si>
  <si>
    <t>SO289</t>
  </si>
  <si>
    <t>DE120</t>
  </si>
  <si>
    <t>JE427</t>
  </si>
  <si>
    <t>SP165</t>
  </si>
  <si>
    <t>SP790</t>
  </si>
  <si>
    <t>AL453</t>
  </si>
  <si>
    <t>FR780</t>
  </si>
  <si>
    <t>FR131</t>
  </si>
  <si>
    <t>UN663</t>
  </si>
  <si>
    <t>DE891</t>
  </si>
  <si>
    <t>FR979</t>
  </si>
  <si>
    <t>DE855</t>
  </si>
  <si>
    <t>AM865</t>
  </si>
  <si>
    <t>SO184</t>
  </si>
  <si>
    <t>FR372</t>
  </si>
  <si>
    <t>JE789</t>
  </si>
  <si>
    <t>SO348</t>
  </si>
  <si>
    <t>AM500</t>
  </si>
  <si>
    <t>DE276</t>
  </si>
  <si>
    <t>FR322</t>
  </si>
  <si>
    <t>SP277</t>
  </si>
  <si>
    <t>JE833</t>
  </si>
  <si>
    <t>AM219</t>
  </si>
  <si>
    <t>AL475</t>
  </si>
  <si>
    <t>FR140</t>
  </si>
  <si>
    <t>AL203</t>
  </si>
  <si>
    <t>FR427</t>
  </si>
  <si>
    <t>SO614</t>
  </si>
  <si>
    <t>AL927</t>
  </si>
  <si>
    <t>AM884</t>
  </si>
  <si>
    <t>JE356</t>
  </si>
  <si>
    <t>AM200</t>
  </si>
  <si>
    <t>DE536</t>
  </si>
  <si>
    <t>FR666</t>
  </si>
  <si>
    <t>AM444</t>
  </si>
  <si>
    <t>SP251</t>
  </si>
  <si>
    <t>UN162</t>
  </si>
  <si>
    <t>DE986</t>
  </si>
  <si>
    <t>SP380</t>
  </si>
  <si>
    <t>DE473</t>
  </si>
  <si>
    <t>UN156</t>
  </si>
  <si>
    <t>AL570</t>
  </si>
  <si>
    <t>AL444</t>
  </si>
  <si>
    <t>FR728</t>
  </si>
  <si>
    <t>JE529</t>
  </si>
  <si>
    <t>AL168</t>
  </si>
  <si>
    <t>FR931</t>
  </si>
  <si>
    <t>FR489</t>
  </si>
  <si>
    <t>AL219</t>
  </si>
  <si>
    <t>FR366</t>
  </si>
  <si>
    <t>DE325</t>
  </si>
  <si>
    <t>FR196</t>
  </si>
  <si>
    <t>SO550</t>
  </si>
  <si>
    <t>DE987</t>
  </si>
  <si>
    <t>DE187</t>
  </si>
  <si>
    <t>AL312</t>
  </si>
  <si>
    <t>SO156</t>
  </si>
  <si>
    <t>AM486</t>
  </si>
  <si>
    <t>SO124</t>
  </si>
  <si>
    <t>UN115</t>
  </si>
  <si>
    <t>SO885</t>
  </si>
  <si>
    <t>DE902</t>
  </si>
  <si>
    <t>SO197</t>
  </si>
  <si>
    <t>FR233</t>
  </si>
  <si>
    <t>SO104</t>
  </si>
  <si>
    <t>UN884</t>
  </si>
  <si>
    <t>AL149</t>
  </si>
  <si>
    <t>JE411</t>
  </si>
  <si>
    <t>JE922</t>
  </si>
  <si>
    <t>SP340</t>
  </si>
  <si>
    <t>SO425</t>
  </si>
  <si>
    <t>DE556</t>
  </si>
  <si>
    <t>FR980</t>
  </si>
  <si>
    <t>AL531</t>
  </si>
  <si>
    <t>DE938</t>
  </si>
  <si>
    <t>UN937</t>
  </si>
  <si>
    <t>JE174</t>
  </si>
  <si>
    <t>AM487</t>
  </si>
  <si>
    <t>SP426</t>
  </si>
  <si>
    <t>AL892</t>
  </si>
  <si>
    <t>JE864</t>
  </si>
  <si>
    <t>AM307</t>
  </si>
  <si>
    <t>UN661</t>
  </si>
  <si>
    <t>UN210</t>
  </si>
  <si>
    <t>JE301</t>
  </si>
  <si>
    <t>DE506</t>
  </si>
  <si>
    <t>AM383</t>
  </si>
  <si>
    <t>DE951</t>
  </si>
  <si>
    <t>DE109</t>
  </si>
  <si>
    <t>AM337</t>
  </si>
  <si>
    <t>AL743</t>
  </si>
  <si>
    <t>JE583</t>
  </si>
  <si>
    <t>JE373</t>
  </si>
  <si>
    <t>JE194</t>
  </si>
  <si>
    <t>SO708</t>
  </si>
  <si>
    <t>UN949</t>
  </si>
  <si>
    <t>DE190</t>
  </si>
  <si>
    <t>JE638</t>
  </si>
  <si>
    <t>JE217</t>
  </si>
  <si>
    <t>UN464</t>
  </si>
  <si>
    <t>UN935</t>
  </si>
  <si>
    <t>AL477</t>
  </si>
  <si>
    <t>DE523</t>
  </si>
  <si>
    <t>DE331</t>
  </si>
  <si>
    <t>FR637</t>
  </si>
  <si>
    <t>JE177</t>
  </si>
  <si>
    <t>FR815</t>
  </si>
  <si>
    <t>UN621</t>
  </si>
  <si>
    <t>SP250</t>
  </si>
  <si>
    <t>SP995</t>
  </si>
  <si>
    <t>DE959</t>
  </si>
  <si>
    <t>DE313</t>
  </si>
  <si>
    <t>UN721</t>
  </si>
  <si>
    <t>UN615</t>
  </si>
  <si>
    <t>AM788</t>
  </si>
  <si>
    <t>SP306</t>
  </si>
  <si>
    <t>FR384</t>
  </si>
  <si>
    <t>SO904</t>
  </si>
  <si>
    <t>SP998</t>
  </si>
  <si>
    <t>SP300</t>
  </si>
  <si>
    <t>SP432</t>
  </si>
  <si>
    <t>AM117</t>
  </si>
  <si>
    <t>SP937</t>
  </si>
  <si>
    <t>FR675</t>
  </si>
  <si>
    <t>FR239</t>
  </si>
  <si>
    <t>DE624</t>
  </si>
  <si>
    <t>AM320</t>
  </si>
  <si>
    <t>DE511</t>
  </si>
  <si>
    <t>AL278</t>
  </si>
  <si>
    <t>AM576</t>
  </si>
  <si>
    <t>UN318</t>
  </si>
  <si>
    <t>AM119</t>
  </si>
  <si>
    <t>DE936</t>
  </si>
  <si>
    <t>AL480</t>
  </si>
  <si>
    <t>UN992</t>
  </si>
  <si>
    <t>SP550</t>
  </si>
  <si>
    <t>DE599</t>
  </si>
  <si>
    <t>SP479</t>
  </si>
  <si>
    <t>SO453</t>
  </si>
  <si>
    <t>SO782</t>
  </si>
  <si>
    <t>UN938</t>
  </si>
  <si>
    <t>SO306</t>
  </si>
  <si>
    <t>AL956</t>
  </si>
  <si>
    <t>FR428</t>
  </si>
  <si>
    <t>DE787</t>
  </si>
  <si>
    <t>UN979</t>
  </si>
  <si>
    <t>SP216</t>
  </si>
  <si>
    <t>FR894</t>
  </si>
  <si>
    <t>JE158</t>
  </si>
  <si>
    <t>SP207</t>
  </si>
  <si>
    <t>DE202</t>
  </si>
  <si>
    <t>FR601</t>
  </si>
  <si>
    <t>FR537</t>
  </si>
  <si>
    <t>FR584</t>
  </si>
  <si>
    <t>AL490</t>
  </si>
  <si>
    <t>FR908</t>
  </si>
  <si>
    <t>UN555</t>
  </si>
  <si>
    <t>JE238</t>
  </si>
  <si>
    <t>AL721</t>
  </si>
  <si>
    <t>SO290</t>
  </si>
  <si>
    <t>SO938</t>
  </si>
  <si>
    <t>UN875</t>
  </si>
  <si>
    <t>DE233</t>
  </si>
  <si>
    <t>SP684</t>
  </si>
  <si>
    <t>UN510</t>
  </si>
  <si>
    <t>SO680</t>
  </si>
  <si>
    <t>AM380</t>
  </si>
  <si>
    <t>JE892</t>
  </si>
  <si>
    <t>DE720</t>
  </si>
  <si>
    <t>FR628</t>
  </si>
  <si>
    <t>AL413</t>
  </si>
  <si>
    <t>SP397</t>
  </si>
  <si>
    <t>UN730</t>
  </si>
  <si>
    <t>UN474</t>
  </si>
  <si>
    <t>SO131</t>
  </si>
  <si>
    <t>DE341</t>
  </si>
  <si>
    <t>SP502</t>
  </si>
  <si>
    <t>AM490</t>
  </si>
  <si>
    <t>JE492</t>
  </si>
  <si>
    <t>JE213</t>
  </si>
  <si>
    <t>UN995</t>
  </si>
  <si>
    <t>SO799</t>
  </si>
  <si>
    <t>SO697</t>
  </si>
  <si>
    <t>DE180</t>
  </si>
  <si>
    <t>AM710</t>
  </si>
  <si>
    <t>SP493</t>
  </si>
  <si>
    <t>AL525</t>
  </si>
  <si>
    <t>JE398</t>
  </si>
  <si>
    <t>AL537</t>
  </si>
  <si>
    <t>AM284</t>
  </si>
  <si>
    <t>AL833</t>
  </si>
  <si>
    <t>SO222</t>
  </si>
  <si>
    <t>AM643</t>
  </si>
  <si>
    <t>AM262</t>
  </si>
  <si>
    <t>JE652</t>
  </si>
  <si>
    <t>FR505</t>
  </si>
  <si>
    <t>JE982</t>
  </si>
  <si>
    <t>SO676</t>
  </si>
  <si>
    <t>AM405</t>
  </si>
  <si>
    <t>FR724</t>
  </si>
  <si>
    <t>JE254</t>
  </si>
  <si>
    <t>FR323</t>
  </si>
  <si>
    <t>UN143</t>
  </si>
  <si>
    <t>SO344</t>
  </si>
  <si>
    <t>JE877</t>
  </si>
  <si>
    <t>SP261</t>
  </si>
  <si>
    <t>SP712</t>
  </si>
  <si>
    <t>AL372</t>
  </si>
  <si>
    <t>DE443</t>
  </si>
  <si>
    <t>SP390</t>
  </si>
  <si>
    <t>SP263</t>
  </si>
  <si>
    <t>AM881</t>
  </si>
  <si>
    <t>AM338</t>
  </si>
  <si>
    <t>SO783</t>
  </si>
  <si>
    <t>SO262</t>
  </si>
  <si>
    <t>AM860</t>
  </si>
  <si>
    <t>DE428</t>
  </si>
  <si>
    <t>SO251</t>
  </si>
  <si>
    <t>AM872</t>
  </si>
  <si>
    <t>SO243</t>
  </si>
  <si>
    <t>SP360</t>
  </si>
  <si>
    <t>DE192</t>
  </si>
  <si>
    <t>UN506</t>
  </si>
  <si>
    <t>SP327</t>
  </si>
  <si>
    <t>UN794</t>
  </si>
  <si>
    <t>FR370</t>
  </si>
  <si>
    <t>UN321</t>
  </si>
  <si>
    <t>JE156</t>
  </si>
  <si>
    <t>AL686</t>
  </si>
  <si>
    <t>UN523</t>
  </si>
  <si>
    <t>SO666</t>
  </si>
  <si>
    <t>UN299</t>
  </si>
  <si>
    <t>SP661</t>
  </si>
  <si>
    <t>SP802</t>
  </si>
  <si>
    <t>JE999</t>
  </si>
  <si>
    <t>AM836</t>
  </si>
  <si>
    <t>FR546</t>
  </si>
  <si>
    <t>AL804</t>
  </si>
  <si>
    <t>AM208</t>
  </si>
  <si>
    <t>DE266</t>
  </si>
  <si>
    <t>SP708</t>
  </si>
  <si>
    <t>DE897</t>
  </si>
  <si>
    <t>FR385</t>
  </si>
  <si>
    <t>AM127</t>
  </si>
  <si>
    <t>AL100</t>
  </si>
  <si>
    <t>SO620</t>
  </si>
  <si>
    <t>SO954</t>
  </si>
  <si>
    <t>AM888</t>
  </si>
  <si>
    <t>JE677</t>
  </si>
  <si>
    <t>SP694</t>
  </si>
  <si>
    <t>SP761</t>
  </si>
  <si>
    <t>AL482</t>
  </si>
  <si>
    <t>AL277</t>
  </si>
  <si>
    <t>AL430</t>
  </si>
  <si>
    <t>JE535</t>
  </si>
  <si>
    <t>DE238</t>
  </si>
  <si>
    <t>SO771</t>
  </si>
  <si>
    <t>JE663</t>
  </si>
  <si>
    <t>UN859</t>
  </si>
  <si>
    <t>AM565</t>
  </si>
  <si>
    <t>AM947</t>
  </si>
  <si>
    <t>JE856</t>
  </si>
  <si>
    <t>DE598</t>
  </si>
  <si>
    <t>SP632</t>
  </si>
  <si>
    <t>JE532</t>
  </si>
  <si>
    <t>FR394</t>
  </si>
  <si>
    <t>AM600</t>
  </si>
  <si>
    <t>SO426</t>
  </si>
  <si>
    <t>AL808</t>
  </si>
  <si>
    <t>FR865</t>
  </si>
  <si>
    <t>DE851</t>
  </si>
  <si>
    <t>SP443</t>
  </si>
  <si>
    <t>FR676</t>
  </si>
  <si>
    <t>FR367</t>
  </si>
  <si>
    <t>FR611</t>
  </si>
  <si>
    <t>SO129</t>
  </si>
  <si>
    <t>FR915</t>
  </si>
  <si>
    <t>UN622</t>
  </si>
  <si>
    <t>JE297</t>
  </si>
  <si>
    <t>UN984</t>
  </si>
  <si>
    <t>AL202</t>
  </si>
  <si>
    <t>SP489</t>
  </si>
  <si>
    <t>FR457</t>
  </si>
  <si>
    <t>JE147</t>
  </si>
  <si>
    <t>SP588</t>
  </si>
  <si>
    <t>JE401</t>
  </si>
  <si>
    <t>SO715</t>
  </si>
  <si>
    <t>JE429</t>
  </si>
  <si>
    <t>SP241</t>
  </si>
  <si>
    <t>SO496</t>
  </si>
  <si>
    <t>UN718</t>
  </si>
  <si>
    <t>FR300</t>
  </si>
  <si>
    <t>AM876</t>
  </si>
  <si>
    <t>SP599</t>
  </si>
  <si>
    <t>JE293</t>
  </si>
  <si>
    <t>UN878</t>
  </si>
  <si>
    <t>JE793</t>
  </si>
  <si>
    <t>SP240</t>
  </si>
  <si>
    <t>JE869</t>
  </si>
  <si>
    <t>DE177</t>
  </si>
  <si>
    <t>DE861</t>
  </si>
  <si>
    <t>SP580</t>
  </si>
  <si>
    <t>AL977</t>
  </si>
  <si>
    <t>UN679</t>
  </si>
  <si>
    <t>SO566</t>
  </si>
  <si>
    <t>FR643</t>
  </si>
  <si>
    <t>AL380</t>
  </si>
  <si>
    <t>FR414</t>
  </si>
  <si>
    <t>UN391</t>
  </si>
  <si>
    <t>DE288</t>
  </si>
  <si>
    <t>FR652</t>
  </si>
  <si>
    <t>SO448</t>
  </si>
  <si>
    <t>SO404</t>
  </si>
  <si>
    <t>AL262</t>
  </si>
  <si>
    <t>SO886</t>
  </si>
  <si>
    <t>FR711</t>
  </si>
  <si>
    <t>SP559</t>
  </si>
  <si>
    <t>AL882</t>
  </si>
  <si>
    <t>SP349</t>
  </si>
  <si>
    <t>AL605</t>
  </si>
  <si>
    <t>UN553</t>
  </si>
  <si>
    <t>AM926</t>
  </si>
  <si>
    <t>JE745</t>
  </si>
  <si>
    <t>AM723</t>
  </si>
  <si>
    <t>FR170</t>
  </si>
  <si>
    <t>AL934</t>
  </si>
  <si>
    <t>AL292</t>
  </si>
  <si>
    <t>UN733</t>
  </si>
  <si>
    <t>SO174</t>
  </si>
  <si>
    <t>AL163</t>
  </si>
  <si>
    <t>FR122</t>
  </si>
  <si>
    <t>JE953</t>
  </si>
  <si>
    <t>AL255</t>
  </si>
  <si>
    <t>JE413</t>
  </si>
  <si>
    <t>UN389</t>
  </si>
  <si>
    <t>DE703</t>
  </si>
  <si>
    <t>AM968</t>
  </si>
  <si>
    <t>AM259</t>
  </si>
  <si>
    <t>FR866</t>
  </si>
  <si>
    <t>SO935</t>
  </si>
  <si>
    <t>FR766</t>
  </si>
  <si>
    <t>AM532</t>
  </si>
  <si>
    <t>AM101</t>
  </si>
  <si>
    <t>AL945</t>
  </si>
  <si>
    <t>FR306</t>
  </si>
  <si>
    <t>SP616</t>
  </si>
  <si>
    <t>DE930</t>
  </si>
  <si>
    <t>AM223</t>
  </si>
  <si>
    <t>AL860</t>
  </si>
  <si>
    <t>SO438</t>
  </si>
  <si>
    <t>AM608</t>
  </si>
  <si>
    <t>FR405</t>
  </si>
  <si>
    <t>JE951</t>
  </si>
  <si>
    <t>SP624</t>
  </si>
  <si>
    <t>UN123</t>
  </si>
  <si>
    <t>First Class</t>
  </si>
  <si>
    <t>Economy</t>
  </si>
  <si>
    <t>Business</t>
  </si>
  <si>
    <t>Premium Economy</t>
  </si>
  <si>
    <t>Delayed</t>
  </si>
  <si>
    <t>Cancelled</t>
  </si>
  <si>
    <t>On Time</t>
  </si>
  <si>
    <t>Laura Hernandez</t>
  </si>
  <si>
    <t>Matthew Hamilton</t>
  </si>
  <si>
    <t>Elijah Martin</t>
  </si>
  <si>
    <t>Mark Goodman</t>
  </si>
  <si>
    <t>Neil Allison</t>
  </si>
  <si>
    <t>Marissa Ramirez</t>
  </si>
  <si>
    <t>Nicole Alexander</t>
  </si>
  <si>
    <t>Regina Gonzalez</t>
  </si>
  <si>
    <t>Andrew Harris</t>
  </si>
  <si>
    <t>William Mejia</t>
  </si>
  <si>
    <t>Tiffany Mcintyre</t>
  </si>
  <si>
    <t>Nathan Garrison</t>
  </si>
  <si>
    <t>Angela Jimenez</t>
  </si>
  <si>
    <t>Gerald Dennis</t>
  </si>
  <si>
    <t>Victoria Reeves</t>
  </si>
  <si>
    <t>Herbert Cunningham</t>
  </si>
  <si>
    <t>Sabrina Cox</t>
  </si>
  <si>
    <t>Cody Washington</t>
  </si>
  <si>
    <t>Allison Phillips</t>
  </si>
  <si>
    <t>Melissa Eaton</t>
  </si>
  <si>
    <t>Kevin Farrell</t>
  </si>
  <si>
    <t>Vernon Berry</t>
  </si>
  <si>
    <t>Phyllis Rivera</t>
  </si>
  <si>
    <t>Luke Rose</t>
  </si>
  <si>
    <t>Gregg Alvarez</t>
  </si>
  <si>
    <t>Amanda Pugh</t>
  </si>
  <si>
    <t>Mary Matthews</t>
  </si>
  <si>
    <t>Cheryl White</t>
  </si>
  <si>
    <t>Mrs. Amy Salazar</t>
  </si>
  <si>
    <t>Douglas Green</t>
  </si>
  <si>
    <t>Kathleen Jackson</t>
  </si>
  <si>
    <t>Alisha Mcdaniel</t>
  </si>
  <si>
    <t>Jason Chavez DVM</t>
  </si>
  <si>
    <t>Stephanie Johnson</t>
  </si>
  <si>
    <t>Brooke Jensen</t>
  </si>
  <si>
    <t>Brandon Cunningham</t>
  </si>
  <si>
    <t>Marcus Burns</t>
  </si>
  <si>
    <t>John York</t>
  </si>
  <si>
    <t>Paul Smith</t>
  </si>
  <si>
    <t>Andrew James</t>
  </si>
  <si>
    <t>Lauren Smith</t>
  </si>
  <si>
    <t>Dr. Lauren Gutierrez DVM</t>
  </si>
  <si>
    <t>Alexis Byrd</t>
  </si>
  <si>
    <t>James Duran</t>
  </si>
  <si>
    <t>Marcus Thomas</t>
  </si>
  <si>
    <t>Karen Allen</t>
  </si>
  <si>
    <t>Robert Dickerson</t>
  </si>
  <si>
    <t>Dr. Danielle Powell</t>
  </si>
  <si>
    <t>Ryan Gibson</t>
  </si>
  <si>
    <t>Kimberly Gonzales</t>
  </si>
  <si>
    <t>Derrick Lam</t>
  </si>
  <si>
    <t>Kimberly Smith</t>
  </si>
  <si>
    <t>Joshua Kidd</t>
  </si>
  <si>
    <t>Stacey Bailey</t>
  </si>
  <si>
    <t>Courtney Powell</t>
  </si>
  <si>
    <t>Meagan Moreno</t>
  </si>
  <si>
    <t>Joseph Fletcher</t>
  </si>
  <si>
    <t>Valerie Garcia</t>
  </si>
  <si>
    <t>Diana Petty</t>
  </si>
  <si>
    <t>Christopher Dixon</t>
  </si>
  <si>
    <t>Diane Miles</t>
  </si>
  <si>
    <t>Karina Hunt</t>
  </si>
  <si>
    <t>Kyle Hoffman</t>
  </si>
  <si>
    <t>Michael Johnson</t>
  </si>
  <si>
    <t>Timothy Cook</t>
  </si>
  <si>
    <t>Alexander Hill</t>
  </si>
  <si>
    <t>Kimberly Ortiz</t>
  </si>
  <si>
    <t>Kimberly Atkins</t>
  </si>
  <si>
    <t>Nancy Rodriguez</t>
  </si>
  <si>
    <t>Jenny Martinez</t>
  </si>
  <si>
    <t>Nathan Hendricks</t>
  </si>
  <si>
    <t>Victoria Davis</t>
  </si>
  <si>
    <t>Timothy Garcia</t>
  </si>
  <si>
    <t>William Farley</t>
  </si>
  <si>
    <t>Benjamin Phillips</t>
  </si>
  <si>
    <t>Robert Wright</t>
  </si>
  <si>
    <t>Trevor Boyd</t>
  </si>
  <si>
    <t>Anna Zavala</t>
  </si>
  <si>
    <t>David Hopkins</t>
  </si>
  <si>
    <t>Roy Carter</t>
  </si>
  <si>
    <t>Sophia Lewis</t>
  </si>
  <si>
    <t>Robin Davis</t>
  </si>
  <si>
    <t>Tony Fields</t>
  </si>
  <si>
    <t>Jared Johnson</t>
  </si>
  <si>
    <t>Emily Nichols</t>
  </si>
  <si>
    <t>Mr. David Rivera MD</t>
  </si>
  <si>
    <t>William Hood</t>
  </si>
  <si>
    <t>Allison Clayton</t>
  </si>
  <si>
    <t>Henry Watson</t>
  </si>
  <si>
    <t>Janet Turner</t>
  </si>
  <si>
    <t>Jason Davis</t>
  </si>
  <si>
    <t>Dale Larson</t>
  </si>
  <si>
    <t>Nicholas Williams</t>
  </si>
  <si>
    <t>Christine Gonzalez</t>
  </si>
  <si>
    <t>Richard Elliott</t>
  </si>
  <si>
    <t>Alejandra Reyes</t>
  </si>
  <si>
    <t>Lauren Poole</t>
  </si>
  <si>
    <t>Nicholas Rogers</t>
  </si>
  <si>
    <t>Veronica Craig</t>
  </si>
  <si>
    <t>Cynthia Moore</t>
  </si>
  <si>
    <t>Alexis Silva</t>
  </si>
  <si>
    <t>Larry Zamora</t>
  </si>
  <si>
    <t>Laurie Hernandez</t>
  </si>
  <si>
    <t>Stephen Hernandez</t>
  </si>
  <si>
    <t>Miguel Snow</t>
  </si>
  <si>
    <t>Roy Glenn</t>
  </si>
  <si>
    <t>Dana Kline</t>
  </si>
  <si>
    <t>Anthony Robinson</t>
  </si>
  <si>
    <t>Andre Howard</t>
  </si>
  <si>
    <t>Thomas Martin</t>
  </si>
  <si>
    <t>Laurie Smith</t>
  </si>
  <si>
    <t>Michael Silva</t>
  </si>
  <si>
    <t>Heather Williams</t>
  </si>
  <si>
    <t>Matthew Nguyen</t>
  </si>
  <si>
    <t>Maureen Roberts</t>
  </si>
  <si>
    <t>Stephanie Miller</t>
  </si>
  <si>
    <t>Michael Jenkins</t>
  </si>
  <si>
    <t>David Butler</t>
  </si>
  <si>
    <t>Jennifer Shields</t>
  </si>
  <si>
    <t>Shannon Sandoval MD</t>
  </si>
  <si>
    <t>Eugene Johnson</t>
  </si>
  <si>
    <t>Kayla Garcia</t>
  </si>
  <si>
    <t>Gina Richardson</t>
  </si>
  <si>
    <t>Brianna Hart</t>
  </si>
  <si>
    <t>Lisa Downs</t>
  </si>
  <si>
    <t>Angela Marquez</t>
  </si>
  <si>
    <t>Matthew Scott</t>
  </si>
  <si>
    <t>Isaiah Nguyen</t>
  </si>
  <si>
    <t>Chelsey Mcintosh</t>
  </si>
  <si>
    <t>Melissa Bridges</t>
  </si>
  <si>
    <t>William Gill</t>
  </si>
  <si>
    <t>Christopher Miller</t>
  </si>
  <si>
    <t>Nathan Boyd</t>
  </si>
  <si>
    <t>Laura Smith</t>
  </si>
  <si>
    <t>Michael Nguyen</t>
  </si>
  <si>
    <t>Jessica Giles</t>
  </si>
  <si>
    <t>Scott Crawford</t>
  </si>
  <si>
    <t>Jeffrey Strong</t>
  </si>
  <si>
    <t>Andrew Lane</t>
  </si>
  <si>
    <t>Charles Williams</t>
  </si>
  <si>
    <t>Alison Sharp</t>
  </si>
  <si>
    <t>Brian Rodriguez</t>
  </si>
  <si>
    <t>Melvin Jarvis</t>
  </si>
  <si>
    <t>Molly Kirby</t>
  </si>
  <si>
    <t>Larry Jackson</t>
  </si>
  <si>
    <t>Craig Powell</t>
  </si>
  <si>
    <t>Terrence Campbell</t>
  </si>
  <si>
    <t>Kevin Walker</t>
  </si>
  <si>
    <t>Mark Harris</t>
  </si>
  <si>
    <t>John Crawford</t>
  </si>
  <si>
    <t>Cindy Ward</t>
  </si>
  <si>
    <t>Kimberly Jones</t>
  </si>
  <si>
    <t>Drew Garcia</t>
  </si>
  <si>
    <t>Amber Dillon</t>
  </si>
  <si>
    <t>Ryan Martinez</t>
  </si>
  <si>
    <t>John Smith</t>
  </si>
  <si>
    <t>Brenda Figueroa</t>
  </si>
  <si>
    <t>Juan Caldwell</t>
  </si>
  <si>
    <t>Robert Bishop</t>
  </si>
  <si>
    <t>Miranda Thompson</t>
  </si>
  <si>
    <t>Robert Fuller</t>
  </si>
  <si>
    <t>Lauren West</t>
  </si>
  <si>
    <t>Melanie Taylor</t>
  </si>
  <si>
    <t>Christopher Hayes</t>
  </si>
  <si>
    <t>William Johnson Jr.</t>
  </si>
  <si>
    <t>Stephen Steele</t>
  </si>
  <si>
    <t>Charles Mahoney</t>
  </si>
  <si>
    <t>Abigail Berry</t>
  </si>
  <si>
    <t>Candace Stuart</t>
  </si>
  <si>
    <t>Cory Richards</t>
  </si>
  <si>
    <t>James Stanton</t>
  </si>
  <si>
    <t>Kelsey Curtis</t>
  </si>
  <si>
    <t>Megan Burke</t>
  </si>
  <si>
    <t>John Johnson</t>
  </si>
  <si>
    <t>Stacey Steele</t>
  </si>
  <si>
    <t>Kathy Schwartz</t>
  </si>
  <si>
    <t>Adam Hart</t>
  </si>
  <si>
    <t>Emily Fox</t>
  </si>
  <si>
    <t>Kathy Hale</t>
  </si>
  <si>
    <t>Brian Kidd</t>
  </si>
  <si>
    <t>Joseph Pham</t>
  </si>
  <si>
    <t>Michelle Davis</t>
  </si>
  <si>
    <t>Tamara Miles</t>
  </si>
  <si>
    <t>Melissa Martin</t>
  </si>
  <si>
    <t>Brenda Holder</t>
  </si>
  <si>
    <t>Angela Miller</t>
  </si>
  <si>
    <t>Fernando White</t>
  </si>
  <si>
    <t>Lisa Fisher</t>
  </si>
  <si>
    <t>James Roth</t>
  </si>
  <si>
    <t>William Harrington</t>
  </si>
  <si>
    <t>Christopher Bates</t>
  </si>
  <si>
    <t>Christopher Robbins</t>
  </si>
  <si>
    <t>Daniel Stanley</t>
  </si>
  <si>
    <t>Joshua Morgan</t>
  </si>
  <si>
    <t>Dana Bradley</t>
  </si>
  <si>
    <t>Michael Dawson</t>
  </si>
  <si>
    <t>Patricia Harrison</t>
  </si>
  <si>
    <t>Michele Warren</t>
  </si>
  <si>
    <t>Alan Carpenter</t>
  </si>
  <si>
    <t>Zoe Scott</t>
  </si>
  <si>
    <t>Jeremy Estes</t>
  </si>
  <si>
    <t>Aaron Gonzalez</t>
  </si>
  <si>
    <t>Yvette Lawrence</t>
  </si>
  <si>
    <t>Steven Kim</t>
  </si>
  <si>
    <t>Laura Chase</t>
  </si>
  <si>
    <t>Elizabeth Edwards</t>
  </si>
  <si>
    <t>Pam Arnold</t>
  </si>
  <si>
    <t>John Melton</t>
  </si>
  <si>
    <t>Kathryn Anderson</t>
  </si>
  <si>
    <t>Sarah Taylor</t>
  </si>
  <si>
    <t>Curtis Pineda</t>
  </si>
  <si>
    <t>Jonathan Lee</t>
  </si>
  <si>
    <t>Jerry Le</t>
  </si>
  <si>
    <t>Robert Chang</t>
  </si>
  <si>
    <t>Shawn Ingram</t>
  </si>
  <si>
    <t>Rebecca York</t>
  </si>
  <si>
    <t>Amanda Bailey</t>
  </si>
  <si>
    <t>Angela Mcneil</t>
  </si>
  <si>
    <t>Andrea Manning</t>
  </si>
  <si>
    <t>Nicolas Jackson</t>
  </si>
  <si>
    <t>Mrs. Laura Moreno</t>
  </si>
  <si>
    <t>Christine Ward</t>
  </si>
  <si>
    <t>Antonio Malone</t>
  </si>
  <si>
    <t>Samantha Snyder</t>
  </si>
  <si>
    <t>Shannon Wright</t>
  </si>
  <si>
    <t>Samantha Mullins</t>
  </si>
  <si>
    <t>Richard Richardson</t>
  </si>
  <si>
    <t>John Huerta</t>
  </si>
  <si>
    <t>Catherine Wilson</t>
  </si>
  <si>
    <t>Christina Wilson</t>
  </si>
  <si>
    <t>Jose Hamilton</t>
  </si>
  <si>
    <t>Cynthia Smith</t>
  </si>
  <si>
    <t>Yesenia Morse</t>
  </si>
  <si>
    <t>Jeffrey Ramirez</t>
  </si>
  <si>
    <t>Isabella Diaz</t>
  </si>
  <si>
    <t>Oscar Martinez</t>
  </si>
  <si>
    <t>John Frost</t>
  </si>
  <si>
    <t>Ann Ochoa</t>
  </si>
  <si>
    <t>Jordan Cooley</t>
  </si>
  <si>
    <t>Jessica Williamson</t>
  </si>
  <si>
    <t>Christopher Jones</t>
  </si>
  <si>
    <t>Michael Hunt</t>
  </si>
  <si>
    <t>Emma Ryan</t>
  </si>
  <si>
    <t>Regina Morgan</t>
  </si>
  <si>
    <t>Tiffany Harris</t>
  </si>
  <si>
    <t>Brian Flores</t>
  </si>
  <si>
    <t>Caleb Washington</t>
  </si>
  <si>
    <t>Janice Wilkinson</t>
  </si>
  <si>
    <t>Mark Mccoy MD</t>
  </si>
  <si>
    <t>Emily Guzman</t>
  </si>
  <si>
    <t>Scott Wise</t>
  </si>
  <si>
    <t>Kenneth Mills</t>
  </si>
  <si>
    <t>Nancy Ford</t>
  </si>
  <si>
    <t>Kristen Smith</t>
  </si>
  <si>
    <t>Kristi Thomas</t>
  </si>
  <si>
    <t>Anthony Alvarado</t>
  </si>
  <si>
    <t>Alexis Robbins</t>
  </si>
  <si>
    <t>Angela Beasley</t>
  </si>
  <si>
    <t>Leslie Cooley</t>
  </si>
  <si>
    <t>Tina Sexton</t>
  </si>
  <si>
    <t>James Phillips</t>
  </si>
  <si>
    <t>Amy Jones</t>
  </si>
  <si>
    <t>Wendy Moore</t>
  </si>
  <si>
    <t>Emily Brown</t>
  </si>
  <si>
    <t>Todd Maynard</t>
  </si>
  <si>
    <t>Kathy Mann</t>
  </si>
  <si>
    <t>Pamela Perry</t>
  </si>
  <si>
    <t>Catherine Kelly</t>
  </si>
  <si>
    <t>Scott Mccarthy</t>
  </si>
  <si>
    <t>Julie Gardner</t>
  </si>
  <si>
    <t>Mary Bush</t>
  </si>
  <si>
    <t>Jeremy Griffin</t>
  </si>
  <si>
    <t>Sean Hansen</t>
  </si>
  <si>
    <t>Jerry Simpson DVM</t>
  </si>
  <si>
    <t>Emily Garcia</t>
  </si>
  <si>
    <t>Jonathan Baker</t>
  </si>
  <si>
    <t>Hannah Holland</t>
  </si>
  <si>
    <t>Lisa Frye</t>
  </si>
  <si>
    <t>Sarah Wilcox</t>
  </si>
  <si>
    <t>Jennifer Gonzalez</t>
  </si>
  <si>
    <t>Leroy Valentine</t>
  </si>
  <si>
    <t>Rachel Robles</t>
  </si>
  <si>
    <t>Alison Thompson</t>
  </si>
  <si>
    <t>Lisa Wells</t>
  </si>
  <si>
    <t>Andres Morgan</t>
  </si>
  <si>
    <t>Jeremy Hughes</t>
  </si>
  <si>
    <t>Alicia Cook</t>
  </si>
  <si>
    <t>Charles Johnson</t>
  </si>
  <si>
    <t>Tanner Graves</t>
  </si>
  <si>
    <t>Andrea Bruce</t>
  </si>
  <si>
    <t>Gary Cox</t>
  </si>
  <si>
    <t>Billy Bradley</t>
  </si>
  <si>
    <t>Mary Barajas</t>
  </si>
  <si>
    <t>Sandra Murphy</t>
  </si>
  <si>
    <t>Mrs. Jennifer Johnson</t>
  </si>
  <si>
    <t>Regina Mckinney</t>
  </si>
  <si>
    <t>Christine Gomez</t>
  </si>
  <si>
    <t>Ruben Villa</t>
  </si>
  <si>
    <t>Thomas Wilson</t>
  </si>
  <si>
    <t>Vicki Harrington</t>
  </si>
  <si>
    <t>Kevin Powell</t>
  </si>
  <si>
    <t>Melissa Bryan</t>
  </si>
  <si>
    <t>James Harris</t>
  </si>
  <si>
    <t>Howard Reilly</t>
  </si>
  <si>
    <t>Natasha Griffin</t>
  </si>
  <si>
    <t>Laura Benjamin</t>
  </si>
  <si>
    <t>William Neal</t>
  </si>
  <si>
    <t>Stephanie Coleman</t>
  </si>
  <si>
    <t>Alexandra Smith</t>
  </si>
  <si>
    <t>Tiffany Rivera</t>
  </si>
  <si>
    <t>Zachary Wade</t>
  </si>
  <si>
    <t>Taylor Baker</t>
  </si>
  <si>
    <t>Alexandria Ho</t>
  </si>
  <si>
    <t>Cathy Cantrell</t>
  </si>
  <si>
    <t>Zachary Logan</t>
  </si>
  <si>
    <t>Robert Jones</t>
  </si>
  <si>
    <t>Michelle Whitney</t>
  </si>
  <si>
    <t>Angel Flores</t>
  </si>
  <si>
    <t>Michelle Parker</t>
  </si>
  <si>
    <t>Jeffrey Bates</t>
  </si>
  <si>
    <t>Ronald Tran</t>
  </si>
  <si>
    <t>Debra Colon</t>
  </si>
  <si>
    <t>John Fernandez</t>
  </si>
  <si>
    <t>Amanda Bell</t>
  </si>
  <si>
    <t>Christopher Luna</t>
  </si>
  <si>
    <t>Kristine Evans</t>
  </si>
  <si>
    <t>James Cooper</t>
  </si>
  <si>
    <t>John Dunlap</t>
  </si>
  <si>
    <t>Robin Morgan</t>
  </si>
  <si>
    <t>Thomas Nelson</t>
  </si>
  <si>
    <t>Sue Jones</t>
  </si>
  <si>
    <t>Emily Woods</t>
  </si>
  <si>
    <t>Sean Johnson</t>
  </si>
  <si>
    <t>Jennifer Rose</t>
  </si>
  <si>
    <t>Mark Green</t>
  </si>
  <si>
    <t>William Dillon</t>
  </si>
  <si>
    <t>Kristin Lyons</t>
  </si>
  <si>
    <t>Chad Webb</t>
  </si>
  <si>
    <t>Joel Harrison</t>
  </si>
  <si>
    <t>Jason Miles</t>
  </si>
  <si>
    <t>Andrew Anderson</t>
  </si>
  <si>
    <t>Brandy Wright</t>
  </si>
  <si>
    <t>Steven Carpenter</t>
  </si>
  <si>
    <t>Jordan Morris</t>
  </si>
  <si>
    <t>Judith Wilson</t>
  </si>
  <si>
    <t>Ms. Brenda Miller</t>
  </si>
  <si>
    <t>Jessica Taylor</t>
  </si>
  <si>
    <t>William Davis</t>
  </si>
  <si>
    <t>Elizabeth Pope</t>
  </si>
  <si>
    <t>Javier Kelley</t>
  </si>
  <si>
    <t>Rebecca Miller</t>
  </si>
  <si>
    <t>Catherine Bowman</t>
  </si>
  <si>
    <t>Julie Hardin</t>
  </si>
  <si>
    <t>Jeanette Ross</t>
  </si>
  <si>
    <t>Chris Newton</t>
  </si>
  <si>
    <t>Mary Jones</t>
  </si>
  <si>
    <t>Jamie Huffman</t>
  </si>
  <si>
    <t>Thomas Sherman</t>
  </si>
  <si>
    <t>Gina Rice</t>
  </si>
  <si>
    <t>Leslie Smith</t>
  </si>
  <si>
    <t>Shannon Mcgrath</t>
  </si>
  <si>
    <t>Anna Norman</t>
  </si>
  <si>
    <t>Alison Berry</t>
  </si>
  <si>
    <t>Gary Martin</t>
  </si>
  <si>
    <t>Mary Ramirez</t>
  </si>
  <si>
    <t>Michael Warner</t>
  </si>
  <si>
    <t>Rhonda Brown</t>
  </si>
  <si>
    <t>John Newman</t>
  </si>
  <si>
    <t>Mrs. Jessica Gonzalez</t>
  </si>
  <si>
    <t>Beth Smith</t>
  </si>
  <si>
    <t>Benjamin Fernandez</t>
  </si>
  <si>
    <t>Brandon Flores</t>
  </si>
  <si>
    <t>Melanie Rivers</t>
  </si>
  <si>
    <t>Dr. Christina Nunez</t>
  </si>
  <si>
    <t>Shawn Hampton</t>
  </si>
  <si>
    <t>Nathan Christensen</t>
  </si>
  <si>
    <t>Tara King</t>
  </si>
  <si>
    <t>Veronica Washington</t>
  </si>
  <si>
    <t>Kerri Williams DDS</t>
  </si>
  <si>
    <t>Benjamin White</t>
  </si>
  <si>
    <t>Joseph Hughes</t>
  </si>
  <si>
    <t>Amy Andrews</t>
  </si>
  <si>
    <t>Misty Mitchell</t>
  </si>
  <si>
    <t>Benjamin Flores</t>
  </si>
  <si>
    <t>Laurie Swanson</t>
  </si>
  <si>
    <t>Don Anderson</t>
  </si>
  <si>
    <t>Alexander Mitchell</t>
  </si>
  <si>
    <t>Derrick Chavez</t>
  </si>
  <si>
    <t>Beth Miller</t>
  </si>
  <si>
    <t>Dawn Roberts</t>
  </si>
  <si>
    <t>Kristi Walker</t>
  </si>
  <si>
    <t>Laura Wolfe</t>
  </si>
  <si>
    <t>Samuel Scott</t>
  </si>
  <si>
    <t>Brenda Parker</t>
  </si>
  <si>
    <t>Deborah Williams</t>
  </si>
  <si>
    <t>Mr. Brandon Burch</t>
  </si>
  <si>
    <t>Spencer Silva</t>
  </si>
  <si>
    <t>Terry Chase</t>
  </si>
  <si>
    <t>Michelle Key</t>
  </si>
  <si>
    <t>Melissa Hatfield DDS</t>
  </si>
  <si>
    <t>Jose Miranda</t>
  </si>
  <si>
    <t>Sarah Harris</t>
  </si>
  <si>
    <t>Veronica Sloan</t>
  </si>
  <si>
    <t>James Richardson</t>
  </si>
  <si>
    <t>Christine Khan</t>
  </si>
  <si>
    <t>Grace Adams</t>
  </si>
  <si>
    <t>Victoria Clark</t>
  </si>
  <si>
    <t>Matthew Rodriguez</t>
  </si>
  <si>
    <t>Michelle Miller</t>
  </si>
  <si>
    <t>Breanna Edwards</t>
  </si>
  <si>
    <t>Scott Marshall</t>
  </si>
  <si>
    <t>Dana Perez</t>
  </si>
  <si>
    <t>Wendy Howard</t>
  </si>
  <si>
    <t>Jason Cunningham</t>
  </si>
  <si>
    <t>Joshua Perkins</t>
  </si>
  <si>
    <t>Rachel Novak</t>
  </si>
  <si>
    <t>Brandon Martin</t>
  </si>
  <si>
    <t>Victoria Floyd</t>
  </si>
  <si>
    <t>Katherine Knox MD</t>
  </si>
  <si>
    <t>Joseph Mcdonald</t>
  </si>
  <si>
    <t>Ernest Brooks</t>
  </si>
  <si>
    <t>Joe Hoover</t>
  </si>
  <si>
    <t>Christopher Thompson</t>
  </si>
  <si>
    <t>Stacy Davis</t>
  </si>
  <si>
    <t>Tracey Brown</t>
  </si>
  <si>
    <t>Ethan Arroyo Jr.</t>
  </si>
  <si>
    <t>Peggy Solis DVM</t>
  </si>
  <si>
    <t>Alexandra Martinez</t>
  </si>
  <si>
    <t>Herbert Rose</t>
  </si>
  <si>
    <t>Jennifer Williams</t>
  </si>
  <si>
    <t>Tara Gonzalez</t>
  </si>
  <si>
    <t>Richard Anderson</t>
  </si>
  <si>
    <t>Maria Mercado MD</t>
  </si>
  <si>
    <t>Pamela Ellison</t>
  </si>
  <si>
    <t>Dylan Villa</t>
  </si>
  <si>
    <t>Rebecca Henderson</t>
  </si>
  <si>
    <t>Christian Arias</t>
  </si>
  <si>
    <t>Matthew Savage</t>
  </si>
  <si>
    <t>Christopher Bell</t>
  </si>
  <si>
    <t>Rachel Baird</t>
  </si>
  <si>
    <t>Catherine Miller</t>
  </si>
  <si>
    <t>John Bailey</t>
  </si>
  <si>
    <t>David Brown</t>
  </si>
  <si>
    <t>Heather Whitney</t>
  </si>
  <si>
    <t>Amanda Shepard</t>
  </si>
  <si>
    <t>Todd Harper</t>
  </si>
  <si>
    <t>Terrence Clark</t>
  </si>
  <si>
    <t>Timothy Miller</t>
  </si>
  <si>
    <t>Douglas Jackson</t>
  </si>
  <si>
    <t>Mark Norton</t>
  </si>
  <si>
    <t>Brandon Jones</t>
  </si>
  <si>
    <t>Lonnie Coleman Jr.</t>
  </si>
  <si>
    <t>Thomas White</t>
  </si>
  <si>
    <t>Rhonda Murphy</t>
  </si>
  <si>
    <t>Ashley Singleton</t>
  </si>
  <si>
    <t>Elizabeth Baker</t>
  </si>
  <si>
    <t>Eduardo Robinson</t>
  </si>
  <si>
    <t>Erin Clark</t>
  </si>
  <si>
    <t>Brian Juarez</t>
  </si>
  <si>
    <t>Tiffany Butler</t>
  </si>
  <si>
    <t>Nicole Pratt</t>
  </si>
  <si>
    <t>Michelle Mcclure</t>
  </si>
  <si>
    <t>Colton Hernandez</t>
  </si>
  <si>
    <t>Jesse French</t>
  </si>
  <si>
    <t>Megan Tran</t>
  </si>
  <si>
    <t>Katelyn Maynard</t>
  </si>
  <si>
    <t>Michelle Gordon</t>
  </si>
  <si>
    <t>Barbara Wang</t>
  </si>
  <si>
    <t>Kendra Knox</t>
  </si>
  <si>
    <t>Ralph Hill</t>
  </si>
  <si>
    <t>Michael Chapman</t>
  </si>
  <si>
    <t>Christina Burnett</t>
  </si>
  <si>
    <t>Bradley Scott</t>
  </si>
  <si>
    <t>Emily Bailey</t>
  </si>
  <si>
    <t>Dennis Miller</t>
  </si>
  <si>
    <t>Samuel Torres</t>
  </si>
  <si>
    <t>Kevin Brown</t>
  </si>
  <si>
    <t>Sandra Rollins</t>
  </si>
  <si>
    <t>Jeffrey Cook</t>
  </si>
  <si>
    <t>Sandra Holmes</t>
  </si>
  <si>
    <t>Jamie Mejia</t>
  </si>
  <si>
    <t>Rebecca Nelson</t>
  </si>
  <si>
    <t>Joyce Stafford</t>
  </si>
  <si>
    <t>Eric Garcia</t>
  </si>
  <si>
    <t>Misty Ballard</t>
  </si>
  <si>
    <t>Rebecca Matthews</t>
  </si>
  <si>
    <t>Lindsay Tran</t>
  </si>
  <si>
    <t>Christopher Riley</t>
  </si>
  <si>
    <t>Ronnie Nguyen</t>
  </si>
  <si>
    <t>Mercedes Chase</t>
  </si>
  <si>
    <t>Heather Glenn</t>
  </si>
  <si>
    <t>Lisa Wallace</t>
  </si>
  <si>
    <t>Barbara Fuller</t>
  </si>
  <si>
    <t>Christopher Johnson</t>
  </si>
  <si>
    <t>Hector Holland</t>
  </si>
  <si>
    <t>Krystal Avila</t>
  </si>
  <si>
    <t>Tracy Rodriguez</t>
  </si>
  <si>
    <t>Diana Galvan</t>
  </si>
  <si>
    <t>bcruz@yahoo.com</t>
  </si>
  <si>
    <t>jessicahuber@ward.com</t>
  </si>
  <si>
    <t>sarah17@flores.com</t>
  </si>
  <si>
    <t>pnelson@brown-williams.biz</t>
  </si>
  <si>
    <t>andrewyang@hudson.org</t>
  </si>
  <si>
    <t>dhughes@yahoo.com</t>
  </si>
  <si>
    <t>bookerjennifer@gmail.com</t>
  </si>
  <si>
    <t>mschneider@mcguire.net</t>
  </si>
  <si>
    <t>marilyn68@mcdonald.com</t>
  </si>
  <si>
    <t>samueljones@hotmail.com</t>
  </si>
  <si>
    <t>lmunoz@hotmail.com</t>
  </si>
  <si>
    <t>msparks@hotmail.com</t>
  </si>
  <si>
    <t>johngarcia@meyer.biz</t>
  </si>
  <si>
    <t>jamesjohnson@lewis-brooks.biz</t>
  </si>
  <si>
    <t>sanchezcharlene@hotmail.com</t>
  </si>
  <si>
    <t>vaughangabriel@zhang.com</t>
  </si>
  <si>
    <t>davenportjoanna@yahoo.com</t>
  </si>
  <si>
    <t>morgan53@harrison.com</t>
  </si>
  <si>
    <t>millerlisa@olson.net</t>
  </si>
  <si>
    <t>qwashington@jones.com</t>
  </si>
  <si>
    <t>adamwilliams@hotmail.com</t>
  </si>
  <si>
    <t>gregory31@adkins.com</t>
  </si>
  <si>
    <t>fwagner@hotmail.com</t>
  </si>
  <si>
    <t>erussell@yahoo.com</t>
  </si>
  <si>
    <t>vwalsh@vaughn.org</t>
  </si>
  <si>
    <t>william94@simmons.com</t>
  </si>
  <si>
    <t>cassandra85@russell.info</t>
  </si>
  <si>
    <t>emilydelgado@yahoo.com</t>
  </si>
  <si>
    <t>bhenry@gmail.com</t>
  </si>
  <si>
    <t>joseph40@gmail.com</t>
  </si>
  <si>
    <t>garyritter@yahoo.com</t>
  </si>
  <si>
    <t>kaitlin81@schroeder-silva.com</t>
  </si>
  <si>
    <t>dmarshall@stewart-ramos.info</t>
  </si>
  <si>
    <t>elizabeth52@sanders.info</t>
  </si>
  <si>
    <t>audrey91@diaz.biz</t>
  </si>
  <si>
    <t>moralesmegan@carter.com</t>
  </si>
  <si>
    <t>jcole@baker.com</t>
  </si>
  <si>
    <t>tkennedy@yahoo.com</t>
  </si>
  <si>
    <t>sonyagray@ortiz-galvan.com</t>
  </si>
  <si>
    <t>gturner@yahoo.com</t>
  </si>
  <si>
    <t>brownkevin@gmail.com</t>
  </si>
  <si>
    <t>curtisfisher@yahoo.com</t>
  </si>
  <si>
    <t>mduran@hotmail.com</t>
  </si>
  <si>
    <t>rstrickland@mitchell.com</t>
  </si>
  <si>
    <t>tony34@yahoo.com</t>
  </si>
  <si>
    <t>daustin@johnson.com</t>
  </si>
  <si>
    <t>brownlaura@gmail.com</t>
  </si>
  <si>
    <t>briana98@gmail.com</t>
  </si>
  <si>
    <t>lsutton@sparks.com</t>
  </si>
  <si>
    <t>cameronfranklin@yahoo.com</t>
  </si>
  <si>
    <t>peggybuck@simpson-livingston.com</t>
  </si>
  <si>
    <t>jessicaberry@gmail.com</t>
  </si>
  <si>
    <t>bryanbeltran@winters.biz</t>
  </si>
  <si>
    <t>vangdiana@mcpherson-calhoun.net</t>
  </si>
  <si>
    <t>hollandbrandon@santos-richardson.info</t>
  </si>
  <si>
    <t>wilsondennis@hammond.biz</t>
  </si>
  <si>
    <t>lmooney@hotmail.com</t>
  </si>
  <si>
    <t>gmendoza@yahoo.com</t>
  </si>
  <si>
    <t>maryryan@hughes.com</t>
  </si>
  <si>
    <t>andrewmcguire@yahoo.com</t>
  </si>
  <si>
    <t>lisa70@hotmail.com</t>
  </si>
  <si>
    <t>lauriemckinney@hawkins.com</t>
  </si>
  <si>
    <t>restes@davidson.com</t>
  </si>
  <si>
    <t>stephaniesantos@hotmail.com</t>
  </si>
  <si>
    <t>hallnicholas@stewart-collins.net</t>
  </si>
  <si>
    <t>parsonsrachel@hotmail.com</t>
  </si>
  <si>
    <t>jmarshall@gmail.com</t>
  </si>
  <si>
    <t>fritzpatty@ferrell.com</t>
  </si>
  <si>
    <t>raven40@brewer-sullivan.info</t>
  </si>
  <si>
    <t>james32@sullivan.com</t>
  </si>
  <si>
    <t>potteremily@jones-martin.com</t>
  </si>
  <si>
    <t>eflores@hotmail.com</t>
  </si>
  <si>
    <t>turneralexander@gmail.com</t>
  </si>
  <si>
    <t>caitlyn70@torres.biz</t>
  </si>
  <si>
    <t>douglaspadilla@phelps.biz</t>
  </si>
  <si>
    <t>mackandrew@rodriguez-payne.com</t>
  </si>
  <si>
    <t>aking@ortiz.org</t>
  </si>
  <si>
    <t>landerson@taylor.com</t>
  </si>
  <si>
    <t>montgomeryalicia@yahoo.com</t>
  </si>
  <si>
    <t>allenneal@hotmail.com</t>
  </si>
  <si>
    <t>joseph05@campbell.com</t>
  </si>
  <si>
    <t>christine95@yahoo.com</t>
  </si>
  <si>
    <t>browningveronica@walker.com</t>
  </si>
  <si>
    <t>mcmahondavid@gmail.com</t>
  </si>
  <si>
    <t>chad54@woods.net</t>
  </si>
  <si>
    <t>ohill@parker-ballard.org</t>
  </si>
  <si>
    <t>droach@gmail.com</t>
  </si>
  <si>
    <t>william74@baker-martin.com</t>
  </si>
  <si>
    <t>sabrina12@gmail.com</t>
  </si>
  <si>
    <t>blevinsmichael@gmail.com</t>
  </si>
  <si>
    <t>roystephanie@yahoo.com</t>
  </si>
  <si>
    <t>carterstephanie@hotmail.com</t>
  </si>
  <si>
    <t>matthewjackson@gmail.com</t>
  </si>
  <si>
    <t>kcampbell@yahoo.com</t>
  </si>
  <si>
    <t>lisamiller@rice.info</t>
  </si>
  <si>
    <t>moorelisa@robinson.com</t>
  </si>
  <si>
    <t>phaney@hotmail.com</t>
  </si>
  <si>
    <t>melissajohnson@baker.com</t>
  </si>
  <si>
    <t>tjohnson@yahoo.com</t>
  </si>
  <si>
    <t>caleb97@hotmail.com</t>
  </si>
  <si>
    <t>mrichardson@gmail.com</t>
  </si>
  <si>
    <t>pettyeugene@knight.net</t>
  </si>
  <si>
    <t>martinwest@ruiz-williams.com</t>
  </si>
  <si>
    <t>williemckinney@lee.com</t>
  </si>
  <si>
    <t>wongalexis@gmail.com</t>
  </si>
  <si>
    <t>traceygarza@sutton-crawford.com</t>
  </si>
  <si>
    <t>pamelahebert@ramsey.com</t>
  </si>
  <si>
    <t>woodslinda@robinson.com</t>
  </si>
  <si>
    <t>zscott@gmail.com</t>
  </si>
  <si>
    <t>christopherandrews@waters.com</t>
  </si>
  <si>
    <t>briangregory@yahoo.com</t>
  </si>
  <si>
    <t>andrew40@weber.com</t>
  </si>
  <si>
    <t>williamslarry@hotmail.com</t>
  </si>
  <si>
    <t>andrewsashley@gmail.com</t>
  </si>
  <si>
    <t>amandacohen@hotmail.com</t>
  </si>
  <si>
    <t>samuel02@yahoo.com</t>
  </si>
  <si>
    <t>ambermendoza@santiago.com</t>
  </si>
  <si>
    <t>wsmith@morse-young.org</t>
  </si>
  <si>
    <t>erinmurphy@hotmail.com</t>
  </si>
  <si>
    <t>daniel43@martin.com</t>
  </si>
  <si>
    <t>matthew51@porter.biz</t>
  </si>
  <si>
    <t>pattondavid@lambert.com</t>
  </si>
  <si>
    <t>michaelgarcia@martin-mendoza.org</t>
  </si>
  <si>
    <t>kristinajackson@yahoo.com</t>
  </si>
  <si>
    <t>ngonzalez@gmail.com</t>
  </si>
  <si>
    <t>priscillamccullough@russell.net</t>
  </si>
  <si>
    <t>andrewgray@hotmail.com</t>
  </si>
  <si>
    <t>robert28@gmail.com</t>
  </si>
  <si>
    <t>rmorris@morgan-callahan.com</t>
  </si>
  <si>
    <t>hicksmadeline@simpson.com</t>
  </si>
  <si>
    <t>qguerrero@carter-bruce.com</t>
  </si>
  <si>
    <t>ymartin@gmail.com</t>
  </si>
  <si>
    <t>ian52@hotmail.com</t>
  </si>
  <si>
    <t>ujohnson@coleman.info</t>
  </si>
  <si>
    <t>debbiemoreno@brown.com</t>
  </si>
  <si>
    <t>hamiltoncharles@brock-young.com</t>
  </si>
  <si>
    <t>marcusgeorge@rios-glenn.com</t>
  </si>
  <si>
    <t>david94@murray.com</t>
  </si>
  <si>
    <t>ortizmadeline@lee.com</t>
  </si>
  <si>
    <t>lford@hotmail.com</t>
  </si>
  <si>
    <t>ryanmccarthy@hotmail.com</t>
  </si>
  <si>
    <t>vanessacarter@williams.com</t>
  </si>
  <si>
    <t>jason89@yahoo.com</t>
  </si>
  <si>
    <t>emily19@hotmail.com</t>
  </si>
  <si>
    <t>douglas94@hotmail.com</t>
  </si>
  <si>
    <t>twright@yahoo.com</t>
  </si>
  <si>
    <t>paul12@lara.biz</t>
  </si>
  <si>
    <t>imoon@yahoo.com</t>
  </si>
  <si>
    <t>jessica43@yahoo.com</t>
  </si>
  <si>
    <t>elizabethgreer@rogers.com</t>
  </si>
  <si>
    <t>thompsonchristopher@terry.net</t>
  </si>
  <si>
    <t>melissa71@barker-henson.com</t>
  </si>
  <si>
    <t>kurtpatterson@gmail.com</t>
  </si>
  <si>
    <t>kelly60@gmail.com</t>
  </si>
  <si>
    <t>albert04@hotmail.com</t>
  </si>
  <si>
    <t>ymckinney@gonzales.com</t>
  </si>
  <si>
    <t>terrimurphy@day.com</t>
  </si>
  <si>
    <t>catherine95@yahoo.com</t>
  </si>
  <si>
    <t>danderson@gmail.com</t>
  </si>
  <si>
    <t>karen92@yahoo.com</t>
  </si>
  <si>
    <t>edward37@gmail.com</t>
  </si>
  <si>
    <t>jefferygarcia@gmail.com</t>
  </si>
  <si>
    <t>wandahall@hotmail.com</t>
  </si>
  <si>
    <t>juan99@yahoo.com</t>
  </si>
  <si>
    <t>youngtroy@yahoo.com</t>
  </si>
  <si>
    <t>jeanette59@yahoo.com</t>
  </si>
  <si>
    <t>sandrathompson@hotmail.com</t>
  </si>
  <si>
    <t>michael57@williams-mullins.biz</t>
  </si>
  <si>
    <t>alexagomez@bell-turner.net</t>
  </si>
  <si>
    <t>smithsandra@gmail.com</t>
  </si>
  <si>
    <t>joneskaren@gmail.com</t>
  </si>
  <si>
    <t>grantmary@gmail.com</t>
  </si>
  <si>
    <t>frankellis@gmail.com</t>
  </si>
  <si>
    <t>cynthiapayne@hotmail.com</t>
  </si>
  <si>
    <t>harrisontoni@powell.com</t>
  </si>
  <si>
    <t>pnguyen@yahoo.com</t>
  </si>
  <si>
    <t>vegajared@archer.com</t>
  </si>
  <si>
    <t>kimberly01@yahoo.com</t>
  </si>
  <si>
    <t>carrie45@yahoo.com</t>
  </si>
  <si>
    <t>aaron30@payne-jimenez.com</t>
  </si>
  <si>
    <t>blankenshipcarl@yahoo.com</t>
  </si>
  <si>
    <t>donaldgarcia@gmail.com</t>
  </si>
  <si>
    <t>loricraig@smith.org</t>
  </si>
  <si>
    <t>morenomichael@rodriguez-gonzales.com</t>
  </si>
  <si>
    <t>john34@jackson.com</t>
  </si>
  <si>
    <t>llopez@smith.com</t>
  </si>
  <si>
    <t>brandon83@wilson-luna.info</t>
  </si>
  <si>
    <t>skline@hotmail.com</t>
  </si>
  <si>
    <t>josephlynch@cox-hardy.org</t>
  </si>
  <si>
    <t>thomasrobin@thompson.com</t>
  </si>
  <si>
    <t>cory68@blackburn.com</t>
  </si>
  <si>
    <t>nicolesmith@jackson-morrison.com</t>
  </si>
  <si>
    <t>kathyturner@hotmail.com</t>
  </si>
  <si>
    <t>abrewer@berg-miller.net</t>
  </si>
  <si>
    <t>emilypowers@lopez-thompson.com</t>
  </si>
  <si>
    <t>jeffrey30@hotmail.com</t>
  </si>
  <si>
    <t>qhayes@yahoo.com</t>
  </si>
  <si>
    <t>jenniferwilliams@hotmail.com</t>
  </si>
  <si>
    <t>wpeterson@berry-martinez.com</t>
  </si>
  <si>
    <t>heidiburns@hunter.com</t>
  </si>
  <si>
    <t>wcastillo@yahoo.com</t>
  </si>
  <si>
    <t>james21@lyons.com</t>
  </si>
  <si>
    <t>kathymorse@mccoy-fritz.info</t>
  </si>
  <si>
    <t>trosales@gmail.com</t>
  </si>
  <si>
    <t>ricardo60@stevens.info</t>
  </si>
  <si>
    <t>jean87@yahoo.com</t>
  </si>
  <si>
    <t>dpearson@bell-peck.com</t>
  </si>
  <si>
    <t>zachary33@davenport.net</t>
  </si>
  <si>
    <t>sandersrobert@hotmail.com</t>
  </si>
  <si>
    <t>justin81@bond.com</t>
  </si>
  <si>
    <t>farleysergio@brown.org</t>
  </si>
  <si>
    <t>johnny19@taylor.com</t>
  </si>
  <si>
    <t>grice@hotmail.com</t>
  </si>
  <si>
    <t>timothyclark@johnson-barker.org</t>
  </si>
  <si>
    <t>cgarcia@yahoo.com</t>
  </si>
  <si>
    <t>zbrooks@parker-mitchell.com</t>
  </si>
  <si>
    <t>conleybrittney@holden-thompson.net</t>
  </si>
  <si>
    <t>hendersonmichelle@hotmail.com</t>
  </si>
  <si>
    <t>hlewis@johnson.org</t>
  </si>
  <si>
    <t>mary44@barton.com</t>
  </si>
  <si>
    <t>perkinsmatthew@cruz.com</t>
  </si>
  <si>
    <t>andrewortega@patterson-thompson.biz</t>
  </si>
  <si>
    <t>amiller@yahoo.com</t>
  </si>
  <si>
    <t>heatherpope@hotmail.com</t>
  </si>
  <si>
    <t>brownsharon@gmail.com</t>
  </si>
  <si>
    <t>jacob18@rogers-reyes.com</t>
  </si>
  <si>
    <t>ashleycarson@yahoo.com</t>
  </si>
  <si>
    <t>qgreen@dorsey.com</t>
  </si>
  <si>
    <t>gmason@yahoo.com</t>
  </si>
  <si>
    <t>emurray@gmail.com</t>
  </si>
  <si>
    <t>xlowery@yahoo.com</t>
  </si>
  <si>
    <t>millsdonald@yahoo.com</t>
  </si>
  <si>
    <t>zachary61@ramirez.com</t>
  </si>
  <si>
    <t>bethanyhawkins@hotmail.com</t>
  </si>
  <si>
    <t>pamela75@ewing.com</t>
  </si>
  <si>
    <t>collinsrebecca@gmail.com</t>
  </si>
  <si>
    <t>jclay@dawson-barnett.com</t>
  </si>
  <si>
    <t>kimberlyfrench@zimmerman-smith.com</t>
  </si>
  <si>
    <t>amyfrench@yahoo.com</t>
  </si>
  <si>
    <t>hollyschneider@yahoo.com</t>
  </si>
  <si>
    <t>wjackson@yahoo.com</t>
  </si>
  <si>
    <t>grimesrobin@jackson.com</t>
  </si>
  <si>
    <t>tevans@petersen.org</t>
  </si>
  <si>
    <t>ldiaz@gmail.com</t>
  </si>
  <si>
    <t>christopherrobbins@yahoo.com</t>
  </si>
  <si>
    <t>qclayton@hotmail.com</t>
  </si>
  <si>
    <t>tylerbenson@gmail.com</t>
  </si>
  <si>
    <t>kelly88@gmail.com</t>
  </si>
  <si>
    <t>sierrasmith@taylor-fitzgerald.com</t>
  </si>
  <si>
    <t>nicholas38@martinez-randall.com</t>
  </si>
  <si>
    <t>whiteelizabeth@yahoo.com</t>
  </si>
  <si>
    <t>laurienorman@hotmail.com</t>
  </si>
  <si>
    <t>johnpearson@deleon.net</t>
  </si>
  <si>
    <t>hhaas@gmail.com</t>
  </si>
  <si>
    <t>john46@newman.biz</t>
  </si>
  <si>
    <t>dlopez@gmail.com</t>
  </si>
  <si>
    <t>brenda56@dunn.net</t>
  </si>
  <si>
    <t>lauriedelacruz@gmail.com</t>
  </si>
  <si>
    <t>rguerrero@gmail.com</t>
  </si>
  <si>
    <t>michaelwilson@schroeder.com</t>
  </si>
  <si>
    <t>nicoleortiz@gmail.com</t>
  </si>
  <si>
    <t>daniellecosta@hotmail.com</t>
  </si>
  <si>
    <t>cohenchristina@cox-martin.biz</t>
  </si>
  <si>
    <t>marc06@george-hernandez.com</t>
  </si>
  <si>
    <t>nunezkevin@henry.info</t>
  </si>
  <si>
    <t>acastillo@yahoo.com</t>
  </si>
  <si>
    <t>amandawelch@hotmail.com</t>
  </si>
  <si>
    <t>ballardbrandon@gmail.com</t>
  </si>
  <si>
    <t>fgray@dennis.com</t>
  </si>
  <si>
    <t>rmoon@hotmail.com</t>
  </si>
  <si>
    <t>rebecca40@woods-craig.com</t>
  </si>
  <si>
    <t>chentamara@schultz-fox.biz</t>
  </si>
  <si>
    <t>elizabeth39@hotmail.com</t>
  </si>
  <si>
    <t>sgibbs@adams.info</t>
  </si>
  <si>
    <t>hodgesjesus@moore-frank.com</t>
  </si>
  <si>
    <t>kellyandrea@bond.com</t>
  </si>
  <si>
    <t>cmartinez@hotmail.com</t>
  </si>
  <si>
    <t>xcampbell@gmail.com</t>
  </si>
  <si>
    <t>suzanne13@yahoo.com</t>
  </si>
  <si>
    <t>bakerlauren@gmail.com</t>
  </si>
  <si>
    <t>melissamartinez@kane-butler.com</t>
  </si>
  <si>
    <t>kerry09@flynn.biz</t>
  </si>
  <si>
    <t>mcbridemark@davis-stephens.com</t>
  </si>
  <si>
    <t>gabriel33@brown.com</t>
  </si>
  <si>
    <t>kristinachase@hotmail.com</t>
  </si>
  <si>
    <t>browndawn@gmail.com</t>
  </si>
  <si>
    <t>kennethwallace@cook.com</t>
  </si>
  <si>
    <t>ambermiller@walker.com</t>
  </si>
  <si>
    <t>kathryngrant@hotmail.com</t>
  </si>
  <si>
    <t>brandtkevin@yahoo.com</t>
  </si>
  <si>
    <t>lawrencejason@frey-wilson.com</t>
  </si>
  <si>
    <t>webbsean@gmail.com</t>
  </si>
  <si>
    <t>xrodriguez@hotmail.com</t>
  </si>
  <si>
    <t>renee47@smith-parks.com</t>
  </si>
  <si>
    <t>emily99@bradford.com</t>
  </si>
  <si>
    <t>youngstephen@yahoo.com</t>
  </si>
  <si>
    <t>oroman@yahoo.com</t>
  </si>
  <si>
    <t>nglenn@yahoo.com</t>
  </si>
  <si>
    <t>murraylogan@hotmail.com</t>
  </si>
  <si>
    <t>brendasanders@miller-porter.com</t>
  </si>
  <si>
    <t>vangmark@hotmail.com</t>
  </si>
  <si>
    <t>keith15@gmail.com</t>
  </si>
  <si>
    <t>gabriela39@hotmail.com</t>
  </si>
  <si>
    <t>kellyedward@ramos-wade.com</t>
  </si>
  <si>
    <t>dennistimothy@yahoo.com</t>
  </si>
  <si>
    <t>kevin12@smith-adams.org</t>
  </si>
  <si>
    <t>pneal@hotmail.com</t>
  </si>
  <si>
    <t>charlesanderson@yahoo.com</t>
  </si>
  <si>
    <t>hwatson@hayes-moore.com</t>
  </si>
  <si>
    <t>bethany12@moore.com</t>
  </si>
  <si>
    <t>tjohnson@hotmail.com</t>
  </si>
  <si>
    <t>sjohnston@gmail.com</t>
  </si>
  <si>
    <t>matthew45@yahoo.com</t>
  </si>
  <si>
    <t>josephpatton@yahoo.com</t>
  </si>
  <si>
    <t>amanda78@gmail.com</t>
  </si>
  <si>
    <t>fischerjaime@gmail.com</t>
  </si>
  <si>
    <t>ofoley@harris-mathis.com</t>
  </si>
  <si>
    <t>perezbenjamin@gmail.com</t>
  </si>
  <si>
    <t>halltheresa@gmail.com</t>
  </si>
  <si>
    <t>carl62@hotmail.com</t>
  </si>
  <si>
    <t>rossmarcus@gmail.com</t>
  </si>
  <si>
    <t>reginajackson@baker-randall.net</t>
  </si>
  <si>
    <t>tbarajas@gmail.com</t>
  </si>
  <si>
    <t>markmiller@fields.com</t>
  </si>
  <si>
    <t>edwardsbrandon@watson.org</t>
  </si>
  <si>
    <t>lestes@yahoo.com</t>
  </si>
  <si>
    <t>xrose@yahoo.com</t>
  </si>
  <si>
    <t>juan71@lopez-bradford.com</t>
  </si>
  <si>
    <t>montgomeryalbert@parks-smith.com</t>
  </si>
  <si>
    <t>cheryl82@newman.com</t>
  </si>
  <si>
    <t>fordbarbara@hotmail.com</t>
  </si>
  <si>
    <t>marylindsey@allen.com</t>
  </si>
  <si>
    <t>michaelperkins@gmail.com</t>
  </si>
  <si>
    <t>eddie70@yahoo.com</t>
  </si>
  <si>
    <t>dfernandez@gmail.com</t>
  </si>
  <si>
    <t>ericjohnson@gregory.net</t>
  </si>
  <si>
    <t>rcarter@palmer-bailey.biz</t>
  </si>
  <si>
    <t>william72@michael.com</t>
  </si>
  <si>
    <t>lindseydavis@hotmail.com</t>
  </si>
  <si>
    <t>linda32@bruce.net</t>
  </si>
  <si>
    <t>debrataylor@thompson.org</t>
  </si>
  <si>
    <t>smartinez@crawford.org</t>
  </si>
  <si>
    <t>alicia10@yahoo.com</t>
  </si>
  <si>
    <t>gallagherkathy@brooks.org</t>
  </si>
  <si>
    <t>schneidermarcus@hayes.com</t>
  </si>
  <si>
    <t>stacey17@yahoo.com</t>
  </si>
  <si>
    <t>daleharvey@charles-collins.com</t>
  </si>
  <si>
    <t>rachelwhitehead@yahoo.com</t>
  </si>
  <si>
    <t>sherrysimmons@silva.com</t>
  </si>
  <si>
    <t>alvarezadrian@woodward.com</t>
  </si>
  <si>
    <t>stacysellers@hotmail.com</t>
  </si>
  <si>
    <t>nicholsmegan@price.net</t>
  </si>
  <si>
    <t>lmartin@gmail.com</t>
  </si>
  <si>
    <t>jamesreid@johnson.biz</t>
  </si>
  <si>
    <t>dustinaustin@ward.info</t>
  </si>
  <si>
    <t>icolon@west-brown.org</t>
  </si>
  <si>
    <t>sdean@mills-martinez.com</t>
  </si>
  <si>
    <t>nparker@yahoo.com</t>
  </si>
  <si>
    <t>rebecca28@gmail.com</t>
  </si>
  <si>
    <t>herreraamy@miller-carpenter.com</t>
  </si>
  <si>
    <t>johnstonjames@gomez-hooper.info</t>
  </si>
  <si>
    <t>angelica87@davidson.com</t>
  </si>
  <si>
    <t>ahahn@tucker.com</t>
  </si>
  <si>
    <t>carloslindsey@gmail.com</t>
  </si>
  <si>
    <t>caroline74@yahoo.com</t>
  </si>
  <si>
    <t>smithmicheal@lewis.com</t>
  </si>
  <si>
    <t>crawfordjennifer@gmail.com</t>
  </si>
  <si>
    <t>joseph62@koch-smith.org</t>
  </si>
  <si>
    <t>julieyork@gmail.com</t>
  </si>
  <si>
    <t>emilyjames@gmail.com</t>
  </si>
  <si>
    <t>zgriffin@gmail.com</t>
  </si>
  <si>
    <t>freemanbrittany@yahoo.com</t>
  </si>
  <si>
    <t>lopezalexander@hernandez.com</t>
  </si>
  <si>
    <t>hmartin@simon-hansen.net</t>
  </si>
  <si>
    <t>maciaskathleen@yahoo.com</t>
  </si>
  <si>
    <t>james21@hotmail.com</t>
  </si>
  <si>
    <t>lyonskimberly@combs.com</t>
  </si>
  <si>
    <t>claytonalicia@yahoo.com</t>
  </si>
  <si>
    <t>gregoryjon@yahoo.com</t>
  </si>
  <si>
    <t>alexandertaylor@roberts.biz</t>
  </si>
  <si>
    <t>ywest@jones.net</t>
  </si>
  <si>
    <t>anthonywillis@yahoo.com</t>
  </si>
  <si>
    <t>christy59@hotmail.com</t>
  </si>
  <si>
    <t>stewarttaylor@hotmail.com</t>
  </si>
  <si>
    <t>matthewcox@yahoo.com</t>
  </si>
  <si>
    <t>pcurtis@rice.com</t>
  </si>
  <si>
    <t>william01@washington-chan.net</t>
  </si>
  <si>
    <t>steven39@hotmail.com</t>
  </si>
  <si>
    <t>diazrebecca@hotmail.com</t>
  </si>
  <si>
    <t>jacobcollins@yahoo.com</t>
  </si>
  <si>
    <t>iansmith@thompson.com</t>
  </si>
  <si>
    <t>michaelknox@gmail.com</t>
  </si>
  <si>
    <t>alexiswagner@king-rogers.com</t>
  </si>
  <si>
    <t>gregoryconley@gmail.com</t>
  </si>
  <si>
    <t>kim64@hill-torres.com</t>
  </si>
  <si>
    <t>johnsonjacob@hotmail.com</t>
  </si>
  <si>
    <t>uward@wright.com</t>
  </si>
  <si>
    <t>qpage@chan.org</t>
  </si>
  <si>
    <t>lhughes@gmail.com</t>
  </si>
  <si>
    <t>gregoryburke@yahoo.com</t>
  </si>
  <si>
    <t>laura27@smith.com</t>
  </si>
  <si>
    <t>jessekim@gmail.com</t>
  </si>
  <si>
    <t>bryantkelly@hall.org</t>
  </si>
  <si>
    <t>taylor14@mcdonald-brown.com</t>
  </si>
  <si>
    <t>rhubbard@hotmail.com</t>
  </si>
  <si>
    <t>wdaniels@gmail.com</t>
  </si>
  <si>
    <t>christopherdawson@gmail.com</t>
  </si>
  <si>
    <t>michael66@jones.com</t>
  </si>
  <si>
    <t>swansonsheila@maldonado.info</t>
  </si>
  <si>
    <t>melissa27@hotmail.com</t>
  </si>
  <si>
    <t>christinagarcia@wang-williams.com</t>
  </si>
  <si>
    <t>wilsonjoyce@murphy-bowen.com</t>
  </si>
  <si>
    <t>stephensimmons@scott.com</t>
  </si>
  <si>
    <t>jjones@gmail.com</t>
  </si>
  <si>
    <t>james20@yahoo.com</t>
  </si>
  <si>
    <t>abrown@pacheco.net</t>
  </si>
  <si>
    <t>trevormartin@leach.info</t>
  </si>
  <si>
    <t>browningamber@gmail.com</t>
  </si>
  <si>
    <t>chapmanelizabeth@smith.com</t>
  </si>
  <si>
    <t>hahnmichelle@murray.net</t>
  </si>
  <si>
    <t>luis79@gmail.com</t>
  </si>
  <si>
    <t>stephanie12@maxwell.com</t>
  </si>
  <si>
    <t>kathleenoconnor@atkins.com</t>
  </si>
  <si>
    <t>ewingdiane@allen-ferguson.com</t>
  </si>
  <si>
    <t>swilkerson@hotmail.com</t>
  </si>
  <si>
    <t>heidisanchez@morrison-gregory.com</t>
  </si>
  <si>
    <t>juarezxavier@scott-walters.com</t>
  </si>
  <si>
    <t>ostone@flynn.com</t>
  </si>
  <si>
    <t>phillipsbrian@gmail.com</t>
  </si>
  <si>
    <t>patricia37@yahoo.com</t>
  </si>
  <si>
    <t>kelly85@atkins.com</t>
  </si>
  <si>
    <t>perezdaniel@gmail.com</t>
  </si>
  <si>
    <t>brianruiz@yahoo.com</t>
  </si>
  <si>
    <t>rjohnson@johnson.com</t>
  </si>
  <si>
    <t>jeremy51@hotmail.com</t>
  </si>
  <si>
    <t>margaretsmith@yahoo.com</t>
  </si>
  <si>
    <t>valerieschmidt@hernandez-barton.biz</t>
  </si>
  <si>
    <t>brittanyfisher@yahoo.com</t>
  </si>
  <si>
    <t>markpearson@burns.com</t>
  </si>
  <si>
    <t>tamara91@howe.com</t>
  </si>
  <si>
    <t>bmartin@yahoo.com</t>
  </si>
  <si>
    <t>ramirezdiana@yahoo.com</t>
  </si>
  <si>
    <t>dsmith@green-walker.com</t>
  </si>
  <si>
    <t>bradleypalmer@james.net</t>
  </si>
  <si>
    <t>barneslinda@hotmail.com</t>
  </si>
  <si>
    <t>mary35@yahoo.com</t>
  </si>
  <si>
    <t>amber72@king.com</t>
  </si>
  <si>
    <t>ooneill@cook-hammond.com</t>
  </si>
  <si>
    <t>yjones@james.com</t>
  </si>
  <si>
    <t>jonathan19@brooks.com</t>
  </si>
  <si>
    <t>dgonzales@hines-wu.biz</t>
  </si>
  <si>
    <t>jackhensley@yahoo.com</t>
  </si>
  <si>
    <t>crystal14@yahoo.com</t>
  </si>
  <si>
    <t>bryantsuzanne@burton.biz</t>
  </si>
  <si>
    <t>vcarpenter@yahoo.com</t>
  </si>
  <si>
    <t>paulmoody@larson.com</t>
  </si>
  <si>
    <t>russell62@yahoo.com</t>
  </si>
  <si>
    <t>petercrawford@mcdonald-rodriguez.info</t>
  </si>
  <si>
    <t>yleonard@gmail.com</t>
  </si>
  <si>
    <t>floresjoyce@hotmail.com</t>
  </si>
  <si>
    <t>qreilly@gmail.com</t>
  </si>
  <si>
    <t>dunnchristopher@gmail.com</t>
  </si>
  <si>
    <t>goodmanjessica@hotmail.com</t>
  </si>
  <si>
    <t>cbrown@hotmail.com</t>
  </si>
  <si>
    <t>whitneybarrett@cuevas.org</t>
  </si>
  <si>
    <t>smithbenjamin@davis.com</t>
  </si>
  <si>
    <t>ramirezalexander@bentley.info</t>
  </si>
  <si>
    <t>taylorbenjamin@smith-johnson.org</t>
  </si>
  <si>
    <t>frose@hotmail.com</t>
  </si>
  <si>
    <t>crystalzuniga@chen.com</t>
  </si>
  <si>
    <t>leemichael@gmail.com</t>
  </si>
  <si>
    <t>francesbrady@hotmail.com</t>
  </si>
  <si>
    <t>melissa92@hotmail.com</t>
  </si>
  <si>
    <t>tschmidt@yahoo.com</t>
  </si>
  <si>
    <t>joshuathomas@hotmail.com</t>
  </si>
  <si>
    <t>tblackwell@yahoo.com</t>
  </si>
  <si>
    <t>daniel98@hotmail.com</t>
  </si>
  <si>
    <t>williamsrobert@martinez-arnold.com</t>
  </si>
  <si>
    <t>hsmith@massey.com</t>
  </si>
  <si>
    <t>cooperpaul@sanders.info</t>
  </si>
  <si>
    <t>otucker@gregory-hill.com</t>
  </si>
  <si>
    <t>catherinebrown@yahoo.com</t>
  </si>
  <si>
    <t>bmueller@hotmail.com</t>
  </si>
  <si>
    <t>corey90@yahoo.com</t>
  </si>
  <si>
    <t>bradleygolden@hotmail.com</t>
  </si>
  <si>
    <t>david58@burton.com</t>
  </si>
  <si>
    <t>owells@underwood.org</t>
  </si>
  <si>
    <t>jesuscarlson@yahoo.com</t>
  </si>
  <si>
    <t>pbell@gmail.com</t>
  </si>
  <si>
    <t>christopherjohnson@vargas-wiggins.com</t>
  </si>
  <si>
    <t>mmendoza@mckenzie-day.biz</t>
  </si>
  <si>
    <t>mpatrick@ramirez.org</t>
  </si>
  <si>
    <t>amanda57@hotmail.com</t>
  </si>
  <si>
    <t>alicehouston@watkins.net</t>
  </si>
  <si>
    <t>aaron53@gmail.com</t>
  </si>
  <si>
    <t>veronica08@gmail.com</t>
  </si>
  <si>
    <t>hchavez@hotmail.com</t>
  </si>
  <si>
    <t>gomezryan@hotmail.com</t>
  </si>
  <si>
    <t>lindajensen@baker.biz</t>
  </si>
  <si>
    <t>ryanhernandez@hotmail.com</t>
  </si>
  <si>
    <t>upper case</t>
  </si>
  <si>
    <t>Length</t>
  </si>
  <si>
    <t>Airline Code</t>
  </si>
  <si>
    <t>AirlineCode</t>
  </si>
  <si>
    <t>Route</t>
  </si>
  <si>
    <t>Total revenue</t>
  </si>
  <si>
    <t>Average</t>
  </si>
  <si>
    <t>Lowest</t>
  </si>
  <si>
    <t>Highest</t>
  </si>
  <si>
    <t>Delayed%</t>
  </si>
  <si>
    <t>Year</t>
  </si>
  <si>
    <t>Day of the week</t>
  </si>
  <si>
    <t>Day difference</t>
  </si>
  <si>
    <t>MONTH</t>
  </si>
  <si>
    <t>FEB.FLIGHTS</t>
  </si>
  <si>
    <t>Flight in  &lt; 30days</t>
  </si>
  <si>
    <t>TIME</t>
  </si>
  <si>
    <t>Count of Flight Number</t>
  </si>
  <si>
    <t>Time Of The Day</t>
  </si>
  <si>
    <t>Row Labels</t>
  </si>
  <si>
    <t>Grand Total</t>
  </si>
  <si>
    <t>Sum of Final Price</t>
  </si>
  <si>
    <t>May</t>
  </si>
  <si>
    <t>Top 5 airlines with most delay</t>
  </si>
  <si>
    <t>Season</t>
  </si>
  <si>
    <t>Booking Method</t>
  </si>
  <si>
    <t>Physical</t>
  </si>
  <si>
    <t>Travel Agents</t>
  </si>
  <si>
    <t>Online</t>
  </si>
  <si>
    <t>Mobile App</t>
  </si>
  <si>
    <t>Flight Performance (On-Time %, Delays, Cancellations)KPI1</t>
  </si>
  <si>
    <t>Average of Ticket Price</t>
  </si>
  <si>
    <t>KPI 2: Revenue &amp; Pricing Trends</t>
  </si>
  <si>
    <t>KPI 3:Peak Flight Times</t>
  </si>
  <si>
    <t>DFW-SFO</t>
  </si>
  <si>
    <t>ORD-ATL</t>
  </si>
  <si>
    <t>ORD-BOS</t>
  </si>
  <si>
    <t>SEA-ATL</t>
  </si>
  <si>
    <t>SEA-LAX</t>
  </si>
  <si>
    <t xml:space="preserve"> KPI 5: Customer &amp; Ticket Insight</t>
  </si>
  <si>
    <t xml:space="preserve"> KPI4:Most Profitable Routes</t>
  </si>
  <si>
    <t>Average of Final Price</t>
  </si>
  <si>
    <t>Jan</t>
  </si>
  <si>
    <t>Feb</t>
  </si>
  <si>
    <t>Mar</t>
  </si>
  <si>
    <t>Apr</t>
  </si>
  <si>
    <t>Jun</t>
  </si>
  <si>
    <t>Jul</t>
  </si>
  <si>
    <t>Aug</t>
  </si>
  <si>
    <t>Sep</t>
  </si>
  <si>
    <t>Oct</t>
  </si>
  <si>
    <t>Nov</t>
  </si>
  <si>
    <t>Dec</t>
  </si>
  <si>
    <t>Average of Delay (Minutes)</t>
  </si>
  <si>
    <t>Sum of Discount (%)</t>
  </si>
  <si>
    <t>Count of Flight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</si>
</sst>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yyyy\-mm\-dd"/>
    <numFmt numFmtId="165" formatCode="_(&quot;$&quot;* #,##0_);_(&quot;$&quot;* \(#,##0\);_(&quot;$&quot;* &quot;-&quot;??_);_(@_)"/>
    <numFmt numFmtId="166" formatCode="yyyy\-mm\-dd;@"/>
    <numFmt numFmtId="167" formatCode="[$-F400]h:mm:ss\ AM/PM"/>
    <numFmt numFmtId="168" formatCode="&quot;$&quot;#,##0;[Red]&quot;$&quot;#,##0"/>
    <numFmt numFmtId="179" formatCode="0;[Red]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1" fillId="0" borderId="1" xfId="0" applyFont="1" applyBorder="1" applyAlignment="1">
      <alignment horizontal="center" vertical="top"/>
    </xf>
    <xf numFmtId="164" fontId="0" fillId="0" borderId="0" xfId="0" applyNumberFormat="1"/>
    <xf numFmtId="165" fontId="1" fillId="0" borderId="1" xfId="1" applyNumberFormat="1" applyFont="1" applyBorder="1" applyAlignment="1">
      <alignment horizontal="center" vertical="top"/>
    </xf>
    <xf numFmtId="165" fontId="0" fillId="0" borderId="0" xfId="1" applyNumberFormat="1" applyFont="1"/>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165" fontId="0" fillId="0" borderId="0" xfId="0" applyNumberFormat="1"/>
    <xf numFmtId="9" fontId="0" fillId="0" borderId="0" xfId="2" applyFont="1"/>
    <xf numFmtId="166" fontId="0" fillId="0" borderId="0" xfId="0" applyNumberFormat="1"/>
    <xf numFmtId="0" fontId="1" fillId="0" borderId="0"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4" xfId="0" applyBorder="1"/>
    <xf numFmtId="0" fontId="0" fillId="0" borderId="9" xfId="0" applyBorder="1"/>
    <xf numFmtId="1" fontId="0" fillId="0" borderId="10" xfId="0" applyNumberFormat="1" applyBorder="1"/>
    <xf numFmtId="0" fontId="0" fillId="0" borderId="11" xfId="0" applyBorder="1"/>
    <xf numFmtId="1" fontId="0" fillId="0" borderId="12" xfId="0" applyNumberFormat="1" applyBorder="1"/>
    <xf numFmtId="0" fontId="0" fillId="0" borderId="13" xfId="0" applyBorder="1"/>
    <xf numFmtId="0" fontId="0" fillId="0" borderId="4" xfId="0" applyBorder="1" applyAlignment="1">
      <alignment horizontal="left"/>
    </xf>
    <xf numFmtId="1" fontId="0" fillId="0" borderId="13" xfId="0" applyNumberFormat="1" applyBorder="1"/>
    <xf numFmtId="0" fontId="0" fillId="0" borderId="5" xfId="0" applyBorder="1" applyAlignment="1">
      <alignment horizontal="left"/>
    </xf>
    <xf numFmtId="1" fontId="0" fillId="0" borderId="14" xfId="0" applyNumberFormat="1" applyBorder="1"/>
    <xf numFmtId="0" fontId="0" fillId="0" borderId="6" xfId="0" applyBorder="1" applyAlignment="1">
      <alignment horizontal="left"/>
    </xf>
    <xf numFmtId="1" fontId="0" fillId="0" borderId="15" xfId="0" applyNumberFormat="1" applyBorder="1"/>
    <xf numFmtId="0" fontId="0" fillId="2" borderId="0" xfId="0" applyFill="1"/>
    <xf numFmtId="1" fontId="0" fillId="0" borderId="0" xfId="0" applyNumberFormat="1"/>
    <xf numFmtId="0" fontId="0" fillId="3" borderId="0" xfId="0" applyFill="1"/>
    <xf numFmtId="0" fontId="0" fillId="4" borderId="0" xfId="0" applyFill="1"/>
    <xf numFmtId="168" fontId="0" fillId="0" borderId="0" xfId="0" applyNumberFormat="1"/>
    <xf numFmtId="0" fontId="3" fillId="0" borderId="7" xfId="0" applyFont="1" applyBorder="1" applyAlignment="1">
      <alignment horizontal="center"/>
    </xf>
    <xf numFmtId="0" fontId="3" fillId="0" borderId="8" xfId="0" applyFont="1" applyBorder="1" applyAlignment="1">
      <alignment horizontal="center"/>
    </xf>
    <xf numFmtId="9" fontId="0" fillId="0" borderId="0" xfId="0" applyNumberFormat="1"/>
    <xf numFmtId="179" fontId="0" fillId="0" borderId="0" xfId="0" applyNumberFormat="1"/>
  </cellXfs>
  <cellStyles count="3">
    <cellStyle name="Currency" xfId="1" builtinId="4"/>
    <cellStyle name="Normal" xfId="0" builtinId="0"/>
    <cellStyle name="Percent" xfId="2" builtinId="5"/>
  </cellStyles>
  <dxfs count="35">
    <dxf>
      <numFmt numFmtId="165" formatCode="_(&quot;$&quot;* #,##0_);_(&quot;$&quot;* \(#,##0\);_(&quot;$&quot;* &quot;-&quot;??_);_(@_)"/>
    </dxf>
    <dxf>
      <numFmt numFmtId="14" formatCode="0.00%"/>
    </dxf>
    <dxf>
      <numFmt numFmtId="13" formatCode="0%"/>
    </dxf>
    <dxf>
      <numFmt numFmtId="179" formatCode="0;[Red]0"/>
    </dxf>
    <dxf>
      <numFmt numFmtId="13" formatCode="0%"/>
    </dxf>
    <dxf>
      <numFmt numFmtId="14" formatCode="0.00%"/>
    </dxf>
    <dxf>
      <numFmt numFmtId="0" formatCode="General"/>
    </dxf>
    <dxf>
      <numFmt numFmtId="0" formatCode="General"/>
    </dxf>
    <dxf>
      <numFmt numFmtId="13" formatCode="0%"/>
    </dxf>
    <dxf>
      <numFmt numFmtId="14" formatCode="0.00%"/>
    </dxf>
    <dxf>
      <numFmt numFmtId="165" formatCode="_(&quot;$&quot;* #,##0_);_(&quot;$&quot;* \(#,##0\);_(&quot;$&quot;* &quot;-&quot;??_);_(@_)"/>
    </dxf>
    <dxf>
      <numFmt numFmtId="168" formatCode="&quot;$&quot;#,##0;[Red]&quot;$&quot;#,##0"/>
    </dxf>
    <dxf>
      <numFmt numFmtId="167" formatCode="[$-F400]h:mm:ss\ AM/PM"/>
    </dxf>
    <dxf>
      <numFmt numFmtId="0" formatCode="General"/>
    </dxf>
    <dxf>
      <font>
        <b val="0"/>
        <i val="0"/>
        <strike val="0"/>
        <condense val="0"/>
        <extend val="0"/>
        <outline val="0"/>
        <shadow val="0"/>
        <u val="none"/>
        <vertAlign val="baseline"/>
        <sz val="11"/>
        <color theme="1"/>
        <name val="Calibri"/>
        <family val="2"/>
        <scheme val="minor"/>
      </font>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numFmt numFmtId="166" formatCode="yyyy\-mm\-dd;@"/>
    </dxf>
    <dxf>
      <numFmt numFmtId="164" formatCode="yyyy\-mm\-dd"/>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dxf>
    <dxf>
      <numFmt numFmtId="1" formatCode="0"/>
    </dxf>
    <dxf>
      <numFmt numFmtId="170" formatCode="0.00000"/>
    </dxf>
    <dxf>
      <numFmt numFmtId="168" formatCode="&quot;$&quot;#,##0;[Red]&quot;$&quot;#,##0"/>
    </dxf>
    <dxf>
      <fill>
        <patternFill patternType="solid">
          <fgColor indexed="64"/>
          <bgColor theme="4"/>
        </patternFill>
      </fill>
    </dxf>
    <dxf>
      <numFmt numFmtId="1" formatCode="0"/>
    </dxf>
    <dxf>
      <fill>
        <patternFill patternType="solid">
          <fgColor indexed="64"/>
          <bgColor theme="4"/>
        </patternFill>
      </fill>
    </dxf>
    <dxf>
      <numFmt numFmtId="1" formatCode="0"/>
    </dxf>
    <dxf>
      <fill>
        <patternFill patternType="solid">
          <fgColor indexed="64"/>
          <bgColor theme="4"/>
        </patternFill>
      </fill>
    </dxf>
    <dxf>
      <numFmt numFmtId="165" formatCode="_(&quot;$&quot;* #,##0_);_(&quot;$&quot;* \(#,##0\);_(&quot;$&quot;* &quot;-&quot;??_);_(@_)"/>
    </dxf>
  </dxfs>
  <tableStyles count="0" defaultTableStyle="TableStyleMedium9" defaultPivotStyle="PivotStyleLight16"/>
  <extLst>
    <ext xmlns:x14="http://schemas.microsoft.com/office/spreadsheetml/2009/9/main" uri="{EB79DEF2-80B8-43e5-95BD-54CBDDF9020C}">
      <x14:slicerStyles defaultSlicerStyle="SlicerStyleDark3"/>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[Airline_Flight_Bookings (FINAL).xlsx]PIVOT!PivotTable4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Top</a:t>
            </a:r>
            <a:r>
              <a:rPr lang="en-US" sz="900" baseline="0"/>
              <a:t> 5 routes by revenue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pct5">
            <a:fgClr>
              <a:schemeClr val="bg1">
                <a:lumMod val="95000"/>
              </a:schemeClr>
            </a:fgClr>
            <a:bgClr>
              <a:srgbClr val="002060"/>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2504766313489978E-3"/>
          <c:w val="1"/>
          <c:h val="0.85528837352364484"/>
        </c:manualLayout>
      </c:layout>
      <c:barChart>
        <c:barDir val="col"/>
        <c:grouping val="clustered"/>
        <c:varyColors val="0"/>
        <c:ser>
          <c:idx val="0"/>
          <c:order val="0"/>
          <c:tx>
            <c:strRef>
              <c:f>PIVOT!$H$2</c:f>
              <c:strCache>
                <c:ptCount val="1"/>
                <c:pt idx="0">
                  <c:v>Total</c:v>
                </c:pt>
              </c:strCache>
            </c:strRef>
          </c:tx>
          <c:spPr>
            <a:pattFill prst="pct5">
              <a:fgClr>
                <a:schemeClr val="bg1">
                  <a:lumMod val="95000"/>
                </a:schemeClr>
              </a:fgClr>
              <a:bgClr>
                <a:srgbClr val="002060"/>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PIVOT!$G$3:$G$8</c:f>
              <c:strCache>
                <c:ptCount val="5"/>
                <c:pt idx="0">
                  <c:v>SEA-LAX</c:v>
                </c:pt>
                <c:pt idx="1">
                  <c:v>ORD-ATL</c:v>
                </c:pt>
                <c:pt idx="2">
                  <c:v>DFW-SFO</c:v>
                </c:pt>
                <c:pt idx="3">
                  <c:v>SEA-ATL</c:v>
                </c:pt>
                <c:pt idx="4">
                  <c:v>ORD-BOS</c:v>
                </c:pt>
              </c:strCache>
            </c:strRef>
          </c:cat>
          <c:val>
            <c:numRef>
              <c:f>PIVOT!$H$3:$H$8</c:f>
              <c:numCache>
                <c:formatCode>"$"#,##0;[Red]"$"#,##0</c:formatCode>
                <c:ptCount val="5"/>
                <c:pt idx="0">
                  <c:v>10846.800000000001</c:v>
                </c:pt>
                <c:pt idx="1">
                  <c:v>9978.5600000000013</c:v>
                </c:pt>
                <c:pt idx="2">
                  <c:v>9910.3299999999981</c:v>
                </c:pt>
                <c:pt idx="3">
                  <c:v>9734.59</c:v>
                </c:pt>
                <c:pt idx="4">
                  <c:v>9088.91</c:v>
                </c:pt>
              </c:numCache>
            </c:numRef>
          </c:val>
          <c:extLst>
            <c:ext xmlns:c16="http://schemas.microsoft.com/office/drawing/2014/chart" uri="{C3380CC4-5D6E-409C-BE32-E72D297353CC}">
              <c16:uniqueId val="{00000000-4EAE-47D8-8279-2EAC57270DE6}"/>
            </c:ext>
          </c:extLst>
        </c:ser>
        <c:dLbls>
          <c:dLblPos val="outEnd"/>
          <c:showLegendKey val="0"/>
          <c:showVal val="1"/>
          <c:showCatName val="0"/>
          <c:showSerName val="0"/>
          <c:showPercent val="0"/>
          <c:showBubbleSize val="0"/>
        </c:dLbls>
        <c:gapWidth val="219"/>
        <c:overlap val="-27"/>
        <c:axId val="1019721519"/>
        <c:axId val="1019712783"/>
      </c:barChart>
      <c:catAx>
        <c:axId val="101972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12783"/>
        <c:crosses val="autoZero"/>
        <c:auto val="1"/>
        <c:lblAlgn val="ctr"/>
        <c:lblOffset val="100"/>
        <c:noMultiLvlLbl val="0"/>
      </c:catAx>
      <c:valAx>
        <c:axId val="1019712783"/>
        <c:scaling>
          <c:orientation val="minMax"/>
        </c:scaling>
        <c:delete val="1"/>
        <c:axPos val="l"/>
        <c:numFmt formatCode="&quot;$&quot;#,##0;[Red]&quot;$&quot;#,##0" sourceLinked="1"/>
        <c:majorTickMark val="none"/>
        <c:minorTickMark val="none"/>
        <c:tickLblPos val="nextTo"/>
        <c:crossAx val="101972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[Airline_Flight_Bookings (FINAL).xlsx]PIVOT!PivotTable2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Revenue</a:t>
            </a:r>
            <a:r>
              <a:rPr lang="en-US" sz="1200" baseline="0"/>
              <a:t> &amp; pricing trends</a:t>
            </a:r>
            <a:endParaRPr lang="en-US" sz="1200"/>
          </a:p>
        </c:rich>
      </c:tx>
      <c:layout>
        <c:manualLayout>
          <c:xMode val="edge"/>
          <c:yMode val="edge"/>
          <c:x val="0.1665483261960676"/>
          <c:y val="2.42699776164343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pPr>
            <a:solidFill>
              <a:schemeClr val="accent3"/>
            </a:solidFill>
            <a:ln w="9525">
              <a:solidFill>
                <a:schemeClr val="accent3"/>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pPr>
            <a:solidFill>
              <a:schemeClr val="accent3"/>
            </a:solidFill>
            <a:ln w="9525">
              <a:solidFill>
                <a:schemeClr val="accent3"/>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pct90">
            <a:fgClr>
              <a:srgbClr val="002060"/>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PIVOT!$B$19</c:f>
              <c:strCache>
                <c:ptCount val="1"/>
                <c:pt idx="0">
                  <c:v>Average of Ticket Price</c:v>
                </c:pt>
              </c:strCache>
            </c:strRef>
          </c:tx>
          <c:spPr>
            <a:pattFill prst="pct90">
              <a:fgClr>
                <a:srgbClr val="00206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PIVOT!$A$20:$A$28</c:f>
              <c:strCache>
                <c:ptCount val="8"/>
                <c:pt idx="0">
                  <c:v>Alaska Airlines</c:v>
                </c:pt>
                <c:pt idx="1">
                  <c:v>American Airlines</c:v>
                </c:pt>
                <c:pt idx="2">
                  <c:v>Delta Airlines</c:v>
                </c:pt>
                <c:pt idx="3">
                  <c:v>Frontier Airlines</c:v>
                </c:pt>
                <c:pt idx="4">
                  <c:v>JetBlue Airways</c:v>
                </c:pt>
                <c:pt idx="5">
                  <c:v>Southwest Airlines</c:v>
                </c:pt>
                <c:pt idx="6">
                  <c:v>Spirit Airlines</c:v>
                </c:pt>
                <c:pt idx="7">
                  <c:v>United Airlines</c:v>
                </c:pt>
              </c:strCache>
            </c:strRef>
          </c:cat>
          <c:val>
            <c:numRef>
              <c:f>PIVOT!$B$20:$B$28</c:f>
              <c:numCache>
                <c:formatCode>_("$"* #,##0_);_("$"* \(#,##0\);_("$"* "-"??_);_(@_)</c:formatCode>
                <c:ptCount val="8"/>
                <c:pt idx="0">
                  <c:v>1092.4118965517234</c:v>
                </c:pt>
                <c:pt idx="1">
                  <c:v>1140.8336206896549</c:v>
                </c:pt>
                <c:pt idx="2">
                  <c:v>1013.8744827586207</c:v>
                </c:pt>
                <c:pt idx="3">
                  <c:v>1158.493088235294</c:v>
                </c:pt>
                <c:pt idx="4">
                  <c:v>1034.770285714286</c:v>
                </c:pt>
                <c:pt idx="5">
                  <c:v>932.72999999999945</c:v>
                </c:pt>
                <c:pt idx="6">
                  <c:v>1081.9057142857137</c:v>
                </c:pt>
                <c:pt idx="7">
                  <c:v>895.53876923076882</c:v>
                </c:pt>
              </c:numCache>
            </c:numRef>
          </c:val>
          <c:extLst>
            <c:ext xmlns:c16="http://schemas.microsoft.com/office/drawing/2014/chart" uri="{C3380CC4-5D6E-409C-BE32-E72D297353CC}">
              <c16:uniqueId val="{00000000-C0A9-4321-A9FA-A6AE332B0378}"/>
            </c:ext>
          </c:extLst>
        </c:ser>
        <c:ser>
          <c:idx val="1"/>
          <c:order val="1"/>
          <c:tx>
            <c:strRef>
              <c:f>PIVOT!$C$19</c:f>
              <c:strCache>
                <c:ptCount val="1"/>
                <c:pt idx="0">
                  <c:v>Sum of Final Price</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PIVOT!$A$20:$A$28</c:f>
              <c:strCache>
                <c:ptCount val="8"/>
                <c:pt idx="0">
                  <c:v>Alaska Airlines</c:v>
                </c:pt>
                <c:pt idx="1">
                  <c:v>American Airlines</c:v>
                </c:pt>
                <c:pt idx="2">
                  <c:v>Delta Airlines</c:v>
                </c:pt>
                <c:pt idx="3">
                  <c:v>Frontier Airlines</c:v>
                </c:pt>
                <c:pt idx="4">
                  <c:v>JetBlue Airways</c:v>
                </c:pt>
                <c:pt idx="5">
                  <c:v>Southwest Airlines</c:v>
                </c:pt>
                <c:pt idx="6">
                  <c:v>Spirit Airlines</c:v>
                </c:pt>
                <c:pt idx="7">
                  <c:v>United Airlines</c:v>
                </c:pt>
              </c:strCache>
            </c:strRef>
          </c:cat>
          <c:val>
            <c:numRef>
              <c:f>PIVOT!$C$20:$C$28</c:f>
              <c:numCache>
                <c:formatCode>0%</c:formatCode>
                <c:ptCount val="8"/>
                <c:pt idx="0">
                  <c:v>0.1212803640983494</c:v>
                </c:pt>
                <c:pt idx="1">
                  <c:v>0.12472023194149025</c:v>
                </c:pt>
                <c:pt idx="2">
                  <c:v>0.11283643804382518</c:v>
                </c:pt>
                <c:pt idx="3">
                  <c:v>0.15258728234509167</c:v>
                </c:pt>
                <c:pt idx="4">
                  <c:v>0.14087732986047002</c:v>
                </c:pt>
                <c:pt idx="5">
                  <c:v>0.10778698649181689</c:v>
                </c:pt>
                <c:pt idx="6">
                  <c:v>0.13031735616609147</c:v>
                </c:pt>
                <c:pt idx="7">
                  <c:v>0.10959401105286408</c:v>
                </c:pt>
              </c:numCache>
            </c:numRef>
          </c:val>
          <c:extLst>
            <c:ext xmlns:c16="http://schemas.microsoft.com/office/drawing/2014/chart" uri="{C3380CC4-5D6E-409C-BE32-E72D297353CC}">
              <c16:uniqueId val="{00000001-C0A9-4321-A9FA-A6AE332B0378}"/>
            </c:ext>
          </c:extLst>
        </c:ser>
        <c:dLbls>
          <c:dLblPos val="outEnd"/>
          <c:showLegendKey val="0"/>
          <c:showVal val="1"/>
          <c:showCatName val="0"/>
          <c:showSerName val="0"/>
          <c:showPercent val="0"/>
          <c:showBubbleSize val="0"/>
        </c:dLbls>
        <c:gapWidth val="39"/>
        <c:axId val="654755120"/>
        <c:axId val="654729328"/>
      </c:barChart>
      <c:catAx>
        <c:axId val="654755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729328"/>
        <c:crosses val="autoZero"/>
        <c:auto val="0"/>
        <c:lblAlgn val="ctr"/>
        <c:lblOffset val="100"/>
        <c:noMultiLvlLbl val="0"/>
      </c:catAx>
      <c:valAx>
        <c:axId val="65472932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65475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[Airline_Flight_Bookings (FINAL).xlsx]PIVOT!PivotTable5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 Price &amp; Booking</a:t>
            </a:r>
            <a:r>
              <a:rPr lang="en-US" sz="900" baseline="0"/>
              <a:t> trends </a:t>
            </a:r>
            <a:r>
              <a:rPr lang="en-US" sz="900"/>
              <a:t>by class</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pattFill prst="pct10">
            <a:fgClr>
              <a:schemeClr val="bg1"/>
            </a:fgClr>
            <a:bgClr>
              <a:srgbClr val="002060"/>
            </a:bgClr>
          </a:patt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pct10">
            <a:fgClr>
              <a:schemeClr val="bg1"/>
            </a:fgClr>
            <a:bgClr>
              <a:srgbClr val="002060"/>
            </a:bgClr>
          </a:pattFill>
          <a:ln>
            <a:noFill/>
          </a:ln>
          <a:effectLst/>
        </c:spPr>
        <c:dLbl>
          <c:idx val="0"/>
          <c:layout>
            <c:manualLayout>
              <c:x val="-3.3068783068783067E-3"/>
              <c:y val="-0.208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pct10">
            <a:fgClr>
              <a:schemeClr val="bg1"/>
            </a:fgClr>
            <a:bgClr>
              <a:srgbClr val="002060"/>
            </a:bgClr>
          </a:pattFill>
          <a:ln>
            <a:noFill/>
          </a:ln>
          <a:effectLst/>
        </c:spPr>
        <c:dLbl>
          <c:idx val="0"/>
          <c:layout>
            <c:manualLayout>
              <c:x val="-3.267560177137782E-3"/>
              <c:y val="-0.23147812976687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pct10">
            <a:fgClr>
              <a:schemeClr val="bg1"/>
            </a:fgClr>
            <a:bgClr>
              <a:srgbClr val="002060"/>
            </a:bgClr>
          </a:pattFill>
          <a:ln>
            <a:noFill/>
          </a:ln>
          <a:effectLst/>
        </c:spPr>
        <c:dLbl>
          <c:idx val="0"/>
          <c:layout>
            <c:manualLayout>
              <c:x val="-3.2754331961472635E-2"/>
              <c:y val="-0.22659259555522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3068783068783067E-2"/>
              <c:y val="8.3333333333333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pct10">
            <a:fgClr>
              <a:schemeClr val="bg1"/>
            </a:fgClr>
            <a:bgClr>
              <a:srgbClr val="002060"/>
            </a:bgClr>
          </a:pattFill>
          <a:ln>
            <a:noFill/>
          </a:ln>
          <a:effectLst/>
        </c:spPr>
        <c:dLbl>
          <c:idx val="0"/>
          <c:layout>
            <c:manualLayout>
              <c:x val="-3.2675601771379017E-3"/>
              <c:y val="-0.282148460499823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2.9761904761904701E-2"/>
              <c:y val="-6.9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7676540432445"/>
          <c:y val="0.24989610673665791"/>
          <c:w val="0.81131525226013412"/>
          <c:h val="0.54744203849518813"/>
        </c:manualLayout>
      </c:layout>
      <c:barChart>
        <c:barDir val="col"/>
        <c:grouping val="stacked"/>
        <c:varyColors val="0"/>
        <c:ser>
          <c:idx val="0"/>
          <c:order val="0"/>
          <c:tx>
            <c:strRef>
              <c:f>PIVOT!$H$13</c:f>
              <c:strCache>
                <c:ptCount val="1"/>
                <c:pt idx="0">
                  <c:v>Count of Flight Number</c:v>
                </c:pt>
              </c:strCache>
            </c:strRef>
          </c:tx>
          <c:spPr>
            <a:pattFill prst="pct10">
              <a:fgClr>
                <a:schemeClr val="bg1"/>
              </a:fgClr>
              <a:bgClr>
                <a:srgbClr val="002060"/>
              </a:bgClr>
            </a:pattFill>
            <a:ln>
              <a:noFill/>
            </a:ln>
            <a:effectLst/>
          </c:spPr>
          <c:invertIfNegative val="0"/>
          <c:dLbls>
            <c:dLbl>
              <c:idx val="0"/>
              <c:layout>
                <c:manualLayout>
                  <c:x val="-3.2754331961472635E-2"/>
                  <c:y val="-0.226592595555227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CA-46EC-950C-615EBB64353D}"/>
                </c:ext>
              </c:extLst>
            </c:dLbl>
            <c:dLbl>
              <c:idx val="1"/>
              <c:layout>
                <c:manualLayout>
                  <c:x val="-3.267560177137782E-3"/>
                  <c:y val="-0.23147812976687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CA-46EC-950C-615EBB64353D}"/>
                </c:ext>
              </c:extLst>
            </c:dLbl>
            <c:dLbl>
              <c:idx val="2"/>
              <c:layout>
                <c:manualLayout>
                  <c:x val="-3.3068783068783067E-3"/>
                  <c:y val="-0.208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CA-46EC-950C-615EBB64353D}"/>
                </c:ext>
              </c:extLst>
            </c:dLbl>
            <c:dLbl>
              <c:idx val="3"/>
              <c:layout>
                <c:manualLayout>
                  <c:x val="-3.2675601771379017E-3"/>
                  <c:y val="-0.282148460499823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4CA-46EC-950C-615EBB6435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PIVOT!$G$14:$G$18</c:f>
              <c:strCache>
                <c:ptCount val="4"/>
                <c:pt idx="0">
                  <c:v>Business</c:v>
                </c:pt>
                <c:pt idx="1">
                  <c:v>Economy</c:v>
                </c:pt>
                <c:pt idx="2">
                  <c:v>First Class</c:v>
                </c:pt>
                <c:pt idx="3">
                  <c:v>Premium Economy</c:v>
                </c:pt>
              </c:strCache>
            </c:strRef>
          </c:cat>
          <c:val>
            <c:numRef>
              <c:f>PIVOT!$H$14:$H$18</c:f>
              <c:numCache>
                <c:formatCode>0</c:formatCode>
                <c:ptCount val="4"/>
                <c:pt idx="0">
                  <c:v>122</c:v>
                </c:pt>
                <c:pt idx="1">
                  <c:v>117</c:v>
                </c:pt>
                <c:pt idx="2">
                  <c:v>109</c:v>
                </c:pt>
                <c:pt idx="3">
                  <c:v>152</c:v>
                </c:pt>
              </c:numCache>
            </c:numRef>
          </c:val>
          <c:extLst>
            <c:ext xmlns:c16="http://schemas.microsoft.com/office/drawing/2014/chart" uri="{C3380CC4-5D6E-409C-BE32-E72D297353CC}">
              <c16:uniqueId val="{00000000-94CA-46EC-950C-615EBB64353D}"/>
            </c:ext>
          </c:extLst>
        </c:ser>
        <c:dLbls>
          <c:showLegendKey val="0"/>
          <c:showVal val="1"/>
          <c:showCatName val="0"/>
          <c:showSerName val="0"/>
          <c:showPercent val="0"/>
          <c:showBubbleSize val="0"/>
        </c:dLbls>
        <c:gapWidth val="219"/>
        <c:axId val="1908159743"/>
        <c:axId val="1908158495"/>
      </c:barChart>
      <c:lineChart>
        <c:grouping val="standard"/>
        <c:varyColors val="0"/>
        <c:ser>
          <c:idx val="1"/>
          <c:order val="1"/>
          <c:tx>
            <c:strRef>
              <c:f>PIVOT!$I$13</c:f>
              <c:strCache>
                <c:ptCount val="1"/>
                <c:pt idx="0">
                  <c:v>Average of Final 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
              <c:layout>
                <c:manualLayout>
                  <c:x val="2.9761904761904701E-2"/>
                  <c:y val="-6.94444444444444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4CA-46EC-950C-615EBB64353D}"/>
                </c:ext>
              </c:extLst>
            </c:dLbl>
            <c:dLbl>
              <c:idx val="2"/>
              <c:layout>
                <c:manualLayout>
                  <c:x val="3.3068783068783067E-2"/>
                  <c:y val="8.3333333333333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CA-46EC-950C-615EBB6435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PIVOT!$G$14:$G$18</c:f>
              <c:strCache>
                <c:ptCount val="4"/>
                <c:pt idx="0">
                  <c:v>Business</c:v>
                </c:pt>
                <c:pt idx="1">
                  <c:v>Economy</c:v>
                </c:pt>
                <c:pt idx="2">
                  <c:v>First Class</c:v>
                </c:pt>
                <c:pt idx="3">
                  <c:v>Premium Economy</c:v>
                </c:pt>
              </c:strCache>
            </c:strRef>
          </c:cat>
          <c:val>
            <c:numRef>
              <c:f>PIVOT!$I$14:$I$18</c:f>
              <c:numCache>
                <c:formatCode>0</c:formatCode>
                <c:ptCount val="4"/>
                <c:pt idx="0">
                  <c:v>975.56311475409825</c:v>
                </c:pt>
                <c:pt idx="1">
                  <c:v>907.0143589743584</c:v>
                </c:pt>
                <c:pt idx="2">
                  <c:v>938.41385321100961</c:v>
                </c:pt>
                <c:pt idx="3">
                  <c:v>943.07506578947334</c:v>
                </c:pt>
              </c:numCache>
            </c:numRef>
          </c:val>
          <c:smooth val="0"/>
          <c:extLst>
            <c:ext xmlns:c16="http://schemas.microsoft.com/office/drawing/2014/chart" uri="{C3380CC4-5D6E-409C-BE32-E72D297353CC}">
              <c16:uniqueId val="{00000001-94CA-46EC-950C-615EBB64353D}"/>
            </c:ext>
          </c:extLst>
        </c:ser>
        <c:dLbls>
          <c:showLegendKey val="0"/>
          <c:showVal val="1"/>
          <c:showCatName val="0"/>
          <c:showSerName val="0"/>
          <c:showPercent val="0"/>
          <c:showBubbleSize val="0"/>
        </c:dLbls>
        <c:marker val="1"/>
        <c:smooth val="0"/>
        <c:axId val="1019722351"/>
        <c:axId val="1019713615"/>
      </c:lineChart>
      <c:catAx>
        <c:axId val="1019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13615"/>
        <c:crosses val="autoZero"/>
        <c:auto val="1"/>
        <c:lblAlgn val="ctr"/>
        <c:lblOffset val="100"/>
        <c:noMultiLvlLbl val="0"/>
      </c:catAx>
      <c:valAx>
        <c:axId val="1019713615"/>
        <c:scaling>
          <c:orientation val="minMax"/>
          <c:max val="980"/>
          <c:min val="9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722351"/>
        <c:crosses val="autoZero"/>
        <c:crossBetween val="between"/>
      </c:valAx>
      <c:valAx>
        <c:axId val="190815849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59743"/>
        <c:crosses val="max"/>
        <c:crossBetween val="between"/>
      </c:valAx>
      <c:catAx>
        <c:axId val="1908159743"/>
        <c:scaling>
          <c:orientation val="minMax"/>
        </c:scaling>
        <c:delete val="1"/>
        <c:axPos val="b"/>
        <c:numFmt formatCode="General" sourceLinked="1"/>
        <c:majorTickMark val="out"/>
        <c:minorTickMark val="none"/>
        <c:tickLblPos val="nextTo"/>
        <c:crossAx val="19081584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[Airline_Flight_Bookings (FINAL).xlsx]PIVOT!PivotTable3</c:name>
    <c:fmtId val="16"/>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pct90">
            <a:fgClr>
              <a:srgbClr val="002060"/>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pct90">
            <a:fgClr>
              <a:srgbClr val="002060"/>
            </a:fgClr>
            <a:bgClr>
              <a:schemeClr val="bg1"/>
            </a:bgClr>
          </a:pattFill>
          <a:ln>
            <a:noFill/>
          </a:ln>
          <a:effectLst/>
        </c:spPr>
      </c:pivotFmt>
    </c:pivotFmts>
    <c:plotArea>
      <c:layout>
        <c:manualLayout>
          <c:layoutTarget val="inner"/>
          <c:xMode val="edge"/>
          <c:yMode val="edge"/>
          <c:x val="7.639625280737182E-2"/>
          <c:y val="6.124343195445818E-2"/>
          <c:w val="0.8322593561587549"/>
          <c:h val="0.86064275584133887"/>
        </c:manualLayout>
      </c:layout>
      <c:barChart>
        <c:barDir val="col"/>
        <c:grouping val="clustered"/>
        <c:varyColors val="0"/>
        <c:ser>
          <c:idx val="0"/>
          <c:order val="0"/>
          <c:tx>
            <c:strRef>
              <c:f>PIVOT!$B$34</c:f>
              <c:strCache>
                <c:ptCount val="1"/>
                <c:pt idx="0">
                  <c:v>Count of Flight Number</c:v>
                </c:pt>
              </c:strCache>
            </c:strRef>
          </c:tx>
          <c:spPr>
            <a:pattFill prst="pct90">
              <a:fgClr>
                <a:srgbClr val="00206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PIVOT!$B$35:$B$47</c:f>
              <c:numCache>
                <c:formatCode>General</c:formatCode>
                <c:ptCount val="12"/>
                <c:pt idx="0">
                  <c:v>51</c:v>
                </c:pt>
                <c:pt idx="1">
                  <c:v>58</c:v>
                </c:pt>
                <c:pt idx="2">
                  <c:v>62</c:v>
                </c:pt>
                <c:pt idx="3">
                  <c:v>60</c:v>
                </c:pt>
                <c:pt idx="4">
                  <c:v>55</c:v>
                </c:pt>
                <c:pt idx="5">
                  <c:v>30</c:v>
                </c:pt>
                <c:pt idx="6">
                  <c:v>31</c:v>
                </c:pt>
                <c:pt idx="7">
                  <c:v>31</c:v>
                </c:pt>
                <c:pt idx="8">
                  <c:v>30</c:v>
                </c:pt>
                <c:pt idx="9">
                  <c:v>31</c:v>
                </c:pt>
                <c:pt idx="10">
                  <c:v>30</c:v>
                </c:pt>
                <c:pt idx="11">
                  <c:v>31</c:v>
                </c:pt>
              </c:numCache>
            </c:numRef>
          </c:val>
          <c:extLst>
            <c:ext xmlns:c16="http://schemas.microsoft.com/office/drawing/2014/chart" uri="{C3380CC4-5D6E-409C-BE32-E72D297353CC}">
              <c16:uniqueId val="{00000000-7C5D-4FEF-9A59-F9E7D41F7F19}"/>
            </c:ext>
          </c:extLst>
        </c:ser>
        <c:dLbls>
          <c:dLblPos val="inBase"/>
          <c:showLegendKey val="0"/>
          <c:showVal val="1"/>
          <c:showCatName val="0"/>
          <c:showSerName val="0"/>
          <c:showPercent val="0"/>
          <c:showBubbleSize val="0"/>
        </c:dLbls>
        <c:gapWidth val="140"/>
        <c:axId val="1395146640"/>
        <c:axId val="1395156208"/>
      </c:barChart>
      <c:lineChart>
        <c:grouping val="standard"/>
        <c:varyColors val="0"/>
        <c:ser>
          <c:idx val="1"/>
          <c:order val="1"/>
          <c:tx>
            <c:strRef>
              <c:f>PIVOT!$C$34</c:f>
              <c:strCache>
                <c:ptCount val="1"/>
                <c:pt idx="0">
                  <c:v>Sum of Discount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PIVOT!$C$35:$C$47</c:f>
              <c:numCache>
                <c:formatCode>0%</c:formatCode>
                <c:ptCount val="12"/>
                <c:pt idx="0">
                  <c:v>0.1123370110330993</c:v>
                </c:pt>
                <c:pt idx="1">
                  <c:v>0.10531594784353059</c:v>
                </c:pt>
                <c:pt idx="2">
                  <c:v>0.13039117352056168</c:v>
                </c:pt>
                <c:pt idx="3">
                  <c:v>0.11534603811434303</c:v>
                </c:pt>
                <c:pt idx="4">
                  <c:v>0.11334002006018054</c:v>
                </c:pt>
                <c:pt idx="5">
                  <c:v>4.9147442326980942E-2</c:v>
                </c:pt>
                <c:pt idx="6">
                  <c:v>5.1153460381143427E-2</c:v>
                </c:pt>
                <c:pt idx="7">
                  <c:v>7.6228686058174525E-2</c:v>
                </c:pt>
                <c:pt idx="8">
                  <c:v>5.9177532597793382E-2</c:v>
                </c:pt>
                <c:pt idx="9">
                  <c:v>6.5195586760280838E-2</c:v>
                </c:pt>
                <c:pt idx="10">
                  <c:v>5.3159478435305919E-2</c:v>
                </c:pt>
                <c:pt idx="11">
                  <c:v>6.9207622868605823E-2</c:v>
                </c:pt>
              </c:numCache>
            </c:numRef>
          </c:val>
          <c:smooth val="0"/>
          <c:extLst>
            <c:ext xmlns:c16="http://schemas.microsoft.com/office/drawing/2014/chart" uri="{C3380CC4-5D6E-409C-BE32-E72D297353CC}">
              <c16:uniqueId val="{00000001-7C5D-4FEF-9A59-F9E7D41F7F19}"/>
            </c:ext>
          </c:extLst>
        </c:ser>
        <c:dLbls>
          <c:showLegendKey val="0"/>
          <c:showVal val="1"/>
          <c:showCatName val="0"/>
          <c:showSerName val="0"/>
          <c:showPercent val="0"/>
          <c:showBubbleSize val="0"/>
        </c:dLbls>
        <c:marker val="1"/>
        <c:smooth val="0"/>
        <c:axId val="1935589119"/>
        <c:axId val="1935570815"/>
      </c:lineChart>
      <c:catAx>
        <c:axId val="13951466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56208"/>
        <c:crosses val="autoZero"/>
        <c:auto val="1"/>
        <c:lblAlgn val="ctr"/>
        <c:lblOffset val="100"/>
        <c:noMultiLvlLbl val="0"/>
      </c:catAx>
      <c:valAx>
        <c:axId val="1395156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146640"/>
        <c:crosses val="autoZero"/>
        <c:crossBetween val="between"/>
      </c:valAx>
      <c:valAx>
        <c:axId val="193557081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589119"/>
        <c:crosses val="max"/>
        <c:crossBetween val="between"/>
      </c:valAx>
      <c:catAx>
        <c:axId val="1935589119"/>
        <c:scaling>
          <c:orientation val="minMax"/>
        </c:scaling>
        <c:delete val="1"/>
        <c:axPos val="b"/>
        <c:numFmt formatCode="General" sourceLinked="1"/>
        <c:majorTickMark val="out"/>
        <c:minorTickMark val="none"/>
        <c:tickLblPos val="nextTo"/>
        <c:crossAx val="193557081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[Airline_Flight_Bookings (FINAL).xlsx]PIVOT!PivotTable1</c:name>
    <c:fmtId val="2"/>
  </c:pivotSource>
  <c:chart>
    <c:autoTitleDeleted val="1"/>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2.3520090514984042E-2"/>
          <c:w val="1"/>
          <c:h val="0.97637985469207655"/>
        </c:manualLayout>
      </c:layout>
      <c:pie3DChart>
        <c:varyColors val="1"/>
        <c:ser>
          <c:idx val="0"/>
          <c:order val="0"/>
          <c:tx>
            <c:strRef>
              <c:f>PIVOT!$B$3</c:f>
              <c:strCache>
                <c:ptCount val="1"/>
                <c:pt idx="0">
                  <c:v>Total</c:v>
                </c:pt>
              </c:strCache>
            </c:strRef>
          </c:tx>
          <c:dPt>
            <c:idx val="0"/>
            <c:bubble3D val="0"/>
            <c:spPr>
              <a:gradFill rotWithShape="1">
                <a:gsLst>
                  <a:gs pos="0">
                    <a:schemeClr val="accent3">
                      <a:shade val="65000"/>
                      <a:shade val="51000"/>
                      <a:satMod val="130000"/>
                    </a:schemeClr>
                  </a:gs>
                  <a:gs pos="80000">
                    <a:schemeClr val="accent3">
                      <a:shade val="65000"/>
                      <a:shade val="93000"/>
                      <a:satMod val="130000"/>
                    </a:schemeClr>
                  </a:gs>
                  <a:gs pos="100000">
                    <a:schemeClr val="accent3">
                      <a:shade val="65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9280-4B62-A8BD-663A71C5C417}"/>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9280-4B62-A8BD-663A71C5C417}"/>
              </c:ext>
            </c:extLst>
          </c:dPt>
          <c:dPt>
            <c:idx val="2"/>
            <c:bubble3D val="0"/>
            <c:spPr>
              <a:gradFill rotWithShape="1">
                <a:gsLst>
                  <a:gs pos="0">
                    <a:schemeClr val="accent3">
                      <a:tint val="65000"/>
                      <a:shade val="51000"/>
                      <a:satMod val="130000"/>
                    </a:schemeClr>
                  </a:gs>
                  <a:gs pos="80000">
                    <a:schemeClr val="accent3">
                      <a:tint val="65000"/>
                      <a:shade val="93000"/>
                      <a:satMod val="130000"/>
                    </a:schemeClr>
                  </a:gs>
                  <a:gs pos="100000">
                    <a:schemeClr val="accent3">
                      <a:tint val="65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9280-4B62-A8BD-663A71C5C41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PIVOT!$A$4:$A$7</c:f>
              <c:strCache>
                <c:ptCount val="3"/>
                <c:pt idx="0">
                  <c:v>Cancelled</c:v>
                </c:pt>
                <c:pt idx="1">
                  <c:v>Delayed</c:v>
                </c:pt>
                <c:pt idx="2">
                  <c:v>On Time</c:v>
                </c:pt>
              </c:strCache>
            </c:strRef>
          </c:cat>
          <c:val>
            <c:numRef>
              <c:f>PIVOT!$B$4:$B$7</c:f>
              <c:numCache>
                <c:formatCode>0%</c:formatCode>
                <c:ptCount val="3"/>
                <c:pt idx="0">
                  <c:v>0.32400000000000001</c:v>
                </c:pt>
                <c:pt idx="1">
                  <c:v>0.34799999999999998</c:v>
                </c:pt>
                <c:pt idx="2">
                  <c:v>0.32800000000000001</c:v>
                </c:pt>
              </c:numCache>
            </c:numRef>
          </c:val>
          <c:extLst>
            <c:ext xmlns:c16="http://schemas.microsoft.com/office/drawing/2014/chart" uri="{C3380CC4-5D6E-409C-BE32-E72D297353CC}">
              <c16:uniqueId val="{00000006-9280-4B62-A8BD-663A71C5C417}"/>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[Airline_Flight_Bookings (FINAL).xlsx]PIVOT!PivotTable7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0"/>
              <a:t> Airline</a:t>
            </a:r>
            <a:r>
              <a:rPr lang="en-US" sz="1000" b="0" baseline="0"/>
              <a:t> Delay(Minutes)</a:t>
            </a:r>
            <a:endParaRPr lang="en-US" sz="10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pct90">
            <a:fgClr>
              <a:srgbClr val="002060"/>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4341077735653"/>
          <c:y val="0.12501523247094112"/>
          <c:w val="0.71765658922264342"/>
          <c:h val="0.86811648543932007"/>
        </c:manualLayout>
      </c:layout>
      <c:barChart>
        <c:barDir val="bar"/>
        <c:grouping val="clustered"/>
        <c:varyColors val="0"/>
        <c:ser>
          <c:idx val="0"/>
          <c:order val="0"/>
          <c:tx>
            <c:strRef>
              <c:f>PIVOT!$H$26</c:f>
              <c:strCache>
                <c:ptCount val="1"/>
                <c:pt idx="0">
                  <c:v>Total</c:v>
                </c:pt>
              </c:strCache>
            </c:strRef>
          </c:tx>
          <c:spPr>
            <a:pattFill prst="pct90">
              <a:fgClr>
                <a:srgbClr val="00206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PIVOT!$G$27:$G$35</c:f>
              <c:strCache>
                <c:ptCount val="8"/>
                <c:pt idx="0">
                  <c:v>Alaska Airlines</c:v>
                </c:pt>
                <c:pt idx="1">
                  <c:v>American Airlines</c:v>
                </c:pt>
                <c:pt idx="2">
                  <c:v>Delta Airlines</c:v>
                </c:pt>
                <c:pt idx="3">
                  <c:v>Frontier Airlines</c:v>
                </c:pt>
                <c:pt idx="4">
                  <c:v>JetBlue Airways</c:v>
                </c:pt>
                <c:pt idx="5">
                  <c:v>Southwest Airlines</c:v>
                </c:pt>
                <c:pt idx="6">
                  <c:v>Spirit Airlines</c:v>
                </c:pt>
                <c:pt idx="7">
                  <c:v>United Airlines</c:v>
                </c:pt>
              </c:strCache>
            </c:strRef>
          </c:cat>
          <c:val>
            <c:numRef>
              <c:f>PIVOT!$H$27:$H$35</c:f>
              <c:numCache>
                <c:formatCode>0;[Red]0</c:formatCode>
                <c:ptCount val="8"/>
                <c:pt idx="0">
                  <c:v>24.53448275862069</c:v>
                </c:pt>
                <c:pt idx="1">
                  <c:v>32.620689655172413</c:v>
                </c:pt>
                <c:pt idx="2">
                  <c:v>34.310344827586206</c:v>
                </c:pt>
                <c:pt idx="3">
                  <c:v>32.161764705882355</c:v>
                </c:pt>
                <c:pt idx="4">
                  <c:v>31.357142857142858</c:v>
                </c:pt>
                <c:pt idx="5">
                  <c:v>35.06666666666667</c:v>
                </c:pt>
                <c:pt idx="6">
                  <c:v>15.666666666666666</c:v>
                </c:pt>
                <c:pt idx="7">
                  <c:v>42.261538461538464</c:v>
                </c:pt>
              </c:numCache>
            </c:numRef>
          </c:val>
          <c:extLst>
            <c:ext xmlns:c16="http://schemas.microsoft.com/office/drawing/2014/chart" uri="{C3380CC4-5D6E-409C-BE32-E72D297353CC}">
              <c16:uniqueId val="{00000000-638D-4ADF-981D-EDB84FF88135}"/>
            </c:ext>
          </c:extLst>
        </c:ser>
        <c:dLbls>
          <c:dLblPos val="outEnd"/>
          <c:showLegendKey val="0"/>
          <c:showVal val="1"/>
          <c:showCatName val="0"/>
          <c:showSerName val="0"/>
          <c:showPercent val="0"/>
          <c:showBubbleSize val="0"/>
        </c:dLbls>
        <c:gapWidth val="182"/>
        <c:axId val="1837113871"/>
        <c:axId val="1837116367"/>
      </c:barChart>
      <c:catAx>
        <c:axId val="1837113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16367"/>
        <c:crosses val="autoZero"/>
        <c:auto val="1"/>
        <c:lblAlgn val="ctr"/>
        <c:lblOffset val="100"/>
        <c:noMultiLvlLbl val="0"/>
      </c:catAx>
      <c:valAx>
        <c:axId val="1837116367"/>
        <c:scaling>
          <c:orientation val="minMax"/>
        </c:scaling>
        <c:delete val="1"/>
        <c:axPos val="b"/>
        <c:numFmt formatCode="0;[Red]0" sourceLinked="1"/>
        <c:majorTickMark val="out"/>
        <c:minorTickMark val="none"/>
        <c:tickLblPos val="nextTo"/>
        <c:crossAx val="183711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1.jpeg"/></Relationships>
</file>

<file path=xl/diagrams/_rels/drawing1.xml.rels><?xml version="1.0" encoding="UTF-8" standalone="yes"?>
<Relationships xmlns="http://schemas.openxmlformats.org/package/2006/relationships"><Relationship Id="rId1" Type="http://schemas.openxmlformats.org/officeDocument/2006/relationships/image" Target="../media/image1.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FD88B45-D04A-469E-8CE0-52076E45BE58}" type="doc">
      <dgm:prSet loTypeId="urn:microsoft.com/office/officeart/2008/layout/AccentedPicture" loCatId="picture" qsTypeId="urn:microsoft.com/office/officeart/2005/8/quickstyle/simple1" qsCatId="simple" csTypeId="urn:microsoft.com/office/officeart/2005/8/colors/accent1_2" csCatId="accent1" phldr="1"/>
      <dgm:spPr/>
    </dgm:pt>
    <dgm:pt modelId="{26F24A9F-CA09-4B84-A2A1-62D15654644E}">
      <dgm:prSet phldrT="[Text]"/>
      <dgm:spPr/>
      <dgm:t>
        <a:bodyPr/>
        <a:lstStyle/>
        <a:p>
          <a:endParaRPr lang="en-US"/>
        </a:p>
      </dgm:t>
    </dgm:pt>
    <dgm:pt modelId="{7B78610A-DBCA-4879-B0A5-AC061120D56F}" type="parTrans" cxnId="{093B269E-0AB5-446E-8E56-E86D7F17F367}">
      <dgm:prSet/>
      <dgm:spPr/>
      <dgm:t>
        <a:bodyPr/>
        <a:lstStyle/>
        <a:p>
          <a:endParaRPr lang="en-US"/>
        </a:p>
      </dgm:t>
    </dgm:pt>
    <dgm:pt modelId="{C525D1D9-375A-47D7-B648-AB197CE791BB}" type="sibTrans" cxnId="{093B269E-0AB5-446E-8E56-E86D7F17F367}">
      <dgm:prSet/>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l="-20000" r="-20000"/>
          </a:stretch>
        </a:blipFill>
        <a:ln>
          <a:noFill/>
        </a:ln>
      </dgm:spPr>
      <dgm:t>
        <a:bodyPr/>
        <a:lstStyle/>
        <a:p>
          <a:endParaRPr lang="en-US"/>
        </a:p>
      </dgm:t>
    </dgm:pt>
    <dgm:pt modelId="{F659D084-DAE0-4B2C-AEAB-D58EAE2EC758}" type="pres">
      <dgm:prSet presAssocID="{7FD88B45-D04A-469E-8CE0-52076E45BE58}" presName="Name0" presStyleCnt="0">
        <dgm:presLayoutVars>
          <dgm:dir/>
        </dgm:presLayoutVars>
      </dgm:prSet>
      <dgm:spPr/>
    </dgm:pt>
    <dgm:pt modelId="{C8C0C378-7266-4283-8022-D800FE12F791}" type="pres">
      <dgm:prSet presAssocID="{C525D1D9-375A-47D7-B648-AB197CE791BB}" presName="picture_1" presStyleLbl="bgImgPlace1" presStyleIdx="0" presStyleCnt="1" custLinFactNeighborX="21008" custLinFactNeighborY="-4706"/>
      <dgm:spPr/>
    </dgm:pt>
    <dgm:pt modelId="{89E37084-D766-4EAF-BBA9-240FA1A6CFE7}" type="pres">
      <dgm:prSet presAssocID="{26F24A9F-CA09-4B84-A2A1-62D15654644E}" presName="text_1" presStyleLbl="node1" presStyleIdx="0" presStyleCnt="0">
        <dgm:presLayoutVars>
          <dgm:bulletEnabled val="1"/>
        </dgm:presLayoutVars>
      </dgm:prSet>
      <dgm:spPr/>
    </dgm:pt>
    <dgm:pt modelId="{6E3D3D5A-959C-4C21-AC28-203937C21E76}" type="pres">
      <dgm:prSet presAssocID="{7FD88B45-D04A-469E-8CE0-52076E45BE58}" presName="maxNode" presStyleCnt="0"/>
      <dgm:spPr/>
    </dgm:pt>
    <dgm:pt modelId="{6C957F41-80D0-480B-8B7B-DD808509B2DD}" type="pres">
      <dgm:prSet presAssocID="{7FD88B45-D04A-469E-8CE0-52076E45BE58}" presName="Name33" presStyleCnt="0"/>
      <dgm:spPr/>
    </dgm:pt>
  </dgm:ptLst>
  <dgm:cxnLst>
    <dgm:cxn modelId="{45C6DC85-E4E4-4DF3-B0EB-970979FDD7D9}" type="presOf" srcId="{26F24A9F-CA09-4B84-A2A1-62D15654644E}" destId="{89E37084-D766-4EAF-BBA9-240FA1A6CFE7}" srcOrd="0" destOrd="0" presId="urn:microsoft.com/office/officeart/2008/layout/AccentedPicture"/>
    <dgm:cxn modelId="{44026293-4022-401B-9E3D-3D5731C9A7B3}" type="presOf" srcId="{C525D1D9-375A-47D7-B648-AB197CE791BB}" destId="{C8C0C378-7266-4283-8022-D800FE12F791}" srcOrd="0" destOrd="0" presId="urn:microsoft.com/office/officeart/2008/layout/AccentedPicture"/>
    <dgm:cxn modelId="{093B269E-0AB5-446E-8E56-E86D7F17F367}" srcId="{7FD88B45-D04A-469E-8CE0-52076E45BE58}" destId="{26F24A9F-CA09-4B84-A2A1-62D15654644E}" srcOrd="0" destOrd="0" parTransId="{7B78610A-DBCA-4879-B0A5-AC061120D56F}" sibTransId="{C525D1D9-375A-47D7-B648-AB197CE791BB}"/>
    <dgm:cxn modelId="{2DAF9AF5-1E26-4EE8-8796-AE2633BEB99F}" type="presOf" srcId="{7FD88B45-D04A-469E-8CE0-52076E45BE58}" destId="{F659D084-DAE0-4B2C-AEAB-D58EAE2EC758}" srcOrd="0" destOrd="0" presId="urn:microsoft.com/office/officeart/2008/layout/AccentedPicture"/>
    <dgm:cxn modelId="{029649BB-9FBB-4514-9EC5-A67800950263}" type="presParOf" srcId="{F659D084-DAE0-4B2C-AEAB-D58EAE2EC758}" destId="{C8C0C378-7266-4283-8022-D800FE12F791}" srcOrd="0" destOrd="0" presId="urn:microsoft.com/office/officeart/2008/layout/AccentedPicture"/>
    <dgm:cxn modelId="{A05D738C-977B-417C-AAEA-D001DAC89320}" type="presParOf" srcId="{F659D084-DAE0-4B2C-AEAB-D58EAE2EC758}" destId="{89E37084-D766-4EAF-BBA9-240FA1A6CFE7}" srcOrd="1" destOrd="0" presId="urn:microsoft.com/office/officeart/2008/layout/AccentedPicture"/>
    <dgm:cxn modelId="{AFFE969E-0884-4BB2-B535-EFFEA0D9D97B}" type="presParOf" srcId="{F659D084-DAE0-4B2C-AEAB-D58EAE2EC758}" destId="{6E3D3D5A-959C-4C21-AC28-203937C21E76}" srcOrd="2" destOrd="0" presId="urn:microsoft.com/office/officeart/2008/layout/AccentedPicture"/>
    <dgm:cxn modelId="{2AAF557E-0C98-4EDF-B0D8-BA1FB6FE1468}" type="presParOf" srcId="{6E3D3D5A-959C-4C21-AC28-203937C21E76}" destId="{6C957F41-80D0-480B-8B7B-DD808509B2DD}" srcOrd="0" destOrd="0" presId="urn:microsoft.com/office/officeart/2008/layout/AccentedPicture"/>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8C0C378-7266-4283-8022-D800FE12F791}">
      <dsp:nvSpPr>
        <dsp:cNvPr id="0" name=""/>
        <dsp:cNvSpPr/>
      </dsp:nvSpPr>
      <dsp:spPr>
        <a:xfrm>
          <a:off x="0" y="219558"/>
          <a:ext cx="45719" cy="58315"/>
        </a:xfrm>
        <a:prstGeom prst="roundRect">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l="-20000" r="-20000"/>
          </a:stretch>
        </a:blipFill>
        <a:ln w="25400" cap="flat" cmpd="sng" algn="ctr">
          <a:noFill/>
          <a:prstDash val="solid"/>
        </a:ln>
        <a:effectLst/>
      </dsp:spPr>
      <dsp:style>
        <a:lnRef idx="2">
          <a:scrgbClr r="0" g="0" b="0"/>
        </a:lnRef>
        <a:fillRef idx="1">
          <a:scrgbClr r="0" g="0" b="0"/>
        </a:fillRef>
        <a:effectRef idx="0">
          <a:scrgbClr r="0" g="0" b="0"/>
        </a:effectRef>
        <a:fontRef idx="minor"/>
      </dsp:style>
    </dsp:sp>
    <dsp:sp modelId="{89E37084-D766-4EAF-BBA9-240FA1A6CFE7}">
      <dsp:nvSpPr>
        <dsp:cNvPr id="0" name=""/>
        <dsp:cNvSpPr/>
      </dsp:nvSpPr>
      <dsp:spPr>
        <a:xfrm>
          <a:off x="1828" y="245628"/>
          <a:ext cx="35203" cy="34989"/>
        </a:xfrm>
        <a:prstGeom prst="rect">
          <a:avLst/>
        </a:prstGeom>
        <a:noFill/>
        <a:ln w="25400" cap="flat" cmpd="sng" algn="ctr">
          <a:noFill/>
          <a:prstDash val="solid"/>
        </a:ln>
        <a:effectLst/>
        <a:sp3d/>
      </dsp:spPr>
      <dsp:style>
        <a:lnRef idx="2">
          <a:scrgbClr r="0" g="0" b="0"/>
        </a:lnRef>
        <a:fillRef idx="1">
          <a:scrgbClr r="0" g="0" b="0"/>
        </a:fillRef>
        <a:effectRef idx="0">
          <a:scrgbClr r="0" g="0" b="0"/>
        </a:effectRef>
        <a:fontRef idx="minor">
          <a:schemeClr val="lt1"/>
        </a:fontRef>
      </dsp:style>
      <dsp:txBody>
        <a:bodyPr spcFirstLastPara="0" vert="horz" wrap="square" lIns="12700" tIns="12700" rIns="12700" bIns="12700" numCol="1" spcCol="1270" anchor="b" anchorCtr="0">
          <a:noAutofit/>
        </a:bodyPr>
        <a:lstStyle/>
        <a:p>
          <a:pPr marL="0" lvl="0" indent="0" algn="l" defTabSz="222250">
            <a:lnSpc>
              <a:spcPct val="90000"/>
            </a:lnSpc>
            <a:spcBef>
              <a:spcPct val="0"/>
            </a:spcBef>
            <a:spcAft>
              <a:spcPct val="35000"/>
            </a:spcAft>
            <a:buNone/>
          </a:pPr>
          <a:endParaRPr lang="en-US" sz="500" kern="1200"/>
        </a:p>
      </dsp:txBody>
      <dsp:txXfrm>
        <a:off x="1828" y="245628"/>
        <a:ext cx="35203" cy="34989"/>
      </dsp:txXfrm>
    </dsp:sp>
  </dsp:spTree>
</dsp:drawing>
</file>

<file path=xl/diagrams/layout1.xml><?xml version="1.0" encoding="utf-8"?>
<dgm:layoutDef xmlns:dgm="http://schemas.openxmlformats.org/drawingml/2006/diagram" xmlns:a="http://schemas.openxmlformats.org/drawingml/2006/main" uniqueId="urn:microsoft.com/office/officeart/2008/layout/AccentedPicture">
  <dgm:title val=""/>
  <dgm:desc val=""/>
  <dgm:catLst>
    <dgm:cat type="picture" pri="1000"/>
    <dgm:cat type="pictureconvert" pri="1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varLst>
    <dgm:alg type="composite"/>
    <dgm:shape xmlns:r="http://schemas.openxmlformats.org/officeDocument/2006/relationships" r:blip="">
      <dgm:adjLst/>
    </dgm:shape>
    <dgm:choose name="Name1">
      <dgm:if name="Name2" axis="ch" ptType="node" func="cnt" op="lte" val="1">
        <dgm:constrLst>
          <dgm:constr type="h" for="ch" forName="picture_1" refType="h"/>
          <dgm:constr type="w" for="ch" forName="picture_1" refType="h" refFor="ch" refForName="picture_1" op="equ" fact="0.784"/>
          <dgm:constr type="l" for="ch" forName="picture_1"/>
          <dgm:constr type="t" for="ch" forName="picture_1"/>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
        </dgm:constrLst>
      </dgm:if>
      <dgm:if name="Name3" axis="ch" ptType="node" func="cnt" op="lte" val="5">
        <dgm:choose name="Name4">
          <dgm:if name="Name5"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6">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if>
      <dgm:else name="Name7">
        <dgm:choose name="Name8">
          <dgm:if name="Name9" func="var" arg="dir" op="equ" val="norm">
            <dgm:constrLst>
              <dgm:constr type="h" for="ch" forName="picture_1" refType="h" fact="0.909"/>
              <dgm:constr type="w" for="ch" forName="picture_1" refType="h" refFor="ch" refForName="picture_1" op="equ" fact="0.784"/>
              <dgm:constr type="l" for="ch" forName="picture_1"/>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l" for="ch" forName="text_1" refType="w" refFor="ch" refForName="picture_1" fact="0.04"/>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r" refFor="ch" refForName="picture_1"/>
              <dgm:constr type="h" for="des" forName="pair" refType="h" refFor="ch" refForName="picture_1" fact="0.27"/>
              <dgm:constr type="h" for="des" forName="spaceV" refType="h" refFor="ch" refForName="picture_1" fact="0.0486"/>
              <dgm:constr type="l" for="ch" forName="maxNode" refType="r" refFor="ch" refForName="picture_1"/>
              <dgm:constr type="lOff" for="ch" forName="maxNode" refType="h" refFor="des" refForName="pair" fact="0.5"/>
              <dgm:constr type="r" for="ch" forName="maxNode" refType="w"/>
              <dgm:constr type="t" for="ch" forName="maxNode"/>
              <dgm:constr type="h" for="ch" forName="maxNode" val="1"/>
              <dgm:constr type="userW" for="des" forName="desText" refType="w" refFor="ch" refForName="maxNode"/>
            </dgm:constrLst>
          </dgm:if>
          <dgm:else name="Name10">
            <dgm:constrLst>
              <dgm:constr type="h" for="ch" forName="picture_1" refType="h" fact="0.909"/>
              <dgm:constr type="w" for="ch" forName="picture_1" refType="h" refFor="ch" refForName="picture_1" op="equ" fact="0.784"/>
              <dgm:constr type="r" for="ch" forName="picture_1" refType="w"/>
              <dgm:constr type="t" for="ch" forName="picture_1" refType="h" refFor="ch" refForName="picture_1" fact="0.05"/>
              <dgm:constr type="w" for="ch" forName="picture_1" refType="w" op="lte" fact="0.588"/>
              <dgm:constr type="w" for="ch" forName="text_1" refType="w" refFor="ch" refForName="picture_1" fact="0.77"/>
              <dgm:constr type="h" for="ch" forName="text_1" refType="h" refFor="ch" refForName="picture_1" fact="0.6"/>
              <dgm:constr type="r" for="ch" forName="text_1" refType="w"/>
              <dgm:constr type="t" for="ch" forName="text_1" refType="h" refFor="ch" refForName="picture_1" fact="0.41"/>
              <dgm:constr type="w" for="ch" forName="linV" refType="w"/>
              <dgm:constr type="h" for="ch" forName="linV" refType="h" refFor="ch" refForName="picture_1" fact="1.1"/>
              <dgm:constr type="l" for="ch" forName="linV"/>
              <dgm:constr type="t" for="ch" forName="linV"/>
              <dgm:constr type="userC" for="des" forName="pair" refType="l" refFor="ch" refForName="picture_1"/>
              <dgm:constr type="h" for="des" forName="pair" refType="h" refFor="ch" refForName="picture_1" fact="0.27"/>
              <dgm:constr type="h" for="des" forName="spaceV" refType="h" refFor="ch" refForName="picture_1" fact="0.0486"/>
              <dgm:constr type="r" for="ch" forName="maxNode" refType="l" refFor="ch" refForName="picture_1"/>
              <dgm:constr type="rOff" for="ch" forName="maxNode" refType="h" refFor="des" refForName="pair" fact="-0.5"/>
              <dgm:constr type="l" for="ch" forName="maxNode"/>
              <dgm:constr type="t" for="ch" forName="maxNode"/>
              <dgm:constr type="h" for="ch" forName="maxNode" val="1"/>
              <dgm:constr type="userW" for="des" forName="desText" refType="w" refFor="ch" refForName="maxNode"/>
            </dgm:constrLst>
          </dgm:else>
        </dgm:choose>
      </dgm:else>
    </dgm:choose>
    <dgm:forEach name="Name11" axis="ch" ptType="sibTrans" hideLastTrans="0" cnt="1">
      <dgm:layoutNode name="picture_1" styleLbl="bgImgPlace1">
        <dgm:alg type="sp"/>
        <dgm:shape xmlns:r="http://schemas.openxmlformats.org/officeDocument/2006/relationships" type="roundRect" r:blip="" blipPhldr="1">
          <dgm:adjLst/>
        </dgm:shape>
        <dgm:presOf axis="self"/>
      </dgm:layoutNode>
    </dgm:forEach>
    <dgm:forEach name="Name12" axis="ch" ptType="node" cnt="1">
      <dgm:layoutNode name="text_1" styleLbl="node1">
        <dgm:varLst>
          <dgm:bulletEnabled val="1"/>
        </dgm:varLst>
        <dgm:choose name="Name13">
          <dgm:if name="Name14" func="var" arg="dir" op="equ" val="norm">
            <dgm:alg type="tx">
              <dgm:param type="txAnchorVert" val="b"/>
              <dgm:param type="parTxLTRAlign" val="l"/>
              <dgm:param type="shpTxLTRAlignCh" val="l"/>
              <dgm:param type="parTxRTLAlign" val="l"/>
              <dgm:param type="shpTxRTLAlignCh" val="l"/>
            </dgm:alg>
          </dgm:if>
          <dgm:else name="Name15">
            <dgm:alg type="tx">
              <dgm:param type="txAnchorVert" val="b"/>
              <dgm:param type="parTxLTRAlign" val="r"/>
              <dgm:param type="shpTxLTRAlignCh" val="r"/>
              <dgm:param type="parTxRTLAlign" val="r"/>
              <dgm:param type="shpTxRTLAlignCh" val="r"/>
            </dgm:alg>
          </dgm:else>
        </dgm:choose>
        <dgm:shape xmlns:r="http://schemas.openxmlformats.org/officeDocument/2006/relationships" type="rect" r:blip="" hideGeom="1">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forEach>
    <dgm:choose name="Name16">
      <dgm:if name="Name17" axis="ch" ptType="node" func="cnt" op="gte" val="2">
        <dgm:layoutNode name="linV">
          <dgm:choose name="Name18">
            <dgm:if name="Name19" func="var" arg="dir" op="equ" val="norm">
              <dgm:alg type="lin">
                <dgm:param type="linDir" val="fromT"/>
                <dgm:param type="vertAlign" val="t"/>
                <dgm:param type="fallback" val="1D"/>
                <dgm:param type="horzAlign" val="l"/>
                <dgm:param type="nodeHorzAlign" val="l"/>
              </dgm:alg>
            </dgm:if>
            <dgm:else name="Name20">
              <dgm:alg type="lin">
                <dgm:param type="linDir" val="fromT"/>
                <dgm:param type="vertAlign" val="t"/>
                <dgm:param type="fallback" val="1D"/>
                <dgm:param type="horzAlign" val="r"/>
                <dgm:param type="nodeHorzAlign" val="r"/>
              </dgm:alg>
            </dgm:else>
          </dgm:choose>
          <dgm:shape xmlns:r="http://schemas.openxmlformats.org/officeDocument/2006/relationships" r:blip="">
            <dgm:adjLst/>
          </dgm:shape>
          <dgm:constrLst>
            <dgm:constr type="w" for="ch" forName="spaceV" val="1"/>
            <dgm:constr type="w" for="ch" forName="pair" refType="w" op="equ"/>
            <dgm:constr type="w" for="des" forName="desText" op="equ"/>
            <dgm:constr type="primFontSz" for="des" forName="desText" op="equ" val="65"/>
          </dgm:constrLst>
          <dgm:forEach name="Name21" axis="ch" ptType="node" st="2">
            <dgm:layoutNode name="pair">
              <dgm:alg type="composite"/>
              <dgm:shape xmlns:r="http://schemas.openxmlformats.org/officeDocument/2006/relationships" r:blip="">
                <dgm:adjLst/>
              </dgm:shape>
              <dgm:choose name="Name22">
                <dgm:if name="Name23" func="var" arg="dir" op="equ" val="norm">
                  <dgm:constrLst>
                    <dgm:constr type="userC"/>
                    <dgm:constr type="l" for="ch" forName="spaceH"/>
                    <dgm:constr type="r"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l" for="ch" forName="desTextWrapper" refType="r" refFor="ch" refForName="desPictures"/>
                    <dgm:constr type="ctrY" for="ch" forName="desTextWrapper" refType="w" fact="0.5"/>
                    <dgm:constr type="h" for="ch" forName="desTextWrapper" refType="h"/>
                    <dgm:constr type="h" for="des" forName="desText" refType="h"/>
                  </dgm:constrLst>
                </dgm:if>
                <dgm:else name="Name24">
                  <dgm:constrLst>
                    <dgm:constr type="userC"/>
                    <dgm:constr type="r" for="ch" forName="spaceH" refType="w"/>
                    <dgm:constr type="l" for="ch" forName="spaceH" refType="userC"/>
                    <dgm:constr type="ctrY" for="ch" forName="spaceH" refType="w" fact="0.5"/>
                    <dgm:constr type="h" for="ch" forName="spaceH" val="1"/>
                    <dgm:constr type="w" for="ch" forName="desPictures" refType="h"/>
                    <dgm:constr type="h" for="ch" forName="desPictures" refType="w" refFor="ch" refForName="desPictures" op="equ"/>
                    <dgm:constr type="ctrX" for="ch" forName="desPictures" refType="userC"/>
                    <dgm:constr type="ctrY" for="ch" forName="desPictures" refType="w" fact="0.5"/>
                    <dgm:constr type="r" for="ch" forName="desTextWrapper" refType="l" refFor="ch" refForName="desPictures"/>
                    <dgm:constr type="ctrY" for="ch" forName="desTextWrapper" refType="w" fact="0.5"/>
                    <dgm:constr type="h" for="ch" forName="desTextWrapper" refType="h"/>
                    <dgm:constr type="h" for="des" forName="desText" refType="h"/>
                  </dgm:constrLst>
                </dgm:else>
              </dgm:choose>
              <dgm:layoutNode name="spaceH">
                <dgm:alg type="sp"/>
                <dgm:shape xmlns:r="http://schemas.openxmlformats.org/officeDocument/2006/relationships" type="rect" r:blip="" hideGeom="1">
                  <dgm:adjLst/>
                </dgm:shape>
                <dgm:presOf/>
              </dgm:layoutNode>
              <dgm:layoutNode name="desPictures" styleLbl="alignImgPlace1">
                <dgm:alg type="sp"/>
                <dgm:shape xmlns:r="http://schemas.openxmlformats.org/officeDocument/2006/relationships" type="ellipse" r:blip="" blipPhldr="1">
                  <dgm:adjLst/>
                </dgm:shape>
                <dgm:presOf/>
              </dgm:layoutNode>
              <dgm:layoutNode name="desTextWrapper">
                <dgm:choose name="Name25">
                  <dgm:if name="Name26" func="var" arg="dir" op="equ" val="norm">
                    <dgm:alg type="lin">
                      <dgm:param type="horzAlign" val="l"/>
                    </dgm:alg>
                  </dgm:if>
                  <dgm:else name="Name27">
                    <dgm:alg type="lin">
                      <dgm:param type="horzAlign" val="r"/>
                    </dgm:alg>
                  </dgm:else>
                </dgm:choose>
                <dgm:layoutNode name="desText" styleLbl="revTx">
                  <dgm:varLst>
                    <dgm:bulletEnabled val="1"/>
                  </dgm:varLst>
                  <dgm:choose name="Name28">
                    <dgm:if name="Name29" func="var" arg="dir" op="equ" val="norm">
                      <dgm:alg type="tx">
                        <dgm:param type="parTxLTRAlign" val="l"/>
                        <dgm:param type="shpTxLTRAlignCh" val="l"/>
                        <dgm:param type="parTxRTLAlign" val="r"/>
                        <dgm:param type="shpTxRTLAlignCh" val="r"/>
                      </dgm:alg>
                    </dgm:if>
                    <dgm:else name="Name30">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2"/>
                    <dgm:constr type="rMarg" refType="primFontSz" fact="0.2"/>
                    <dgm:constr type="tMarg" refType="primFontSz" fact="0.1"/>
                    <dgm:constr type="bMarg" refType="primFontSz" fact="0.1"/>
                  </dgm:constrLst>
                  <dgm:ruleLst>
                    <dgm:rule type="w" val="NaN" fact="1" max="NaN"/>
                    <dgm:rule type="primFontSz" val="5" fact="NaN" max="NaN"/>
                  </dgm:ruleLst>
                </dgm:layoutNode>
              </dgm:layoutNode>
            </dgm:layoutNode>
            <dgm:forEach name="Name31" axis="followSib" ptType="sibTrans" cnt="1">
              <dgm:layoutNode name="spaceV">
                <dgm:alg type="sp"/>
                <dgm:shape xmlns:r="http://schemas.openxmlformats.org/officeDocument/2006/relationships" r:blip="">
                  <dgm:adjLst/>
                </dgm:shape>
                <dgm:presOf/>
              </dgm:layoutNode>
            </dgm:forEach>
          </dgm:forEach>
        </dgm:layoutNode>
      </dgm:if>
      <dgm:else name="Name32"/>
    </dgm:choose>
    <dgm:layoutNode name="maxNode">
      <dgm:alg type="lin"/>
      <dgm:shape xmlns:r="http://schemas.openxmlformats.org/officeDocument/2006/relationships" r:blip="">
        <dgm:adjLst/>
      </dgm:shape>
      <dgm:presOf/>
      <dgm:constrLst>
        <dgm:constr type="w" for="ch"/>
        <dgm:constr type="h" for="ch"/>
      </dgm:constrLst>
      <dgm:layoutNode name="Name33">
        <dgm:alg type="sp"/>
        <dgm:shape xmlns:r="http://schemas.openxmlformats.org/officeDocument/2006/relationships" r:blip="">
          <dgm:adjLst/>
        </dgm:shape>
        <dgm:presOf/>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11" Type="http://schemas.openxmlformats.org/officeDocument/2006/relationships/chart" Target="../charts/chart5.xml"/><Relationship Id="rId5" Type="http://schemas.openxmlformats.org/officeDocument/2006/relationships/image" Target="../media/image2.png"/><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47</xdr:row>
      <xdr:rowOff>144780</xdr:rowOff>
    </xdr:from>
    <xdr:to>
      <xdr:col>5</xdr:col>
      <xdr:colOff>228599</xdr:colOff>
      <xdr:row>50</xdr:row>
      <xdr:rowOff>99060</xdr:rowOff>
    </xdr:to>
    <xdr:graphicFrame macro="">
      <xdr:nvGraphicFramePr>
        <xdr:cNvPr id="9" name="Diagram 8">
          <a:extLst>
            <a:ext uri="{FF2B5EF4-FFF2-40B4-BE49-F238E27FC236}">
              <a16:creationId xmlns:a16="http://schemas.microsoft.com/office/drawing/2014/main" id="{6CE2DECD-2B4E-4AE4-BA04-69FEA0D3467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6</xdr:col>
      <xdr:colOff>426720</xdr:colOff>
      <xdr:row>19</xdr:row>
      <xdr:rowOff>7621</xdr:rowOff>
    </xdr:from>
    <xdr:to>
      <xdr:col>8</xdr:col>
      <xdr:colOff>457200</xdr:colOff>
      <xdr:row>24</xdr:row>
      <xdr:rowOff>30481</xdr:rowOff>
    </xdr:to>
    <mc:AlternateContent xmlns:mc="http://schemas.openxmlformats.org/markup-compatibility/2006">
      <mc:Choice xmlns:a14="http://schemas.microsoft.com/office/drawing/2010/main" Requires="a14">
        <xdr:graphicFrame macro="">
          <xdr:nvGraphicFramePr>
            <xdr:cNvPr id="10" name="Customer Name">
              <a:extLst>
                <a:ext uri="{FF2B5EF4-FFF2-40B4-BE49-F238E27FC236}">
                  <a16:creationId xmlns:a16="http://schemas.microsoft.com/office/drawing/2014/main" id="{A6E5EFDA-613C-44BA-A618-CDCAF9E1A73D}"/>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6461760" y="3482341"/>
              <a:ext cx="278892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411480</xdr:colOff>
      <xdr:row>36</xdr:row>
      <xdr:rowOff>175261</xdr:rowOff>
    </xdr:from>
    <xdr:to>
      <xdr:col>7</xdr:col>
      <xdr:colOff>1143000</xdr:colOff>
      <xdr:row>42</xdr:row>
      <xdr:rowOff>30481</xdr:rowOff>
    </xdr:to>
    <mc:AlternateContent xmlns:mc="http://schemas.openxmlformats.org/markup-compatibility/2006">
      <mc:Choice xmlns:a14="http://schemas.microsoft.com/office/drawing/2010/main" Requires="a14">
        <xdr:graphicFrame macro="">
          <xdr:nvGraphicFramePr>
            <xdr:cNvPr id="13" name="Booking Method">
              <a:extLst>
                <a:ext uri="{FF2B5EF4-FFF2-40B4-BE49-F238E27FC236}">
                  <a16:creationId xmlns:a16="http://schemas.microsoft.com/office/drawing/2014/main" id="{DB911918-5769-42F7-B440-6FDB10CBC086}"/>
                </a:ext>
              </a:extLst>
            </xdr:cNvPr>
            <xdr:cNvGraphicFramePr/>
          </xdr:nvGraphicFramePr>
          <xdr:xfrm>
            <a:off x="0" y="0"/>
            <a:ext cx="0" cy="0"/>
          </xdr:xfrm>
          <a:graphic>
            <a:graphicData uri="http://schemas.microsoft.com/office/drawing/2010/slicer">
              <sle:slicer xmlns:sle="http://schemas.microsoft.com/office/drawing/2010/slicer" name="Booking Method"/>
            </a:graphicData>
          </a:graphic>
        </xdr:graphicFrame>
      </mc:Choice>
      <mc:Fallback>
        <xdr:sp macro="" textlink="">
          <xdr:nvSpPr>
            <xdr:cNvPr id="0" name=""/>
            <xdr:cNvSpPr>
              <a:spLocks noTextEdit="1"/>
            </xdr:cNvSpPr>
          </xdr:nvSpPr>
          <xdr:spPr>
            <a:xfrm>
              <a:off x="6446520" y="675894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381982</xdr:colOff>
      <xdr:row>16</xdr:row>
      <xdr:rowOff>73743</xdr:rowOff>
    </xdr:from>
    <xdr:to>
      <xdr:col>22</xdr:col>
      <xdr:colOff>458839</xdr:colOff>
      <xdr:row>25</xdr:row>
      <xdr:rowOff>73334</xdr:rowOff>
    </xdr:to>
    <xdr:sp macro="" textlink="">
      <xdr:nvSpPr>
        <xdr:cNvPr id="13" name="Rectangle 12">
          <a:extLst>
            <a:ext uri="{FF2B5EF4-FFF2-40B4-BE49-F238E27FC236}">
              <a16:creationId xmlns:a16="http://schemas.microsoft.com/office/drawing/2014/main" id="{B2A2D0E1-A9E4-447B-BA99-CA23D25BD1B3}"/>
            </a:ext>
          </a:extLst>
        </xdr:cNvPr>
        <xdr:cNvSpPr/>
      </xdr:nvSpPr>
      <xdr:spPr>
        <a:xfrm>
          <a:off x="11697272" y="2957872"/>
          <a:ext cx="3714793" cy="1621914"/>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409678</xdr:colOff>
      <xdr:row>16</xdr:row>
      <xdr:rowOff>57355</xdr:rowOff>
    </xdr:from>
    <xdr:to>
      <xdr:col>22</xdr:col>
      <xdr:colOff>450646</xdr:colOff>
      <xdr:row>25</xdr:row>
      <xdr:rowOff>80954</xdr:rowOff>
    </xdr:to>
    <xdr:graphicFrame macro="">
      <xdr:nvGraphicFramePr>
        <xdr:cNvPr id="15" name="Chart 14">
          <a:extLst>
            <a:ext uri="{FF2B5EF4-FFF2-40B4-BE49-F238E27FC236}">
              <a16:creationId xmlns:a16="http://schemas.microsoft.com/office/drawing/2014/main" id="{A6DBB7FF-EE86-4F7E-B229-6E28773B0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385098</xdr:colOff>
      <xdr:row>0</xdr:row>
      <xdr:rowOff>83820</xdr:rowOff>
    </xdr:from>
    <xdr:to>
      <xdr:col>17</xdr:col>
      <xdr:colOff>360517</xdr:colOff>
      <xdr:row>3</xdr:row>
      <xdr:rowOff>99060</xdr:rowOff>
    </xdr:to>
    <xdr:sp macro="" textlink="">
      <xdr:nvSpPr>
        <xdr:cNvPr id="4" name="Rectangle 3">
          <a:extLst>
            <a:ext uri="{FF2B5EF4-FFF2-40B4-BE49-F238E27FC236}">
              <a16:creationId xmlns:a16="http://schemas.microsoft.com/office/drawing/2014/main" id="{5068878A-0A6D-4987-8030-259EB9221C1E}"/>
            </a:ext>
          </a:extLst>
        </xdr:cNvPr>
        <xdr:cNvSpPr/>
      </xdr:nvSpPr>
      <xdr:spPr>
        <a:xfrm>
          <a:off x="2597356" y="83820"/>
          <a:ext cx="9684774" cy="556014"/>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3">
                  <a:lumMod val="75000"/>
                </a:schemeClr>
              </a:solidFill>
            </a:rPr>
            <a:t>AIRLINES FLIGHT</a:t>
          </a:r>
          <a:r>
            <a:rPr lang="en-US" sz="2000" b="1" baseline="0">
              <a:solidFill>
                <a:schemeClr val="accent3">
                  <a:lumMod val="75000"/>
                </a:schemeClr>
              </a:solidFill>
            </a:rPr>
            <a:t> BOOKINGS &amp; PERFORMANCE DASHBOARD</a:t>
          </a:r>
          <a:endParaRPr lang="en-US" sz="2000" b="1">
            <a:solidFill>
              <a:schemeClr val="accent3">
                <a:lumMod val="75000"/>
              </a:schemeClr>
            </a:solidFill>
          </a:endParaRPr>
        </a:p>
      </xdr:txBody>
    </xdr:sp>
    <xdr:clientData/>
  </xdr:twoCellAnchor>
  <xdr:twoCellAnchor>
    <xdr:from>
      <xdr:col>1</xdr:col>
      <xdr:colOff>395175</xdr:colOff>
      <xdr:row>4</xdr:row>
      <xdr:rowOff>7620</xdr:rowOff>
    </xdr:from>
    <xdr:to>
      <xdr:col>4</xdr:col>
      <xdr:colOff>334216</xdr:colOff>
      <xdr:row>9</xdr:row>
      <xdr:rowOff>30480</xdr:rowOff>
    </xdr:to>
    <xdr:sp macro="" textlink="">
      <xdr:nvSpPr>
        <xdr:cNvPr id="5" name="Rectangle 4">
          <a:extLst>
            <a:ext uri="{FF2B5EF4-FFF2-40B4-BE49-F238E27FC236}">
              <a16:creationId xmlns:a16="http://schemas.microsoft.com/office/drawing/2014/main" id="{61D6E95E-16F2-4AF7-8381-D400675A5F18}"/>
            </a:ext>
          </a:extLst>
        </xdr:cNvPr>
        <xdr:cNvSpPr/>
      </xdr:nvSpPr>
      <xdr:spPr>
        <a:xfrm>
          <a:off x="2607433" y="728652"/>
          <a:ext cx="1758009" cy="924151"/>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ea typeface="+mn-ea"/>
              <a:cs typeface="+mn-cs"/>
            </a:rPr>
            <a:t>TOTAL</a:t>
          </a:r>
          <a:r>
            <a:rPr lang="en-US" sz="1100" b="1"/>
            <a:t> </a:t>
          </a:r>
          <a:r>
            <a:rPr lang="en-US" sz="1100" b="1" baseline="0">
              <a:solidFill>
                <a:schemeClr val="accent3">
                  <a:lumMod val="75000"/>
                </a:schemeClr>
              </a:solidFill>
              <a:latin typeface="+mn-lt"/>
              <a:ea typeface="+mn-ea"/>
              <a:cs typeface="+mn-cs"/>
            </a:rPr>
            <a:t>REVENUE</a:t>
          </a:r>
        </a:p>
      </xdr:txBody>
    </xdr:sp>
    <xdr:clientData/>
  </xdr:twoCellAnchor>
  <xdr:twoCellAnchor>
    <xdr:from>
      <xdr:col>7</xdr:col>
      <xdr:colOff>581743</xdr:colOff>
      <xdr:row>4</xdr:row>
      <xdr:rowOff>49162</xdr:rowOff>
    </xdr:from>
    <xdr:to>
      <xdr:col>16</xdr:col>
      <xdr:colOff>213033</xdr:colOff>
      <xdr:row>16</xdr:row>
      <xdr:rowOff>163871</xdr:rowOff>
    </xdr:to>
    <xdr:sp macro="" textlink="">
      <xdr:nvSpPr>
        <xdr:cNvPr id="6" name="Rectangle 5">
          <a:extLst>
            <a:ext uri="{FF2B5EF4-FFF2-40B4-BE49-F238E27FC236}">
              <a16:creationId xmlns:a16="http://schemas.microsoft.com/office/drawing/2014/main" id="{AE0ABC36-8247-4F69-B866-D984C73BAA25}"/>
            </a:ext>
          </a:extLst>
        </xdr:cNvPr>
        <xdr:cNvSpPr/>
      </xdr:nvSpPr>
      <xdr:spPr>
        <a:xfrm>
          <a:off x="6431937" y="770194"/>
          <a:ext cx="5096386" cy="2277806"/>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368709</xdr:colOff>
      <xdr:row>17</xdr:row>
      <xdr:rowOff>49161</xdr:rowOff>
    </xdr:from>
    <xdr:to>
      <xdr:col>7</xdr:col>
      <xdr:colOff>467032</xdr:colOff>
      <xdr:row>36</xdr:row>
      <xdr:rowOff>160594</xdr:rowOff>
    </xdr:to>
    <xdr:sp macro="" textlink="">
      <xdr:nvSpPr>
        <xdr:cNvPr id="7" name="Rectangle 6">
          <a:extLst>
            <a:ext uri="{FF2B5EF4-FFF2-40B4-BE49-F238E27FC236}">
              <a16:creationId xmlns:a16="http://schemas.microsoft.com/office/drawing/2014/main" id="{5E3DBCB3-A336-48ED-A277-0243517134FA}"/>
            </a:ext>
          </a:extLst>
        </xdr:cNvPr>
        <xdr:cNvSpPr/>
      </xdr:nvSpPr>
      <xdr:spPr>
        <a:xfrm>
          <a:off x="2580967" y="3113548"/>
          <a:ext cx="3736259" cy="3536336"/>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275712</xdr:colOff>
      <xdr:row>4</xdr:row>
      <xdr:rowOff>81936</xdr:rowOff>
    </xdr:from>
    <xdr:to>
      <xdr:col>22</xdr:col>
      <xdr:colOff>446956</xdr:colOff>
      <xdr:row>15</xdr:row>
      <xdr:rowOff>178129</xdr:rowOff>
    </xdr:to>
    <xdr:sp macro="" textlink="">
      <xdr:nvSpPr>
        <xdr:cNvPr id="8" name="Rectangle 7">
          <a:extLst>
            <a:ext uri="{FF2B5EF4-FFF2-40B4-BE49-F238E27FC236}">
              <a16:creationId xmlns:a16="http://schemas.microsoft.com/office/drawing/2014/main" id="{C873865F-0ABF-4E67-95B3-86A25E5E9D92}"/>
            </a:ext>
          </a:extLst>
        </xdr:cNvPr>
        <xdr:cNvSpPr/>
      </xdr:nvSpPr>
      <xdr:spPr>
        <a:xfrm>
          <a:off x="11591002" y="802968"/>
          <a:ext cx="3809180" cy="2079032"/>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442451</xdr:colOff>
      <xdr:row>4</xdr:row>
      <xdr:rowOff>83820</xdr:rowOff>
    </xdr:from>
    <xdr:to>
      <xdr:col>4</xdr:col>
      <xdr:colOff>344129</xdr:colOff>
      <xdr:row>9</xdr:row>
      <xdr:rowOff>53340</xdr:rowOff>
    </xdr:to>
    <xdr:sp macro="" textlink="">
      <xdr:nvSpPr>
        <xdr:cNvPr id="12" name="TextBox 11">
          <a:extLst>
            <a:ext uri="{FF2B5EF4-FFF2-40B4-BE49-F238E27FC236}">
              <a16:creationId xmlns:a16="http://schemas.microsoft.com/office/drawing/2014/main" id="{0681A4D3-B6A9-4092-8C04-0E64249C94E1}"/>
            </a:ext>
          </a:extLst>
        </xdr:cNvPr>
        <xdr:cNvSpPr txBox="1"/>
      </xdr:nvSpPr>
      <xdr:spPr>
        <a:xfrm>
          <a:off x="3261032" y="804852"/>
          <a:ext cx="1114323" cy="87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accent3">
                  <a:lumMod val="75000"/>
                </a:schemeClr>
              </a:solidFill>
            </a:rPr>
            <a:t> $</a:t>
          </a:r>
          <a:r>
            <a:rPr lang="en-US" sz="1800" b="1">
              <a:solidFill>
                <a:schemeClr val="accent3">
                  <a:lumMod val="75000"/>
                </a:schemeClr>
              </a:solidFill>
              <a:latin typeface="+mn-lt"/>
              <a:ea typeface="+mn-ea"/>
              <a:cs typeface="+mn-cs"/>
            </a:rPr>
            <a:t>470,774</a:t>
          </a:r>
          <a:r>
            <a:rPr lang="en-US" sz="1800" b="1">
              <a:solidFill>
                <a:schemeClr val="accent3">
                  <a:lumMod val="75000"/>
                </a:schemeClr>
              </a:solidFill>
            </a:rPr>
            <a:t> </a:t>
          </a:r>
        </a:p>
      </xdr:txBody>
    </xdr:sp>
    <xdr:clientData/>
  </xdr:twoCellAnchor>
  <xdr:twoCellAnchor>
    <xdr:from>
      <xdr:col>1</xdr:col>
      <xdr:colOff>360516</xdr:colOff>
      <xdr:row>17</xdr:row>
      <xdr:rowOff>57354</xdr:rowOff>
    </xdr:from>
    <xdr:to>
      <xdr:col>7</xdr:col>
      <xdr:colOff>483419</xdr:colOff>
      <xdr:row>36</xdr:row>
      <xdr:rowOff>172064</xdr:rowOff>
    </xdr:to>
    <xdr:graphicFrame macro="">
      <xdr:nvGraphicFramePr>
        <xdr:cNvPr id="14" name="Chart 13">
          <a:extLst>
            <a:ext uri="{FF2B5EF4-FFF2-40B4-BE49-F238E27FC236}">
              <a16:creationId xmlns:a16="http://schemas.microsoft.com/office/drawing/2014/main" id="{7E5F3406-BBA5-4E05-AAB8-BF63DEC4D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98323</xdr:colOff>
      <xdr:row>17</xdr:row>
      <xdr:rowOff>98324</xdr:rowOff>
    </xdr:from>
    <xdr:to>
      <xdr:col>16</xdr:col>
      <xdr:colOff>263670</xdr:colOff>
      <xdr:row>35</xdr:row>
      <xdr:rowOff>40969</xdr:rowOff>
    </xdr:to>
    <xdr:sp macro="" textlink="">
      <xdr:nvSpPr>
        <xdr:cNvPr id="16" name="Rectangle 15">
          <a:extLst>
            <a:ext uri="{FF2B5EF4-FFF2-40B4-BE49-F238E27FC236}">
              <a16:creationId xmlns:a16="http://schemas.microsoft.com/office/drawing/2014/main" id="{BABB1952-2D7C-4FB4-AEDB-BD89B1A63A1B}"/>
            </a:ext>
          </a:extLst>
        </xdr:cNvPr>
        <xdr:cNvSpPr/>
      </xdr:nvSpPr>
      <xdr:spPr>
        <a:xfrm>
          <a:off x="6554839" y="3162711"/>
          <a:ext cx="5024121" cy="318729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294968</xdr:colOff>
      <xdr:row>4</xdr:row>
      <xdr:rowOff>73742</xdr:rowOff>
    </xdr:from>
    <xdr:to>
      <xdr:col>22</xdr:col>
      <xdr:colOff>264981</xdr:colOff>
      <xdr:row>16</xdr:row>
      <xdr:rowOff>24581</xdr:rowOff>
    </xdr:to>
    <xdr:graphicFrame macro="">
      <xdr:nvGraphicFramePr>
        <xdr:cNvPr id="17" name="Chart 16">
          <a:extLst>
            <a:ext uri="{FF2B5EF4-FFF2-40B4-BE49-F238E27FC236}">
              <a16:creationId xmlns:a16="http://schemas.microsoft.com/office/drawing/2014/main" id="{11CEE358-5076-483F-BEAD-68D3A36EE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131098</xdr:colOff>
      <xdr:row>17</xdr:row>
      <xdr:rowOff>122903</xdr:rowOff>
    </xdr:from>
    <xdr:to>
      <xdr:col>16</xdr:col>
      <xdr:colOff>311356</xdr:colOff>
      <xdr:row>35</xdr:row>
      <xdr:rowOff>73743</xdr:rowOff>
    </xdr:to>
    <xdr:graphicFrame macro="">
      <xdr:nvGraphicFramePr>
        <xdr:cNvPr id="18" name="Chart 17">
          <a:extLst>
            <a:ext uri="{FF2B5EF4-FFF2-40B4-BE49-F238E27FC236}">
              <a16:creationId xmlns:a16="http://schemas.microsoft.com/office/drawing/2014/main" id="{A13456BB-CB6F-4BE6-85EF-DEA23F408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460722</xdr:colOff>
      <xdr:row>5</xdr:row>
      <xdr:rowOff>149942</xdr:rowOff>
    </xdr:from>
    <xdr:to>
      <xdr:col>2</xdr:col>
      <xdr:colOff>357319</xdr:colOff>
      <xdr:row>8</xdr:row>
      <xdr:rowOff>172802</xdr:rowOff>
    </xdr:to>
    <xdr:pic>
      <xdr:nvPicPr>
        <xdr:cNvPr id="3" name="Picture 2">
          <a:extLst>
            <a:ext uri="{FF2B5EF4-FFF2-40B4-BE49-F238E27FC236}">
              <a16:creationId xmlns:a16="http://schemas.microsoft.com/office/drawing/2014/main" id="{C5A587E9-23C1-4F48-920D-ABA1EA1CDC17}"/>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aturation sat="400000"/>
                  </a14:imgEffect>
                </a14:imgLayer>
              </a14:imgProps>
            </a:ext>
            <a:ext uri="{28A0092B-C50C-407E-A947-70E740481C1C}">
              <a14:useLocalDpi xmlns:a14="http://schemas.microsoft.com/office/drawing/2010/main" val="0"/>
            </a:ext>
          </a:extLst>
        </a:blip>
        <a:stretch>
          <a:fillRect/>
        </a:stretch>
      </xdr:blipFill>
      <xdr:spPr>
        <a:xfrm>
          <a:off x="2672980" y="1051232"/>
          <a:ext cx="502920" cy="563635"/>
        </a:xfrm>
        <a:prstGeom prst="rect">
          <a:avLst/>
        </a:prstGeom>
      </xdr:spPr>
    </xdr:pic>
    <xdr:clientData/>
  </xdr:twoCellAnchor>
  <xdr:twoCellAnchor>
    <xdr:from>
      <xdr:col>1</xdr:col>
      <xdr:colOff>392879</xdr:colOff>
      <xdr:row>10</xdr:row>
      <xdr:rowOff>59813</xdr:rowOff>
    </xdr:from>
    <xdr:to>
      <xdr:col>4</xdr:col>
      <xdr:colOff>347160</xdr:colOff>
      <xdr:row>15</xdr:row>
      <xdr:rowOff>82673</xdr:rowOff>
    </xdr:to>
    <xdr:sp macro="" textlink="">
      <xdr:nvSpPr>
        <xdr:cNvPr id="19" name="Rectangle 18">
          <a:extLst>
            <a:ext uri="{FF2B5EF4-FFF2-40B4-BE49-F238E27FC236}">
              <a16:creationId xmlns:a16="http://schemas.microsoft.com/office/drawing/2014/main" id="{45512AD8-3A5A-431A-B259-B2E54D45B631}"/>
            </a:ext>
          </a:extLst>
        </xdr:cNvPr>
        <xdr:cNvSpPr/>
      </xdr:nvSpPr>
      <xdr:spPr>
        <a:xfrm>
          <a:off x="2605137" y="1862394"/>
          <a:ext cx="1773249" cy="92415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ea typeface="+mn-ea"/>
              <a:cs typeface="+mn-cs"/>
            </a:rPr>
            <a:t>AVERAGE TICKET PRICE</a:t>
          </a:r>
        </a:p>
      </xdr:txBody>
    </xdr:sp>
    <xdr:clientData/>
  </xdr:twoCellAnchor>
  <xdr:twoCellAnchor>
    <xdr:from>
      <xdr:col>4</xdr:col>
      <xdr:colOff>458840</xdr:colOff>
      <xdr:row>4</xdr:row>
      <xdr:rowOff>1</xdr:rowOff>
    </xdr:from>
    <xdr:to>
      <xdr:col>7</xdr:col>
      <xdr:colOff>450645</xdr:colOff>
      <xdr:row>9</xdr:row>
      <xdr:rowOff>49162</xdr:rowOff>
    </xdr:to>
    <xdr:sp macro="" textlink="">
      <xdr:nvSpPr>
        <xdr:cNvPr id="21" name="Rectangle 20">
          <a:extLst>
            <a:ext uri="{FF2B5EF4-FFF2-40B4-BE49-F238E27FC236}">
              <a16:creationId xmlns:a16="http://schemas.microsoft.com/office/drawing/2014/main" id="{626ABAD6-1376-4D87-BA71-A9B8B23629F0}"/>
            </a:ext>
          </a:extLst>
        </xdr:cNvPr>
        <xdr:cNvSpPr/>
      </xdr:nvSpPr>
      <xdr:spPr>
        <a:xfrm>
          <a:off x="4490066" y="721033"/>
          <a:ext cx="1810773" cy="950452"/>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ea typeface="+mn-ea"/>
              <a:cs typeface="+mn-cs"/>
            </a:rPr>
            <a:t>TOTAL</a:t>
          </a:r>
          <a:r>
            <a:rPr lang="en-US" sz="1100" b="1"/>
            <a:t> </a:t>
          </a:r>
          <a:r>
            <a:rPr lang="en-US" sz="1100" b="1" baseline="0">
              <a:solidFill>
                <a:schemeClr val="accent3">
                  <a:lumMod val="75000"/>
                </a:schemeClr>
              </a:solidFill>
              <a:latin typeface="+mn-lt"/>
              <a:ea typeface="+mn-ea"/>
              <a:cs typeface="+mn-cs"/>
            </a:rPr>
            <a:t>NUMBER OF FLIGHT</a:t>
          </a:r>
        </a:p>
      </xdr:txBody>
    </xdr:sp>
    <xdr:clientData/>
  </xdr:twoCellAnchor>
  <xdr:twoCellAnchor>
    <xdr:from>
      <xdr:col>2</xdr:col>
      <xdr:colOff>589936</xdr:colOff>
      <xdr:row>11</xdr:row>
      <xdr:rowOff>122902</xdr:rowOff>
    </xdr:from>
    <xdr:to>
      <xdr:col>4</xdr:col>
      <xdr:colOff>270387</xdr:colOff>
      <xdr:row>13</xdr:row>
      <xdr:rowOff>180257</xdr:rowOff>
    </xdr:to>
    <xdr:sp macro="" textlink="">
      <xdr:nvSpPr>
        <xdr:cNvPr id="22" name="TextBox 21">
          <a:extLst>
            <a:ext uri="{FF2B5EF4-FFF2-40B4-BE49-F238E27FC236}">
              <a16:creationId xmlns:a16="http://schemas.microsoft.com/office/drawing/2014/main" id="{014EC6D1-4589-4181-B980-F22F6B7F58FE}"/>
            </a:ext>
          </a:extLst>
        </xdr:cNvPr>
        <xdr:cNvSpPr txBox="1"/>
      </xdr:nvSpPr>
      <xdr:spPr>
        <a:xfrm>
          <a:off x="3408517" y="2105741"/>
          <a:ext cx="893096" cy="417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3">
                  <a:lumMod val="75000"/>
                </a:schemeClr>
              </a:solidFill>
            </a:rPr>
            <a:t> $1,044 </a:t>
          </a:r>
        </a:p>
      </xdr:txBody>
    </xdr:sp>
    <xdr:clientData/>
  </xdr:twoCellAnchor>
  <xdr:twoCellAnchor editAs="oneCell">
    <xdr:from>
      <xdr:col>1</xdr:col>
      <xdr:colOff>477846</xdr:colOff>
      <xdr:row>11</xdr:row>
      <xdr:rowOff>169934</xdr:rowOff>
    </xdr:from>
    <xdr:to>
      <xdr:col>2</xdr:col>
      <xdr:colOff>531186</xdr:colOff>
      <xdr:row>15</xdr:row>
      <xdr:rowOff>78494</xdr:rowOff>
    </xdr:to>
    <xdr:pic>
      <xdr:nvPicPr>
        <xdr:cNvPr id="24" name="Picture 23">
          <a:extLst>
            <a:ext uri="{FF2B5EF4-FFF2-40B4-BE49-F238E27FC236}">
              <a16:creationId xmlns:a16="http://schemas.microsoft.com/office/drawing/2014/main" id="{CF3A3597-22EC-445F-A06F-51E8694CEE95}"/>
            </a:ext>
          </a:extLst>
        </xdr:cNvPr>
        <xdr:cNvPicPr>
          <a:picLocks noChangeAspect="1"/>
        </xdr:cNvPicPr>
      </xdr:nvPicPr>
      <xdr:blipFill>
        <a:blip xmlns:r="http://schemas.openxmlformats.org/officeDocument/2006/relationships" r:embed="rId7">
          <a:alphaModFix/>
          <a:extLst>
            <a:ext uri="{BEBA8EAE-BF5A-486C-A8C5-ECC9F3942E4B}">
              <a14:imgProps xmlns:a14="http://schemas.microsoft.com/office/drawing/2010/main">
                <a14:imgLayer r:embed="rId8">
                  <a14:imgEffect>
                    <a14:saturation sat="300000"/>
                  </a14:imgEffect>
                </a14:imgLayer>
              </a14:imgProps>
            </a:ext>
            <a:ext uri="{28A0092B-C50C-407E-A947-70E740481C1C}">
              <a14:useLocalDpi xmlns:a14="http://schemas.microsoft.com/office/drawing/2010/main" val="0"/>
            </a:ext>
          </a:extLst>
        </a:blip>
        <a:srcRect/>
        <a:stretch/>
      </xdr:blipFill>
      <xdr:spPr>
        <a:xfrm>
          <a:off x="2690104" y="2152773"/>
          <a:ext cx="659663" cy="629592"/>
        </a:xfrm>
        <a:prstGeom prst="rect">
          <a:avLst/>
        </a:prstGeom>
        <a:noFill/>
        <a:ln>
          <a:noFill/>
        </a:ln>
        <a:effectLst/>
      </xdr:spPr>
    </xdr:pic>
    <xdr:clientData/>
  </xdr:twoCellAnchor>
  <xdr:twoCellAnchor>
    <xdr:from>
      <xdr:col>6</xdr:col>
      <xdr:colOff>434259</xdr:colOff>
      <xdr:row>5</xdr:row>
      <xdr:rowOff>172065</xdr:rowOff>
    </xdr:from>
    <xdr:to>
      <xdr:col>7</xdr:col>
      <xdr:colOff>516194</xdr:colOff>
      <xdr:row>8</xdr:row>
      <xdr:rowOff>163870</xdr:rowOff>
    </xdr:to>
    <xdr:sp macro="" textlink="">
      <xdr:nvSpPr>
        <xdr:cNvPr id="25" name="TextBox 24">
          <a:extLst>
            <a:ext uri="{FF2B5EF4-FFF2-40B4-BE49-F238E27FC236}">
              <a16:creationId xmlns:a16="http://schemas.microsoft.com/office/drawing/2014/main" id="{F11BE3BB-EBC1-48AA-A977-02DE236FC464}"/>
            </a:ext>
          </a:extLst>
        </xdr:cNvPr>
        <xdr:cNvSpPr txBox="1"/>
      </xdr:nvSpPr>
      <xdr:spPr>
        <a:xfrm>
          <a:off x="5678130" y="1073355"/>
          <a:ext cx="688258" cy="532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3">
                  <a:lumMod val="75000"/>
                </a:schemeClr>
              </a:solidFill>
            </a:rPr>
            <a:t>500</a:t>
          </a:r>
        </a:p>
      </xdr:txBody>
    </xdr:sp>
    <xdr:clientData/>
  </xdr:twoCellAnchor>
  <xdr:twoCellAnchor editAs="oneCell">
    <xdr:from>
      <xdr:col>4</xdr:col>
      <xdr:colOff>477684</xdr:colOff>
      <xdr:row>5</xdr:row>
      <xdr:rowOff>127655</xdr:rowOff>
    </xdr:from>
    <xdr:to>
      <xdr:col>6</xdr:col>
      <xdr:colOff>176162</xdr:colOff>
      <xdr:row>8</xdr:row>
      <xdr:rowOff>173375</xdr:rowOff>
    </xdr:to>
    <xdr:pic>
      <xdr:nvPicPr>
        <xdr:cNvPr id="30" name="Graphic 29" descr="Clapper board with solid fill">
          <a:extLst>
            <a:ext uri="{FF2B5EF4-FFF2-40B4-BE49-F238E27FC236}">
              <a16:creationId xmlns:a16="http://schemas.microsoft.com/office/drawing/2014/main" id="{3F715165-7C4C-4A9B-98A1-C9399CAEB3D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08910" y="1028945"/>
          <a:ext cx="911123" cy="586495"/>
        </a:xfrm>
        <a:prstGeom prst="rect">
          <a:avLst/>
        </a:prstGeom>
      </xdr:spPr>
    </xdr:pic>
    <xdr:clientData/>
  </xdr:twoCellAnchor>
  <xdr:twoCellAnchor>
    <xdr:from>
      <xdr:col>4</xdr:col>
      <xdr:colOff>492350</xdr:colOff>
      <xdr:row>10</xdr:row>
      <xdr:rowOff>108400</xdr:rowOff>
    </xdr:from>
    <xdr:to>
      <xdr:col>7</xdr:col>
      <xdr:colOff>431390</xdr:colOff>
      <xdr:row>15</xdr:row>
      <xdr:rowOff>131260</xdr:rowOff>
    </xdr:to>
    <xdr:sp macro="" textlink="">
      <xdr:nvSpPr>
        <xdr:cNvPr id="33" name="Rectangle 32">
          <a:extLst>
            <a:ext uri="{FF2B5EF4-FFF2-40B4-BE49-F238E27FC236}">
              <a16:creationId xmlns:a16="http://schemas.microsoft.com/office/drawing/2014/main" id="{7F9507A0-F688-4C44-9CF7-CA7578C1AC37}"/>
            </a:ext>
          </a:extLst>
        </xdr:cNvPr>
        <xdr:cNvSpPr/>
      </xdr:nvSpPr>
      <xdr:spPr>
        <a:xfrm>
          <a:off x="4523576" y="1910981"/>
          <a:ext cx="1758008" cy="924150"/>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3">
                  <a:lumMod val="75000"/>
                </a:schemeClr>
              </a:solidFill>
              <a:latin typeface="+mn-lt"/>
              <a:ea typeface="+mn-ea"/>
              <a:cs typeface="+mn-cs"/>
            </a:rPr>
            <a:t>MOST BUSIEST DAYS</a:t>
          </a:r>
        </a:p>
      </xdr:txBody>
    </xdr:sp>
    <xdr:clientData/>
  </xdr:twoCellAnchor>
  <xdr:twoCellAnchor>
    <xdr:from>
      <xdr:col>8</xdr:col>
      <xdr:colOff>40968</xdr:colOff>
      <xdr:row>5</xdr:row>
      <xdr:rowOff>8194</xdr:rowOff>
    </xdr:from>
    <xdr:to>
      <xdr:col>16</xdr:col>
      <xdr:colOff>311356</xdr:colOff>
      <xdr:row>16</xdr:row>
      <xdr:rowOff>163872</xdr:rowOff>
    </xdr:to>
    <xdr:graphicFrame macro="">
      <xdr:nvGraphicFramePr>
        <xdr:cNvPr id="34" name="Chart 33">
          <a:extLst>
            <a:ext uri="{FF2B5EF4-FFF2-40B4-BE49-F238E27FC236}">
              <a16:creationId xmlns:a16="http://schemas.microsoft.com/office/drawing/2014/main" id="{0428E192-2E74-49FB-B895-81D370D6B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368711</xdr:colOff>
      <xdr:row>25</xdr:row>
      <xdr:rowOff>104385</xdr:rowOff>
    </xdr:from>
    <xdr:to>
      <xdr:col>22</xdr:col>
      <xdr:colOff>483419</xdr:colOff>
      <xdr:row>36</xdr:row>
      <xdr:rowOff>139290</xdr:rowOff>
    </xdr:to>
    <xdr:sp macro="" textlink="">
      <xdr:nvSpPr>
        <xdr:cNvPr id="35" name="Rectangle 34">
          <a:extLst>
            <a:ext uri="{FF2B5EF4-FFF2-40B4-BE49-F238E27FC236}">
              <a16:creationId xmlns:a16="http://schemas.microsoft.com/office/drawing/2014/main" id="{349000F5-F25A-4D59-87AD-A62ABE2182CB}"/>
            </a:ext>
          </a:extLst>
        </xdr:cNvPr>
        <xdr:cNvSpPr/>
      </xdr:nvSpPr>
      <xdr:spPr>
        <a:xfrm>
          <a:off x="11684001" y="4610837"/>
          <a:ext cx="3752644" cy="2017743"/>
        </a:xfrm>
        <a:prstGeom prst="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344131</xdr:colOff>
      <xdr:row>25</xdr:row>
      <xdr:rowOff>23597</xdr:rowOff>
    </xdr:from>
    <xdr:to>
      <xdr:col>22</xdr:col>
      <xdr:colOff>499806</xdr:colOff>
      <xdr:row>37</xdr:row>
      <xdr:rowOff>1</xdr:rowOff>
    </xdr:to>
    <xdr:graphicFrame macro="">
      <xdr:nvGraphicFramePr>
        <xdr:cNvPr id="36" name="Chart 35">
          <a:extLst>
            <a:ext uri="{FF2B5EF4-FFF2-40B4-BE49-F238E27FC236}">
              <a16:creationId xmlns:a16="http://schemas.microsoft.com/office/drawing/2014/main" id="{BF528DB0-5A70-4DF0-9F70-26D2BC0F6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589937</xdr:colOff>
      <xdr:row>11</xdr:row>
      <xdr:rowOff>139289</xdr:rowOff>
    </xdr:from>
    <xdr:to>
      <xdr:col>9</xdr:col>
      <xdr:colOff>491614</xdr:colOff>
      <xdr:row>14</xdr:row>
      <xdr:rowOff>57354</xdr:rowOff>
    </xdr:to>
    <xdr:sp macro="" textlink="">
      <xdr:nvSpPr>
        <xdr:cNvPr id="37" name="TextBox 36">
          <a:extLst>
            <a:ext uri="{FF2B5EF4-FFF2-40B4-BE49-F238E27FC236}">
              <a16:creationId xmlns:a16="http://schemas.microsoft.com/office/drawing/2014/main" id="{FAF91DDC-F43B-44E3-819A-53F8B12196B6}"/>
            </a:ext>
          </a:extLst>
        </xdr:cNvPr>
        <xdr:cNvSpPr txBox="1"/>
      </xdr:nvSpPr>
      <xdr:spPr>
        <a:xfrm>
          <a:off x="5227485" y="2122128"/>
          <a:ext cx="2326968" cy="45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3">
                  <a:lumMod val="75000"/>
                </a:schemeClr>
              </a:solidFill>
            </a:rPr>
            <a:t>WEEKENDS</a:t>
          </a:r>
        </a:p>
      </xdr:txBody>
    </xdr:sp>
    <xdr:clientData/>
  </xdr:twoCellAnchor>
  <xdr:twoCellAnchor>
    <xdr:from>
      <xdr:col>6</xdr:col>
      <xdr:colOff>294969</xdr:colOff>
      <xdr:row>13</xdr:row>
      <xdr:rowOff>90129</xdr:rowOff>
    </xdr:from>
    <xdr:to>
      <xdr:col>7</xdr:col>
      <xdr:colOff>417872</xdr:colOff>
      <xdr:row>15</xdr:row>
      <xdr:rowOff>81935</xdr:rowOff>
    </xdr:to>
    <xdr:sp macro="" textlink="">
      <xdr:nvSpPr>
        <xdr:cNvPr id="38" name="TextBox 37">
          <a:extLst>
            <a:ext uri="{FF2B5EF4-FFF2-40B4-BE49-F238E27FC236}">
              <a16:creationId xmlns:a16="http://schemas.microsoft.com/office/drawing/2014/main" id="{E78FF6F8-462F-44B2-A79E-E1F548FBC965}"/>
            </a:ext>
          </a:extLst>
        </xdr:cNvPr>
        <xdr:cNvSpPr txBox="1"/>
      </xdr:nvSpPr>
      <xdr:spPr>
        <a:xfrm>
          <a:off x="5538840" y="2433484"/>
          <a:ext cx="729226" cy="352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3">
                  <a:lumMod val="75000"/>
                </a:schemeClr>
              </a:solidFill>
            </a:rPr>
            <a:t>FRI</a:t>
          </a:r>
          <a:r>
            <a:rPr lang="en-US" sz="1100" b="1" baseline="0">
              <a:solidFill>
                <a:schemeClr val="accent3">
                  <a:lumMod val="75000"/>
                </a:schemeClr>
              </a:solidFill>
            </a:rPr>
            <a:t> - SUN</a:t>
          </a:r>
          <a:endParaRPr lang="en-US" sz="1100" b="1">
            <a:solidFill>
              <a:schemeClr val="accent3">
                <a:lumMod val="75000"/>
              </a:schemeClr>
            </a:solidFill>
          </a:endParaRPr>
        </a:p>
      </xdr:txBody>
    </xdr:sp>
    <xdr:clientData/>
  </xdr:twoCellAnchor>
  <xdr:twoCellAnchor editAs="oneCell">
    <xdr:from>
      <xdr:col>0</xdr:col>
      <xdr:colOff>0</xdr:colOff>
      <xdr:row>6</xdr:row>
      <xdr:rowOff>57355</xdr:rowOff>
    </xdr:from>
    <xdr:to>
      <xdr:col>1</xdr:col>
      <xdr:colOff>0</xdr:colOff>
      <xdr:row>11</xdr:row>
      <xdr:rowOff>17124</xdr:rowOff>
    </xdr:to>
    <mc:AlternateContent xmlns:mc="http://schemas.openxmlformats.org/markup-compatibility/2006">
      <mc:Choice xmlns:a14="http://schemas.microsoft.com/office/drawing/2010/main" Requires="a14">
        <xdr:graphicFrame macro="">
          <xdr:nvGraphicFramePr>
            <xdr:cNvPr id="40" name="Cabin Class">
              <a:extLst>
                <a:ext uri="{FF2B5EF4-FFF2-40B4-BE49-F238E27FC236}">
                  <a16:creationId xmlns:a16="http://schemas.microsoft.com/office/drawing/2014/main" id="{818B6401-A1EE-4FEC-BE8A-0F7A4988EEC3}"/>
                </a:ext>
              </a:extLst>
            </xdr:cNvPr>
            <xdr:cNvGraphicFramePr/>
          </xdr:nvGraphicFramePr>
          <xdr:xfrm>
            <a:off x="0" y="0"/>
            <a:ext cx="0" cy="0"/>
          </xdr:xfrm>
          <a:graphic>
            <a:graphicData uri="http://schemas.microsoft.com/office/drawing/2010/slicer">
              <sle:slicer xmlns:sle="http://schemas.microsoft.com/office/drawing/2010/slicer" name="Cabin Class"/>
            </a:graphicData>
          </a:graphic>
        </xdr:graphicFrame>
      </mc:Choice>
      <mc:Fallback>
        <xdr:sp macro="" textlink="">
          <xdr:nvSpPr>
            <xdr:cNvPr id="0" name=""/>
            <xdr:cNvSpPr>
              <a:spLocks noTextEdit="1"/>
            </xdr:cNvSpPr>
          </xdr:nvSpPr>
          <xdr:spPr>
            <a:xfrm>
              <a:off x="0" y="1138903"/>
              <a:ext cx="2212258"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24580</xdr:rowOff>
    </xdr:from>
    <xdr:to>
      <xdr:col>0</xdr:col>
      <xdr:colOff>2195871</xdr:colOff>
      <xdr:row>22</xdr:row>
      <xdr:rowOff>114710</xdr:rowOff>
    </xdr:to>
    <mc:AlternateContent xmlns:mc="http://schemas.openxmlformats.org/markup-compatibility/2006">
      <mc:Choice xmlns:a14="http://schemas.microsoft.com/office/drawing/2010/main" Requires="a14">
        <xdr:graphicFrame macro="">
          <xdr:nvGraphicFramePr>
            <xdr:cNvPr id="42" name="Airline">
              <a:extLst>
                <a:ext uri="{FF2B5EF4-FFF2-40B4-BE49-F238E27FC236}">
                  <a16:creationId xmlns:a16="http://schemas.microsoft.com/office/drawing/2014/main" id="{013C1351-F3EC-4F7A-B4C5-69EC77E55EF7}"/>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dr:sp macro="" textlink="">
          <xdr:nvSpPr>
            <xdr:cNvPr id="0" name=""/>
            <xdr:cNvSpPr>
              <a:spLocks noTextEdit="1"/>
            </xdr:cNvSpPr>
          </xdr:nvSpPr>
          <xdr:spPr>
            <a:xfrm>
              <a:off x="0" y="2728451"/>
              <a:ext cx="2195871" cy="1351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155677</xdr:rowOff>
    </xdr:from>
    <xdr:to>
      <xdr:col>1</xdr:col>
      <xdr:colOff>16387</xdr:colOff>
      <xdr:row>28</xdr:row>
      <xdr:rowOff>90129</xdr:rowOff>
    </xdr:to>
    <mc:AlternateContent xmlns:mc="http://schemas.openxmlformats.org/markup-compatibility/2006">
      <mc:Choice xmlns:a14="http://schemas.microsoft.com/office/drawing/2010/main" Requires="a14">
        <xdr:graphicFrame macro="">
          <xdr:nvGraphicFramePr>
            <xdr:cNvPr id="44" name="Season">
              <a:extLst>
                <a:ext uri="{FF2B5EF4-FFF2-40B4-BE49-F238E27FC236}">
                  <a16:creationId xmlns:a16="http://schemas.microsoft.com/office/drawing/2014/main" id="{F8B03902-FA9A-434C-91F0-DCAA9BB6206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0" y="4662129"/>
              <a:ext cx="2228645" cy="475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6.650367476854" createdVersion="7" refreshedVersion="7" minRefreshableVersion="3" recordCount="500" xr:uid="{81009441-1AB4-4FBB-A2AA-B353FF0E5D9B}">
  <cacheSource type="worksheet">
    <worksheetSource ref="A1:AG501" sheet="Sheet1"/>
  </cacheSource>
  <cacheFields count="34">
    <cacheField name="Booking ID" numFmtId="0">
      <sharedItems/>
    </cacheField>
    <cacheField name="Airline" numFmtId="0">
      <sharedItems count="8">
        <s v="Southwest Airlines"/>
        <s v="Alaska Airlines"/>
        <s v="Frontier Airlines"/>
        <s v="Spirit Airlines"/>
        <s v="Delta Airlines"/>
        <s v="United Airlines"/>
        <s v="JetBlue Airways"/>
        <s v="American Airlines"/>
      </sharedItems>
    </cacheField>
    <cacheField name="Departure Airport" numFmtId="0">
      <sharedItems/>
    </cacheField>
    <cacheField name="Destination Airport" numFmtId="0">
      <sharedItems/>
    </cacheField>
    <cacheField name="Departure Date" numFmtId="164">
      <sharedItems containsSemiMixedTypes="0" containsNonDate="0" containsDate="1" containsString="0" minDate="2024-01-01T00:00:00" maxDate="2025-01-01T00:00:00" count="366">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4-01-01T00:00:00"/>
        <d v="2024-01-02T00:00:00"/>
        <d v="2024-01-03T00:00:00"/>
        <d v="2024-01-04T00:00:00"/>
        <d v="2024-01-05T00:00:00"/>
        <d v="2024-01-06T00:00:00"/>
        <d v="2024-01-07T00:00:00"/>
        <d v="2024-01-08T00:00:00"/>
        <d v="2024-01-09T00:00:00"/>
        <d v="2024-01-10T00:00:00"/>
        <d v="2024-01-11T00:00:00"/>
      </sharedItems>
      <fieldGroup par="33" base="4">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Arrival Date" numFmtId="166">
      <sharedItems containsSemiMixedTypes="0" containsNonDate="0" containsDate="1" containsString="0" minDate="2024-03-06T00:00:00" maxDate="2025-07-19T00:00:00"/>
    </cacheField>
    <cacheField name="Flight Number" numFmtId="0">
      <sharedItems/>
    </cacheField>
    <cacheField name="Cabin Class" numFmtId="0">
      <sharedItems/>
    </cacheField>
    <cacheField name="Ticket Price" numFmtId="165">
      <sharedItems containsSemiMixedTypes="0" containsString="0" containsNumber="1" minValue="105.08" maxValue="1994.25"/>
    </cacheField>
    <cacheField name="Discount (%)" numFmtId="165">
      <sharedItems containsSemiMixedTypes="0" containsString="0" containsNumber="1" containsInteger="1" minValue="0" maxValue="20"/>
    </cacheField>
    <cacheField name="Discount Amount" numFmtId="165">
      <sharedItems containsSemiMixedTypes="0" containsString="0" containsNumber="1" minValue="0" maxValue="395.6"/>
    </cacheField>
    <cacheField name="Final Price" numFmtId="165">
      <sharedItems containsSemiMixedTypes="0" containsString="0" containsNumber="1" minValue="92.39" maxValue="1988.14"/>
    </cacheField>
    <cacheField name="Flight Status" numFmtId="0">
      <sharedItems/>
    </cacheField>
    <cacheField name="Delay (Minutes)" numFmtId="0">
      <sharedItems containsSemiMixedTypes="0" containsString="0" containsNumber="1" containsInteger="1" minValue="0" maxValue="180"/>
    </cacheField>
    <cacheField name="Customer Name" numFmtId="0">
      <sharedItems/>
    </cacheField>
    <cacheField name="Customer Email" numFmtId="0">
      <sharedItems/>
    </cacheField>
    <cacheField name="upper case" numFmtId="0">
      <sharedItems/>
    </cacheField>
    <cacheField name="Length" numFmtId="0">
      <sharedItems containsSemiMixedTypes="0" containsString="0" containsNumber="1" containsInteger="1" minValue="8" maxValue="24"/>
    </cacheField>
    <cacheField name="Airline Code" numFmtId="0">
      <sharedItems/>
    </cacheField>
    <cacheField name="AirlineCode" numFmtId="0">
      <sharedItems/>
    </cacheField>
    <cacheField name="Route" numFmtId="0">
      <sharedItems/>
    </cacheField>
    <cacheField name="Total revenue" numFmtId="165">
      <sharedItems containsSemiMixedTypes="0" containsString="0" containsNumber="1" minValue="94.57" maxValue="470773.90000000008"/>
    </cacheField>
    <cacheField name="Average" numFmtId="165">
      <sharedItems containsSemiMixedTypes="0" containsString="0" containsNumber="1" minValue="105.08" maxValue="1043.7565800000009"/>
    </cacheField>
    <cacheField name="Lowest" numFmtId="165">
      <sharedItems containsSemiMixedTypes="0" containsString="0" containsNumber="1" minValue="105.08" maxValue="105.08"/>
    </cacheField>
    <cacheField name="Highest" numFmtId="165">
      <sharedItems containsSemiMixedTypes="0" containsString="0" containsNumber="1" minValue="105.08" maxValue="1994.25"/>
    </cacheField>
    <cacheField name="Delayed%" numFmtId="9">
      <sharedItems containsSemiMixedTypes="0" containsString="0" containsNumber="1" minValue="2E-3" maxValue="0.34799999999999998"/>
    </cacheField>
    <cacheField name="Year" numFmtId="0">
      <sharedItems containsSemiMixedTypes="0" containsString="0" containsNumber="1" containsInteger="1" minValue="2024" maxValue="2024"/>
    </cacheField>
    <cacheField name="Day of the week" numFmtId="0">
      <sharedItems/>
    </cacheField>
    <cacheField name="Day difference" numFmtId="0">
      <sharedItems containsSemiMixedTypes="0" containsString="0" containsNumber="1" containsInteger="1" minValue="54" maxValue="420"/>
    </cacheField>
    <cacheField name="Flight in  &lt; 30days" numFmtId="0">
      <sharedItems/>
    </cacheField>
    <cacheField name="Season" numFmtId="0">
      <sharedItems/>
    </cacheField>
    <cacheField name="MONTH" numFmtId="0">
      <sharedItems/>
    </cacheField>
    <cacheField name="FEB.FLIGHTS" numFmtId="0">
      <sharedItems containsSemiMixedTypes="0" containsString="0" containsNumber="1" containsInteger="1" minValue="0" maxValue="58"/>
    </cacheField>
    <cacheField name="Months" numFmtId="0" databaseField="0">
      <fieldGroup base="4">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8.629757986113" createdVersion="7" refreshedVersion="7" minRefreshableVersion="3" recordCount="500" xr:uid="{E84F995C-8D3B-43A3-AE82-1373A58E9A74}">
  <cacheSource type="worksheet">
    <worksheetSource ref="A1:AJ501" sheet="Sheet1"/>
  </cacheSource>
  <cacheFields count="38">
    <cacheField name="Booking ID" numFmtId="0">
      <sharedItems/>
    </cacheField>
    <cacheField name="Airline" numFmtId="0">
      <sharedItems count="8">
        <s v="Southwest Airlines"/>
        <s v="Alaska Airlines"/>
        <s v="Frontier Airlines"/>
        <s v="Spirit Airlines"/>
        <s v="Delta Airlines"/>
        <s v="United Airlines"/>
        <s v="JetBlue Airways"/>
        <s v="American Airlines"/>
      </sharedItems>
    </cacheField>
    <cacheField name="Departure Airport" numFmtId="0">
      <sharedItems/>
    </cacheField>
    <cacheField name="Destination Airport" numFmtId="0">
      <sharedItems/>
    </cacheField>
    <cacheField name="Departure Date" numFmtId="164">
      <sharedItems containsSemiMixedTypes="0" containsNonDate="0" containsDate="1" containsString="0" minDate="2024-01-01T00:00:00" maxDate="2025-01-01T00:00:00" count="366">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4-01-01T00:00:00"/>
        <d v="2024-01-02T00:00:00"/>
        <d v="2024-01-03T00:00:00"/>
        <d v="2024-01-04T00:00:00"/>
        <d v="2024-01-05T00:00:00"/>
        <d v="2024-01-06T00:00:00"/>
        <d v="2024-01-07T00:00:00"/>
        <d v="2024-01-08T00:00:00"/>
        <d v="2024-01-09T00:00:00"/>
        <d v="2024-01-10T00:00:00"/>
        <d v="2024-01-11T00:00:00"/>
      </sharedItems>
      <fieldGroup par="37" base="4">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Arrival Date" numFmtId="166">
      <sharedItems containsSemiMixedTypes="0" containsNonDate="0" containsDate="1" containsString="0" minDate="2024-03-06T00:00:00" maxDate="2025-07-19T00:00:00"/>
    </cacheField>
    <cacheField name="Flight Number" numFmtId="0">
      <sharedItems/>
    </cacheField>
    <cacheField name="Cabin Class" numFmtId="0">
      <sharedItems count="4">
        <s v="Business"/>
        <s v="Premium Economy"/>
        <s v="Economy"/>
        <s v="First Class"/>
      </sharedItems>
    </cacheField>
    <cacheField name="Ticket Price" numFmtId="165">
      <sharedItems containsSemiMixedTypes="0" containsString="0" containsNumber="1" minValue="105.08" maxValue="1994.25"/>
    </cacheField>
    <cacheField name="Discount (%)" numFmtId="165">
      <sharedItems containsSemiMixedTypes="0" containsString="0" containsNumber="1" containsInteger="1" minValue="0" maxValue="20"/>
    </cacheField>
    <cacheField name="Discount Amount" numFmtId="165">
      <sharedItems containsSemiMixedTypes="0" containsString="0" containsNumber="1" minValue="0" maxValue="395.6"/>
    </cacheField>
    <cacheField name="Final Price" numFmtId="165">
      <sharedItems containsSemiMixedTypes="0" containsString="0" containsNumber="1" minValue="92.39" maxValue="1988.14"/>
    </cacheField>
    <cacheField name="Flight Status" numFmtId="0">
      <sharedItems count="3">
        <s v="Delayed"/>
        <s v="Cancelled"/>
        <s v="On Time"/>
      </sharedItems>
    </cacheField>
    <cacheField name="Delay (Minutes)" numFmtId="0">
      <sharedItems containsSemiMixedTypes="0" containsString="0" containsNumber="1" containsInteger="1" minValue="0" maxValue="180"/>
    </cacheField>
    <cacheField name="Customer Name" numFmtId="0">
      <sharedItems count="498">
        <s v="Luke Rose"/>
        <s v="Elizabeth Baker"/>
        <s v="Michelle Parker"/>
        <s v="Jason Chavez DVM"/>
        <s v="Grace Adams"/>
        <s v="Barbara Wang"/>
        <s v="Christopher Thompson"/>
        <s v="Alexandra Martinez"/>
        <s v="Gary Cox"/>
        <s v="Emily Woods"/>
        <s v="Tara King"/>
        <s v="Kathy Schwartz"/>
        <s v="Robin Morgan"/>
        <s v="Jose Miranda"/>
        <s v="Matthew Rodriguez"/>
        <s v="Daniel Stanley"/>
        <s v="Amber Dillon"/>
        <s v="Andrea Manning"/>
        <s v="Christopher Jones"/>
        <s v="Cheryl White"/>
        <s v="Steven Carpenter"/>
        <s v="Jeffrey Strong"/>
        <s v="Aaron Gonzalez"/>
        <s v="Regina Gonzalez"/>
        <s v="Regina Mckinney"/>
        <s v="Christopher Riley"/>
        <s v="Dr. Christina Nunez"/>
        <s v="Tiffany Mcintyre"/>
        <s v="Roy Carter"/>
        <s v="Andrew Harris"/>
        <s v="Kevin Brown"/>
        <s v="Cory Richards"/>
        <s v="Shannon Mcgrath"/>
        <s v="Sarah Harris"/>
        <s v="Kristi Thomas"/>
        <s v="Alexis Byrd"/>
        <s v="Jenny Martinez"/>
        <s v="Dana Perez"/>
        <s v="Brianna Hart"/>
        <s v="Brian Kidd"/>
        <s v="Heather Williams"/>
        <s v="Misty Mitchell"/>
        <s v="William Davis"/>
        <s v="Christine Ward"/>
        <s v="Stephanie Coleman"/>
        <s v="Terrence Campbell"/>
        <s v="Natasha Griffin"/>
        <s v="Shawn Ingram"/>
        <s v="Marcus Thomas"/>
        <s v="Neil Allison"/>
        <s v="Kristi Walker"/>
        <s v="Andre Howard"/>
        <s v="Stephen Hernandez"/>
        <s v="Lauren West"/>
        <s v="Eugene Johnson"/>
        <s v="Megan Burke"/>
        <s v="Julie Hardin"/>
        <s v="Alison Sharp"/>
        <s v="Catherine Wilson"/>
        <s v="Miranda Thompson"/>
        <s v="Veronica Washington"/>
        <s v="Mark Norton"/>
        <s v="Michelle Mcclure"/>
        <s v="Jeremy Hughes"/>
        <s v="Thomas Sherman"/>
        <s v="Ryan Gibson"/>
        <s v="Miguel Snow"/>
        <s v="Cathy Cantrell"/>
        <s v="Eric Garcia"/>
        <s v="Andrew Lane"/>
        <s v="Jeremy Estes"/>
        <s v="Christopher Hayes"/>
        <s v="Thomas White"/>
        <s v="Andres Morgan"/>
        <s v="Brandon Martin"/>
        <s v="Regina Morgan"/>
        <s v="Maria Mercado MD"/>
        <s v="Valerie Garcia"/>
        <s v="Maureen Roberts"/>
        <s v="Kevin Walker"/>
        <s v="Joseph Pham"/>
        <s v="Nancy Rodriguez"/>
        <s v="Hector Holland"/>
        <s v="Jennifer Rose"/>
        <s v="William Mejia"/>
        <s v="Amy Jones"/>
        <s v="Rachel Novak"/>
        <s v="Joseph Fletcher"/>
        <s v="Rhonda Murphy"/>
        <s v="Kristine Evans"/>
        <s v="Christopher Miller"/>
        <s v="Catherine Kelly"/>
        <s v="Tina Sexton"/>
        <s v="Shawn Hampton"/>
        <s v="Kimberly Gonzales"/>
        <s v="Matthew Hamilton"/>
        <s v="Brooke Jensen"/>
        <s v="Andrew James"/>
        <s v="Rachel Robles"/>
        <s v="Rebecca Nelson"/>
        <s v="Angela Beasley"/>
        <s v="Alexis Robbins"/>
        <s v="Anna Norman"/>
        <s v="Emily Garcia"/>
        <s v="Taylor Baker"/>
        <s v="Nathan Hendricks"/>
        <s v="Sandra Rollins"/>
        <s v="Kenneth Mills"/>
        <s v="Michelle Miller"/>
        <s v="Alisha Mcdaniel"/>
        <s v="Joe Hoover"/>
        <s v="Stephen Steele"/>
        <s v="Tamara Miles"/>
        <s v="John Johnson"/>
        <s v="Angela Miller"/>
        <s v="Kimberly Jones"/>
        <s v="Molly Kirby"/>
        <s v="Stacy Davis"/>
        <s v="Julie Gardner"/>
        <s v="Gina Rice"/>
        <s v="Nicolas Jackson"/>
        <s v="William Johnson Jr."/>
        <s v="Kristin Lyons"/>
        <s v="Benjamin White"/>
        <s v="Kristen Smith"/>
        <s v="Sue Jones"/>
        <s v="William Farley"/>
        <s v="Jonathan Lee"/>
        <s v="Amanda Bailey"/>
        <s v="John Melton"/>
        <s v="Charles Johnson"/>
        <s v="Alexander Mitchell"/>
        <s v="Curtis Pineda"/>
        <s v="William Harrington"/>
        <s v="Lisa Downs"/>
        <s v="John Dunlap"/>
        <s v="Erin Clark"/>
        <s v="Christian Arias"/>
        <s v="Mary Barajas"/>
        <s v="Rebecca Matthews"/>
        <s v="Brandon Cunningham"/>
        <s v="Thomas Nelson"/>
        <s v="Alexis Silva"/>
        <s v="Brian Juarez"/>
        <s v="John Newman"/>
        <s v="Kimberly Smith"/>
        <s v="Elizabeth Edwards"/>
        <s v="Melanie Rivers"/>
        <s v="Timothy Garcia"/>
        <s v="Emily Brown"/>
        <s v="Richard Anderson"/>
        <s v="Laurie Smith"/>
        <s v="Brandon Jones"/>
        <s v="Oscar Martinez"/>
        <s v="Robert Bishop"/>
        <s v="Melanie Taylor"/>
        <s v="Mark Mccoy MD"/>
        <s v="Lisa Fisher"/>
        <s v="Anna Zavala"/>
        <s v="Meagan Moreno"/>
        <s v="Timothy Cook"/>
        <s v="Isabella Diaz"/>
        <s v="Michelle Davis"/>
        <s v="Roy Glenn"/>
        <s v="Mary Jones"/>
        <s v="Stacey Steele"/>
        <s v="David Hopkins"/>
        <s v="Alison Thompson"/>
        <s v="Charles Williams"/>
        <s v="Kevin Powell"/>
        <s v="Angel Flores"/>
        <s v="Tara Gonzalez"/>
        <s v="Rebecca Miller"/>
        <s v="Laurie Swanson"/>
        <s v="Charles Mahoney"/>
        <s v="Leroy Valentine"/>
        <s v="Courtney Powell"/>
        <s v="Nathan Christensen"/>
        <s v="Nathan Boyd"/>
        <s v="Herbert Cunningham"/>
        <s v="Fernando White"/>
        <s v="Dr. Lauren Gutierrez DVM"/>
        <s v="Tracey Brown"/>
        <s v="William Dillon"/>
        <s v="James Phillips"/>
        <s v="John Frost"/>
        <s v="Mark Harris"/>
        <s v="Douglas Jackson"/>
        <s v="Laura Hernandez"/>
        <s v="Jennifer Shields"/>
        <s v="Amanda Pugh"/>
        <s v="Alison Berry"/>
        <s v="Kathy Mann"/>
        <s v="Kelsey Curtis"/>
        <s v="Chris Newton"/>
        <s v="Jordan Cooley"/>
        <s v="Ernest Brooks"/>
        <s v="Jared Johnson"/>
        <s v="Kathleen Jackson"/>
        <s v="James Harris"/>
        <s v="William Hood"/>
        <s v="Melissa Eaton"/>
        <s v="Craig Powell"/>
        <s v="Matthew Savage"/>
        <s v="Joshua Kidd"/>
        <s v="Ralph Hill"/>
        <s v="Dr. Danielle Powell"/>
        <s v="Alicia Cook"/>
        <s v="Debra Colon"/>
        <s v="Christina Burnett"/>
        <s v="Scott Mccarthy"/>
        <s v="Leslie Smith"/>
        <s v="Karina Hunt"/>
        <s v="Mr. Brandon Burch"/>
        <s v="Sean Johnson"/>
        <s v="Angela Jimenez"/>
        <s v="Christine Gomez"/>
        <s v="Judith Wilson"/>
        <s v="Christopher Robbins"/>
        <s v="Kimberly Ortiz"/>
        <s v="Adam Hart"/>
        <s v="Ruben Villa"/>
        <s v="Timothy Miller"/>
        <s v="Ronald Tran"/>
        <s v="Beth Miller"/>
        <s v="Sarah Taylor"/>
        <s v="Lisa Wells"/>
        <s v="Jeffrey Bates"/>
        <s v="Rebecca Henderson"/>
        <s v="Dylan Villa"/>
        <s v="Lonnie Coleman Jr."/>
        <s v="Jeremy Griffin"/>
        <s v="Sandra Holmes"/>
        <s v="Jesse French"/>
        <s v="Melissa Bryan"/>
        <s v="Alejandra Reyes"/>
        <s v="Michele Warren"/>
        <s v="Tracy Rodriguez"/>
        <s v="James Duran"/>
        <s v="Zoe Scott"/>
        <s v="Joyce Stafford"/>
        <s v="Melvin Jarvis"/>
        <s v="Robert Dickerson"/>
        <s v="Victoria Davis"/>
        <s v="Brenda Figueroa"/>
        <s v="Jessica Williamson"/>
        <s v="Dana Kline"/>
        <s v="David Brown"/>
        <s v="Stephanie Miller"/>
        <s v="Antonio Malone"/>
        <s v="Allison Phillips"/>
        <s v="Thomas Wilson"/>
        <s v="Ashley Singleton"/>
        <s v="Mercedes Chase"/>
        <s v="Nicholas Williams"/>
        <s v="Emily Fox"/>
        <s v="Scott Marshall"/>
        <s v="Victoria Floyd"/>
        <s v="John Crawford"/>
        <s v="Terrence Clark"/>
        <s v="Jennifer Gonzalez"/>
        <s v="Candace Stuart"/>
        <s v="Mark Green"/>
        <s v="Derrick Lam"/>
        <s v="Thomas Martin"/>
        <s v="Cynthia Moore"/>
        <s v="Stephanie Johnson"/>
        <s v="Alexandria Ho"/>
        <s v="Laura Wolfe"/>
        <s v="Lauren Poole"/>
        <s v="Cindy Ward"/>
        <s v="Douglas Green"/>
        <s v="Diana Galvan"/>
        <s v="Misty Ballard"/>
        <s v="Howard Reilly"/>
        <s v="Gerald Dennis"/>
        <s v="Kathy Hale"/>
        <s v="Matthew Nguyen"/>
        <s v="Vicki Harrington"/>
        <s v="Lauren Smith"/>
        <s v="Spencer Silva"/>
        <s v="John York"/>
        <s v="Diana Petty"/>
        <s v="Michael Jenkins"/>
        <s v="Yvette Lawrence"/>
        <s v="Trevor Boyd"/>
        <s v="Tony Fields"/>
        <s v="Tiffany Butler"/>
        <s v="Lisa Wallace"/>
        <s v="John Smith"/>
        <s v="Jeffrey Ramirez"/>
        <s v="Laura Chase"/>
        <s v="David Butler"/>
        <s v="Benjamin Fernandez"/>
        <s v="Alan Carpenter"/>
        <s v="Amanda Shepard"/>
        <s v="Robert Jones"/>
        <s v="Christopher Bates"/>
        <s v="Jessica Taylor"/>
        <s v="Janet Turner"/>
        <s v="Brandon Flores"/>
        <s v="Michelle Key"/>
        <s v="Patricia Harrison"/>
        <s v="Phyllis Rivera"/>
        <s v="Stacey Bailey"/>
        <s v="Marissa Ramirez"/>
        <s v="Christopher Bell"/>
        <s v="Lindsay Tran"/>
        <s v="Jason Davis"/>
        <s v="Victoria Clark"/>
        <s v="Melissa Bridges"/>
        <s v="Nicole Alexander"/>
        <s v="Heather Glenn"/>
        <s v="Katherine Knox MD"/>
        <s v="Wendy Moore"/>
        <s v="William Gill"/>
        <s v="Mrs. Jessica Gonzalez"/>
        <s v="Terry Chase"/>
        <s v="William Neal"/>
        <s v="Jamie Mejia"/>
        <s v="Kyle Hoffman"/>
        <s v="Mr. David Rivera MD"/>
        <s v="Barbara Fuller"/>
        <s v="Pamela Ellison"/>
        <s v="Ms. Brenda Miller"/>
        <s v="Gina Richardson"/>
        <s v="Christine Khan"/>
        <s v="Billy Bradley"/>
        <s v="Mary Bush"/>
        <s v="Scott Crawford"/>
        <s v="Alexandra Smith"/>
        <s v="Heather Whitney"/>
        <s v="Nicholas Rogers"/>
        <s v="Caleb Washington"/>
        <s v="Brian Flores"/>
        <s v="Deborah Williams"/>
        <s v="Cody Washington"/>
        <s v="Tanner Graves"/>
        <s v="Melissa Martin"/>
        <s v="Dennis Miller"/>
        <s v="Pamela Perry"/>
        <s v="Cynthia Smith"/>
        <s v="Megan Tran"/>
        <s v="Samuel Scott"/>
        <s v="Michael Chapman"/>
        <s v="Zachary Wade"/>
        <s v="Sean Hansen"/>
        <s v="Dale Larson"/>
        <s v="Sophia Lewis"/>
        <s v="Abigail Berry"/>
        <s v="Anthony Alvarado"/>
        <s v="Richard Richardson"/>
        <s v="Larry Jackson"/>
        <s v="Michael Warner"/>
        <s v="Zachary Logan"/>
        <s v="Samuel Torres"/>
        <s v="Diane Miles"/>
        <s v="Jose Hamilton"/>
        <s v="Tiffany Rivera"/>
        <s v="Nathan Garrison"/>
        <s v="Laura Smith"/>
        <s v="Steven Kim"/>
        <s v="Robert Fuller"/>
        <s v="Jeanette Ross"/>
        <s v="Matthew Scott"/>
        <s v="Jerry Le"/>
        <s v="Ann Ochoa"/>
        <s v="Hannah Holland"/>
        <s v="Brenda Holder"/>
        <s v="Krystal Avila"/>
        <s v="Gregg Alvarez"/>
        <s v="Katelyn Maynard"/>
        <s v="Sabrina Cox"/>
        <s v="Samantha Snyder"/>
        <s v="Robert Chang"/>
        <s v="Ethan Arroyo Jr."/>
        <s v="Joseph Hughes"/>
        <s v="Joseph Mcdonald"/>
        <s v="Jessica Giles"/>
        <s v="Catherine Bowman"/>
        <s v="Michelle Whitney"/>
        <s v="Emily Bailey"/>
        <s v="Kevin Farrell"/>
        <s v="Christopher Luna"/>
        <s v="Allison Clayton"/>
        <s v="Rhonda Brown"/>
        <s v="Joel Harrison"/>
        <s v="Todd Maynard"/>
        <s v="Jamie Huffman"/>
        <s v="Benjamin Flores"/>
        <s v="Yesenia Morse"/>
        <s v="Mrs. Jennifer Johnson"/>
        <s v="Joshua Perkins"/>
        <s v="Vernon Berry"/>
        <s v="Bradley Scott"/>
        <s v="Sandra Murphy"/>
        <s v="Dana Bradley"/>
        <s v="Larry Zamora"/>
        <s v="Elijah Martin"/>
        <s v="Jordan Morris"/>
        <s v="Joshua Morgan"/>
        <s v="Veronica Craig"/>
        <s v="Angela Marquez"/>
        <s v="Janice Wilkinson"/>
        <s v="Brian Rodriguez"/>
        <s v="Pam Arnold"/>
        <s v="Shannon Sandoval MD"/>
        <s v="Michael Dawson"/>
        <s v="Wendy Howard"/>
        <s v="Kerri Williams DDS"/>
        <s v="Anthony Robinson"/>
        <s v="Nicole Pratt"/>
        <s v="Jerry Simpson DVM"/>
        <s v="Mary Matthews"/>
        <s v="Sarah Wilcox"/>
        <s v="Breanna Edwards"/>
        <s v="Marcus Burns"/>
        <s v="Peggy Solis DVM"/>
        <s v="James Stanton"/>
        <s v="Isaiah Nguyen"/>
        <s v="Chelsey Mcintosh"/>
        <s v="Kathryn Anderson"/>
        <s v="Jonathan Baker"/>
        <s v="Chad Webb"/>
        <s v="Jeffrey Cook"/>
        <s v="Henry Watson"/>
        <s v="Jennifer Williams"/>
        <s v="Michelle Gordon"/>
        <s v="Nancy Ford"/>
        <s v="Kayla Garcia"/>
        <s v="Mary Ramirez"/>
        <s v="John Bailey"/>
        <s v="Christine Gonzalez"/>
        <s v="Michael Nguyen"/>
        <s v="John Fernandez"/>
        <s v="Colton Hernandez"/>
        <s v="Tiffany Harris"/>
        <s v="Don Anderson"/>
        <s v="Eduardo Robinson"/>
        <s v="Michael Hunt"/>
        <s v="Mark Goodman"/>
        <s v="Emily Nichols"/>
        <s v="Elizabeth Pope"/>
        <s v="Catherine Miller"/>
        <s v="Alexander Hill"/>
        <s v="Richard Elliott"/>
        <s v="Ryan Martinez"/>
        <s v="Dawn Roberts"/>
        <s v="Christopher Johnson"/>
        <s v="Gary Martin"/>
        <s v="Derrick Chavez"/>
        <s v="Michael Johnson"/>
        <s v="Rebecca York"/>
        <s v="Christopher Dixon"/>
        <s v="Veronica Sloan"/>
        <s v="Beth Smith"/>
        <s v="Jason Cunningham"/>
        <s v="Kendra Knox"/>
        <s v="Emma Ryan"/>
        <s v="Amanda Bell"/>
        <s v="Mrs. Amy Salazar"/>
        <s v="Samantha Mullins"/>
        <s v="Robin Davis"/>
        <s v="Shannon Wright"/>
        <s v="Robert Wright"/>
        <s v="Javier Kelley"/>
        <s v="Emily Guzman"/>
        <s v="Brenda Parker"/>
        <s v="Melissa Hatfield DDS"/>
        <s v="Christina Wilson"/>
        <s v="Leslie Cooley"/>
        <s v="Amy Andrews"/>
        <s v="Juan Caldwell"/>
        <s v="Brandy Wright"/>
        <s v="Paul Smith"/>
        <s v="James Cooper"/>
        <s v="Lisa Frye"/>
        <s v="Drew Garcia"/>
        <s v="Herbert Rose"/>
        <s v="Laura Benjamin"/>
        <s v="Laurie Hernandez"/>
        <s v="Ronnie Nguyen"/>
        <s v="Angela Mcneil"/>
        <s v="Michael Silva"/>
        <s v="John Huerta"/>
        <s v="Rachel Baird"/>
        <s v="Scott Wise"/>
        <s v="Jason Miles"/>
        <s v="James Richardson"/>
        <s v="Andrea Bruce"/>
        <s v="Benjamin Phillips"/>
        <s v="Victoria Reeves"/>
        <s v="Mrs. Laura Moreno"/>
        <s v="James Roth"/>
        <s v="Todd Harper"/>
        <s v="Kimberly Atkins"/>
        <s v="Karen Allen"/>
        <s v="Andrew Anderson"/>
      </sharedItems>
    </cacheField>
    <cacheField name="Customer Email" numFmtId="0">
      <sharedItems/>
    </cacheField>
    <cacheField name="upper case" numFmtId="0">
      <sharedItems/>
    </cacheField>
    <cacheField name="Length" numFmtId="0">
      <sharedItems containsSemiMixedTypes="0" containsString="0" containsNumber="1" containsInteger="1" minValue="8" maxValue="24"/>
    </cacheField>
    <cacheField name="Airline Code" numFmtId="0">
      <sharedItems/>
    </cacheField>
    <cacheField name="AirlineCode" numFmtId="0">
      <sharedItems/>
    </cacheField>
    <cacheField name="Route" numFmtId="0">
      <sharedItems count="89">
        <s v="ATL-LAX"/>
        <s v="SEA-LAX"/>
        <s v="ORD-ATL"/>
        <s v="DFW-ATL"/>
        <s v="SEA-ATL"/>
        <s v="LAX-DFW"/>
        <s v="LAX-DEN"/>
        <s v="SEA-DFW"/>
        <s v="DFW-MIA"/>
        <s v="JFK-SEA"/>
        <s v="DEN-BOS"/>
        <s v="SFO-JFK"/>
        <s v="BOS-SFO"/>
        <s v="DFW-DEN"/>
        <s v="BOS-DFW"/>
        <s v="DFW-SEA"/>
        <s v="DEN-LAX"/>
        <s v="ORD-SEA"/>
        <s v="SFO-ATL"/>
        <s v="SEA-DEN"/>
        <s v="JFK-SFO"/>
        <s v="MIA-ATL"/>
        <s v="JFK-DFW"/>
        <s v="LAX-BOS"/>
        <s v="DFW-LAX"/>
        <s v="ATL-BOS"/>
        <s v="ORD-DFW"/>
        <s v="SFO-ORD"/>
        <s v="ORD-MIA"/>
        <s v="MIA-LAX"/>
        <s v="MIA-DFW"/>
        <s v="JFK-ORD"/>
        <s v="SEA-SFO"/>
        <s v="ATL-JFK"/>
        <s v="LAX-SEA"/>
        <s v="BOS-LAX"/>
        <s v="SFO-MIA"/>
        <s v="ATL-MIA"/>
        <s v="MIA-SFO"/>
        <s v="ORD-SFO"/>
        <s v="ORD-BOS"/>
        <s v="JFK-LAX"/>
        <s v="BOS-DEN"/>
        <s v="DFW-JFK"/>
        <s v="DEN-JFK"/>
        <s v="MIA-SEA"/>
        <s v="DEN-SEA"/>
        <s v="SFO-LAX"/>
        <s v="SFO-BOS"/>
        <s v="BOS-MIA"/>
        <s v="DFW-SFO"/>
        <s v="LAX-SFO"/>
        <s v="ATL-DFW"/>
        <s v="ATL-SEA"/>
        <s v="MIA-BOS"/>
        <s v="SFO-DFW"/>
        <s v="ATL-SFO"/>
        <s v="SEA-ORD"/>
        <s v="ATL-DEN"/>
        <s v="JFK-BOS"/>
        <s v="LAX-JFK"/>
        <s v="MIA-DEN"/>
        <s v="BOS-ORD"/>
        <s v="JFK-ATL"/>
        <s v="SEA-BOS"/>
        <s v="BOS-ATL"/>
        <s v="SEA-MIA"/>
        <s v="DEN-ATL"/>
        <s v="DFW-ORD"/>
        <s v="ORD-DEN"/>
        <s v="DEN-MIA"/>
        <s v="DEN-SFO"/>
        <s v="ORD-LAX"/>
        <s v="LAX-ATL"/>
        <s v="JFK-MIA"/>
        <s v="LAX-ORD"/>
        <s v="JFK-DEN"/>
        <s v="MIA-JFK"/>
        <s v="DEN-DFW"/>
        <s v="BOS-JFK"/>
        <s v="ATL-ORD"/>
        <s v="SEA-JFK"/>
        <s v="DEN-ORD"/>
        <s v="LAX-MIA"/>
        <s v="MIA-ORD"/>
        <s v="DFW-BOS"/>
        <s v="ORD-JFK"/>
        <s v="BOS-SEA"/>
        <s v="SFO-DEN"/>
      </sharedItems>
    </cacheField>
    <cacheField name="Total revenue" numFmtId="165">
      <sharedItems containsSemiMixedTypes="0" containsString="0" containsNumber="1" minValue="94.57" maxValue="470773.90000000008"/>
    </cacheField>
    <cacheField name="Average" numFmtId="165">
      <sharedItems containsSemiMixedTypes="0" containsString="0" containsNumber="1" minValue="105.08" maxValue="1043.7565800000009"/>
    </cacheField>
    <cacheField name="Lowest" numFmtId="165">
      <sharedItems containsSemiMixedTypes="0" containsString="0" containsNumber="1" minValue="105.08" maxValue="105.08"/>
    </cacheField>
    <cacheField name="Highest" numFmtId="165">
      <sharedItems containsSemiMixedTypes="0" containsString="0" containsNumber="1" minValue="105.08" maxValue="1994.25"/>
    </cacheField>
    <cacheField name="Delayed%" numFmtId="9">
      <sharedItems containsSemiMixedTypes="0" containsString="0" containsNumber="1" minValue="2E-3" maxValue="0.34799999999999998"/>
    </cacheField>
    <cacheField name="Year" numFmtId="0">
      <sharedItems containsSemiMixedTypes="0" containsString="0" containsNumber="1" containsInteger="1" minValue="2024" maxValue="2024"/>
    </cacheField>
    <cacheField name="Day of the week" numFmtId="0">
      <sharedItems/>
    </cacheField>
    <cacheField name="Day difference" numFmtId="0">
      <sharedItems containsSemiMixedTypes="0" containsString="0" containsNumber="1" containsInteger="1" minValue="54" maxValue="420"/>
    </cacheField>
    <cacheField name="Flight in  &lt; 30days" numFmtId="0">
      <sharedItems/>
    </cacheField>
    <cacheField name="Season" numFmtId="0">
      <sharedItems count="4">
        <s v="Winter"/>
        <s v="Spring"/>
        <s v="Summer"/>
        <s v="Fall"/>
      </sharedItems>
    </cacheField>
    <cacheField name="MONTH" numFmtId="0">
      <sharedItems/>
    </cacheField>
    <cacheField name="FEB.FLIGHTS" numFmtId="0">
      <sharedItems containsSemiMixedTypes="0" containsString="0" containsNumber="1" containsInteger="1" minValue="0" maxValue="58"/>
    </cacheField>
    <cacheField name="TIME" numFmtId="167">
      <sharedItems containsSemiMixedTypes="0" containsNonDate="0" containsDate="1" containsString="0" minDate="2025-02-11T00:00:00" maxDate="2025-03-03T19:00:00" count="500">
        <d v="2025-02-11T23:00:00"/>
        <d v="2025-03-02T00:00:00"/>
        <d v="2025-02-24T06:00:00"/>
        <d v="2025-02-12T08:00:00"/>
        <d v="2025-02-27T22:00:00"/>
        <d v="2025-03-02T12:00:00"/>
        <d v="2025-02-28T15:00:00"/>
        <d v="2025-02-28T20:00:00"/>
        <d v="2025-02-23T02:00:00"/>
        <d v="2025-02-24T19:00:00"/>
        <d v="2025-02-26T16:00:00"/>
        <d v="2025-02-18T07:00:00"/>
        <d v="2025-02-24T16:00:00"/>
        <d v="2025-02-27T17:00:00"/>
        <d v="2025-02-28T00:00:00"/>
        <d v="2025-02-19T00:00:00"/>
        <d v="2025-02-17T09:00:00"/>
        <d v="2025-02-20T02:00:00"/>
        <d v="2025-02-21T00:00:00"/>
        <d v="2025-02-12T03:00:00"/>
        <d v="2025-02-25T06:00:00"/>
        <d v="2025-02-16T17:00:00"/>
        <d v="2025-02-19T09:00:00"/>
        <d v="2025-02-11T07:00:00"/>
        <d v="2025-02-23T07:00:00"/>
        <d v="2025-03-03T09:00:00"/>
        <d v="2025-02-26T13:00:00"/>
        <d v="2025-02-11T10:00:00"/>
        <d v="2025-02-14T07:00:00"/>
        <d v="2025-02-11T08:00:00"/>
        <d v="2025-03-02T22:00:00"/>
        <d v="2025-02-18T01:00:00"/>
        <d v="2025-02-26T00:00:00"/>
        <d v="2025-02-27T18:00:00"/>
        <d v="2025-02-21T14:00:00"/>
        <d v="2025-02-12T18:00:00"/>
        <d v="2025-02-13T21:00:00"/>
        <d v="2025-02-28T04:00:00"/>
        <d v="2025-02-16T03:00:00"/>
        <d v="2025-02-18T11:00:00"/>
        <d v="2025-02-15T16:00:00"/>
        <d v="2025-02-26T23:00:00"/>
        <d v="2025-02-25T11:00:00"/>
        <d v="2025-02-20T05:00:00"/>
        <d v="2025-02-23T19:00:00"/>
        <d v="2025-02-17T02:00:00"/>
        <d v="2025-02-23T16:00:00"/>
        <d v="2025-02-19T22:00:00"/>
        <d v="2025-02-12T20:00:00"/>
        <d v="2025-02-11T04:00:00"/>
        <d v="2025-02-27T07:00:00"/>
        <d v="2025-02-15T12:00:00"/>
        <d v="2025-02-15T07:00:00"/>
        <d v="2025-02-17T17:00:00"/>
        <d v="2025-02-16T00:00:00"/>
        <d v="2025-02-18T04:00:00"/>
        <d v="2025-02-25T16:00:00"/>
        <d v="2025-02-16T20:00:00"/>
        <d v="2025-02-20T12:00:00"/>
        <d v="2025-02-17T15:00:00"/>
        <d v="2025-02-26T17:00:00"/>
        <d v="2025-03-01T18:00:00"/>
        <d v="2025-03-02T06:00:00"/>
        <d v="2025-02-22T21:00:00"/>
        <d v="2025-02-25T21:00:00"/>
        <d v="2025-02-13T00:00:00"/>
        <d v="2025-02-15T08:00:00"/>
        <d v="2025-02-24T01:00:00"/>
        <d v="2025-03-03T05:00:00"/>
        <d v="2025-02-16T18:00:00"/>
        <d v="2025-02-19T08:00:00"/>
        <d v="2025-02-17T19:00:00"/>
        <d v="2025-03-01T21:00:00"/>
        <d v="2025-02-22T20:00:00"/>
        <d v="2025-02-28T09:00:00"/>
        <d v="2025-02-21T03:00:00"/>
        <d v="2025-03-01T01:00:00"/>
        <d v="2025-02-13T09:00:00"/>
        <d v="2025-02-15T18:00:00"/>
        <d v="2025-02-17T03:00:00"/>
        <d v="2025-02-18T12:00:00"/>
        <d v="2025-02-13T20:00:00"/>
        <d v="2025-03-03T16:00:00"/>
        <d v="2025-02-24T21:00:00"/>
        <d v="2025-02-11T09:00:00"/>
        <d v="2025-02-21T21:00:00"/>
        <d v="2025-02-28T08:00:00"/>
        <d v="2025-02-13T08:00:00"/>
        <d v="2025-03-01T22:00:00"/>
        <d v="2025-02-24T13:00:00"/>
        <d v="2025-03-02T15:00:00"/>
        <d v="2025-02-16T11:00:00"/>
        <d v="2025-02-22T03:00:00"/>
        <d v="2025-02-21T19:00:00"/>
        <d v="2025-02-26T14:00:00"/>
        <d v="2025-02-13T01:00:00"/>
        <d v="2025-02-11T01:00:00"/>
        <d v="2025-02-12T10:00:00"/>
        <d v="2025-02-12T15:00:00"/>
        <d v="2025-02-22T17:00:00"/>
        <d v="2025-03-03T03:00:00"/>
        <d v="2025-02-21T17:00:00"/>
        <d v="2025-02-21T16:00:00"/>
        <d v="2025-02-26T01:00:00"/>
        <d v="2025-02-22T10:00:00"/>
        <d v="2025-02-23T23:00:00"/>
        <d v="2025-02-13T22:00:00"/>
        <d v="2025-03-02T23:00:00"/>
        <d v="2025-02-21T11:00:00"/>
        <d v="2025-02-28T01:00:00"/>
        <d v="2025-02-12T07:00:00"/>
        <d v="2025-02-28T14:00:00"/>
        <d v="2025-02-17T21:00:00"/>
        <d v="2025-02-18T14:00:00"/>
        <d v="2025-02-18T05:00:00"/>
        <d v="2025-02-18T17:00:00"/>
        <d v="2025-02-26T20:00:00"/>
        <d v="2025-02-16T23:00:00"/>
        <d v="2025-02-28T16:00:00"/>
        <d v="2025-02-22T05:00:00"/>
        <d v="2025-02-25T22:00:00"/>
        <d v="2025-02-20T03:00:00"/>
        <d v="2025-02-17T20:00:00"/>
        <d v="2025-02-25T00:00:00"/>
        <d v="2025-02-17T07:00:00"/>
        <d v="2025-02-26T19:00:00"/>
        <d v="2025-02-21T13:00:00"/>
        <d v="2025-02-24T18:00:00"/>
        <d v="2025-02-14T01:00:00"/>
        <d v="2025-02-19T19:00:00"/>
        <d v="2025-02-20T00:00:00"/>
        <d v="2025-02-19T15:00:00"/>
        <d v="2025-02-22T23:00:00"/>
        <d v="2025-02-27T03:00:00"/>
        <d v="2025-02-19T18:00:00"/>
        <d v="2025-02-18T21:00:00"/>
        <d v="2025-02-16T04:00:00"/>
        <d v="2025-02-24T15:00:00"/>
        <d v="2025-03-02T02:00:00"/>
        <d v="2025-03-01T05:00:00"/>
        <d v="2025-02-23T04:00:00"/>
        <d v="2025-03-03T07:00:00"/>
        <d v="2025-02-12T11:00:00"/>
        <d v="2025-02-24T17:00:00"/>
        <d v="2025-02-15T04:00:00"/>
        <d v="2025-03-02T03:00:00"/>
        <d v="2025-02-26T07:00:00"/>
        <d v="2025-02-13T03:00:00"/>
        <d v="2025-02-19T13:00:00"/>
        <d v="2025-02-26T12:00:00"/>
        <d v="2025-02-14T00:00:00"/>
        <d v="2025-02-21T23:00:00"/>
        <d v="2025-03-01T00:00:00"/>
        <d v="2025-02-15T14:00:00"/>
        <d v="2025-03-01T19:00:00"/>
        <d v="2025-02-20T19:00:00"/>
        <d v="2025-02-17T14:00:00"/>
        <d v="2025-02-17T18:00:00"/>
        <d v="2025-02-21T08:00:00"/>
        <d v="2025-02-18T19:00:00"/>
        <d v="2025-02-14T05:00:00"/>
        <d v="2025-02-13T07:00:00"/>
        <d v="2025-02-13T16:00:00"/>
        <d v="2025-02-20T18:00:00"/>
        <d v="2025-02-18T13:00:00"/>
        <d v="2025-02-15T09:00:00"/>
        <d v="2025-02-25T19:00:00"/>
        <d v="2025-02-18T06:00:00"/>
        <d v="2025-02-14T06:00:00"/>
        <d v="2025-02-22T18:00:00"/>
        <d v="2025-02-16T19:00:00"/>
        <d v="2025-02-23T12:00:00"/>
        <d v="2025-02-24T05:00:00"/>
        <d v="2025-02-28T23:00:00"/>
        <d v="2025-02-25T14:00:00"/>
        <d v="2025-02-27T01:00:00"/>
        <d v="2025-02-17T22:00:00"/>
        <d v="2025-02-22T16:00:00"/>
        <d v="2025-02-13T06:00:00"/>
        <d v="2025-02-26T15:00:00"/>
        <d v="2025-02-16T12:00:00"/>
        <d v="2025-02-11T15:00:00"/>
        <d v="2025-02-18T18:00:00"/>
        <d v="2025-02-12T17:00:00"/>
        <d v="2025-02-28T17:00:00"/>
        <d v="2025-02-24T23:00:00"/>
        <d v="2025-02-21T20:00:00"/>
        <d v="2025-02-20T20:00:00"/>
        <d v="2025-02-17T04:00:00"/>
        <d v="2025-03-01T17:00:00"/>
        <d v="2025-02-11T00:00:00"/>
        <d v="2025-02-15T22:00:00"/>
        <d v="2025-02-12T01:00:00"/>
        <d v="2025-02-26T02:00:00"/>
        <d v="2025-02-22T01:00:00"/>
        <d v="2025-02-18T03:00:00"/>
        <d v="2025-02-25T18:00:00"/>
        <d v="2025-02-20T22:00:00"/>
        <d v="2025-02-28T13:00:00"/>
        <d v="2025-02-14T11:00:00"/>
        <d v="2025-02-12T06:00:00"/>
        <d v="2025-02-23T14:00:00"/>
        <d v="2025-02-14T14:00:00"/>
        <d v="2025-02-11T19:00:00"/>
        <d v="2025-02-17T01:00:00"/>
        <d v="2025-03-01T06:00:00"/>
        <d v="2025-02-13T04:00:00"/>
        <d v="2025-03-02T14:00:00"/>
        <d v="2025-02-12T23:00:00"/>
        <d v="2025-02-22T22:00:00"/>
        <d v="2025-02-24T09:00:00"/>
        <d v="2025-03-02T17:00:00"/>
        <d v="2025-02-22T04:00:00"/>
        <d v="2025-02-25T23:00:00"/>
        <d v="2025-02-13T13:00:00"/>
        <d v="2025-02-27T12:00:00"/>
        <d v="2025-02-24T20:00:00"/>
        <d v="2025-02-11T12:00:00"/>
        <d v="2025-02-23T08:00:00"/>
        <d v="2025-02-25T08:00:00"/>
        <d v="2025-02-18T23:00:00"/>
        <d v="2025-02-13T18:00:00"/>
        <d v="2025-02-18T08:00:00"/>
        <d v="2025-02-23T09:00:00"/>
        <d v="2025-03-01T16:00:00"/>
        <d v="2025-02-24T08:00:00"/>
        <d v="2025-02-27T05:00:00"/>
        <d v="2025-02-19T17:00:00"/>
        <d v="2025-02-22T19:00:00"/>
        <d v="2025-02-24T07:00:00"/>
        <d v="2025-03-01T04:00:00"/>
        <d v="2025-03-01T03:00:00"/>
        <d v="2025-03-01T20:00:00"/>
        <d v="2025-02-22T07:00:00"/>
        <d v="2025-03-03T01:00:00"/>
        <d v="2025-03-02T08:00:00"/>
        <d v="2025-02-23T13:00:00"/>
        <d v="2025-02-14T23:00:00"/>
        <d v="2025-02-19T05:00:00"/>
        <d v="2025-03-03T18:00:00"/>
        <d v="2025-02-12T19:00:00"/>
        <d v="2025-02-19T07:00:00"/>
        <d v="2025-03-03T04:00:00"/>
        <d v="2025-02-16T22:00:00"/>
        <d v="2025-02-12T22:00:00"/>
        <d v="2025-02-13T23:00:00"/>
        <d v="2025-02-17T12:00:00"/>
        <d v="2025-02-20T23:00:00"/>
        <d v="2025-02-15T10:00:00"/>
        <d v="2025-03-01T11:00:00"/>
        <d v="2025-02-15T19:00:00"/>
        <d v="2025-02-20T06:00:00"/>
        <d v="2025-02-11T18:00:00"/>
        <d v="2025-02-23T10:00:00"/>
        <d v="2025-03-01T23:00:00"/>
        <d v="2025-03-03T11:00:00"/>
        <d v="2025-02-14T20:00:00"/>
        <d v="2025-02-18T09:00:00"/>
        <d v="2025-02-28T03:00:00"/>
        <d v="2025-02-28T10:00:00"/>
        <d v="2025-02-17T05:00:00"/>
        <d v="2025-03-01T15:00:00"/>
        <d v="2025-02-22T15:00:00"/>
        <d v="2025-02-18T00:00:00"/>
        <d v="2025-02-24T22:00:00"/>
        <d v="2025-02-13T02:00:00"/>
        <d v="2025-02-15T13:00:00"/>
        <d v="2025-02-15T03:00:00"/>
        <d v="2025-02-12T09:00:00"/>
        <d v="2025-02-24T00:00:00"/>
        <d v="2025-02-27T08:00:00"/>
        <d v="2025-02-15T00:00:00"/>
        <d v="2025-02-17T06:00:00"/>
        <d v="2025-02-12T05:00:00"/>
        <d v="2025-03-03T19:00:00"/>
        <d v="2025-03-03T06:00:00"/>
        <d v="2025-02-23T15:00:00"/>
        <d v="2025-02-11T13:00:00"/>
        <d v="2025-02-18T10:00:00"/>
        <d v="2025-02-15T17:00:00"/>
        <d v="2025-02-23T11:00:00"/>
        <d v="2025-02-12T16:00:00"/>
        <d v="2025-02-27T13:00:00"/>
        <d v="2025-02-12T13:00:00"/>
        <d v="2025-02-13T10:00:00"/>
        <d v="2025-02-15T20:00:00"/>
        <d v="2025-02-19T10:00:00"/>
        <d v="2025-02-14T04:00:00"/>
        <d v="2025-02-14T10:00:00"/>
        <d v="2025-03-02T04:00:00"/>
        <d v="2025-03-03T13:00:00"/>
        <d v="2025-02-17T11:00:00"/>
        <d v="2025-02-20T17:00:00"/>
        <d v="2025-02-19T12:00:00"/>
        <d v="2025-02-15T21:00:00"/>
        <d v="2025-02-26T10:00:00"/>
        <d v="2025-02-19T06:00:00"/>
        <d v="2025-03-01T13:00:00"/>
        <d v="2025-02-24T03:00:00"/>
        <d v="2025-02-18T22:00:00"/>
        <d v="2025-02-25T10:00:00"/>
        <d v="2025-02-14T17:00:00"/>
        <d v="2025-02-26T11:00:00"/>
        <d v="2025-02-27T15:00:00"/>
        <d v="2025-02-19T04:00:00"/>
        <d v="2025-02-11T22:00:00"/>
        <d v="2025-02-13T05:00:00"/>
        <d v="2025-02-11T05:00:00"/>
        <d v="2025-03-01T07:00:00"/>
        <d v="2025-03-03T08:00:00"/>
        <d v="2025-02-14T18:00:00"/>
        <d v="2025-02-27T23:00:00"/>
        <d v="2025-02-16T09:00:00"/>
        <d v="2025-02-11T06:00:00"/>
        <d v="2025-03-03T12:00:00"/>
        <d v="2025-02-28T11:00:00"/>
        <d v="2025-02-21T22:00:00"/>
        <d v="2025-02-16T10:00:00"/>
        <d v="2025-02-26T08:00:00"/>
        <d v="2025-02-27T14:00:00"/>
        <d v="2025-02-23T18:00:00"/>
        <d v="2025-03-03T02:00:00"/>
        <d v="2025-02-13T14:00:00"/>
        <d v="2025-02-14T13:00:00"/>
        <d v="2025-03-03T14:00:00"/>
        <d v="2025-03-01T02:00:00"/>
        <d v="2025-02-25T09:00:00"/>
        <d v="2025-02-16T02:00:00"/>
        <d v="2025-02-27T21:00:00"/>
        <d v="2025-02-23T03:00:00"/>
        <d v="2025-02-22T06:00:00"/>
        <d v="2025-02-16T16:00:00"/>
        <d v="2025-02-23T20:00:00"/>
        <d v="2025-03-01T12:00:00"/>
        <d v="2025-02-15T01:00:00"/>
        <d v="2025-02-21T06:00:00"/>
        <d v="2025-02-21T05:00:00"/>
        <d v="2025-02-27T11:00:00"/>
        <d v="2025-02-11T17:00:00"/>
        <d v="2025-02-23T00:00:00"/>
        <d v="2025-02-18T15:00:00"/>
        <d v="2025-03-02T20:00:00"/>
        <d v="2025-02-22T02:00:00"/>
        <d v="2025-02-20T15:00:00"/>
        <d v="2025-03-02T09:00:00"/>
        <d v="2025-02-27T09:00:00"/>
        <d v="2025-03-02T16:00:00"/>
        <d v="2025-02-23T22:00:00"/>
        <d v="2025-02-22T08:00:00"/>
        <d v="2025-02-14T19:00:00"/>
        <d v="2025-02-14T08:00:00"/>
        <d v="2025-02-17T23:00:00"/>
        <d v="2025-02-21T15:00:00"/>
        <d v="2025-02-20T10:00:00"/>
        <d v="2025-02-17T00:00:00"/>
        <d v="2025-02-26T05:00:00"/>
        <d v="2025-02-24T02:00:00"/>
        <d v="2025-03-02T21:00:00"/>
        <d v="2025-02-13T12:00:00"/>
        <d v="2025-02-20T14:00:00"/>
        <d v="2025-02-23T21:00:00"/>
        <d v="2025-02-11T11:00:00"/>
        <d v="2025-02-16T13:00:00"/>
        <d v="2025-02-19T11:00:00"/>
        <d v="2025-02-17T16:00:00"/>
        <d v="2025-02-25T17:00:00"/>
        <d v="2025-02-16T06:00:00"/>
        <d v="2025-02-19T20:00:00"/>
        <d v="2025-02-20T21:00:00"/>
        <d v="2025-02-22T12:00:00"/>
        <d v="2025-02-18T16:00:00"/>
        <d v="2025-03-03T17:00:00"/>
        <d v="2025-02-12T00:00:00"/>
        <d v="2025-03-02T10:00:00"/>
        <d v="2025-02-11T16:00:00"/>
        <d v="2025-02-20T07:00:00"/>
        <d v="2025-02-19T21:00:00"/>
        <d v="2025-02-28T18:00:00"/>
        <d v="2025-02-26T21:00:00"/>
        <d v="2025-02-28T12:00:00"/>
        <d v="2025-02-16T15:00:00"/>
        <d v="2025-02-25T15:00:00"/>
        <d v="2025-02-24T04:00:00"/>
        <d v="2025-03-02T19:00:00"/>
        <d v="2025-02-11T20:00:00"/>
        <d v="2025-02-24T12:00:00"/>
        <d v="2025-02-14T15:00:00"/>
        <d v="2025-02-26T06:00:00"/>
        <d v="2025-02-25T02:00:00"/>
        <d v="2025-02-22T00:00:00"/>
        <d v="2025-02-25T20:00:00"/>
        <d v="2025-02-27T00:00:00"/>
        <d v="2025-02-20T16:00:00"/>
        <d v="2025-02-23T06:00:00"/>
        <d v="2025-02-28T07:00:00"/>
        <d v="2025-02-11T21:00:00"/>
        <d v="2025-03-02T18:00:00"/>
        <d v="2025-02-23T05:00:00"/>
        <d v="2025-02-19T02:00:00"/>
        <d v="2025-02-15T05:00:00"/>
        <d v="2025-02-11T02:00:00"/>
        <d v="2025-02-25T07:00:00"/>
        <d v="2025-02-19T01:00:00"/>
        <d v="2025-02-15T02:00:00"/>
        <d v="2025-02-16T05:00:00"/>
        <d v="2025-02-21T07:00:00"/>
        <d v="2025-02-16T21:00:00"/>
        <d v="2025-02-19T14:00:00"/>
        <d v="2025-02-15T23:00:00"/>
        <d v="2025-02-19T03:00:00"/>
        <d v="2025-02-28T05:00:00"/>
        <d v="2025-02-26T18:00:00"/>
        <d v="2025-02-15T11:00:00"/>
        <d v="2025-03-02T05:00:00"/>
        <d v="2025-02-22T09:00:00"/>
        <d v="2025-02-12T02:00:00"/>
        <d v="2025-02-22T14:00:00"/>
        <d v="2025-02-28T02:00:00"/>
        <d v="2025-02-12T12:00:00"/>
        <d v="2025-02-28T19:00:00"/>
        <d v="2025-02-18T02:00:00"/>
        <d v="2025-02-16T07:00:00"/>
        <d v="2025-02-16T08:00:00"/>
        <d v="2025-02-19T16:00:00"/>
        <d v="2025-02-22T11:00:00"/>
        <d v="2025-02-25T01:00:00"/>
        <d v="2025-03-03T00:00:00"/>
        <d v="2025-02-14T16:00:00"/>
        <d v="2025-02-28T22:00:00"/>
        <d v="2025-03-02T11:00:00"/>
        <d v="2025-02-21T12:00:00"/>
        <d v="2025-02-16T01:00:00"/>
        <d v="2025-02-26T04:00:00"/>
        <d v="2025-03-01T10:00:00"/>
        <d v="2025-02-14T21:00:00"/>
        <d v="2025-02-16T14:00:00"/>
        <d v="2025-02-24T10:00:00"/>
        <d v="2025-03-02T07:00:00"/>
        <d v="2025-02-21T04:00:00"/>
        <d v="2025-02-27T02:00:00"/>
        <d v="2025-03-02T01:00:00"/>
        <d v="2025-02-21T01:00:00"/>
        <d v="2025-02-11T03:00:00"/>
        <d v="2025-02-14T12:00:00"/>
        <d v="2025-02-25T12:00:00"/>
        <d v="2025-03-01T09:00:00"/>
        <d v="2025-02-13T17:00:00"/>
        <d v="2025-02-14T22:00:00"/>
        <d v="2025-02-17T10:00:00"/>
        <d v="2025-02-27T06:00:00"/>
        <d v="2025-03-03T15:00:00"/>
        <d v="2025-02-26T03:00:00"/>
        <d v="2025-02-27T04:00:00"/>
        <d v="2025-02-13T15:00:00"/>
        <d v="2025-02-19T23:00:00"/>
        <d v="2025-02-13T11:00:00"/>
        <d v="2025-02-27T19:00:00"/>
        <d v="2025-02-26T09:00:00"/>
        <d v="2025-02-28T06:00:00"/>
        <d v="2025-03-02T13:00:00"/>
        <d v="2025-02-21T02:00:00"/>
        <d v="2025-02-24T11:00:00"/>
        <d v="2025-02-12T04:00:00"/>
        <d v="2025-02-20T09:00:00"/>
        <d v="2025-02-14T09:00:00"/>
        <d v="2025-02-20T08:00:00"/>
        <d v="2025-02-14T03:00:00"/>
        <d v="2025-02-25T13:00:00"/>
        <d v="2025-02-21T09:00:00"/>
        <d v="2025-02-27T10:00:00"/>
        <d v="2025-02-27T16:00:00"/>
        <d v="2025-02-20T13:00:00"/>
        <d v="2025-02-21T18:00:00"/>
        <d v="2025-02-26T22:00:00"/>
        <d v="2025-02-17T13:00:00"/>
        <d v="2025-02-25T05:00:00"/>
        <d v="2025-02-12T14:00:00"/>
        <d v="2025-02-24T14:00:00"/>
        <d v="2025-02-22T13:00:00"/>
        <d v="2025-02-17T08:00:00"/>
        <d v="2025-02-28T21:00:00"/>
        <d v="2025-02-23T17:00:00"/>
        <d v="2025-02-15T06:00:00"/>
        <d v="2025-03-03T10:00:00"/>
        <d v="2025-02-20T01:00:00"/>
        <d v="2025-02-15T15:00:00"/>
        <d v="2025-02-20T11:00:00"/>
        <d v="2025-03-01T08:00:00"/>
        <d v="2025-02-21T10:00:00"/>
        <d v="2025-02-25T03:00:00"/>
        <d v="2025-02-27T20:00:00"/>
        <d v="2025-02-23T01:00:00"/>
        <d v="2025-02-14T02:00:00"/>
        <d v="2025-02-11T14:00:00"/>
        <d v="2025-02-20T04:00:00"/>
        <d v="2025-02-18T20:00:00"/>
        <d v="2025-03-01T14:00:00"/>
        <d v="2025-02-13T19:00:00"/>
        <d v="2025-02-12T21:00:00"/>
        <d v="2025-02-25T04:00:00"/>
      </sharedItems>
      <fieldGroup par="36" base="33">
        <rangePr groupBy="days" startDate="2025-02-11T00:00:00" endDate="2025-03-03T19:00:00"/>
        <groupItems count="368">
          <s v="&lt;2/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2025"/>
        </groupItems>
      </fieldGroup>
    </cacheField>
    <cacheField name="Time Of The Day" numFmtId="0">
      <sharedItems count="3">
        <s v="Evening"/>
        <s v="Morning"/>
        <s v="Afternoon"/>
      </sharedItems>
    </cacheField>
    <cacheField name="Booking Method" numFmtId="0">
      <sharedItems count="4">
        <s v="Physical"/>
        <s v="Travel Agents"/>
        <s v="Online"/>
        <s v="Mobile App"/>
      </sharedItems>
    </cacheField>
    <cacheField name="Months" numFmtId="0" databaseField="0">
      <fieldGroup base="33">
        <rangePr groupBy="months" startDate="2025-02-11T00:00:00" endDate="2025-03-03T19:00:00"/>
        <groupItems count="14">
          <s v="&lt;2/11/2025"/>
          <s v="Jan"/>
          <s v="Feb"/>
          <s v="Mar"/>
          <s v="Apr"/>
          <s v="May"/>
          <s v="Jun"/>
          <s v="Jul"/>
          <s v="Aug"/>
          <s v="Sep"/>
          <s v="Oct"/>
          <s v="Nov"/>
          <s v="Dec"/>
          <s v="&gt;3/3/2025"/>
        </groupItems>
      </fieldGroup>
    </cacheField>
    <cacheField name="Months2" numFmtId="0" databaseField="0">
      <fieldGroup base="4">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846870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F94C8564"/>
    <x v="0"/>
    <s v="ATL"/>
    <s v="LAX"/>
    <x v="0"/>
    <d v="2024-03-06T00:00:00"/>
    <s v="SO146"/>
    <s v="Business"/>
    <n v="1994.25"/>
    <n v="5"/>
    <n v="99.71"/>
    <n v="1894.54"/>
    <s v="Delayed"/>
    <n v="22"/>
    <s v="Luke Rose"/>
    <s v="erussell@yahoo.com"/>
    <s v="SOUTHWEST AIRLINES"/>
    <n v="9"/>
    <s v="146"/>
    <s v="SO"/>
    <s v="ATL-LAX"/>
    <n v="470773.90000000008"/>
    <n v="1043.7565800000009"/>
    <n v="105.08"/>
    <n v="1994.25"/>
    <n v="0.34799999999999998"/>
    <n v="2024"/>
    <s v="Fri"/>
    <n v="54"/>
    <s v="NO"/>
    <s v="Winter"/>
    <s v="January"/>
    <n v="58"/>
  </r>
  <r>
    <s v="8BA6BE08"/>
    <x v="1"/>
    <s v="SEA"/>
    <s v="LAX"/>
    <x v="1"/>
    <d v="2024-03-07T00:00:00"/>
    <s v="AL262"/>
    <s v="Business"/>
    <n v="1989.12"/>
    <n v="10"/>
    <n v="198.91"/>
    <n v="1790.21"/>
    <s v="Cancelled"/>
    <n v="0"/>
    <s v="Elizabeth Baker"/>
    <s v="russell62@yahoo.com"/>
    <s v="ALASKA AIRLINES"/>
    <n v="15"/>
    <s v="262"/>
    <s v="AL"/>
    <s v="SEA-LAX"/>
    <n v="468879.36000000004"/>
    <n v="1041.851783567135"/>
    <n v="105.08"/>
    <n v="1989.12"/>
    <n v="0.32400000000000001"/>
    <n v="2024"/>
    <s v="Sat"/>
    <n v="54"/>
    <s v="NO"/>
    <s v="Winter"/>
    <s v="January"/>
    <n v="58"/>
  </r>
  <r>
    <s v="69E2677B"/>
    <x v="1"/>
    <s v="ORD"/>
    <s v="ATL"/>
    <x v="2"/>
    <d v="2024-03-08T00:00:00"/>
    <s v="AL525"/>
    <s v="Business"/>
    <n v="1988.14"/>
    <n v="0"/>
    <n v="0"/>
    <n v="1988.14"/>
    <s v="Cancelled"/>
    <n v="0"/>
    <s v="Michelle Parker"/>
    <s v="halltheresa@gmail.com"/>
    <s v="ALASKA AIRLINES"/>
    <n v="15"/>
    <s v="525"/>
    <s v="AL"/>
    <s v="ORD-ATL"/>
    <n v="467089.15"/>
    <n v="1039.9496385542177"/>
    <n v="105.08"/>
    <n v="1988.14"/>
    <n v="0.32200000000000001"/>
    <n v="2024"/>
    <s v="Sun"/>
    <n v="54"/>
    <s v="NO"/>
    <s v="Winter"/>
    <s v="January"/>
    <n v="58"/>
  </r>
  <r>
    <s v="49F5D179"/>
    <x v="2"/>
    <s v="DFW"/>
    <s v="ATL"/>
    <x v="3"/>
    <d v="2024-03-09T00:00:00"/>
    <s v="FR526"/>
    <s v="Business"/>
    <n v="1987.94"/>
    <n v="15"/>
    <n v="298.19"/>
    <n v="1689.75"/>
    <s v="Delayed"/>
    <n v="43"/>
    <s v="Jason Chavez DVM"/>
    <s v="dmarshall@stewart-ramos.info"/>
    <s v="FRONTIER AIRLINES"/>
    <n v="16"/>
    <s v="526"/>
    <s v="FR"/>
    <s v="DFW-ATL"/>
    <n v="465101.00999999995"/>
    <n v="1038.041810865192"/>
    <n v="105.08"/>
    <n v="1987.94"/>
    <n v="0.34599999999999997"/>
    <n v="2024"/>
    <s v="Mon"/>
    <n v="54"/>
    <s v="NO"/>
    <s v="Winter"/>
    <s v="January"/>
    <n v="58"/>
  </r>
  <r>
    <s v="8C30A0FA"/>
    <x v="1"/>
    <s v="SEA"/>
    <s v="ATL"/>
    <x v="4"/>
    <d v="2024-03-10T00:00:00"/>
    <s v="AL808"/>
    <s v="Premium Economy"/>
    <n v="1987.59"/>
    <n v="5"/>
    <n v="99.38"/>
    <n v="1888.21"/>
    <s v="Delayed"/>
    <n v="128"/>
    <s v="Grace Adams"/>
    <s v="christopherdawson@gmail.com"/>
    <s v="ALASKA AIRLINES"/>
    <n v="11"/>
    <s v="808"/>
    <s v="AL"/>
    <s v="SEA-ATL"/>
    <n v="463411.25999999995"/>
    <n v="1036.1266935483879"/>
    <n v="105.08"/>
    <n v="1987.59"/>
    <n v="0.34399999999999997"/>
    <n v="2024"/>
    <s v="Tue"/>
    <n v="54"/>
    <s v="NO"/>
    <s v="Winter"/>
    <s v="January"/>
    <n v="58"/>
  </r>
  <r>
    <s v="5E4B3BDA"/>
    <x v="2"/>
    <s v="LAX"/>
    <s v="DFW"/>
    <x v="5"/>
    <d v="2024-03-11T00:00:00"/>
    <s v="FR728"/>
    <s v="Premium Economy"/>
    <n v="1979.14"/>
    <n v="0"/>
    <n v="0"/>
    <n v="1979.14"/>
    <s v="Delayed"/>
    <n v="50"/>
    <s v="Barbara Wang"/>
    <s v="frose@hotmail.com"/>
    <s v="FRONTIER AIRLINES"/>
    <n v="12"/>
    <s v="728"/>
    <s v="FR"/>
    <s v="LAX-DFW"/>
    <n v="461523.04999999993"/>
    <n v="1034.2045454545462"/>
    <n v="105.08"/>
    <n v="1979.14"/>
    <n v="0.34200000000000003"/>
    <n v="2024"/>
    <s v="Wed"/>
    <n v="54"/>
    <s v="NO"/>
    <s v="Winter"/>
    <s v="January"/>
    <n v="58"/>
  </r>
  <r>
    <s v="746337F2"/>
    <x v="3"/>
    <s v="LAX"/>
    <s v="DEN"/>
    <x v="6"/>
    <d v="2024-03-12T00:00:00"/>
    <s v="SP360"/>
    <s v="Business"/>
    <n v="1978.01"/>
    <n v="20"/>
    <n v="395.6"/>
    <n v="1582.41"/>
    <s v="On Time"/>
    <n v="0"/>
    <s v="Christopher Thompson"/>
    <s v="ewingdiane@allen-ferguson.com"/>
    <s v="SPIRIT AIRLINES"/>
    <n v="20"/>
    <s v="360"/>
    <s v="SP"/>
    <s v="LAX-DEN"/>
    <n v="459543.91"/>
    <n v="1032.2917206477741"/>
    <n v="105.08"/>
    <n v="1978.01"/>
    <n v="0.32800000000000001"/>
    <n v="2024"/>
    <s v="Thu"/>
    <n v="54"/>
    <s v="NO"/>
    <s v="Winter"/>
    <s v="January"/>
    <n v="58"/>
  </r>
  <r>
    <s v="4B007139"/>
    <x v="3"/>
    <s v="SEA"/>
    <s v="DFW"/>
    <x v="7"/>
    <d v="2024-03-13T00:00:00"/>
    <s v="SP241"/>
    <s v="Business"/>
    <n v="1973.44"/>
    <n v="5"/>
    <n v="98.67"/>
    <n v="1874.77"/>
    <s v="On Time"/>
    <n v="0"/>
    <s v="Alexandra Martinez"/>
    <s v="phillipsbrian@gmail.com"/>
    <s v="SPIRIT AIRLINES"/>
    <n v="18"/>
    <s v="241"/>
    <s v="SP"/>
    <s v="SEA-DFW"/>
    <n v="457961.49999999994"/>
    <n v="1030.3734279918872"/>
    <n v="105.08"/>
    <n v="1973.44"/>
    <n v="0.32600000000000001"/>
    <n v="2024"/>
    <s v="Fri"/>
    <n v="54"/>
    <s v="NO"/>
    <s v="Winter"/>
    <s v="January"/>
    <n v="58"/>
  </r>
  <r>
    <s v="AF6E0783"/>
    <x v="1"/>
    <s v="DFW"/>
    <s v="MIA"/>
    <x v="8"/>
    <d v="2024-03-14T00:00:00"/>
    <s v="AL721"/>
    <s v="Economy"/>
    <n v="1965.51"/>
    <n v="20"/>
    <n v="393.1"/>
    <n v="1572.41"/>
    <s v="Cancelled"/>
    <n v="0"/>
    <s v="Gary Cox"/>
    <s v="lawrencejason@frey-wilson.com"/>
    <s v="ALASKA AIRLINES"/>
    <n v="8"/>
    <s v="721"/>
    <s v="AL"/>
    <s v="DFW-MIA"/>
    <n v="456086.73"/>
    <n v="1028.456626016261"/>
    <n v="105.08"/>
    <n v="1965.51"/>
    <n v="0.32"/>
    <n v="2024"/>
    <s v="Sat"/>
    <n v="54"/>
    <s v="NO"/>
    <s v="Winter"/>
    <s v="January"/>
    <n v="58"/>
  </r>
  <r>
    <s v="50F8F5CA"/>
    <x v="0"/>
    <s v="JFK"/>
    <s v="SEA"/>
    <x v="9"/>
    <d v="2024-03-15T00:00:00"/>
    <s v="SO676"/>
    <s v="First Class"/>
    <n v="1965.47"/>
    <n v="5"/>
    <n v="98.27"/>
    <n v="1867.2"/>
    <s v="Cancelled"/>
    <n v="0"/>
    <s v="Emily Woods"/>
    <s v="marylindsey@allen.com"/>
    <s v="SOUTHWEST AIRLINES"/>
    <n v="11"/>
    <s v="676"/>
    <s v="SO"/>
    <s v="JFK-SEA"/>
    <n v="454514.31999999995"/>
    <n v="1026.5481670061108"/>
    <n v="105.08"/>
    <n v="1965.47"/>
    <n v="0.318"/>
    <n v="2024"/>
    <s v="Sun"/>
    <n v="54"/>
    <s v="NO"/>
    <s v="Winter"/>
    <s v="January"/>
    <n v="58"/>
  </r>
  <r>
    <s v="54B87568"/>
    <x v="4"/>
    <s v="DEN"/>
    <s v="BOS"/>
    <x v="10"/>
    <d v="2024-03-16T00:00:00"/>
    <s v="DE266"/>
    <s v="Business"/>
    <n v="1964.73"/>
    <n v="0"/>
    <n v="0"/>
    <n v="1964.73"/>
    <s v="On Time"/>
    <n v="0"/>
    <s v="Tara King"/>
    <s v="lyonskimberly@combs.com"/>
    <s v="DELTA AIRLINES"/>
    <n v="9"/>
    <s v="266"/>
    <s v="DE"/>
    <s v="DEN-BOS"/>
    <n v="452647.11999999994"/>
    <n v="1024.6320000000007"/>
    <n v="105.08"/>
    <n v="1964.73"/>
    <n v="0.32400000000000001"/>
    <n v="2024"/>
    <s v="Mon"/>
    <n v="54"/>
    <s v="NO"/>
    <s v="Winter"/>
    <s v="January"/>
    <n v="58"/>
  </r>
  <r>
    <s v="625CFFFE"/>
    <x v="1"/>
    <s v="SFO"/>
    <s v="JFK"/>
    <x v="11"/>
    <d v="2024-03-17T00:00:00"/>
    <s v="AL168"/>
    <s v="Premium Economy"/>
    <n v="1963.1"/>
    <n v="15"/>
    <n v="294.45999999999998"/>
    <n v="1668.64"/>
    <s v="Cancelled"/>
    <n v="0"/>
    <s v="Kathy Schwartz"/>
    <s v="pnguyen@yahoo.com"/>
    <s v="ALASKA AIRLINES"/>
    <n v="14"/>
    <s v="168"/>
    <s v="AL"/>
    <s v="SFO-JFK"/>
    <n v="450682.38999999996"/>
    <n v="1022.7095092024547"/>
    <n v="105.08"/>
    <n v="1963.1"/>
    <n v="0.316"/>
    <n v="2024"/>
    <s v="Tue"/>
    <n v="54"/>
    <s v="NO"/>
    <s v="Winter"/>
    <s v="January"/>
    <n v="58"/>
  </r>
  <r>
    <s v="2EBE1E8B"/>
    <x v="2"/>
    <s v="BOS"/>
    <s v="SFO"/>
    <x v="12"/>
    <d v="2024-03-18T00:00:00"/>
    <s v="FR505"/>
    <s v="Premium Economy"/>
    <n v="1959.66"/>
    <n v="10"/>
    <n v="195.97"/>
    <n v="1763.69"/>
    <s v="On Time"/>
    <n v="0"/>
    <s v="Robin Morgan"/>
    <s v="montgomeryalbert@parks-smith.com"/>
    <s v="FRONTIER AIRLINES"/>
    <n v="12"/>
    <s v="505"/>
    <s v="FR"/>
    <s v="BOS-SFO"/>
    <n v="449013.75"/>
    <n v="1020.7824795081974"/>
    <n v="105.08"/>
    <n v="1959.66"/>
    <n v="0.32200000000000001"/>
    <n v="2024"/>
    <s v="Wed"/>
    <n v="54"/>
    <s v="NO"/>
    <s v="Winter"/>
    <s v="January"/>
    <n v="58"/>
  </r>
  <r>
    <s v="5BDFB8F4"/>
    <x v="3"/>
    <s v="DFW"/>
    <s v="DEN"/>
    <x v="13"/>
    <d v="2024-03-19T00:00:00"/>
    <s v="SP632"/>
    <s v="Economy"/>
    <n v="1956.24"/>
    <n v="20"/>
    <n v="391.25"/>
    <n v="1564.99"/>
    <s v="On Time"/>
    <n v="0"/>
    <s v="Jose Miranda"/>
    <s v="jessekim@gmail.com"/>
    <s v="SPIRIT AIRLINES"/>
    <n v="12"/>
    <s v="632"/>
    <s v="SP"/>
    <s v="DFW-DEN"/>
    <n v="447250.05999999994"/>
    <n v="1018.8545995893231"/>
    <n v="105.08"/>
    <n v="1956.24"/>
    <n v="0.32"/>
    <n v="2024"/>
    <s v="Thu"/>
    <n v="54"/>
    <s v="NO"/>
    <s v="Winter"/>
    <s v="January"/>
    <n v="58"/>
  </r>
  <r>
    <s v="CA9DA265"/>
    <x v="4"/>
    <s v="BOS"/>
    <s v="DFW"/>
    <x v="14"/>
    <d v="2024-03-20T00:00:00"/>
    <s v="DE851"/>
    <s v="First Class"/>
    <n v="1954.29"/>
    <n v="20"/>
    <n v="390.86"/>
    <n v="1563.43"/>
    <s v="Cancelled"/>
    <n v="0"/>
    <s v="Matthew Rodriguez"/>
    <s v="swansonsheila@maldonado.info"/>
    <s v="DELTA AIRLINES"/>
    <n v="17"/>
    <s v="851"/>
    <s v="DE"/>
    <s v="BOS-DFW"/>
    <n v="445685.07"/>
    <n v="1016.9258230452682"/>
    <n v="105.08"/>
    <n v="1954.29"/>
    <n v="0.314"/>
    <n v="2024"/>
    <s v="Fri"/>
    <n v="54"/>
    <s v="NO"/>
    <s v="Winter"/>
    <s v="January"/>
    <n v="58"/>
  </r>
  <r>
    <s v="3D2F79C1"/>
    <x v="0"/>
    <s v="LAX"/>
    <s v="DEN"/>
    <x v="15"/>
    <d v="2024-03-21T00:00:00"/>
    <s v="SO197"/>
    <s v="First Class"/>
    <n v="1950.63"/>
    <n v="10"/>
    <n v="195.06"/>
    <n v="1755.57"/>
    <s v="Cancelled"/>
    <n v="0"/>
    <s v="Daniel Stanley"/>
    <s v="kathyturner@hotmail.com"/>
    <s v="SOUTHWEST AIRLINES"/>
    <n v="14"/>
    <s v="197"/>
    <s v="SO"/>
    <s v="LAX-DEN"/>
    <n v="444121.63999999996"/>
    <n v="1014.9931134020626"/>
    <n v="105.08"/>
    <n v="1950.63"/>
    <n v="0.312"/>
    <n v="2024"/>
    <s v="Sat"/>
    <n v="54"/>
    <s v="NO"/>
    <s v="Winter"/>
    <s v="January"/>
    <n v="58"/>
  </r>
  <r>
    <s v="76A301AC"/>
    <x v="2"/>
    <s v="DFW"/>
    <s v="SEA"/>
    <x v="16"/>
    <d v="2024-03-22T00:00:00"/>
    <s v="FR140"/>
    <s v="Economy"/>
    <n v="1912.79"/>
    <n v="0"/>
    <n v="0"/>
    <n v="1912.79"/>
    <s v="Delayed"/>
    <n v="142"/>
    <s v="Amber Dillon"/>
    <s v="kelly60@gmail.com"/>
    <s v="FRONTIER AIRLINES"/>
    <n v="12"/>
    <s v="140"/>
    <s v="FR"/>
    <s v="DFW-SEA"/>
    <n v="442366.06999999995"/>
    <n v="1013.0599793388437"/>
    <n v="105.08"/>
    <n v="1912.79"/>
    <n v="0.34"/>
    <n v="2024"/>
    <s v="Sun"/>
    <n v="54"/>
    <s v="NO"/>
    <s v="Winter"/>
    <s v="January"/>
    <n v="58"/>
  </r>
  <r>
    <s v="12AC7B0C"/>
    <x v="4"/>
    <s v="SEA"/>
    <s v="LAX"/>
    <x v="17"/>
    <d v="2024-03-23T00:00:00"/>
    <s v="DE109"/>
    <s v="First Class"/>
    <n v="1912.1"/>
    <n v="20"/>
    <n v="382.42"/>
    <n v="1529.68"/>
    <s v="Delayed"/>
    <n v="22"/>
    <s v="Andrea Manning"/>
    <s v="hlewis@johnson.org"/>
    <s v="DELTA AIRLINES"/>
    <n v="14"/>
    <s v="109"/>
    <s v="DE"/>
    <s v="SEA-LAX"/>
    <n v="440453.27999999997"/>
    <n v="1011.1971842650111"/>
    <n v="105.08"/>
    <n v="1912.1"/>
    <n v="0.33800000000000002"/>
    <n v="2024"/>
    <s v="Mon"/>
    <n v="54"/>
    <s v="NO"/>
    <s v="Winter"/>
    <s v="January"/>
    <n v="58"/>
  </r>
  <r>
    <s v="FF2E1279"/>
    <x v="4"/>
    <s v="DEN"/>
    <s v="LAX"/>
    <x v="18"/>
    <d v="2024-03-24T00:00:00"/>
    <s v="DE959"/>
    <s v="First Class"/>
    <n v="1900.86"/>
    <n v="15"/>
    <n v="285.13"/>
    <n v="1615.73"/>
    <s v="Delayed"/>
    <n v="81"/>
    <s v="Christopher Jones"/>
    <s v="wjackson@yahoo.com"/>
    <s v="DELTA AIRLINES"/>
    <n v="17"/>
    <s v="959"/>
    <s v="DE"/>
    <s v="DEN-LAX"/>
    <n v="438923.6"/>
    <n v="1009.3280912863078"/>
    <n v="105.08"/>
    <n v="1900.86"/>
    <n v="0.33600000000000002"/>
    <n v="2024"/>
    <s v="Tue"/>
    <n v="54"/>
    <s v="NO"/>
    <s v="Winter"/>
    <s v="January"/>
    <n v="58"/>
  </r>
  <r>
    <s v="CCA00E2A"/>
    <x v="0"/>
    <s v="ORD"/>
    <s v="SEA"/>
    <x v="19"/>
    <d v="2024-03-25T00:00:00"/>
    <s v="SO422"/>
    <s v="First Class"/>
    <n v="1898.26"/>
    <n v="10"/>
    <n v="189.83"/>
    <n v="1708.43"/>
    <s v="Delayed"/>
    <n v="105"/>
    <s v="Cheryl White"/>
    <s v="emilydelgado@yahoo.com"/>
    <s v="SOUTHWEST AIRLINES"/>
    <n v="12"/>
    <s v="422"/>
    <s v="SO"/>
    <s v="ORD-SEA"/>
    <n v="437307.87"/>
    <n v="1007.4745945945953"/>
    <n v="105.08"/>
    <n v="1898.26"/>
    <n v="0.33400000000000002"/>
    <n v="2024"/>
    <s v="Wed"/>
    <n v="54"/>
    <s v="NO"/>
    <s v="Winter"/>
    <s v="January"/>
    <n v="58"/>
  </r>
  <r>
    <s v="BF34B083"/>
    <x v="1"/>
    <s v="SFO"/>
    <s v="ATL"/>
    <x v="20"/>
    <d v="2024-03-26T00:00:00"/>
    <s v="AL372"/>
    <s v="Premium Economy"/>
    <n v="1897.61"/>
    <n v="20"/>
    <n v="379.52"/>
    <n v="1518.09"/>
    <s v="Cancelled"/>
    <n v="0"/>
    <s v="Steven Carpenter"/>
    <s v="alicia10@yahoo.com"/>
    <s v="ALASKA AIRLINES"/>
    <n v="16"/>
    <s v="372"/>
    <s v="AL"/>
    <s v="SFO-ATL"/>
    <n v="435599.44"/>
    <n v="1005.6187916666673"/>
    <n v="105.08"/>
    <n v="1897.61"/>
    <n v="0.31"/>
    <n v="2024"/>
    <s v="Thu"/>
    <n v="54"/>
    <s v="NO"/>
    <s v="Winter"/>
    <s v="February"/>
    <n v="58"/>
  </r>
  <r>
    <s v="1108D921"/>
    <x v="5"/>
    <s v="SEA"/>
    <s v="DEN"/>
    <x v="21"/>
    <d v="2024-03-27T00:00:00"/>
    <s v="UN663"/>
    <s v="First Class"/>
    <n v="1894.25"/>
    <n v="0"/>
    <n v="0"/>
    <n v="1894.25"/>
    <s v="Cancelled"/>
    <n v="0"/>
    <s v="Jeffrey Strong"/>
    <s v="david94@murray.com"/>
    <s v="UNITED AIRLINES"/>
    <n v="14"/>
    <s v="663"/>
    <s v="UN"/>
    <s v="SEA-DEN"/>
    <n v="434081.35000000003"/>
    <n v="1003.7565970772449"/>
    <n v="105.08"/>
    <n v="1894.25"/>
    <n v="0.308"/>
    <n v="2024"/>
    <s v="Fri"/>
    <n v="54"/>
    <s v="NO"/>
    <s v="Winter"/>
    <s v="February"/>
    <n v="57"/>
  </r>
  <r>
    <s v="2245809B"/>
    <x v="4"/>
    <s v="JFK"/>
    <s v="SFO"/>
    <x v="22"/>
    <d v="2024-03-28T00:00:00"/>
    <s v="DE556"/>
    <s v="Premium Economy"/>
    <n v="1889.75"/>
    <n v="5"/>
    <n v="94.49"/>
    <n v="1795.26"/>
    <s v="Cancelled"/>
    <n v="0"/>
    <s v="Aaron Gonzalez"/>
    <s v="james21@lyons.com"/>
    <s v="DELTA AIRLINES"/>
    <n v="14"/>
    <s v="556"/>
    <s v="DE"/>
    <s v="JFK-SFO"/>
    <n v="432187.1"/>
    <n v="1001.8936401673647"/>
    <n v="105.08"/>
    <n v="1889.75"/>
    <n v="0.30599999999999999"/>
    <n v="2024"/>
    <s v="Sat"/>
    <n v="54"/>
    <s v="NO"/>
    <s v="Winter"/>
    <s v="February"/>
    <n v="56"/>
  </r>
  <r>
    <s v="D2C66AF1"/>
    <x v="1"/>
    <s v="MIA"/>
    <s v="ATL"/>
    <x v="23"/>
    <d v="2024-03-29T00:00:00"/>
    <s v="AL968"/>
    <s v="Economy"/>
    <n v="1886.25"/>
    <n v="20"/>
    <n v="377.25"/>
    <n v="1509"/>
    <s v="Cancelled"/>
    <n v="0"/>
    <s v="Regina Gonzalez"/>
    <s v="mschneider@mcguire.net"/>
    <s v="ALASKA AIRLINES"/>
    <n v="15"/>
    <s v="968"/>
    <s v="AL"/>
    <s v="MIA-ATL"/>
    <n v="430391.83999999997"/>
    <n v="1000.0323060796652"/>
    <n v="105.08"/>
    <n v="1886.25"/>
    <n v="0.30399999999999999"/>
    <n v="2024"/>
    <s v="Sun"/>
    <n v="54"/>
    <s v="NO"/>
    <s v="Winter"/>
    <s v="February"/>
    <n v="55"/>
  </r>
  <r>
    <s v="5EABA2E4"/>
    <x v="3"/>
    <s v="JFK"/>
    <s v="DFW"/>
    <x v="24"/>
    <d v="2024-03-30T00:00:00"/>
    <s v="SP684"/>
    <s v="Economy"/>
    <n v="1884.85"/>
    <n v="20"/>
    <n v="376.97"/>
    <n v="1507.88"/>
    <s v="On Time"/>
    <n v="0"/>
    <s v="Regina Mckinney"/>
    <s v="youngstephen@yahoo.com"/>
    <s v="SPIRIT AIRLINES"/>
    <n v="15"/>
    <s v="684"/>
    <s v="SP"/>
    <s v="JFK-DFW"/>
    <n v="428882.83999999997"/>
    <n v="998.17050420168152"/>
    <n v="105.08"/>
    <n v="1884.85"/>
    <n v="0.318"/>
    <n v="2024"/>
    <s v="Mon"/>
    <n v="54"/>
    <s v="NO"/>
    <s v="Winter"/>
    <s v="February"/>
    <n v="54"/>
  </r>
  <r>
    <s v="42032EB5"/>
    <x v="2"/>
    <s v="LAX"/>
    <s v="BOS"/>
    <x v="25"/>
    <d v="2024-03-31T00:00:00"/>
    <s v="FR306"/>
    <s v="Premium Economy"/>
    <n v="1883.91"/>
    <n v="5"/>
    <n v="94.2"/>
    <n v="1789.71"/>
    <s v="Delayed"/>
    <n v="70"/>
    <s v="Christopher Riley"/>
    <s v="christopherjohnson@vargas-wiggins.com"/>
    <s v="FRONTIER AIRLINES"/>
    <n v="17"/>
    <s v="306"/>
    <s v="FR"/>
    <s v="LAX-BOS"/>
    <n v="427374.9599999999"/>
    <n v="996.30381052631651"/>
    <n v="105.08"/>
    <n v="1883.91"/>
    <n v="0.33200000000000002"/>
    <n v="2024"/>
    <s v="Tue"/>
    <n v="54"/>
    <s v="NO"/>
    <s v="Winter"/>
    <s v="February"/>
    <n v="53"/>
  </r>
  <r>
    <s v="3CC3618B"/>
    <x v="2"/>
    <s v="DFW"/>
    <s v="LAX"/>
    <x v="26"/>
    <d v="2024-04-01T00:00:00"/>
    <s v="FR546"/>
    <s v="Economy"/>
    <n v="1880.08"/>
    <n v="20"/>
    <n v="376.02"/>
    <n v="1504.06"/>
    <s v="On Time"/>
    <n v="0"/>
    <s v="Dr. Christina Nunez"/>
    <s v="hmartin@simon-hansen.net"/>
    <s v="FRONTIER AIRLINES"/>
    <n v="19"/>
    <s v="546"/>
    <s v="FR"/>
    <s v="DFW-LAX"/>
    <n v="425585.24999999994"/>
    <n v="994.43122362869281"/>
    <n v="105.08"/>
    <n v="1880.08"/>
    <n v="0.316"/>
    <n v="2024"/>
    <s v="Wed"/>
    <n v="54"/>
    <s v="NO"/>
    <s v="Winter"/>
    <s v="February"/>
    <n v="52"/>
  </r>
  <r>
    <s v="9D6856DF"/>
    <x v="6"/>
    <s v="ATL"/>
    <s v="BOS"/>
    <x v="27"/>
    <d v="2024-04-02T00:00:00"/>
    <s v="JE689"/>
    <s v="Economy"/>
    <n v="1873.73"/>
    <n v="5"/>
    <n v="93.69"/>
    <n v="1780.04"/>
    <s v="Cancelled"/>
    <n v="0"/>
    <s v="Tiffany Mcintyre"/>
    <s v="lmunoz@hotmail.com"/>
    <s v="JETBLUE AIRWAYS"/>
    <n v="16"/>
    <s v="689"/>
    <s v="JE"/>
    <s v="ATL-BOS"/>
    <n v="424081.18999999994"/>
    <n v="992.55881606765399"/>
    <n v="105.08"/>
    <n v="1873.73"/>
    <n v="0.30199999999999999"/>
    <n v="2024"/>
    <s v="Thu"/>
    <n v="54"/>
    <s v="NO"/>
    <s v="Winter"/>
    <s v="February"/>
    <n v="51"/>
  </r>
  <r>
    <s v="64AFB927"/>
    <x v="1"/>
    <s v="ORD"/>
    <s v="ATL"/>
    <x v="28"/>
    <d v="2024-04-03T00:00:00"/>
    <s v="AL658"/>
    <s v="Premium Economy"/>
    <n v="1871.62"/>
    <n v="20"/>
    <n v="374.32"/>
    <n v="1497.3"/>
    <s v="Cancelled"/>
    <n v="0"/>
    <s v="Roy Carter"/>
    <s v="allenneal@hotmail.com"/>
    <s v="ALASKA AIRLINES"/>
    <n v="10"/>
    <s v="658"/>
    <s v="AL"/>
    <s v="ORD-ATL"/>
    <n v="422301.14999999997"/>
    <n v="990.69192796610253"/>
    <n v="105.08"/>
    <n v="1871.62"/>
    <n v="0.3"/>
    <n v="2024"/>
    <s v="Fri"/>
    <n v="54"/>
    <s v="NO"/>
    <s v="Winter"/>
    <s v="February"/>
    <n v="50"/>
  </r>
  <r>
    <s v="EC50A987"/>
    <x v="7"/>
    <s v="ORD"/>
    <s v="DFW"/>
    <x v="29"/>
    <d v="2024-04-04T00:00:00"/>
    <s v="AM821"/>
    <s v="Premium Economy"/>
    <n v="1867.81"/>
    <n v="15"/>
    <n v="280.17"/>
    <n v="1587.64"/>
    <s v="Delayed"/>
    <n v="164"/>
    <s v="Andrew Harris"/>
    <s v="marilyn68@mcdonald.com"/>
    <s v="AMERICAN AIRLINES"/>
    <n v="13"/>
    <s v="821"/>
    <s v="AM"/>
    <s v="ORD-DFW"/>
    <n v="420803.84999999992"/>
    <n v="988.82159235668871"/>
    <n v="105.08"/>
    <n v="1867.81"/>
    <n v="0.33"/>
    <n v="2024"/>
    <s v="Sat"/>
    <n v="54"/>
    <s v="NO"/>
    <s v="Winter"/>
    <s v="February"/>
    <n v="49"/>
  </r>
  <r>
    <s v="F4FE4715"/>
    <x v="5"/>
    <s v="DFW"/>
    <s v="DEN"/>
    <x v="30"/>
    <d v="2024-04-05T00:00:00"/>
    <s v="UN389"/>
    <s v="Business"/>
    <n v="1865.37"/>
    <n v="10"/>
    <n v="186.54"/>
    <n v="1678.83"/>
    <s v="Delayed"/>
    <n v="46"/>
    <s v="Kevin Brown"/>
    <s v="hsmith@massey.com"/>
    <s v="UNITED AIRLINES"/>
    <n v="11"/>
    <s v="389"/>
    <s v="UN"/>
    <s v="DFW-DEN"/>
    <n v="419216.2099999999"/>
    <n v="986.95140425532009"/>
    <n v="105.08"/>
    <n v="1865.37"/>
    <n v="0.32800000000000001"/>
    <n v="2024"/>
    <s v="Sun"/>
    <n v="54"/>
    <s v="NO"/>
    <s v="Winter"/>
    <s v="February"/>
    <n v="48"/>
  </r>
  <r>
    <s v="7663F521"/>
    <x v="4"/>
    <s v="SFO"/>
    <s v="ORD"/>
    <x v="31"/>
    <d v="2024-04-06T00:00:00"/>
    <s v="DE473"/>
    <s v="Business"/>
    <n v="1860.71"/>
    <n v="10"/>
    <n v="186.07"/>
    <n v="1674.64"/>
    <s v="Cancelled"/>
    <n v="0"/>
    <s v="Cory Richards"/>
    <s v="smithsandra@gmail.com"/>
    <s v="DELTA AIRLINES"/>
    <n v="13"/>
    <s v="473"/>
    <s v="DE"/>
    <s v="SFO-ORD"/>
    <n v="417537.37999999995"/>
    <n v="985.07844349680261"/>
    <n v="105.08"/>
    <n v="1860.71"/>
    <n v="0.29799999999999999"/>
    <n v="2024"/>
    <s v="Mon"/>
    <n v="54"/>
    <s v="NO"/>
    <s v="Winter"/>
    <s v="February"/>
    <n v="47"/>
  </r>
  <r>
    <s v="40B734BE"/>
    <x v="6"/>
    <s v="ORD"/>
    <s v="MIA"/>
    <x v="32"/>
    <d v="2024-04-07T00:00:00"/>
    <s v="JE244"/>
    <s v="First Class"/>
    <n v="1859.32"/>
    <n v="0"/>
    <n v="0"/>
    <n v="1859.32"/>
    <s v="Delayed"/>
    <n v="54"/>
    <s v="Shannon Mcgrath"/>
    <s v="johnstonjames@gomez-hooper.info"/>
    <s v="JETBLUE AIRWAYS"/>
    <n v="15"/>
    <s v="244"/>
    <s v="JE"/>
    <s v="ORD-MIA"/>
    <n v="415862.73999999987"/>
    <n v="983.20743589743677"/>
    <n v="105.08"/>
    <n v="1859.32"/>
    <n v="0.32600000000000001"/>
    <n v="2024"/>
    <s v="Tue"/>
    <n v="54"/>
    <s v="NO"/>
    <s v="Winter"/>
    <s v="February"/>
    <n v="46"/>
  </r>
  <r>
    <s v="136486FE"/>
    <x v="6"/>
    <s v="MIA"/>
    <s v="LAX"/>
    <x v="33"/>
    <d v="2024-04-08T00:00:00"/>
    <s v="JE532"/>
    <s v="Premium Economy"/>
    <n v="1859.19"/>
    <n v="5"/>
    <n v="92.96"/>
    <n v="1766.23"/>
    <s v="Cancelled"/>
    <n v="0"/>
    <s v="Sarah Harris"/>
    <s v="bryantkelly@hall.org"/>
    <s v="JETBLUE AIRWAYS"/>
    <n v="12"/>
    <s v="532"/>
    <s v="JE"/>
    <s v="MIA-LAX"/>
    <n v="414003.41999999987"/>
    <n v="981.33139186295602"/>
    <n v="105.08"/>
    <n v="1859.19"/>
    <n v="0.29599999999999999"/>
    <n v="2024"/>
    <s v="Wed"/>
    <n v="54"/>
    <s v="NO"/>
    <s v="Winter"/>
    <s v="February"/>
    <n v="45"/>
  </r>
  <r>
    <s v="E4CF9FE3"/>
    <x v="2"/>
    <s v="MIA"/>
    <s v="DFW"/>
    <x v="34"/>
    <d v="2024-04-09T00:00:00"/>
    <s v="FR239"/>
    <s v="Business"/>
    <n v="1857.02"/>
    <n v="0"/>
    <n v="0"/>
    <n v="1857.02"/>
    <s v="Delayed"/>
    <n v="163"/>
    <s v="Kristi Thomas"/>
    <s v="john46@newman.biz"/>
    <s v="FRONTIER AIRLINES"/>
    <n v="13"/>
    <s v="239"/>
    <s v="FR"/>
    <s v="MIA-DFW"/>
    <n v="412237.18999999983"/>
    <n v="979.44757510729733"/>
    <n v="105.08"/>
    <n v="1857.02"/>
    <n v="0.32400000000000001"/>
    <n v="2024"/>
    <s v="Thu"/>
    <n v="54"/>
    <s v="NO"/>
    <s v="Winter"/>
    <s v="February"/>
    <n v="44"/>
  </r>
  <r>
    <s v="77330B6D"/>
    <x v="5"/>
    <s v="JFK"/>
    <s v="ORD"/>
    <x v="35"/>
    <d v="2024-04-10T00:00:00"/>
    <s v="UN213"/>
    <s v="Premium Economy"/>
    <n v="1854.01"/>
    <n v="20"/>
    <n v="370.8"/>
    <n v="1483.21"/>
    <s v="On Time"/>
    <n v="0"/>
    <s v="Alexis Byrd"/>
    <s v="mduran@hotmail.com"/>
    <s v="UNITED AIRLINES"/>
    <n v="11"/>
    <s v="213"/>
    <s v="UN"/>
    <s v="JFK-ORD"/>
    <n v="410380.16999999987"/>
    <n v="977.56032258064624"/>
    <n v="105.08"/>
    <n v="1854.01"/>
    <n v="0.314"/>
    <n v="2024"/>
    <s v="Fri"/>
    <n v="54"/>
    <s v="NO"/>
    <s v="Winter"/>
    <s v="February"/>
    <n v="43"/>
  </r>
  <r>
    <s v="80F9F001"/>
    <x v="2"/>
    <s v="SEA"/>
    <s v="SFO"/>
    <x v="36"/>
    <d v="2024-04-11T00:00:00"/>
    <s v="FR145"/>
    <s v="Premium Economy"/>
    <n v="1846.22"/>
    <n v="0"/>
    <n v="0"/>
    <n v="1846.22"/>
    <s v="On Time"/>
    <n v="0"/>
    <s v="Jenny Martinez"/>
    <s v="james32@sullivan.com"/>
    <s v="FRONTIER AIRLINES"/>
    <n v="14"/>
    <s v="145"/>
    <s v="FR"/>
    <s v="SEA-SFO"/>
    <n v="408896.95999999985"/>
    <n v="975.67142241379418"/>
    <n v="105.08"/>
    <n v="1846.22"/>
    <n v="0.312"/>
    <n v="2024"/>
    <s v="Sat"/>
    <n v="54"/>
    <s v="NO"/>
    <s v="Winter"/>
    <s v="February"/>
    <n v="42"/>
  </r>
  <r>
    <s v="3FC9328F"/>
    <x v="2"/>
    <s v="ATL"/>
    <s v="JFK"/>
    <x v="37"/>
    <d v="2024-04-12T00:00:00"/>
    <s v="FR611"/>
    <s v="Business"/>
    <n v="1844.27"/>
    <n v="10"/>
    <n v="184.43"/>
    <n v="1659.84"/>
    <s v="Delayed"/>
    <n v="34"/>
    <s v="Dana Perez"/>
    <s v="stephensimmons@scott.com"/>
    <s v="FRONTIER AIRLINES"/>
    <n v="10"/>
    <s v="611"/>
    <s v="FR"/>
    <s v="ATL-JFK"/>
    <n v="407050.73999999982"/>
    <n v="973.79118790496875"/>
    <n v="105.08"/>
    <n v="1844.27"/>
    <n v="0.32200000000000001"/>
    <n v="2024"/>
    <s v="Sun"/>
    <n v="54"/>
    <s v="NO"/>
    <s v="Winter"/>
    <s v="February"/>
    <n v="41"/>
  </r>
  <r>
    <s v="20019C4A"/>
    <x v="0"/>
    <s v="LAX"/>
    <s v="SEA"/>
    <x v="38"/>
    <d v="2024-04-13T00:00:00"/>
    <s v="SO950"/>
    <s v="Premium Economy"/>
    <n v="1840"/>
    <n v="10"/>
    <n v="184"/>
    <n v="1656"/>
    <s v="Cancelled"/>
    <n v="0"/>
    <s v="Brianna Hart"/>
    <s v="kristinajackson@yahoo.com"/>
    <s v="SOUTHWEST AIRLINES"/>
    <n v="12"/>
    <s v="950"/>
    <s v="SO"/>
    <s v="LAX-SEA"/>
    <n v="405390.89999999985"/>
    <n v="971.90703463203579"/>
    <n v="105.08"/>
    <n v="1840"/>
    <n v="0.29399999999999998"/>
    <n v="2024"/>
    <s v="Mon"/>
    <n v="54"/>
    <s v="NO"/>
    <s v="Winter"/>
    <s v="February"/>
    <n v="40"/>
  </r>
  <r>
    <s v="157C3278"/>
    <x v="2"/>
    <s v="BOS"/>
    <s v="LAX"/>
    <x v="39"/>
    <d v="2024-04-14T00:00:00"/>
    <s v="FR366"/>
    <s v="Economy"/>
    <n v="1839.71"/>
    <n v="5"/>
    <n v="91.99"/>
    <n v="1747.72"/>
    <s v="Cancelled"/>
    <n v="0"/>
    <s v="Brian Kidd"/>
    <s v="aaron30@payne-jimenez.com"/>
    <s v="FRONTIER AIRLINES"/>
    <n v="10"/>
    <s v="366"/>
    <s v="FR"/>
    <s v="BOS-LAX"/>
    <n v="403734.89999999985"/>
    <n v="970.02396963123761"/>
    <n v="105.08"/>
    <n v="1839.71"/>
    <n v="0.29199999999999998"/>
    <n v="2024"/>
    <s v="Tue"/>
    <n v="54"/>
    <s v="NO"/>
    <s v="Winter"/>
    <s v="February"/>
    <n v="39"/>
  </r>
  <r>
    <s v="09858AAC"/>
    <x v="6"/>
    <s v="SFO"/>
    <s v="MIA"/>
    <x v="40"/>
    <d v="2024-04-15T00:00:00"/>
    <s v="JE206"/>
    <s v="Business"/>
    <n v="1839.15"/>
    <n v="5"/>
    <n v="91.96"/>
    <n v="1747.19"/>
    <s v="Cancelled"/>
    <n v="0"/>
    <s v="Heather Williams"/>
    <s v="williamslarry@hotmail.com"/>
    <s v="JETBLUE AIRWAYS"/>
    <n v="16"/>
    <s v="206"/>
    <s v="JE"/>
    <s v="SFO-MIA"/>
    <n v="401987.17999999993"/>
    <n v="968.13334782608797"/>
    <n v="105.08"/>
    <n v="1839.15"/>
    <n v="0.28999999999999998"/>
    <n v="2024"/>
    <s v="Wed"/>
    <n v="54"/>
    <s v="NO"/>
    <s v="Winter"/>
    <s v="February"/>
    <n v="38"/>
  </r>
  <r>
    <s v="A43C48AA"/>
    <x v="0"/>
    <s v="ATL"/>
    <s v="MIA"/>
    <x v="41"/>
    <d v="2024-04-16T00:00:00"/>
    <s v="SO620"/>
    <s v="Premium Economy"/>
    <n v="1836.34"/>
    <n v="10"/>
    <n v="183.63"/>
    <n v="1652.71"/>
    <s v="Delayed"/>
    <n v="48"/>
    <s v="Misty Mitchell"/>
    <s v="stewarttaylor@hotmail.com"/>
    <s v="SOUTHWEST AIRLINES"/>
    <n v="14"/>
    <s v="620"/>
    <s v="SO"/>
    <s v="ATL-MIA"/>
    <n v="400239.98999999993"/>
    <n v="966.23570806100338"/>
    <n v="105.08"/>
    <n v="1836.34"/>
    <n v="0.32"/>
    <n v="2024"/>
    <s v="Thu"/>
    <n v="54"/>
    <s v="NO"/>
    <s v="Winter"/>
    <s v="February"/>
    <n v="37"/>
  </r>
  <r>
    <s v="09A82A20"/>
    <x v="7"/>
    <s v="SEA"/>
    <s v="ATL"/>
    <x v="42"/>
    <d v="2024-04-17T00:00:00"/>
    <s v="AM338"/>
    <s v="First Class"/>
    <n v="1834.66"/>
    <n v="20"/>
    <n v="366.93"/>
    <n v="1467.73"/>
    <s v="Cancelled"/>
    <n v="0"/>
    <s v="William Davis"/>
    <s v="rachelwhitehead@yahoo.com"/>
    <s v="AMERICAN AIRLINES"/>
    <n v="13"/>
    <s v="338"/>
    <s v="AM"/>
    <s v="SEA-ATL"/>
    <n v="398587.27999999997"/>
    <n v="964.33591703056902"/>
    <n v="105.08"/>
    <n v="1834.66"/>
    <n v="0.28799999999999998"/>
    <n v="2024"/>
    <s v="Fri"/>
    <n v="54"/>
    <s v="NO"/>
    <s v="Winter"/>
    <s v="February"/>
    <n v="36"/>
  </r>
  <r>
    <s v="7020396F"/>
    <x v="6"/>
    <s v="MIA"/>
    <s v="LAX"/>
    <x v="43"/>
    <d v="2024-04-18T00:00:00"/>
    <s v="JE583"/>
    <s v="First Class"/>
    <n v="1825.89"/>
    <n v="5"/>
    <n v="91.29"/>
    <n v="1734.6"/>
    <s v="On Time"/>
    <n v="0"/>
    <s v="Christine Ward"/>
    <s v="andrewortega@patterson-thompson.biz"/>
    <s v="JETBLUE AIRWAYS"/>
    <n v="14"/>
    <s v="583"/>
    <s v="JE"/>
    <s v="MIA-LAX"/>
    <n v="397119.54999999993"/>
    <n v="962.43148796499031"/>
    <n v="105.08"/>
    <n v="1825.89"/>
    <n v="0.31"/>
    <n v="2024"/>
    <s v="Sat"/>
    <n v="54"/>
    <s v="NO"/>
    <s v="Winter"/>
    <s v="February"/>
    <n v="35"/>
  </r>
  <r>
    <s v="F1109C1F"/>
    <x v="4"/>
    <s v="ATL"/>
    <s v="JFK"/>
    <x v="44"/>
    <d v="2024-04-19T00:00:00"/>
    <s v="DE341"/>
    <s v="Premium Economy"/>
    <n v="1824.78"/>
    <n v="10"/>
    <n v="182.48"/>
    <n v="1642.3"/>
    <s v="Cancelled"/>
    <n v="0"/>
    <s v="Stephanie Coleman"/>
    <s v="charlesanderson@yahoo.com"/>
    <s v="DELTA AIRLINES"/>
    <n v="17"/>
    <s v="341"/>
    <s v="DE"/>
    <s v="ATL-JFK"/>
    <n v="395384.94999999995"/>
    <n v="960.53793859649249"/>
    <n v="105.08"/>
    <n v="1824.78"/>
    <n v="0.28599999999999998"/>
    <n v="2024"/>
    <s v="Sun"/>
    <n v="54"/>
    <s v="NO"/>
    <s v="Winter"/>
    <s v="February"/>
    <n v="34"/>
  </r>
  <r>
    <s v="D80EFA0E"/>
    <x v="7"/>
    <s v="MIA"/>
    <s v="SFO"/>
    <x v="45"/>
    <d v="2024-04-20T00:00:00"/>
    <s v="AM500"/>
    <s v="Business"/>
    <n v="1818.95"/>
    <n v="0"/>
    <n v="0"/>
    <n v="1818.95"/>
    <s v="On Time"/>
    <n v="0"/>
    <s v="Terrence Campbell"/>
    <s v="paul12@lara.biz"/>
    <s v="AMERICAN AIRLINES"/>
    <n v="17"/>
    <s v="500"/>
    <s v="AM"/>
    <s v="MIA-SFO"/>
    <n v="393742.64999999997"/>
    <n v="958.63850549450683"/>
    <n v="105.08"/>
    <n v="1818.95"/>
    <n v="0.308"/>
    <n v="2024"/>
    <s v="Mon"/>
    <n v="54"/>
    <s v="NO"/>
    <s v="Winter"/>
    <s v="February"/>
    <n v="33"/>
  </r>
  <r>
    <s v="4F59C334"/>
    <x v="5"/>
    <s v="ORD"/>
    <s v="SFO"/>
    <x v="46"/>
    <d v="2024-04-21T00:00:00"/>
    <s v="UN730"/>
    <s v="First Class"/>
    <n v="1818.65"/>
    <n v="0"/>
    <n v="0"/>
    <n v="1818.65"/>
    <s v="Delayed"/>
    <n v="45"/>
    <s v="Natasha Griffin"/>
    <s v="dennistimothy@yahoo.com"/>
    <s v="UNITED AIRLINES"/>
    <n v="15"/>
    <s v="730"/>
    <s v="UN"/>
    <s v="ORD-SFO"/>
    <n v="391923.69999999995"/>
    <n v="956.74354625550802"/>
    <n v="105.08"/>
    <n v="1818.65"/>
    <n v="0.318"/>
    <n v="2024"/>
    <s v="Tue"/>
    <n v="54"/>
    <s v="NO"/>
    <s v="Winter"/>
    <s v="February"/>
    <n v="32"/>
  </r>
  <r>
    <s v="C7ED361C"/>
    <x v="6"/>
    <s v="ORD"/>
    <s v="BOS"/>
    <x v="47"/>
    <d v="2024-04-22T00:00:00"/>
    <s v="JE301"/>
    <s v="Business"/>
    <n v="1817.63"/>
    <n v="5"/>
    <n v="90.88"/>
    <n v="1726.75"/>
    <s v="On Time"/>
    <n v="0"/>
    <s v="Shawn Ingram"/>
    <s v="cgarcia@yahoo.com"/>
    <s v="JETBLUE AIRWAYS"/>
    <n v="12"/>
    <s v="301"/>
    <s v="JE"/>
    <s v="ORD-BOS"/>
    <n v="390105.05"/>
    <n v="954.8408830022089"/>
    <n v="105.08"/>
    <n v="1817.63"/>
    <n v="0.30599999999999999"/>
    <n v="2024"/>
    <s v="Wed"/>
    <n v="54"/>
    <s v="NO"/>
    <s v="Winter"/>
    <s v="February"/>
    <n v="31"/>
  </r>
  <r>
    <s v="4EFEDC10"/>
    <x v="3"/>
    <s v="JFK"/>
    <s v="LAX"/>
    <x v="48"/>
    <d v="2024-04-23T00:00:00"/>
    <s v="SP903"/>
    <s v="Economy"/>
    <n v="1814.73"/>
    <n v="10"/>
    <n v="181.47"/>
    <n v="1633.26"/>
    <s v="On Time"/>
    <n v="0"/>
    <s v="Marcus Thomas"/>
    <s v="tony34@yahoo.com"/>
    <s v="SPIRIT AIRLINES"/>
    <n v="13"/>
    <s v="903"/>
    <s v="SP"/>
    <s v="JFK-LAX"/>
    <n v="388378.3"/>
    <n v="952.93205752212532"/>
    <n v="105.08"/>
    <n v="1814.73"/>
    <n v="0.30399999999999999"/>
    <n v="2024"/>
    <s v="Thu"/>
    <n v="54"/>
    <s v="NO"/>
    <s v="Winter"/>
    <s v="February"/>
    <n v="30"/>
  </r>
  <r>
    <s v="320343BD"/>
    <x v="6"/>
    <s v="BOS"/>
    <s v="DEN"/>
    <x v="49"/>
    <d v="2024-04-24T00:00:00"/>
    <s v="JE868"/>
    <s v="First Class"/>
    <n v="1807.49"/>
    <n v="5"/>
    <n v="90.37"/>
    <n v="1717.12"/>
    <s v="Cancelled"/>
    <n v="0"/>
    <s v="Neil Allison"/>
    <s v="andrewyang@hudson.org"/>
    <s v="JETBLUE AIRWAYS"/>
    <n v="12"/>
    <s v="868"/>
    <s v="JE"/>
    <s v="BOS-DEN"/>
    <n v="386745.04"/>
    <n v="951.02119733924758"/>
    <n v="105.08"/>
    <n v="1807.49"/>
    <n v="0.28399999999999997"/>
    <n v="2024"/>
    <s v="Fri"/>
    <n v="54"/>
    <s v="NO"/>
    <s v="Spring"/>
    <s v="March"/>
    <n v="29"/>
  </r>
  <r>
    <s v="30EE82C5"/>
    <x v="1"/>
    <s v="DFW"/>
    <s v="JFK"/>
    <x v="50"/>
    <d v="2024-04-25T00:00:00"/>
    <s v="AL430"/>
    <s v="Economy"/>
    <n v="1804.27"/>
    <n v="10"/>
    <n v="180.43"/>
    <n v="1623.84"/>
    <s v="On Time"/>
    <n v="0"/>
    <s v="Kristi Walker"/>
    <s v="michaelknox@gmail.com"/>
    <s v="ALASKA AIRLINES"/>
    <n v="13"/>
    <s v="430"/>
    <s v="AL"/>
    <s v="DFW-JFK"/>
    <n v="385027.92"/>
    <n v="949.11793333333469"/>
    <n v="105.08"/>
    <n v="1804.27"/>
    <n v="0.30199999999999999"/>
    <n v="2024"/>
    <s v="Sat"/>
    <n v="54"/>
    <s v="NO"/>
    <s v="Spring"/>
    <s v="March"/>
    <n v="29"/>
  </r>
  <r>
    <s v="4F5D0966"/>
    <x v="6"/>
    <s v="ORD"/>
    <s v="ATL"/>
    <x v="51"/>
    <d v="2024-04-26T00:00:00"/>
    <s v="JE572"/>
    <s v="First Class"/>
    <n v="1803.54"/>
    <n v="20"/>
    <n v="360.71"/>
    <n v="1442.83"/>
    <s v="Cancelled"/>
    <n v="0"/>
    <s v="Andre Howard"/>
    <s v="zscott@gmail.com"/>
    <s v="JETBLUE AIRWAYS"/>
    <n v="12"/>
    <s v="572"/>
    <s v="JE"/>
    <s v="ORD-ATL"/>
    <n v="383404.07999999996"/>
    <n v="947.21336302895452"/>
    <n v="105.08"/>
    <n v="1803.54"/>
    <n v="0.28199999999999997"/>
    <n v="2024"/>
    <s v="Sun"/>
    <n v="54"/>
    <s v="NO"/>
    <s v="Spring"/>
    <s v="March"/>
    <n v="29"/>
  </r>
  <r>
    <s v="47E3BB7D"/>
    <x v="3"/>
    <s v="DEN"/>
    <s v="JFK"/>
    <x v="52"/>
    <d v="2024-04-27T00:00:00"/>
    <s v="SP775"/>
    <s v="First Class"/>
    <n v="1803.32"/>
    <n v="20"/>
    <n v="360.66"/>
    <n v="1442.66"/>
    <s v="On Time"/>
    <n v="0"/>
    <s v="Stephen Hernandez"/>
    <s v="williemckinney@lee.com"/>
    <s v="SPIRIT AIRLINES"/>
    <n v="17"/>
    <s v="775"/>
    <s v="SP"/>
    <s v="DEN-JFK"/>
    <n v="381961.24999999994"/>
    <n v="945.30191964285848"/>
    <n v="105.08"/>
    <n v="1803.32"/>
    <n v="0.3"/>
    <n v="2024"/>
    <s v="Mon"/>
    <n v="54"/>
    <s v="NO"/>
    <s v="Spring"/>
    <s v="March"/>
    <n v="29"/>
  </r>
  <r>
    <s v="CE129C0F"/>
    <x v="4"/>
    <s v="LAX"/>
    <s v="SEA"/>
    <x v="53"/>
    <d v="2024-04-28T00:00:00"/>
    <s v="DE536"/>
    <s v="First Class"/>
    <n v="1802.41"/>
    <n v="20"/>
    <n v="360.48"/>
    <n v="1441.93"/>
    <s v="Cancelled"/>
    <n v="0"/>
    <s v="Lauren West"/>
    <s v="jefferygarcia@gmail.com"/>
    <s v="DELTA AIRLINES"/>
    <n v="11"/>
    <s v="536"/>
    <s v="DE"/>
    <s v="LAX-SEA"/>
    <n v="380518.59"/>
    <n v="943.38241610738385"/>
    <n v="105.08"/>
    <n v="1802.41"/>
    <n v="0.28000000000000003"/>
    <n v="2024"/>
    <s v="Tue"/>
    <n v="54"/>
    <s v="NO"/>
    <s v="Spring"/>
    <s v="March"/>
    <n v="29"/>
  </r>
  <r>
    <s v="97394E49"/>
    <x v="6"/>
    <s v="ORD"/>
    <s v="SEA"/>
    <x v="54"/>
    <d v="2024-04-29T00:00:00"/>
    <s v="JE244"/>
    <s v="Business"/>
    <n v="1801.01"/>
    <n v="5"/>
    <n v="90.05"/>
    <n v="1710.96"/>
    <s v="Cancelled"/>
    <n v="0"/>
    <s v="Eugene Johnson"/>
    <s v="matthew51@porter.biz"/>
    <s v="JETBLUE AIRWAYS"/>
    <n v="14"/>
    <s v="244"/>
    <s v="JE"/>
    <s v="ORD-SEA"/>
    <n v="379076.66"/>
    <n v="941.45634529148117"/>
    <n v="105.08"/>
    <n v="1801.01"/>
    <n v="0.27800000000000002"/>
    <n v="2024"/>
    <s v="Wed"/>
    <n v="54"/>
    <s v="NO"/>
    <s v="Spring"/>
    <s v="March"/>
    <n v="29"/>
  </r>
  <r>
    <s v="1B384EF0"/>
    <x v="1"/>
    <s v="MIA"/>
    <s v="SEA"/>
    <x v="55"/>
    <d v="2024-04-30T00:00:00"/>
    <s v="AL444"/>
    <s v="Economy"/>
    <n v="1797.53"/>
    <n v="0"/>
    <n v="0"/>
    <n v="1797.53"/>
    <s v="On Time"/>
    <n v="0"/>
    <s v="Megan Burke"/>
    <s v="frankellis@gmail.com"/>
    <s v="ALASKA AIRLINES"/>
    <n v="11"/>
    <s v="444"/>
    <s v="AL"/>
    <s v="MIA-SEA"/>
    <n v="377365.7"/>
    <n v="939.52476404494519"/>
    <n v="105.08"/>
    <n v="1797.53"/>
    <n v="0.29799999999999999"/>
    <n v="2024"/>
    <s v="Thu"/>
    <n v="54"/>
    <s v="NO"/>
    <s v="Spring"/>
    <s v="March"/>
    <n v="29"/>
  </r>
  <r>
    <s v="EE585D28"/>
    <x v="0"/>
    <s v="DFW"/>
    <s v="SEA"/>
    <x v="56"/>
    <d v="2024-05-01T00:00:00"/>
    <s v="SO251"/>
    <s v="Premium Economy"/>
    <n v="1795.06"/>
    <n v="20"/>
    <n v="359.01"/>
    <n v="1436.05"/>
    <s v="Delayed"/>
    <n v="121"/>
    <s v="Julie Hardin"/>
    <s v="lmartin@gmail.com"/>
    <s v="SOUTHWEST AIRLINES"/>
    <n v="12"/>
    <s v="251"/>
    <s v="SO"/>
    <s v="DFW-SEA"/>
    <n v="375568.17000000004"/>
    <n v="937.59231981982123"/>
    <n v="105.08"/>
    <n v="1795.06"/>
    <n v="0.316"/>
    <n v="2024"/>
    <s v="Fri"/>
    <n v="54"/>
    <s v="NO"/>
    <s v="Spring"/>
    <s v="March"/>
    <n v="29"/>
  </r>
  <r>
    <s v="B4F1002D"/>
    <x v="4"/>
    <s v="DFW"/>
    <s v="JFK"/>
    <x v="57"/>
    <d v="2024-05-02T00:00:00"/>
    <s v="DE855"/>
    <s v="First Class"/>
    <n v="1793.81"/>
    <n v="5"/>
    <n v="89.69"/>
    <n v="1704.12"/>
    <s v="Delayed"/>
    <n v="27"/>
    <s v="Alison Sharp"/>
    <s v="ryanmccarthy@hotmail.com"/>
    <s v="DELTA AIRLINES"/>
    <n v="12"/>
    <s v="855"/>
    <s v="DE"/>
    <s v="DFW-JFK"/>
    <n v="374132.12"/>
    <n v="935.65672686230403"/>
    <n v="105.08"/>
    <n v="1793.81"/>
    <n v="0.314"/>
    <n v="2024"/>
    <s v="Sat"/>
    <n v="54"/>
    <s v="NO"/>
    <s v="Spring"/>
    <s v="March"/>
    <n v="29"/>
  </r>
  <r>
    <s v="DFC7811D"/>
    <x v="6"/>
    <s v="DEN"/>
    <s v="SEA"/>
    <x v="58"/>
    <d v="2024-05-03T00:00:00"/>
    <s v="JE217"/>
    <s v="Business"/>
    <n v="1786.05"/>
    <n v="15"/>
    <n v="267.91000000000003"/>
    <n v="1518.14"/>
    <s v="On Time"/>
    <n v="0"/>
    <s v="Catherine Wilson"/>
    <s v="gmason@yahoo.com"/>
    <s v="JETBLUE AIRWAYS"/>
    <n v="16"/>
    <s v="217"/>
    <s v="JE"/>
    <s v="DEN-SEA"/>
    <n v="372427.99999999994"/>
    <n v="933.71520361991099"/>
    <n v="105.08"/>
    <n v="1786.05"/>
    <n v="0.29599999999999999"/>
    <n v="2024"/>
    <s v="Sun"/>
    <n v="54"/>
    <s v="NO"/>
    <s v="Spring"/>
    <s v="March"/>
    <n v="29"/>
  </r>
  <r>
    <s v="B85DDAE2"/>
    <x v="6"/>
    <s v="DFW"/>
    <s v="LAX"/>
    <x v="59"/>
    <d v="2024-05-04T00:00:00"/>
    <s v="JE356"/>
    <s v="Premium Economy"/>
    <n v="1781.84"/>
    <n v="15"/>
    <n v="267.27999999999997"/>
    <n v="1514.56"/>
    <s v="Cancelled"/>
    <n v="0"/>
    <s v="Miranda Thompson"/>
    <s v="karen92@yahoo.com"/>
    <s v="JETBLUE AIRWAYS"/>
    <n v="16"/>
    <s v="356"/>
    <s v="JE"/>
    <s v="DFW-LAX"/>
    <n v="370909.85999999993"/>
    <n v="931.78247165533026"/>
    <n v="105.08"/>
    <n v="1781.84"/>
    <n v="0.27600000000000002"/>
    <n v="2024"/>
    <s v="Mon"/>
    <n v="54"/>
    <s v="NO"/>
    <s v="Spring"/>
    <s v="March"/>
    <n v="29"/>
  </r>
  <r>
    <s v="4AF36D81"/>
    <x v="3"/>
    <s v="BOS"/>
    <s v="DFW"/>
    <x v="60"/>
    <d v="2024-05-05T00:00:00"/>
    <s v="SP708"/>
    <s v="Economy"/>
    <n v="1775.92"/>
    <n v="15"/>
    <n v="266.39"/>
    <n v="1509.53"/>
    <s v="Cancelled"/>
    <n v="0"/>
    <s v="Veronica Washington"/>
    <s v="claytonalicia@yahoo.com"/>
    <s v="SPIRIT AIRLINES"/>
    <n v="19"/>
    <s v="708"/>
    <s v="SP"/>
    <s v="BOS-DFW"/>
    <n v="369395.29999999993"/>
    <n v="929.85052272727432"/>
    <n v="105.08"/>
    <n v="1775.92"/>
    <n v="0.27400000000000002"/>
    <n v="2024"/>
    <s v="Tue"/>
    <n v="54"/>
    <s v="NO"/>
    <s v="Spring"/>
    <s v="March"/>
    <n v="29"/>
  </r>
  <r>
    <s v="BCFA68A0"/>
    <x v="2"/>
    <s v="JFK"/>
    <s v="LAX"/>
    <x v="61"/>
    <d v="2024-05-06T00:00:00"/>
    <s v="FR414"/>
    <s v="Economy"/>
    <n v="1774.68"/>
    <n v="15"/>
    <n v="266.2"/>
    <n v="1508.48"/>
    <s v="Cancelled"/>
    <n v="0"/>
    <s v="Mark Norton"/>
    <s v="dgonzales@hines-wu.biz"/>
    <s v="FRONTIER AIRLINES"/>
    <n v="11"/>
    <s v="414"/>
    <s v="FR"/>
    <s v="JFK-LAX"/>
    <n v="367885.76999999996"/>
    <n v="927.92325740319063"/>
    <n v="105.08"/>
    <n v="1774.68"/>
    <n v="0.27200000000000002"/>
    <n v="2024"/>
    <s v="Wed"/>
    <n v="54"/>
    <s v="NO"/>
    <s v="Spring"/>
    <s v="March"/>
    <n v="29"/>
  </r>
  <r>
    <s v="4A09A30C"/>
    <x v="1"/>
    <s v="ORD"/>
    <s v="BOS"/>
    <x v="62"/>
    <d v="2024-05-07T00:00:00"/>
    <s v="AL605"/>
    <s v="Business"/>
    <n v="1765.9"/>
    <n v="0"/>
    <n v="0"/>
    <n v="1765.9"/>
    <s v="Delayed"/>
    <n v="114"/>
    <s v="Michelle Mcclure"/>
    <s v="goodmanjessica@hotmail.com"/>
    <s v="ALASKA AIRLINES"/>
    <n v="16"/>
    <s v="605"/>
    <s v="AL"/>
    <s v="ORD-BOS"/>
    <n v="366377.28999999992"/>
    <n v="925.99002283105187"/>
    <n v="105.08"/>
    <n v="1765.9"/>
    <n v="0.312"/>
    <n v="2024"/>
    <s v="Thu"/>
    <n v="54"/>
    <s v="NO"/>
    <s v="Spring"/>
    <s v="March"/>
    <n v="29"/>
  </r>
  <r>
    <s v="48DD37A4"/>
    <x v="2"/>
    <s v="SEA"/>
    <s v="LAX"/>
    <x v="63"/>
    <d v="2024-05-08T00:00:00"/>
    <s v="FR584"/>
    <s v="Premium Economy"/>
    <n v="1765.84"/>
    <n v="10"/>
    <n v="176.58"/>
    <n v="1589.26"/>
    <s v="Cancelled"/>
    <n v="0"/>
    <s v="Jeremy Hughes"/>
    <s v="browndawn@gmail.com"/>
    <s v="FRONTIER AIRLINES"/>
    <n v="13"/>
    <s v="584"/>
    <s v="FR"/>
    <s v="SEA-LAX"/>
    <n v="364611.3899999999"/>
    <n v="924.0680320366148"/>
    <n v="105.08"/>
    <n v="1765.84"/>
    <n v="0.27"/>
    <n v="2024"/>
    <s v="Fri"/>
    <n v="54"/>
    <s v="NO"/>
    <s v="Spring"/>
    <s v="March"/>
    <n v="29"/>
  </r>
  <r>
    <s v="974DCB33"/>
    <x v="5"/>
    <s v="LAX"/>
    <s v="BOS"/>
    <x v="64"/>
    <d v="2024-05-09T00:00:00"/>
    <s v="UN506"/>
    <s v="Business"/>
    <n v="1758.71"/>
    <n v="5"/>
    <n v="87.94"/>
    <n v="1670.77"/>
    <s v="Delayed"/>
    <n v="81"/>
    <s v="Thomas Sherman"/>
    <s v="nparker@yahoo.com"/>
    <s v="UNITED AIRLINES"/>
    <n v="14"/>
    <s v="506"/>
    <s v="UN"/>
    <s v="LAX-BOS"/>
    <n v="363022.12999999989"/>
    <n v="922.1373623853226"/>
    <n v="105.08"/>
    <n v="1758.71"/>
    <n v="0.31"/>
    <n v="2024"/>
    <s v="Sat"/>
    <n v="54"/>
    <s v="NO"/>
    <s v="Spring"/>
    <s v="March"/>
    <n v="29"/>
  </r>
  <r>
    <s v="898C0F8D"/>
    <x v="1"/>
    <s v="SEA"/>
    <s v="DFW"/>
    <x v="65"/>
    <d v="2024-05-10T00:00:00"/>
    <s v="AL365"/>
    <s v="First Class"/>
    <n v="1755.46"/>
    <n v="0"/>
    <n v="0"/>
    <n v="1755.46"/>
    <s v="On Time"/>
    <n v="0"/>
    <s v="Ryan Gibson"/>
    <s v="lsutton@sparks.com"/>
    <s v="ALASKA AIRLINES"/>
    <n v="11"/>
    <s v="365"/>
    <s v="AL"/>
    <s v="SEA-DFW"/>
    <n v="361351.35999999987"/>
    <n v="920.21420689655315"/>
    <n v="105.08"/>
    <n v="1755.46"/>
    <n v="0.29399999999999998"/>
    <n v="2024"/>
    <s v="Sun"/>
    <n v="54"/>
    <s v="NO"/>
    <s v="Spring"/>
    <s v="March"/>
    <n v="29"/>
  </r>
  <r>
    <s v="FAF51867"/>
    <x v="2"/>
    <s v="SFO"/>
    <s v="LAX"/>
    <x v="66"/>
    <d v="2024-05-11T00:00:00"/>
    <s v="FR278"/>
    <s v="Business"/>
    <n v="1753.34"/>
    <n v="0"/>
    <n v="0"/>
    <n v="1753.34"/>
    <s v="Cancelled"/>
    <n v="0"/>
    <s v="Miguel Snow"/>
    <s v="wongalexis@gmail.com"/>
    <s v="FRONTIER AIRLINES"/>
    <n v="11"/>
    <s v="278"/>
    <s v="FR"/>
    <s v="SFO-LAX"/>
    <n v="359595.89999999991"/>
    <n v="918.28967741935639"/>
    <n v="105.08"/>
    <n v="1753.34"/>
    <n v="0.26800000000000002"/>
    <n v="2024"/>
    <s v="Mon"/>
    <n v="54"/>
    <s v="NO"/>
    <s v="Spring"/>
    <s v="March"/>
    <n v="29"/>
  </r>
  <r>
    <s v="93336F4F"/>
    <x v="0"/>
    <s v="SFO"/>
    <s v="LAX"/>
    <x v="67"/>
    <d v="2024-05-12T00:00:00"/>
    <s v="SO799"/>
    <s v="Economy"/>
    <n v="1751.59"/>
    <n v="15"/>
    <n v="262.74"/>
    <n v="1488.85"/>
    <s v="Cancelled"/>
    <n v="0"/>
    <s v="Cathy Cantrell"/>
    <s v="josephpatton@yahoo.com"/>
    <s v="SOUTHWEST AIRLINES"/>
    <n v="14"/>
    <s v="799"/>
    <s v="SO"/>
    <s v="SFO-LAX"/>
    <n v="357842.56"/>
    <n v="916.36115473441271"/>
    <n v="105.08"/>
    <n v="1751.59"/>
    <n v="0.26600000000000001"/>
    <n v="2024"/>
    <s v="Tue"/>
    <n v="54"/>
    <s v="NO"/>
    <s v="Spring"/>
    <s v="March"/>
    <n v="29"/>
  </r>
  <r>
    <s v="C0CCB241"/>
    <x v="7"/>
    <s v="BOS"/>
    <s v="DFW"/>
    <x v="68"/>
    <d v="2024-05-13T00:00:00"/>
    <s v="AM532"/>
    <s v="Economy"/>
    <n v="1751.39"/>
    <n v="0"/>
    <n v="0"/>
    <n v="1751.39"/>
    <s v="On Time"/>
    <n v="0"/>
    <s v="Eric Garcia"/>
    <s v="david58@burton.com"/>
    <s v="AMERICAN AIRLINES"/>
    <n v="11"/>
    <s v="532"/>
    <s v="AM"/>
    <s v="BOS-DFW"/>
    <n v="356353.71"/>
    <n v="914.42775462963129"/>
    <n v="105.08"/>
    <n v="1751.39"/>
    <n v="0.29199999999999998"/>
    <n v="2024"/>
    <s v="Wed"/>
    <n v="54"/>
    <s v="NO"/>
    <s v="Spring"/>
    <s v="March"/>
    <n v="29"/>
  </r>
  <r>
    <s v="9240B192"/>
    <x v="4"/>
    <s v="ATL"/>
    <s v="MIA"/>
    <x v="69"/>
    <d v="2024-05-14T00:00:00"/>
    <s v="DE891"/>
    <s v="Premium Economy"/>
    <n v="1743.4"/>
    <n v="5"/>
    <n v="87.17"/>
    <n v="1656.23"/>
    <s v="On Time"/>
    <n v="0"/>
    <s v="Andrew Lane"/>
    <s v="ortizmadeline@lee.com"/>
    <s v="DELTA AIRLINES"/>
    <n v="11"/>
    <s v="891"/>
    <s v="DE"/>
    <s v="ATL-MIA"/>
    <n v="354602.32"/>
    <n v="912.48584686775109"/>
    <n v="105.08"/>
    <n v="1743.4"/>
    <n v="0.28999999999999998"/>
    <n v="2024"/>
    <s v="Thu"/>
    <n v="54"/>
    <s v="NO"/>
    <s v="Spring"/>
    <s v="March"/>
    <n v="29"/>
  </r>
  <r>
    <s v="FDAF0667"/>
    <x v="0"/>
    <s v="MIA"/>
    <s v="ATL"/>
    <x v="70"/>
    <d v="2024-05-15T00:00:00"/>
    <s v="SO425"/>
    <s v="Business"/>
    <n v="1732.43"/>
    <n v="10"/>
    <n v="173.24"/>
    <n v="1559.19"/>
    <s v="Cancelled"/>
    <n v="0"/>
    <s v="Jeremy Estes"/>
    <s v="wcastillo@yahoo.com"/>
    <s v="SOUTHWEST AIRLINES"/>
    <n v="12"/>
    <s v="425"/>
    <s v="SO"/>
    <s v="MIA-ATL"/>
    <n v="352946.09"/>
    <n v="910.55348837209476"/>
    <n v="105.08"/>
    <n v="1732.43"/>
    <n v="0.26400000000000001"/>
    <n v="2024"/>
    <s v="Fri"/>
    <n v="54"/>
    <s v="NO"/>
    <s v="Spring"/>
    <s v="March"/>
    <n v="29"/>
  </r>
  <r>
    <s v="C673A1DF"/>
    <x v="2"/>
    <s v="DEN"/>
    <s v="BOS"/>
    <x v="71"/>
    <d v="2024-05-16T00:00:00"/>
    <s v="FR666"/>
    <s v="Business"/>
    <n v="1731.44"/>
    <n v="10"/>
    <n v="173.14"/>
    <n v="1558.3"/>
    <s v="Cancelled"/>
    <n v="0"/>
    <s v="Christopher Hayes"/>
    <s v="juan99@yahoo.com"/>
    <s v="FRONTIER AIRLINES"/>
    <n v="17"/>
    <s v="666"/>
    <s v="FR"/>
    <s v="DEN-BOS"/>
    <n v="351386.90000000008"/>
    <n v="908.6376923076939"/>
    <n v="105.08"/>
    <n v="1731.44"/>
    <n v="0.26200000000000001"/>
    <n v="2024"/>
    <s v="Sat"/>
    <n v="54"/>
    <s v="NO"/>
    <s v="Spring"/>
    <s v="March"/>
    <n v="29"/>
  </r>
  <r>
    <s v="30B5133B"/>
    <x v="2"/>
    <s v="JFK"/>
    <s v="ORD"/>
    <x v="72"/>
    <d v="2024-05-17T00:00:00"/>
    <s v="FR652"/>
    <s v="Premium Economy"/>
    <n v="1727.28"/>
    <n v="5"/>
    <n v="86.36"/>
    <n v="1640.92"/>
    <s v="Cancelled"/>
    <n v="0"/>
    <s v="Thomas White"/>
    <s v="bryantsuzanne@burton.biz"/>
    <s v="FRONTIER AIRLINES"/>
    <n v="12"/>
    <s v="652"/>
    <s v="FR"/>
    <s v="JFK-ORD"/>
    <n v="349828.60000000009"/>
    <n v="906.7152570093474"/>
    <n v="105.08"/>
    <n v="1727.28"/>
    <n v="0.26"/>
    <n v="2024"/>
    <s v="Sun"/>
    <n v="54"/>
    <s v="NO"/>
    <s v="Spring"/>
    <s v="March"/>
    <n v="29"/>
  </r>
  <r>
    <s v="25118A10"/>
    <x v="2"/>
    <s v="SFO"/>
    <s v="JFK"/>
    <x v="73"/>
    <d v="2024-05-18T00:00:00"/>
    <s v="FR537"/>
    <s v="Economy"/>
    <n v="1725.71"/>
    <n v="5"/>
    <n v="86.29"/>
    <n v="1639.42"/>
    <s v="Cancelled"/>
    <n v="0"/>
    <s v="Andres Morgan"/>
    <s v="kristinachase@hotmail.com"/>
    <s v="FRONTIER AIRLINES"/>
    <n v="13"/>
    <s v="537"/>
    <s v="FR"/>
    <s v="SFO-JFK"/>
    <n v="348187.68000000011"/>
    <n v="904.79355971897132"/>
    <n v="105.08"/>
    <n v="1725.71"/>
    <n v="0.25800000000000001"/>
    <n v="2024"/>
    <s v="Mon"/>
    <n v="54"/>
    <s v="NO"/>
    <s v="Spring"/>
    <s v="March"/>
    <n v="29"/>
  </r>
  <r>
    <s v="50B7E867"/>
    <x v="5"/>
    <s v="BOS"/>
    <s v="SFO"/>
    <x v="74"/>
    <d v="2024-05-19T00:00:00"/>
    <s v="UN984"/>
    <s v="Economy"/>
    <n v="1725.67"/>
    <n v="20"/>
    <n v="345.13"/>
    <n v="1380.54"/>
    <s v="On Time"/>
    <n v="0"/>
    <s v="Brandon Martin"/>
    <s v="browningamber@gmail.com"/>
    <s v="UNITED AIRLINES"/>
    <n v="14"/>
    <s v="984"/>
    <s v="UN"/>
    <s v="BOS-SFO"/>
    <n v="346548.26000000013"/>
    <n v="902.86652582159775"/>
    <n v="105.08"/>
    <n v="1725.67"/>
    <n v="0.28799999999999998"/>
    <n v="2024"/>
    <s v="Tue"/>
    <n v="54"/>
    <s v="NO"/>
    <s v="Spring"/>
    <s v="March"/>
    <n v="29"/>
  </r>
  <r>
    <s v="0C801EEE"/>
    <x v="5"/>
    <s v="SFO"/>
    <s v="BOS"/>
    <x v="75"/>
    <d v="2024-05-20T00:00:00"/>
    <s v="UN615"/>
    <s v="Business"/>
    <n v="1725.07"/>
    <n v="20"/>
    <n v="345.01"/>
    <n v="1380.06"/>
    <s v="Delayed"/>
    <n v="61"/>
    <s v="Regina Morgan"/>
    <s v="ldiaz@gmail.com"/>
    <s v="UNITED AIRLINES"/>
    <n v="13"/>
    <s v="615"/>
    <s v="UN"/>
    <s v="SFO-BOS"/>
    <n v="345167.72000000009"/>
    <n v="900.93051764706024"/>
    <n v="105.08"/>
    <n v="1725.07"/>
    <n v="0.308"/>
    <n v="2024"/>
    <s v="Wed"/>
    <n v="54"/>
    <s v="NO"/>
    <s v="Spring"/>
    <s v="March"/>
    <n v="29"/>
  </r>
  <r>
    <s v="426DF3E6"/>
    <x v="3"/>
    <s v="BOS"/>
    <s v="MIA"/>
    <x v="76"/>
    <d v="2024-05-21T00:00:00"/>
    <s v="SP599"/>
    <s v="Economy"/>
    <n v="1723.07"/>
    <n v="20"/>
    <n v="344.61"/>
    <n v="1378.46"/>
    <s v="Delayed"/>
    <n v="35"/>
    <s v="Maria Mercado MD"/>
    <s v="rjohnson@johnson.com"/>
    <s v="SPIRIT AIRLINES"/>
    <n v="16"/>
    <s v="599"/>
    <s v="SP"/>
    <s v="BOS-MIA"/>
    <n v="343787.66000000009"/>
    <n v="898.98679245283165"/>
    <n v="105.08"/>
    <n v="1723.07"/>
    <n v="0.30599999999999999"/>
    <n v="2024"/>
    <s v="Thu"/>
    <n v="54"/>
    <s v="NO"/>
    <s v="Spring"/>
    <s v="March"/>
    <n v="29"/>
  </r>
  <r>
    <s v="215D71C3"/>
    <x v="7"/>
    <s v="DFW"/>
    <s v="SFO"/>
    <x v="77"/>
    <d v="2024-05-22T00:00:00"/>
    <s v="AM240"/>
    <s v="Premium Economy"/>
    <n v="1720.96"/>
    <n v="15"/>
    <n v="258.14"/>
    <n v="1462.82"/>
    <s v="Cancelled"/>
    <n v="0"/>
    <s v="Valerie Garcia"/>
    <s v="gmendoza@yahoo.com"/>
    <s v="AMERICAN AIRLINES"/>
    <n v="14"/>
    <s v="240"/>
    <s v="AM"/>
    <s v="DFW-SFO"/>
    <n v="342409.20000000007"/>
    <n v="897.03860520094702"/>
    <n v="105.08"/>
    <n v="1720.96"/>
    <n v="0.25600000000000001"/>
    <n v="2024"/>
    <s v="Fri"/>
    <n v="54"/>
    <s v="NO"/>
    <s v="Spring"/>
    <s v="March"/>
    <n v="29"/>
  </r>
  <r>
    <s v="851C1042"/>
    <x v="0"/>
    <s v="LAX"/>
    <s v="SFO"/>
    <x v="78"/>
    <d v="2024-05-23T00:00:00"/>
    <s v="SO678"/>
    <s v="Economy"/>
    <n v="1716.42"/>
    <n v="20"/>
    <n v="343.28"/>
    <n v="1373.14"/>
    <s v="Cancelled"/>
    <n v="0"/>
    <s v="Maureen Roberts"/>
    <s v="amandacohen@hotmail.com"/>
    <s v="SOUTHWEST AIRLINES"/>
    <n v="15"/>
    <s v="678"/>
    <s v="SO"/>
    <s v="LAX-SFO"/>
    <n v="340946.38000000006"/>
    <n v="895.08618483412454"/>
    <n v="105.08"/>
    <n v="1716.42"/>
    <n v="0.254"/>
    <n v="2024"/>
    <s v="Sat"/>
    <n v="54"/>
    <s v="NO"/>
    <s v="Spring"/>
    <s v="March"/>
    <n v="29"/>
  </r>
  <r>
    <s v="238054E0"/>
    <x v="4"/>
    <s v="SEA"/>
    <s v="DFW"/>
    <x v="79"/>
    <d v="2024-05-24T00:00:00"/>
    <s v="DE276"/>
    <s v="Premium Economy"/>
    <n v="1703.96"/>
    <n v="5"/>
    <n v="85.2"/>
    <n v="1618.76"/>
    <s v="Delayed"/>
    <n v="14"/>
    <s v="Kevin Walker"/>
    <s v="imoon@yahoo.com"/>
    <s v="DELTA AIRLINES"/>
    <n v="12"/>
    <s v="276"/>
    <s v="DE"/>
    <s v="SEA-DFW"/>
    <n v="339573.24000000011"/>
    <n v="893.13527315914632"/>
    <n v="105.08"/>
    <n v="1703.96"/>
    <n v="0.30399999999999999"/>
    <n v="2024"/>
    <s v="Sun"/>
    <n v="54"/>
    <s v="NO"/>
    <s v="Spring"/>
    <s v="March"/>
    <n v="29"/>
  </r>
  <r>
    <s v="333BBE4C"/>
    <x v="4"/>
    <s v="ORD"/>
    <s v="BOS"/>
    <x v="80"/>
    <d v="2024-05-25T00:00:00"/>
    <s v="DE325"/>
    <s v="Premium Economy"/>
    <n v="1703.67"/>
    <n v="0"/>
    <n v="0"/>
    <n v="1703.67"/>
    <s v="Delayed"/>
    <n v="130"/>
    <s v="Joseph Pham"/>
    <s v="blankenshipcarl@yahoo.com"/>
    <s v="DELTA AIRLINES"/>
    <n v="11"/>
    <s v="325"/>
    <s v="DE"/>
    <s v="ORD-BOS"/>
    <n v="337954.48000000016"/>
    <n v="891.20473809523946"/>
    <n v="105.08"/>
    <n v="1703.67"/>
    <n v="0.30199999999999999"/>
    <n v="2024"/>
    <s v="Mon"/>
    <n v="54"/>
    <s v="NO"/>
    <s v="Spring"/>
    <s v="April"/>
    <n v="29"/>
  </r>
  <r>
    <s v="78174049"/>
    <x v="6"/>
    <s v="ATL"/>
    <s v="DFW"/>
    <x v="81"/>
    <d v="2024-05-26T00:00:00"/>
    <s v="JE986"/>
    <s v="First Class"/>
    <n v="1698.02"/>
    <n v="20"/>
    <n v="339.6"/>
    <n v="1358.42"/>
    <s v="Delayed"/>
    <n v="115"/>
    <s v="Nancy Rodriguez"/>
    <s v="raven40@brewer-sullivan.info"/>
    <s v="JETBLUE AIRWAYS"/>
    <n v="15"/>
    <s v="986"/>
    <s v="JE"/>
    <s v="ATL-DFW"/>
    <n v="336250.81000000017"/>
    <n v="889.26568019093202"/>
    <n v="105.08"/>
    <n v="1698.02"/>
    <n v="0.3"/>
    <n v="2024"/>
    <s v="Tue"/>
    <n v="54"/>
    <s v="NO"/>
    <s v="Spring"/>
    <s v="April"/>
    <n v="29"/>
  </r>
  <r>
    <s v="2FC82BDA"/>
    <x v="2"/>
    <s v="SFO"/>
    <s v="ATL"/>
    <x v="82"/>
    <d v="2024-05-27T00:00:00"/>
    <s v="FR405"/>
    <s v="Business"/>
    <n v="1696.6"/>
    <n v="0"/>
    <n v="0"/>
    <n v="1696.6"/>
    <s v="Delayed"/>
    <n v="154"/>
    <s v="Hector Holland"/>
    <s v="hchavez@hotmail.com"/>
    <s v="FRONTIER AIRLINES"/>
    <n v="14"/>
    <s v="405"/>
    <s v="FR"/>
    <s v="SFO-ATL"/>
    <n v="334892.39000000013"/>
    <n v="887.33086124402053"/>
    <n v="105.08"/>
    <n v="1696.6"/>
    <n v="0.29799999999999999"/>
    <n v="2024"/>
    <s v="Wed"/>
    <n v="54"/>
    <s v="NO"/>
    <s v="Spring"/>
    <s v="April"/>
    <n v="29"/>
  </r>
  <r>
    <s v="BAA26E0A"/>
    <x v="2"/>
    <s v="ATL"/>
    <s v="SEA"/>
    <x v="83"/>
    <d v="2024-05-28T00:00:00"/>
    <s v="FR724"/>
    <s v="First Class"/>
    <n v="1695.12"/>
    <n v="20"/>
    <n v="339.02"/>
    <n v="1356.1"/>
    <s v="Cancelled"/>
    <n v="0"/>
    <s v="Jennifer Rose"/>
    <s v="eddie70@yahoo.com"/>
    <s v="FRONTIER AIRLINES"/>
    <n v="13"/>
    <s v="724"/>
    <s v="FR"/>
    <s v="ATL-SEA"/>
    <n v="333195.79000000015"/>
    <n v="885.3901678657088"/>
    <n v="105.08"/>
    <n v="1695.12"/>
    <n v="0.252"/>
    <n v="2024"/>
    <s v="Thu"/>
    <n v="54"/>
    <s v="NO"/>
    <s v="Spring"/>
    <s v="April"/>
    <n v="29"/>
  </r>
  <r>
    <s v="0D925894"/>
    <x v="7"/>
    <s v="ATL"/>
    <s v="LAX"/>
    <x v="84"/>
    <d v="2024-05-29T00:00:00"/>
    <s v="AM345"/>
    <s v="Premium Economy"/>
    <n v="1693.47"/>
    <n v="20"/>
    <n v="338.69"/>
    <n v="1354.78"/>
    <s v="On Time"/>
    <n v="0"/>
    <s v="William Mejia"/>
    <s v="samueljones@hotmail.com"/>
    <s v="AMERICAN AIRLINES"/>
    <n v="13"/>
    <s v="345"/>
    <s v="AM"/>
    <s v="ATL-LAX"/>
    <n v="331839.69000000012"/>
    <n v="883.44370192307838"/>
    <n v="105.08"/>
    <n v="1693.47"/>
    <n v="0.28599999999999998"/>
    <n v="2024"/>
    <s v="Fri"/>
    <n v="54"/>
    <s v="NO"/>
    <s v="Spring"/>
    <s v="April"/>
    <n v="29"/>
  </r>
  <r>
    <s v="5B895036"/>
    <x v="5"/>
    <s v="MIA"/>
    <s v="BOS"/>
    <x v="85"/>
    <d v="2024-05-30T00:00:00"/>
    <s v="UN318"/>
    <s v="Premium Economy"/>
    <n v="1690.77"/>
    <n v="15"/>
    <n v="253.62"/>
    <n v="1437.15"/>
    <s v="Delayed"/>
    <n v="180"/>
    <s v="Amy Jones"/>
    <s v="daniellecosta@hotmail.com"/>
    <s v="UNITED AIRLINES"/>
    <n v="9"/>
    <s v="318"/>
    <s v="UN"/>
    <s v="MIA-BOS"/>
    <n v="330484.91000000009"/>
    <n v="881.49183132530277"/>
    <n v="105.08"/>
    <n v="1690.77"/>
    <n v="0.29599999999999999"/>
    <n v="2024"/>
    <s v="Sat"/>
    <n v="54"/>
    <s v="NO"/>
    <s v="Spring"/>
    <s v="April"/>
    <n v="29"/>
  </r>
  <r>
    <s v="DDD81CCB"/>
    <x v="6"/>
    <s v="SFO"/>
    <s v="DFW"/>
    <x v="86"/>
    <d v="2024-05-31T00:00:00"/>
    <s v="JE297"/>
    <s v="Premium Economy"/>
    <n v="1679.06"/>
    <n v="5"/>
    <n v="83.95"/>
    <n v="1595.11"/>
    <s v="Delayed"/>
    <n v="16"/>
    <s v="Rachel Novak"/>
    <s v="trevormartin@leach.info"/>
    <s v="JETBLUE AIRWAYS"/>
    <n v="12"/>
    <s v="297"/>
    <s v="JE"/>
    <s v="SFO-DFW"/>
    <n v="329047.76000000007"/>
    <n v="879.5370531400979"/>
    <n v="105.08"/>
    <n v="1679.06"/>
    <n v="0.29399999999999998"/>
    <n v="2024"/>
    <s v="Sun"/>
    <n v="54"/>
    <s v="NO"/>
    <s v="Spring"/>
    <s v="April"/>
    <n v="29"/>
  </r>
  <r>
    <s v="37A46596"/>
    <x v="7"/>
    <s v="ATL"/>
    <s v="SFO"/>
    <x v="87"/>
    <d v="2024-06-01T00:00:00"/>
    <s v="AM469"/>
    <s v="Premium Economy"/>
    <n v="1679"/>
    <n v="20"/>
    <n v="335.8"/>
    <n v="1343.2"/>
    <s v="Cancelled"/>
    <n v="0"/>
    <s v="Joseph Fletcher"/>
    <s v="lmooney@hotmail.com"/>
    <s v="AMERICAN AIRLINES"/>
    <n v="15"/>
    <s v="469"/>
    <s v="AM"/>
    <s v="ATL-SFO"/>
    <n v="327452.65000000008"/>
    <n v="877.60116222760405"/>
    <n v="105.08"/>
    <n v="1679"/>
    <n v="0.25"/>
    <n v="2024"/>
    <s v="Mon"/>
    <n v="54"/>
    <s v="NO"/>
    <s v="Spring"/>
    <s v="April"/>
    <n v="29"/>
  </r>
  <r>
    <s v="96A274AB"/>
    <x v="0"/>
    <s v="SEA"/>
    <s v="ORD"/>
    <x v="88"/>
    <d v="2024-06-02T00:00:00"/>
    <s v="SO448"/>
    <s v="Premium Economy"/>
    <n v="1674.17"/>
    <n v="5"/>
    <n v="83.71"/>
    <n v="1590.46"/>
    <s v="Cancelled"/>
    <n v="0"/>
    <s v="Rhonda Murphy"/>
    <s v="vcarpenter@yahoo.com"/>
    <s v="SOUTHWEST AIRLINES"/>
    <n v="13"/>
    <s v="448"/>
    <s v="SO"/>
    <s v="SEA-ORD"/>
    <n v="326109.45000000007"/>
    <n v="875.65601941747695"/>
    <n v="105.08"/>
    <n v="1674.17"/>
    <n v="0.248"/>
    <n v="2024"/>
    <s v="Tue"/>
    <n v="54"/>
    <s v="NO"/>
    <s v="Spring"/>
    <s v="April"/>
    <n v="29"/>
  </r>
  <r>
    <s v="34BFD73F"/>
    <x v="7"/>
    <s v="ATL"/>
    <s v="SFO"/>
    <x v="89"/>
    <d v="2024-06-03T00:00:00"/>
    <s v="AM262"/>
    <s v="Economy"/>
    <n v="1668.15"/>
    <n v="15"/>
    <n v="250.22"/>
    <n v="1417.93"/>
    <s v="On Time"/>
    <n v="0"/>
    <s v="Kristine Evans"/>
    <s v="lestes@yahoo.com"/>
    <s v="AMERICAN AIRLINES"/>
    <n v="14"/>
    <s v="262"/>
    <s v="AM"/>
    <s v="ATL-SFO"/>
    <n v="324518.99000000005"/>
    <n v="873.71316301703268"/>
    <n v="105.08"/>
    <n v="1668.15"/>
    <n v="0.28399999999999997"/>
    <n v="2024"/>
    <s v="Wed"/>
    <n v="54"/>
    <s v="NO"/>
    <s v="Spring"/>
    <s v="April"/>
    <n v="29"/>
  </r>
  <r>
    <s v="ECE02D11"/>
    <x v="5"/>
    <s v="SFO"/>
    <s v="ORD"/>
    <x v="90"/>
    <d v="2024-06-04T00:00:00"/>
    <s v="UN733"/>
    <s v="Economy"/>
    <n v="1660.51"/>
    <n v="15"/>
    <n v="249.08"/>
    <n v="1411.43"/>
    <s v="Cancelled"/>
    <n v="0"/>
    <s v="William Davis"/>
    <s v="francesbrady@hotmail.com"/>
    <s v="UNITED AIRLINES"/>
    <n v="13"/>
    <s v="733"/>
    <s v="UN"/>
    <s v="SFO-ORD"/>
    <n v="323101.06000000006"/>
    <n v="871.77551219512316"/>
    <n v="105.08"/>
    <n v="1660.51"/>
    <n v="0.246"/>
    <n v="2024"/>
    <s v="Thu"/>
    <n v="54"/>
    <s v="NO"/>
    <s v="Spring"/>
    <s v="April"/>
    <n v="29"/>
  </r>
  <r>
    <s v="5E1A103E"/>
    <x v="6"/>
    <s v="ORD"/>
    <s v="SEA"/>
    <x v="91"/>
    <d v="2024-06-05T00:00:00"/>
    <s v="JE427"/>
    <s v="Premium Economy"/>
    <n v="1658.51"/>
    <n v="0"/>
    <n v="0"/>
    <n v="1658.51"/>
    <s v="Cancelled"/>
    <n v="0"/>
    <s v="Christopher Miller"/>
    <s v="ymartin@gmail.com"/>
    <s v="JETBLUE AIRWAYS"/>
    <n v="18"/>
    <s v="427"/>
    <s v="JE"/>
    <s v="ORD-SEA"/>
    <n v="321689.63000000012"/>
    <n v="869.8470660146711"/>
    <n v="105.08"/>
    <n v="1658.51"/>
    <n v="0.24399999999999999"/>
    <n v="2024"/>
    <s v="Fri"/>
    <n v="54"/>
    <s v="NO"/>
    <s v="Spring"/>
    <s v="April"/>
    <n v="29"/>
  </r>
  <r>
    <s v="E4819A2E"/>
    <x v="3"/>
    <s v="DEN"/>
    <s v="SEA"/>
    <x v="92"/>
    <d v="2024-06-06T00:00:00"/>
    <s v="SP550"/>
    <s v="Premium Economy"/>
    <n v="1656.44"/>
    <n v="5"/>
    <n v="82.82"/>
    <n v="1573.62"/>
    <s v="Delayed"/>
    <n v="81"/>
    <s v="Catherine Kelly"/>
    <s v="ballardbrandon@gmail.com"/>
    <s v="SPIRIT AIRLINES"/>
    <n v="15"/>
    <s v="550"/>
    <s v="SP"/>
    <s v="DEN-SEA"/>
    <n v="320031.12000000011"/>
    <n v="867.91406862745214"/>
    <n v="105.08"/>
    <n v="1656.44"/>
    <n v="0.29199999999999998"/>
    <n v="2024"/>
    <s v="Sat"/>
    <n v="54"/>
    <s v="NO"/>
    <s v="Spring"/>
    <s v="April"/>
    <n v="29"/>
  </r>
  <r>
    <s v="F225C6A5"/>
    <x v="1"/>
    <s v="SEA"/>
    <s v="ORD"/>
    <x v="93"/>
    <d v="2024-06-07T00:00:00"/>
    <s v="AL278"/>
    <s v="First Class"/>
    <n v="1656.29"/>
    <n v="5"/>
    <n v="82.81"/>
    <n v="1573.48"/>
    <s v="On Time"/>
    <n v="0"/>
    <s v="Tina Sexton"/>
    <s v="michaelwilson@schroeder.com"/>
    <s v="ALASKA AIRLINES"/>
    <n v="11"/>
    <s v="278"/>
    <s v="AL"/>
    <s v="SEA-ORD"/>
    <n v="318457.50000000012"/>
    <n v="865.97665847665974"/>
    <n v="105.08"/>
    <n v="1656.29"/>
    <n v="0.28199999999999997"/>
    <n v="2024"/>
    <s v="Sun"/>
    <n v="54"/>
    <s v="NO"/>
    <s v="Spring"/>
    <s v="April"/>
    <n v="29"/>
  </r>
  <r>
    <s v="6DBA72BB"/>
    <x v="1"/>
    <s v="ATL"/>
    <s v="DEN"/>
    <x v="94"/>
    <d v="2024-06-08T00:00:00"/>
    <s v="AL804"/>
    <s v="Economy"/>
    <n v="1653.62"/>
    <n v="15"/>
    <n v="248.04"/>
    <n v="1405.58"/>
    <s v="Delayed"/>
    <n v="65"/>
    <s v="Shawn Hampton"/>
    <s v="maciaskathleen@yahoo.com"/>
    <s v="ALASKA AIRLINES"/>
    <n v="13"/>
    <s v="804"/>
    <s v="AL"/>
    <s v="ATL-DEN"/>
    <n v="316884.02000000019"/>
    <n v="864.03007389162667"/>
    <n v="105.08"/>
    <n v="1653.62"/>
    <n v="0.28999999999999998"/>
    <n v="2024"/>
    <s v="Mon"/>
    <n v="54"/>
    <s v="NO"/>
    <s v="Spring"/>
    <s v="April"/>
    <n v="29"/>
  </r>
  <r>
    <s v="E33C138F"/>
    <x v="7"/>
    <s v="BOS"/>
    <s v="SFO"/>
    <x v="95"/>
    <d v="2024-06-09T00:00:00"/>
    <s v="AM167"/>
    <s v="Business"/>
    <n v="1651.97"/>
    <n v="20"/>
    <n v="330.39"/>
    <n v="1321.58"/>
    <s v="On Time"/>
    <n v="0"/>
    <s v="Kimberly Gonzales"/>
    <s v="cameronfranklin@yahoo.com"/>
    <s v="AMERICAN AIRLINES"/>
    <n v="17"/>
    <s v="167"/>
    <s v="AM"/>
    <s v="BOS-SFO"/>
    <n v="315478.44000000012"/>
    <n v="862.08046913580358"/>
    <n v="105.08"/>
    <n v="1651.97"/>
    <n v="0.28000000000000003"/>
    <n v="2024"/>
    <s v="Tue"/>
    <n v="54"/>
    <s v="NO"/>
    <s v="Spring"/>
    <s v="April"/>
    <n v="29"/>
  </r>
  <r>
    <s v="E17B4393"/>
    <x v="1"/>
    <s v="SEA"/>
    <s v="ATL"/>
    <x v="96"/>
    <d v="2024-06-10T00:00:00"/>
    <s v="AL641"/>
    <s v="First Class"/>
    <n v="1649.72"/>
    <n v="0"/>
    <n v="0"/>
    <n v="1649.72"/>
    <s v="Cancelled"/>
    <n v="0"/>
    <s v="Matthew Hamilton"/>
    <s v="jessicahuber@ward.com"/>
    <s v="ALASKA AIRLINES"/>
    <n v="16"/>
    <s v="641"/>
    <s v="AL"/>
    <s v="SEA-ATL"/>
    <n v="314156.8600000001"/>
    <n v="860.12529702970414"/>
    <n v="105.08"/>
    <n v="1649.72"/>
    <n v="0.24199999999999999"/>
    <n v="2024"/>
    <s v="Wed"/>
    <n v="54"/>
    <s v="NO"/>
    <s v="Spring"/>
    <s v="April"/>
    <n v="29"/>
  </r>
  <r>
    <s v="19AF8D20"/>
    <x v="5"/>
    <s v="JFK"/>
    <s v="BOS"/>
    <x v="97"/>
    <d v="2024-06-11T00:00:00"/>
    <s v="UN178"/>
    <s v="Premium Economy"/>
    <n v="1649.2"/>
    <n v="10"/>
    <n v="164.92"/>
    <n v="1484.28"/>
    <s v="Delayed"/>
    <n v="131"/>
    <s v="Brooke Jensen"/>
    <s v="audrey91@diaz.biz"/>
    <s v="UNITED AIRLINES"/>
    <n v="13"/>
    <s v="178"/>
    <s v="UN"/>
    <s v="JFK-BOS"/>
    <n v="312507.14000000013"/>
    <n v="858.16600496278033"/>
    <n v="105.08"/>
    <n v="1649.2"/>
    <n v="0.28799999999999998"/>
    <n v="2024"/>
    <s v="Thu"/>
    <n v="54"/>
    <s v="NO"/>
    <s v="Spring"/>
    <s v="April"/>
    <n v="29"/>
  </r>
  <r>
    <s v="3AAB6918"/>
    <x v="1"/>
    <s v="SEA"/>
    <s v="LAX"/>
    <x v="98"/>
    <d v="2024-06-12T00:00:00"/>
    <s v="AL864"/>
    <s v="First Class"/>
    <n v="1645.01"/>
    <n v="15"/>
    <n v="246.75"/>
    <n v="1398.26"/>
    <s v="Cancelled"/>
    <n v="0"/>
    <s v="Andrew James"/>
    <s v="gturner@yahoo.com"/>
    <s v="ALASKA AIRLINES"/>
    <n v="12"/>
    <s v="864"/>
    <s v="AL"/>
    <s v="SEA-LAX"/>
    <n v="311022.8600000001"/>
    <n v="856.19825870646889"/>
    <n v="105.08"/>
    <n v="1645.01"/>
    <n v="0.24"/>
    <n v="2024"/>
    <s v="Fri"/>
    <n v="54"/>
    <s v="NO"/>
    <s v="Spring"/>
    <s v="April"/>
    <n v="29"/>
  </r>
  <r>
    <s v="A78FF4A5"/>
    <x v="3"/>
    <s v="LAX"/>
    <s v="JFK"/>
    <x v="99"/>
    <d v="2024-06-13T00:00:00"/>
    <s v="SP207"/>
    <s v="Premium Economy"/>
    <n v="1642.65"/>
    <n v="5"/>
    <n v="82.13"/>
    <n v="1560.52"/>
    <s v="On Time"/>
    <n v="0"/>
    <s v="Rachel Robles"/>
    <s v="kerry09@flynn.biz"/>
    <s v="SPIRIT AIRLINES"/>
    <n v="13"/>
    <s v="207"/>
    <s v="SP"/>
    <s v="LAX-JFK"/>
    <n v="309624.60000000015"/>
    <n v="854.23114713217092"/>
    <n v="105.08"/>
    <n v="1642.65"/>
    <n v="0.27800000000000002"/>
    <n v="2024"/>
    <s v="Sat"/>
    <n v="54"/>
    <s v="NO"/>
    <s v="Spring"/>
    <s v="April"/>
    <n v="29"/>
  </r>
  <r>
    <s v="F1DBD53F"/>
    <x v="0"/>
    <s v="MIA"/>
    <s v="DEN"/>
    <x v="100"/>
    <d v="2024-06-14T00:00:00"/>
    <s v="SO935"/>
    <s v="Premium Economy"/>
    <n v="1640.29"/>
    <n v="0"/>
    <n v="0"/>
    <n v="1640.29"/>
    <s v="Cancelled"/>
    <n v="0"/>
    <s v="Rebecca Nelson"/>
    <s v="corey90@yahoo.com"/>
    <s v="SOUTHWEST AIRLINES"/>
    <n v="14"/>
    <s v="935"/>
    <s v="SO"/>
    <s v="MIA-DEN"/>
    <n v="308064.08000000019"/>
    <n v="852.26010000000122"/>
    <n v="105.08"/>
    <n v="1640.29"/>
    <n v="0.23799999999999999"/>
    <n v="2024"/>
    <s v="Sun"/>
    <n v="54"/>
    <s v="NO"/>
    <s v="Spring"/>
    <s v="April"/>
    <n v="29"/>
  </r>
  <r>
    <s v="C66625E8"/>
    <x v="4"/>
    <s v="BOS"/>
    <s v="ORD"/>
    <x v="101"/>
    <d v="2024-06-15T00:00:00"/>
    <s v="DE511"/>
    <s v="Economy"/>
    <n v="1635.94"/>
    <n v="5"/>
    <n v="81.8"/>
    <n v="1554.14"/>
    <s v="On Time"/>
    <n v="0"/>
    <s v="Angela Beasley"/>
    <s v="lauriedelacruz@gmail.com"/>
    <s v="DELTA AIRLINES"/>
    <n v="14"/>
    <s v="511"/>
    <s v="DE"/>
    <s v="BOS-ORD"/>
    <n v="306423.79000000015"/>
    <n v="850.28508771929955"/>
    <n v="105.08"/>
    <n v="1635.94"/>
    <n v="0.27600000000000002"/>
    <n v="2024"/>
    <s v="Mon"/>
    <n v="54"/>
    <s v="NO"/>
    <s v="Spring"/>
    <s v="April"/>
    <n v="29"/>
  </r>
  <r>
    <s v="00690E9C"/>
    <x v="7"/>
    <s v="LAX"/>
    <s v="BOS"/>
    <x v="102"/>
    <d v="2024-06-16T00:00:00"/>
    <s v="AM320"/>
    <s v="First Class"/>
    <n v="1628.98"/>
    <n v="0"/>
    <n v="0"/>
    <n v="1628.98"/>
    <s v="On Time"/>
    <n v="0"/>
    <s v="Alexis Robbins"/>
    <s v="brenda56@dunn.net"/>
    <s v="AMERICAN AIRLINES"/>
    <n v="14"/>
    <s v="320"/>
    <s v="AM"/>
    <s v="LAX-BOS"/>
    <n v="304869.65000000014"/>
    <n v="848.31108040201138"/>
    <n v="105.08"/>
    <n v="1628.98"/>
    <n v="0.27400000000000002"/>
    <n v="2024"/>
    <s v="Tue"/>
    <n v="54"/>
    <s v="NO"/>
    <s v="Spring"/>
    <s v="April"/>
    <n v="29"/>
  </r>
  <r>
    <s v="D998B2A4"/>
    <x v="2"/>
    <s v="DFW"/>
    <s v="MIA"/>
    <x v="103"/>
    <d v="2024-06-17T00:00:00"/>
    <s v="FR370"/>
    <s v="Premium Economy"/>
    <n v="1627.9"/>
    <n v="5"/>
    <n v="81.400000000000006"/>
    <n v="1546.5"/>
    <s v="On Time"/>
    <n v="0"/>
    <s v="Anna Norman"/>
    <s v="angelica87@davidson.com"/>
    <s v="FRONTIER AIRLINES"/>
    <n v="11"/>
    <s v="370"/>
    <s v="FR"/>
    <s v="DFW-MIA"/>
    <n v="303240.67000000016"/>
    <n v="846.34465994962341"/>
    <n v="105.08"/>
    <n v="1627.9"/>
    <n v="0.27200000000000002"/>
    <n v="2024"/>
    <s v="Wed"/>
    <n v="54"/>
    <s v="NO"/>
    <s v="Spring"/>
    <s v="April"/>
    <n v="29"/>
  </r>
  <r>
    <s v="AB91C2D8"/>
    <x v="1"/>
    <s v="BOS"/>
    <s v="DEN"/>
    <x v="104"/>
    <d v="2024-06-18T00:00:00"/>
    <s v="AL956"/>
    <s v="Business"/>
    <n v="1625.51"/>
    <n v="5"/>
    <n v="81.28"/>
    <n v="1544.23"/>
    <s v="Cancelled"/>
    <n v="0"/>
    <s v="Emily Garcia"/>
    <s v="hodgesjesus@moore-frank.com"/>
    <s v="ALASKA AIRLINES"/>
    <n v="12"/>
    <s v="956"/>
    <s v="AL"/>
    <s v="BOS-DEN"/>
    <n v="301694.1700000001"/>
    <n v="844.37103535353663"/>
    <n v="105.08"/>
    <n v="1625.51"/>
    <n v="0.23599999999999999"/>
    <n v="2024"/>
    <s v="Thu"/>
    <n v="54"/>
    <s v="NO"/>
    <s v="Spring"/>
    <s v="April"/>
    <n v="29"/>
  </r>
  <r>
    <s v="FC9F1B91"/>
    <x v="6"/>
    <s v="JFK"/>
    <s v="ATL"/>
    <x v="105"/>
    <d v="2024-06-19T00:00:00"/>
    <s v="JE213"/>
    <s v="Business"/>
    <n v="1620.4"/>
    <n v="5"/>
    <n v="81.02"/>
    <n v="1539.38"/>
    <s v="Delayed"/>
    <n v="85"/>
    <s v="Taylor Baker"/>
    <s v="sjohnston@gmail.com"/>
    <s v="JETBLUE AIRWAYS"/>
    <n v="12"/>
    <s v="213"/>
    <s v="JE"/>
    <s v="JFK-ATL"/>
    <n v="300149.94000000012"/>
    <n v="842.39346835443166"/>
    <n v="105.08"/>
    <n v="1620.4"/>
    <n v="0.28599999999999998"/>
    <n v="2024"/>
    <s v="Fri"/>
    <n v="54"/>
    <s v="NO"/>
    <s v="Spring"/>
    <s v="April"/>
    <n v="29"/>
  </r>
  <r>
    <s v="1EA08729"/>
    <x v="4"/>
    <s v="MIA"/>
    <s v="LAX"/>
    <x v="106"/>
    <d v="2024-06-20T00:00:00"/>
    <s v="DE565"/>
    <s v="First Class"/>
    <n v="1615.63"/>
    <n v="0"/>
    <n v="0"/>
    <n v="1615.63"/>
    <s v="Delayed"/>
    <n v="65"/>
    <s v="Nathan Hendricks"/>
    <s v="potteremily@jones-martin.com"/>
    <s v="DELTA AIRLINES"/>
    <n v="16"/>
    <s v="565"/>
    <s v="DE"/>
    <s v="MIA-LAX"/>
    <n v="298610.56000000006"/>
    <n v="840.41883248731119"/>
    <n v="105.08"/>
    <n v="1615.63"/>
    <n v="0.28399999999999997"/>
    <n v="2024"/>
    <s v="Sat"/>
    <n v="54"/>
    <s v="NO"/>
    <s v="Spring"/>
    <s v="April"/>
    <n v="29"/>
  </r>
  <r>
    <s v="54C13313"/>
    <x v="4"/>
    <s v="SEA"/>
    <s v="BOS"/>
    <x v="107"/>
    <d v="2024-06-21T00:00:00"/>
    <s v="DE703"/>
    <s v="Business"/>
    <n v="1606.97"/>
    <n v="0"/>
    <n v="0"/>
    <n v="1606.97"/>
    <s v="On Time"/>
    <n v="0"/>
    <s v="Sandra Rollins"/>
    <s v="cooperpaul@sanders.info"/>
    <s v="DELTA AIRLINES"/>
    <n v="14"/>
    <s v="703"/>
    <s v="DE"/>
    <s v="SEA-BOS"/>
    <n v="296994.93"/>
    <n v="838.44628498727889"/>
    <n v="105.08"/>
    <n v="1606.97"/>
    <n v="0.27"/>
    <n v="2024"/>
    <s v="Sun"/>
    <n v="54"/>
    <s v="NO"/>
    <s v="Spring"/>
    <s v="April"/>
    <n v="29"/>
  </r>
  <r>
    <s v="7E5BA480"/>
    <x v="7"/>
    <s v="DEN"/>
    <s v="JFK"/>
    <x v="108"/>
    <d v="2024-06-22T00:00:00"/>
    <s v="AM117"/>
    <s v="Business"/>
    <n v="1600.92"/>
    <n v="15"/>
    <n v="240.14"/>
    <n v="1360.78"/>
    <s v="Delayed"/>
    <n v="0"/>
    <s v="Kenneth Mills"/>
    <s v="laurienorman@hotmail.com"/>
    <s v="AMERICAN AIRLINES"/>
    <n v="13"/>
    <s v="117"/>
    <s v="AM"/>
    <s v="DEN-JFK"/>
    <n v="295387.96000000002"/>
    <n v="836.48576530612388"/>
    <n v="105.08"/>
    <n v="1600.92"/>
    <n v="0.28199999999999997"/>
    <n v="2024"/>
    <s v="Mon"/>
    <n v="54"/>
    <s v="NO"/>
    <s v="Spring"/>
    <s v="April"/>
    <n v="29"/>
  </r>
  <r>
    <s v="401B8742"/>
    <x v="3"/>
    <s v="ORD"/>
    <s v="SEA"/>
    <x v="109"/>
    <d v="2024-06-23T00:00:00"/>
    <s v="SP443"/>
    <s v="Premium Economy"/>
    <n v="1597.93"/>
    <n v="5"/>
    <n v="79.900000000000006"/>
    <n v="1518.03"/>
    <s v="Delayed"/>
    <n v="134"/>
    <s v="Michelle Miller"/>
    <s v="melissa27@hotmail.com"/>
    <s v="SPIRIT AIRLINES"/>
    <n v="15"/>
    <s v="443"/>
    <s v="SP"/>
    <s v="ORD-SEA"/>
    <n v="294027.17999999993"/>
    <n v="834.53069053708577"/>
    <n v="105.08"/>
    <n v="1597.93"/>
    <n v="0.28000000000000003"/>
    <n v="2024"/>
    <s v="Tue"/>
    <n v="54"/>
    <s v="NO"/>
    <s v="Spring"/>
    <s v="April"/>
    <n v="29"/>
  </r>
  <r>
    <s v="BCAD4714"/>
    <x v="6"/>
    <s v="BOS"/>
    <s v="DFW"/>
    <x v="110"/>
    <d v="2024-06-24T00:00:00"/>
    <s v="JE476"/>
    <s v="First Class"/>
    <n v="1597.07"/>
    <n v="15"/>
    <n v="239.56"/>
    <n v="1357.51"/>
    <s v="Delayed"/>
    <n v="69"/>
    <s v="Alisha Mcdaniel"/>
    <s v="kaitlin81@schroeder-silva.com"/>
    <s v="JETBLUE AIRWAYS"/>
    <n v="15"/>
    <s v="476"/>
    <s v="JE"/>
    <s v="BOS-DFW"/>
    <n v="292509.14999999997"/>
    <n v="832.57325641025773"/>
    <n v="105.08"/>
    <n v="1597.07"/>
    <n v="0.27800000000000002"/>
    <n v="2024"/>
    <s v="Wed"/>
    <n v="54"/>
    <s v="NO"/>
    <s v="Spring"/>
    <s v="May"/>
    <n v="29"/>
  </r>
  <r>
    <s v="DD63ACA5"/>
    <x v="3"/>
    <s v="BOS"/>
    <s v="ATL"/>
    <x v="111"/>
    <d v="2024-06-25T00:00:00"/>
    <s v="SP588"/>
    <s v="Business"/>
    <n v="1587.7"/>
    <n v="10"/>
    <n v="158.77000000000001"/>
    <n v="1428.93"/>
    <s v="On Time"/>
    <n v="0"/>
    <s v="Joe Hoover"/>
    <s v="kathleenoconnor@atkins.com"/>
    <s v="SPIRIT AIRLINES"/>
    <n v="10"/>
    <s v="588"/>
    <s v="SP"/>
    <s v="BOS-ATL"/>
    <n v="291151.63999999996"/>
    <n v="830.60796915167214"/>
    <n v="105.08"/>
    <n v="1587.7"/>
    <n v="0.26800000000000002"/>
    <n v="2024"/>
    <s v="Thu"/>
    <n v="54"/>
    <s v="NO"/>
    <s v="Spring"/>
    <s v="May"/>
    <n v="29"/>
  </r>
  <r>
    <s v="94810889"/>
    <x v="3"/>
    <s v="MIA"/>
    <s v="SFO"/>
    <x v="112"/>
    <d v="2024-06-26T00:00:00"/>
    <s v="SP251"/>
    <s v="Business"/>
    <n v="1585.08"/>
    <n v="5"/>
    <n v="79.25"/>
    <n v="1505.83"/>
    <s v="On Time"/>
    <n v="0"/>
    <s v="Stephen Steele"/>
    <s v="jeanette59@yahoo.com"/>
    <s v="SPIRIT AIRLINES"/>
    <n v="14"/>
    <s v="251"/>
    <s v="SP"/>
    <s v="MIA-SFO"/>
    <n v="289722.70999999996"/>
    <n v="828.65670103092896"/>
    <n v="105.08"/>
    <n v="1585.08"/>
    <n v="0.26600000000000001"/>
    <n v="2024"/>
    <s v="Fri"/>
    <n v="54"/>
    <s v="NO"/>
    <s v="Spring"/>
    <s v="May"/>
    <n v="29"/>
  </r>
  <r>
    <s v="50BCED77"/>
    <x v="0"/>
    <s v="SEA"/>
    <s v="MIA"/>
    <x v="113"/>
    <d v="2024-06-27T00:00:00"/>
    <s v="SO550"/>
    <s v="Economy"/>
    <n v="1580.98"/>
    <n v="10"/>
    <n v="158.1"/>
    <n v="1422.88"/>
    <s v="Delayed"/>
    <n v="142"/>
    <s v="Tamara Miles"/>
    <s v="loricraig@smith.org"/>
    <s v="SOUTHWEST AIRLINES"/>
    <n v="12"/>
    <s v="550"/>
    <s v="SO"/>
    <s v="SEA-MIA"/>
    <n v="288216.87999999995"/>
    <n v="826.70211886305037"/>
    <n v="105.08"/>
    <n v="1580.98"/>
    <n v="0.27600000000000002"/>
    <n v="2024"/>
    <s v="Sat"/>
    <n v="54"/>
    <s v="NO"/>
    <s v="Spring"/>
    <s v="May"/>
    <n v="29"/>
  </r>
  <r>
    <s v="8E6D1E4E"/>
    <x v="2"/>
    <s v="JFK"/>
    <s v="DFW"/>
    <x v="114"/>
    <d v="2024-06-28T00:00:00"/>
    <s v="FR728"/>
    <s v="Economy"/>
    <n v="1579.6"/>
    <n v="20"/>
    <n v="315.92"/>
    <n v="1263.68"/>
    <s v="Cancelled"/>
    <n v="0"/>
    <s v="John Johnson"/>
    <s v="cynthiapayne@hotmail.com"/>
    <s v="FRONTIER AIRLINES"/>
    <n v="12"/>
    <s v="728"/>
    <s v="FR"/>
    <s v="JFK-DFW"/>
    <n v="286794"/>
    <n v="824.74803108808396"/>
    <n v="105.08"/>
    <n v="1579.6"/>
    <n v="0.23400000000000001"/>
    <n v="2024"/>
    <s v="Sun"/>
    <n v="54"/>
    <s v="NO"/>
    <s v="Spring"/>
    <s v="May"/>
    <n v="29"/>
  </r>
  <r>
    <s v="CAE19F89"/>
    <x v="1"/>
    <s v="DEN"/>
    <s v="ATL"/>
    <x v="115"/>
    <d v="2024-06-29T00:00:00"/>
    <s v="AL312"/>
    <s v="Business"/>
    <n v="1578.69"/>
    <n v="20"/>
    <n v="315.74"/>
    <n v="1262.95"/>
    <s v="Cancelled"/>
    <n v="0"/>
    <s v="Angela Miller"/>
    <s v="llopez@smith.com"/>
    <s v="ALASKA AIRLINES"/>
    <n v="13"/>
    <s v="312"/>
    <s v="AL"/>
    <s v="DEN-ATL"/>
    <n v="285530.31999999995"/>
    <n v="822.78737662337755"/>
    <n v="105.08"/>
    <n v="1578.69"/>
    <n v="0.23200000000000001"/>
    <n v="2024"/>
    <s v="Mon"/>
    <n v="54"/>
    <s v="NO"/>
    <s v="Spring"/>
    <s v="May"/>
    <n v="29"/>
  </r>
  <r>
    <s v="6F16EAED"/>
    <x v="7"/>
    <s v="ORD"/>
    <s v="SEA"/>
    <x v="116"/>
    <d v="2024-06-30T00:00:00"/>
    <s v="AM127"/>
    <s v="Business"/>
    <n v="1574.79"/>
    <n v="0"/>
    <n v="0"/>
    <n v="1574.79"/>
    <s v="Cancelled"/>
    <n v="0"/>
    <s v="Kimberly Jones"/>
    <s v="ywest@jones.net"/>
    <s v="AMERICAN AIRLINES"/>
    <n v="14"/>
    <s v="127"/>
    <s v="AM"/>
    <s v="ORD-SEA"/>
    <n v="284267.37"/>
    <n v="820.81888020833446"/>
    <n v="105.08"/>
    <n v="1574.79"/>
    <n v="0.23"/>
    <n v="2024"/>
    <s v="Tue"/>
    <n v="54"/>
    <s v="NO"/>
    <s v="Spring"/>
    <s v="May"/>
    <n v="29"/>
  </r>
  <r>
    <s v="E2A11BFA"/>
    <x v="2"/>
    <s v="SFO"/>
    <s v="ORD"/>
    <x v="117"/>
    <d v="2024-07-01T00:00:00"/>
    <s v="FR372"/>
    <s v="Premium Economy"/>
    <n v="1562.8"/>
    <n v="5"/>
    <n v="78.14"/>
    <n v="1484.66"/>
    <s v="On Time"/>
    <n v="0"/>
    <s v="Molly Kirby"/>
    <s v="emily19@hotmail.com"/>
    <s v="FRONTIER AIRLINES"/>
    <n v="11"/>
    <s v="372"/>
    <s v="FR"/>
    <s v="SFO-ORD"/>
    <n v="282692.57999999996"/>
    <n v="818.85028720626713"/>
    <n v="105.08"/>
    <n v="1562.8"/>
    <n v="0.26400000000000001"/>
    <n v="2024"/>
    <s v="Wed"/>
    <n v="54"/>
    <s v="NO"/>
    <s v="Spring"/>
    <s v="May"/>
    <n v="29"/>
  </r>
  <r>
    <s v="9342F16A"/>
    <x v="6"/>
    <s v="DFW"/>
    <s v="ORD"/>
    <x v="118"/>
    <d v="2024-07-02T00:00:00"/>
    <s v="JE401"/>
    <s v="Economy"/>
    <n v="1560.24"/>
    <n v="20"/>
    <n v="312.05"/>
    <n v="1248.19"/>
    <s v="Delayed"/>
    <n v="28"/>
    <s v="Stacy Davis"/>
    <s v="swilkerson@hotmail.com"/>
    <s v="JETBLUE AIRWAYS"/>
    <n v="11"/>
    <s v="401"/>
    <s v="JE"/>
    <s v="DFW-ORD"/>
    <n v="281207.91999999993"/>
    <n v="816.90277486911066"/>
    <n v="105.08"/>
    <n v="1560.24"/>
    <n v="0.27400000000000002"/>
    <n v="2024"/>
    <s v="Thu"/>
    <n v="54"/>
    <s v="NO"/>
    <s v="Spring"/>
    <s v="May"/>
    <n v="29"/>
  </r>
  <r>
    <s v="EB6C5315"/>
    <x v="3"/>
    <s v="DFW"/>
    <s v="SEA"/>
    <x v="119"/>
    <d v="2024-07-03T00:00:00"/>
    <s v="SP479"/>
    <s v="Premium Economy"/>
    <n v="1560.03"/>
    <n v="0"/>
    <n v="0"/>
    <n v="1560.03"/>
    <s v="On Time"/>
    <n v="0"/>
    <s v="Julie Gardner"/>
    <s v="rmoon@hotmail.com"/>
    <s v="SPIRIT AIRLINES"/>
    <n v="13"/>
    <s v="479"/>
    <s v="SP"/>
    <s v="DFW-SEA"/>
    <n v="279959.72999999992"/>
    <n v="814.95175853018429"/>
    <n v="105.08"/>
    <n v="1560.03"/>
    <n v="0.26200000000000001"/>
    <n v="2024"/>
    <s v="Fri"/>
    <n v="54"/>
    <s v="NO"/>
    <s v="Spring"/>
    <s v="May"/>
    <n v="29"/>
  </r>
  <r>
    <s v="FE1577E7"/>
    <x v="3"/>
    <s v="SFO"/>
    <s v="ATL"/>
    <x v="120"/>
    <d v="2024-07-04T00:00:00"/>
    <s v="SP327"/>
    <s v="Economy"/>
    <n v="1546.78"/>
    <n v="15"/>
    <n v="232.02"/>
    <n v="1314.76"/>
    <s v="On Time"/>
    <n v="0"/>
    <s v="Gina Rice"/>
    <s v="rebecca28@gmail.com"/>
    <s v="SPIRIT AIRLINES"/>
    <n v="9"/>
    <s v="327"/>
    <s v="SP"/>
    <s v="SFO-ATL"/>
    <n v="278399.69999999995"/>
    <n v="812.99102631579012"/>
    <n v="105.08"/>
    <n v="1546.78"/>
    <n v="0.26"/>
    <n v="2024"/>
    <s v="Sat"/>
    <n v="54"/>
    <s v="NO"/>
    <s v="Spring"/>
    <s v="May"/>
    <n v="29"/>
  </r>
  <r>
    <s v="47645259"/>
    <x v="7"/>
    <s v="SEA"/>
    <s v="MIA"/>
    <x v="121"/>
    <d v="2024-07-05T00:00:00"/>
    <s v="AM337"/>
    <s v="Premium Economy"/>
    <n v="1544.83"/>
    <n v="15"/>
    <n v="231.72"/>
    <n v="1313.11"/>
    <s v="On Time"/>
    <n v="0"/>
    <s v="Nicolas Jackson"/>
    <s v="mary44@barton.com"/>
    <s v="AMERICAN AIRLINES"/>
    <n v="15"/>
    <s v="337"/>
    <s v="AM"/>
    <s v="SEA-MIA"/>
    <n v="277084.94"/>
    <n v="811.05490765171544"/>
    <n v="105.08"/>
    <n v="1544.83"/>
    <n v="0.25800000000000001"/>
    <n v="2024"/>
    <s v="Sun"/>
    <n v="54"/>
    <s v="NO"/>
    <s v="Spring"/>
    <s v="May"/>
    <n v="29"/>
  </r>
  <r>
    <s v="C86C6943"/>
    <x v="7"/>
    <s v="SEA"/>
    <s v="SFO"/>
    <x v="122"/>
    <d v="2024-07-06T00:00:00"/>
    <s v="AM444"/>
    <s v="Business"/>
    <n v="1544.05"/>
    <n v="5"/>
    <n v="77.2"/>
    <n v="1466.85"/>
    <s v="Delayed"/>
    <n v="33"/>
    <s v="William Johnson Jr."/>
    <s v="youngtroy@yahoo.com"/>
    <s v="AMERICAN AIRLINES"/>
    <n v="19"/>
    <s v="444"/>
    <s v="AM"/>
    <s v="SEA-SFO"/>
    <n v="275771.83000000007"/>
    <n v="809.11370370370423"/>
    <n v="105.08"/>
    <n v="1544.05"/>
    <n v="0.27200000000000002"/>
    <n v="2024"/>
    <s v="Mon"/>
    <n v="54"/>
    <s v="NO"/>
    <s v="Spring"/>
    <s v="May"/>
    <n v="29"/>
  </r>
  <r>
    <s v="577437A6"/>
    <x v="5"/>
    <s v="JFK"/>
    <s v="ATL"/>
    <x v="123"/>
    <d v="2024-07-07T00:00:00"/>
    <s v="UN143"/>
    <s v="Premium Economy"/>
    <n v="1542.99"/>
    <n v="5"/>
    <n v="77.150000000000006"/>
    <n v="1465.84"/>
    <s v="Cancelled"/>
    <n v="0"/>
    <s v="Kristin Lyons"/>
    <s v="rcarter@palmer-bailey.biz"/>
    <s v="UNITED AIRLINES"/>
    <n v="13"/>
    <s v="143"/>
    <s v="UN"/>
    <s v="JFK-ATL"/>
    <n v="274304.9800000001"/>
    <n v="807.16427055702979"/>
    <n v="105.08"/>
    <n v="1542.99"/>
    <n v="0.22800000000000001"/>
    <n v="2024"/>
    <s v="Tue"/>
    <n v="54"/>
    <s v="NO"/>
    <s v="Spring"/>
    <s v="May"/>
    <n v="29"/>
  </r>
  <r>
    <s v="4397FDDA"/>
    <x v="7"/>
    <s v="ORD"/>
    <s v="DEN"/>
    <x v="124"/>
    <d v="2024-07-08T00:00:00"/>
    <s v="AM219"/>
    <s v="First Class"/>
    <n v="1536.76"/>
    <n v="15"/>
    <n v="230.51"/>
    <n v="1306.25"/>
    <s v="Delayed"/>
    <n v="38"/>
    <s v="Kimberly Jones"/>
    <s v="melissa71@barker-henson.com"/>
    <s v="AMERICAN AIRLINES"/>
    <n v="14"/>
    <s v="219"/>
    <s v="AM"/>
    <s v="ORD-DEN"/>
    <n v="272839.14000000013"/>
    <n v="805.20728723404306"/>
    <n v="105.08"/>
    <n v="1536.76"/>
    <n v="0.27"/>
    <n v="2024"/>
    <s v="Wed"/>
    <n v="54"/>
    <s v="NO"/>
    <s v="Spring"/>
    <s v="May"/>
    <n v="29"/>
  </r>
  <r>
    <s v="2359E788"/>
    <x v="2"/>
    <s v="ATL"/>
    <s v="JFK"/>
    <x v="125"/>
    <d v="2024-07-09T00:00:00"/>
    <s v="FR385"/>
    <s v="Economy"/>
    <n v="1536.52"/>
    <n v="15"/>
    <n v="230.48"/>
    <n v="1306.04"/>
    <s v="Cancelled"/>
    <n v="0"/>
    <s v="Benjamin White"/>
    <s v="alexandertaylor@roberts.biz"/>
    <s v="FRONTIER AIRLINES"/>
    <n v="14"/>
    <s v="385"/>
    <s v="FR"/>
    <s v="ATL-JFK"/>
    <n v="271532.89000000007"/>
    <n v="803.25648000000024"/>
    <n v="105.08"/>
    <n v="1536.52"/>
    <n v="0.22600000000000001"/>
    <n v="2024"/>
    <s v="Thu"/>
    <n v="54"/>
    <s v="NO"/>
    <s v="Spring"/>
    <s v="May"/>
    <n v="29"/>
  </r>
  <r>
    <s v="989281CD"/>
    <x v="2"/>
    <s v="DEN"/>
    <s v="MIA"/>
    <x v="126"/>
    <d v="2024-07-10T00:00:00"/>
    <s v="FR675"/>
    <s v="Premium Economy"/>
    <n v="1531.49"/>
    <n v="20"/>
    <n v="306.3"/>
    <n v="1225.19"/>
    <s v="On Time"/>
    <n v="0"/>
    <s v="Kristen Smith"/>
    <s v="hhaas@gmail.com"/>
    <s v="FRONTIER AIRLINES"/>
    <n v="13"/>
    <s v="675"/>
    <s v="FR"/>
    <s v="DEN-MIA"/>
    <n v="270226.85000000015"/>
    <n v="801.29588235294148"/>
    <n v="105.08"/>
    <n v="1531.49"/>
    <n v="0.25600000000000001"/>
    <n v="2024"/>
    <s v="Fri"/>
    <n v="54"/>
    <s v="NO"/>
    <s v="Spring"/>
    <s v="May"/>
    <n v="29"/>
  </r>
  <r>
    <s v="8C7D5915"/>
    <x v="6"/>
    <s v="LAX"/>
    <s v="SFO"/>
    <x v="127"/>
    <d v="2024-07-11T00:00:00"/>
    <s v="JE982"/>
    <s v="Economy"/>
    <n v="1531.19"/>
    <n v="5"/>
    <n v="76.56"/>
    <n v="1454.63"/>
    <s v="On Time"/>
    <n v="0"/>
    <s v="Sue Jones"/>
    <s v="fordbarbara@hotmail.com"/>
    <s v="JETBLUE AIRWAYS"/>
    <n v="9"/>
    <s v="982"/>
    <s v="JE"/>
    <s v="LAX-SFO"/>
    <n v="269001.66000000015"/>
    <n v="799.33825737265431"/>
    <n v="105.08"/>
    <n v="1531.19"/>
    <n v="0.254"/>
    <n v="2024"/>
    <s v="Sat"/>
    <n v="54"/>
    <s v="NO"/>
    <s v="Spring"/>
    <s v="May"/>
    <n v="29"/>
  </r>
  <r>
    <s v="F30CCF40"/>
    <x v="4"/>
    <s v="DEN"/>
    <s v="SFO"/>
    <x v="128"/>
    <d v="2024-07-12T00:00:00"/>
    <s v="DE137"/>
    <s v="Premium Economy"/>
    <n v="1524.54"/>
    <n v="10"/>
    <n v="152.44999999999999"/>
    <n v="1372.09"/>
    <s v="Delayed"/>
    <n v="115"/>
    <s v="William Farley"/>
    <s v="caitlyn70@torres.biz"/>
    <s v="DELTA AIRLINES"/>
    <n v="14"/>
    <s v="137"/>
    <s v="DE"/>
    <s v="DEN-SFO"/>
    <n v="267547.03000000014"/>
    <n v="797.37091397849485"/>
    <n v="105.08"/>
    <n v="1524.54"/>
    <n v="0.26800000000000002"/>
    <n v="2024"/>
    <s v="Sun"/>
    <n v="54"/>
    <s v="NO"/>
    <s v="Spring"/>
    <s v="May"/>
    <n v="29"/>
  </r>
  <r>
    <s v="5AC42B0B"/>
    <x v="7"/>
    <s v="JFK"/>
    <s v="ATL"/>
    <x v="129"/>
    <d v="2024-07-13T00:00:00"/>
    <s v="AM307"/>
    <s v="First Class"/>
    <n v="1524.3"/>
    <n v="10"/>
    <n v="152.43"/>
    <n v="1371.87"/>
    <s v="Cancelled"/>
    <n v="0"/>
    <s v="Jonathan Lee"/>
    <s v="johnny19@taylor.com"/>
    <s v="AMERICAN AIRLINES"/>
    <n v="12"/>
    <s v="307"/>
    <s v="AM"/>
    <s v="JFK-ATL"/>
    <n v="266174.94000000024"/>
    <n v="795.41088948787092"/>
    <n v="105.08"/>
    <n v="1524.3"/>
    <n v="0.224"/>
    <n v="2024"/>
    <s v="Mon"/>
    <n v="54"/>
    <s v="NO"/>
    <s v="Spring"/>
    <s v="May"/>
    <n v="29"/>
  </r>
  <r>
    <s v="0476AE70"/>
    <x v="7"/>
    <s v="ORD"/>
    <s v="LAX"/>
    <x v="130"/>
    <d v="2024-07-14T00:00:00"/>
    <s v="AM383"/>
    <s v="Economy"/>
    <n v="1521.66"/>
    <n v="10"/>
    <n v="152.16999999999999"/>
    <n v="1369.49"/>
    <s v="Delayed"/>
    <n v="64"/>
    <s v="Amanda Bailey"/>
    <s v="conleybrittney@holden-thompson.net"/>
    <s v="AMERICAN AIRLINES"/>
    <n v="13"/>
    <s v="383"/>
    <s v="AM"/>
    <s v="ORD-LAX"/>
    <n v="264803.0700000003"/>
    <n v="793.44091891891924"/>
    <n v="105.08"/>
    <n v="1521.66"/>
    <n v="0.26600000000000001"/>
    <n v="2024"/>
    <s v="Tue"/>
    <n v="54"/>
    <s v="NO"/>
    <s v="Spring"/>
    <s v="May"/>
    <n v="29"/>
  </r>
  <r>
    <s v="3A94DD54"/>
    <x v="7"/>
    <s v="ORD"/>
    <s v="ATL"/>
    <x v="131"/>
    <d v="2024-07-15T00:00:00"/>
    <s v="AM487"/>
    <s v="Premium Economy"/>
    <n v="1516.31"/>
    <n v="15"/>
    <n v="227.45"/>
    <n v="1288.8599999999999"/>
    <s v="Delayed"/>
    <n v="91"/>
    <s v="John Melton"/>
    <s v="zachary33@davenport.net"/>
    <s v="AMERICAN AIRLINES"/>
    <n v="11"/>
    <s v="487"/>
    <s v="AM"/>
    <s v="ORD-ATL"/>
    <n v="263433.58000000025"/>
    <n v="791.46742547425515"/>
    <n v="105.08"/>
    <n v="1516.31"/>
    <n v="0.26400000000000001"/>
    <n v="2024"/>
    <s v="Wed"/>
    <n v="54"/>
    <s v="NO"/>
    <s v="Spring"/>
    <s v="May"/>
    <n v="29"/>
  </r>
  <r>
    <s v="92529FF8"/>
    <x v="2"/>
    <s v="ORD"/>
    <s v="ATL"/>
    <x v="132"/>
    <d v="2024-07-16T00:00:00"/>
    <s v="FR908"/>
    <s v="Premium Economy"/>
    <n v="1512.44"/>
    <n v="15"/>
    <n v="226.87"/>
    <n v="1285.57"/>
    <s v="Delayed"/>
    <n v="137"/>
    <s v="Charles Johnson"/>
    <s v="ambermiller@walker.com"/>
    <s v="FRONTIER AIRLINES"/>
    <n v="15"/>
    <s v="908"/>
    <s v="FR"/>
    <s v="ORD-ATL"/>
    <n v="262144.7200000002"/>
    <n v="789.49774456521777"/>
    <n v="105.08"/>
    <n v="1512.44"/>
    <n v="0.26200000000000001"/>
    <n v="2024"/>
    <s v="Thu"/>
    <n v="54"/>
    <s v="NO"/>
    <s v="Spring"/>
    <s v="May"/>
    <n v="29"/>
  </r>
  <r>
    <s v="24986EEC"/>
    <x v="3"/>
    <s v="MIA"/>
    <s v="ATL"/>
    <x v="133"/>
    <d v="2024-07-17T00:00:00"/>
    <s v="SP694"/>
    <s v="Business"/>
    <n v="1504.06"/>
    <n v="10"/>
    <n v="150.41"/>
    <n v="1353.65"/>
    <s v="Cancelled"/>
    <n v="0"/>
    <s v="Alexander Mitchell"/>
    <s v="steven39@hotmail.com"/>
    <s v="SPIRIT AIRLINES"/>
    <n v="18"/>
    <s v="694"/>
    <s v="SP"/>
    <s v="MIA-ATL"/>
    <n v="260859.1500000002"/>
    <n v="787.52787465940094"/>
    <n v="105.08"/>
    <n v="1504.06"/>
    <n v="0.222"/>
    <n v="2024"/>
    <s v="Fri"/>
    <n v="54"/>
    <s v="NO"/>
    <s v="Spring"/>
    <s v="May"/>
    <n v="29"/>
  </r>
  <r>
    <s v="1F7EE49D"/>
    <x v="6"/>
    <s v="MIA"/>
    <s v="SEA"/>
    <x v="134"/>
    <d v="2024-07-18T00:00:00"/>
    <s v="JE864"/>
    <s v="Premium Economy"/>
    <n v="1502.86"/>
    <n v="5"/>
    <n v="75.14"/>
    <n v="1427.72"/>
    <s v="Cancelled"/>
    <n v="0"/>
    <s v="Curtis Pineda"/>
    <s v="farleysergio@brown.org"/>
    <s v="JETBLUE AIRWAYS"/>
    <n v="13"/>
    <s v="864"/>
    <s v="JE"/>
    <s v="MIA-SEA"/>
    <n v="259505.5000000002"/>
    <n v="785.57013661202211"/>
    <n v="105.08"/>
    <n v="1502.86"/>
    <n v="0.22"/>
    <n v="2024"/>
    <s v="Sat"/>
    <n v="54"/>
    <s v="NO"/>
    <s v="Spring"/>
    <s v="May"/>
    <n v="29"/>
  </r>
  <r>
    <s v="D149A679"/>
    <x v="5"/>
    <s v="DFW"/>
    <s v="LAX"/>
    <x v="135"/>
    <d v="2024-07-19T00:00:00"/>
    <s v="UN115"/>
    <s v="First Class"/>
    <n v="1502.66"/>
    <n v="20"/>
    <n v="300.52999999999997"/>
    <n v="1202.1300000000001"/>
    <s v="Delayed"/>
    <n v="48"/>
    <s v="William Harrington"/>
    <s v="thomasrobin@thompson.com"/>
    <s v="UNITED AIRLINES"/>
    <n v="18"/>
    <s v="115"/>
    <s v="UN"/>
    <s v="DFW-LAX"/>
    <n v="258077.7800000002"/>
    <n v="783.60495890410971"/>
    <n v="105.08"/>
    <n v="1502.66"/>
    <n v="0.26"/>
    <n v="2024"/>
    <s v="Sun"/>
    <n v="54"/>
    <s v="NO"/>
    <s v="Spring"/>
    <s v="May"/>
    <n v="29"/>
  </r>
  <r>
    <s v="6EFE00D7"/>
    <x v="3"/>
    <s v="BOS"/>
    <s v="MIA"/>
    <x v="136"/>
    <d v="2024-07-20T00:00:00"/>
    <s v="SP613"/>
    <s v="First Class"/>
    <n v="1499.81"/>
    <n v="5"/>
    <n v="74.989999999999995"/>
    <n v="1424.82"/>
    <s v="Delayed"/>
    <n v="67"/>
    <s v="Lisa Downs"/>
    <s v="ngonzalez@gmail.com"/>
    <s v="SPIRIT AIRLINES"/>
    <n v="10"/>
    <s v="613"/>
    <s v="SP"/>
    <s v="BOS-MIA"/>
    <n v="256875.65000000023"/>
    <n v="781.62953296703301"/>
    <n v="105.08"/>
    <n v="1499.81"/>
    <n v="0.25800000000000001"/>
    <n v="2024"/>
    <s v="Mon"/>
    <n v="54"/>
    <s v="NO"/>
    <s v="Spring"/>
    <s v="May"/>
    <n v="29"/>
  </r>
  <r>
    <s v="229ABBB8"/>
    <x v="4"/>
    <s v="DFW"/>
    <s v="ATL"/>
    <x v="137"/>
    <d v="2024-07-21T00:00:00"/>
    <s v="DE358"/>
    <s v="Premium Economy"/>
    <n v="1492.47"/>
    <n v="10"/>
    <n v="149.25"/>
    <n v="1343.22"/>
    <s v="Cancelled"/>
    <n v="0"/>
    <s v="John Dunlap"/>
    <s v="juan71@lopez-bradford.com"/>
    <s v="DELTA AIRLINES"/>
    <n v="11"/>
    <s v="358"/>
    <s v="DE"/>
    <s v="DFW-ATL"/>
    <n v="255450.83000000022"/>
    <n v="779.65107438016548"/>
    <n v="105.08"/>
    <n v="1492.47"/>
    <n v="0.218"/>
    <n v="2024"/>
    <s v="Tue"/>
    <n v="54"/>
    <s v="NO"/>
    <s v="Spring"/>
    <s v="May"/>
    <n v="29"/>
  </r>
  <r>
    <s v="A19F3D38"/>
    <x v="2"/>
    <s v="ORD"/>
    <s v="MIA"/>
    <x v="138"/>
    <d v="2024-07-22T00:00:00"/>
    <s v="FR711"/>
    <s v="Premium Economy"/>
    <n v="1490.31"/>
    <n v="5"/>
    <n v="74.52"/>
    <n v="1415.79"/>
    <s v="Delayed"/>
    <n v="113"/>
    <s v="Erin Clark"/>
    <s v="yleonard@gmail.com"/>
    <s v="FRONTIER AIRLINES"/>
    <n v="10"/>
    <s v="711"/>
    <s v="FR"/>
    <s v="ORD-MIA"/>
    <n v="254107.61000000022"/>
    <n v="777.68196132596699"/>
    <n v="105.08"/>
    <n v="1490.31"/>
    <n v="0.25600000000000001"/>
    <n v="2024"/>
    <s v="Wed"/>
    <n v="54"/>
    <s v="NO"/>
    <s v="Spring"/>
    <s v="May"/>
    <n v="29"/>
  </r>
  <r>
    <s v="B410F0DD"/>
    <x v="6"/>
    <s v="DEN"/>
    <s v="SFO"/>
    <x v="139"/>
    <d v="2024-07-23T00:00:00"/>
    <s v="JE793"/>
    <s v="Premium Economy"/>
    <n v="1485.26"/>
    <n v="0"/>
    <n v="0"/>
    <n v="1485.26"/>
    <s v="Delayed"/>
    <n v="91"/>
    <s v="Christian Arias"/>
    <s v="brittanyfisher@yahoo.com"/>
    <s v="JETBLUE AIRWAYS"/>
    <n v="15"/>
    <s v="793"/>
    <s v="JE"/>
    <s v="DEN-SFO"/>
    <n v="252691.82000000021"/>
    <n v="775.70792243767312"/>
    <n v="105.08"/>
    <n v="1485.26"/>
    <n v="0.254"/>
    <n v="2024"/>
    <s v="Thu"/>
    <n v="54"/>
    <s v="NO"/>
    <s v="Spring"/>
    <s v="May"/>
    <n v="29"/>
  </r>
  <r>
    <s v="644D5F0F"/>
    <x v="0"/>
    <s v="LAX"/>
    <s v="ATL"/>
    <x v="140"/>
    <d v="2024-07-24T00:00:00"/>
    <s v="SO938"/>
    <s v="First Class"/>
    <n v="1482.08"/>
    <n v="5"/>
    <n v="74.099999999999994"/>
    <n v="1407.98"/>
    <s v="Delayed"/>
    <n v="160"/>
    <s v="Mary Barajas"/>
    <s v="xrodriguez@hotmail.com"/>
    <s v="SOUTHWEST AIRLINES"/>
    <n v="12"/>
    <s v="938"/>
    <s v="SO"/>
    <s v="LAX-ATL"/>
    <n v="251206.5600000002"/>
    <n v="773.73694444444436"/>
    <n v="105.08"/>
    <n v="1482.08"/>
    <n v="0.252"/>
    <n v="2024"/>
    <s v="Fri"/>
    <n v="54"/>
    <s v="NO"/>
    <s v="Spring"/>
    <s v="May"/>
    <n v="29"/>
  </r>
  <r>
    <s v="E9D8F520"/>
    <x v="1"/>
    <s v="JFK"/>
    <s v="MIA"/>
    <x v="141"/>
    <d v="2024-07-25T00:00:00"/>
    <s v="AL945"/>
    <s v="Business"/>
    <n v="1482.05"/>
    <n v="0"/>
    <n v="0"/>
    <n v="1482.05"/>
    <s v="On Time"/>
    <n v="0"/>
    <s v="Rebecca Matthews"/>
    <s v="jesuscarlson@yahoo.com"/>
    <s v="ALASKA AIRLINES"/>
    <n v="16"/>
    <s v="945"/>
    <s v="AL"/>
    <s v="JFK-MIA"/>
    <n v="249798.58000000019"/>
    <n v="771.76384401114217"/>
    <n v="105.08"/>
    <n v="1482.05"/>
    <n v="0.252"/>
    <n v="2024"/>
    <s v="Sat"/>
    <n v="54"/>
    <s v="NO"/>
    <s v="Summer"/>
    <s v="June"/>
    <n v="29"/>
  </r>
  <r>
    <s v="9AAC0DC0"/>
    <x v="1"/>
    <s v="BOS"/>
    <s v="SFO"/>
    <x v="142"/>
    <d v="2024-07-26T00:00:00"/>
    <s v="AL230"/>
    <s v="Economy"/>
    <n v="1475.63"/>
    <n v="20"/>
    <n v="295.13"/>
    <n v="1180.5"/>
    <s v="Delayed"/>
    <n v="26"/>
    <s v="Brandon Cunningham"/>
    <s v="moralesmegan@carter.com"/>
    <s v="ALASKA AIRLINES"/>
    <n v="18"/>
    <s v="230"/>
    <s v="AL"/>
    <s v="BOS-SFO"/>
    <n v="248316.53000000017"/>
    <n v="769.77980446927381"/>
    <n v="105.08"/>
    <n v="1475.63"/>
    <n v="0.25"/>
    <n v="2024"/>
    <s v="Sun"/>
    <n v="54"/>
    <s v="NO"/>
    <s v="Summer"/>
    <s v="June"/>
    <n v="29"/>
  </r>
  <r>
    <s v="1E4ABC07"/>
    <x v="3"/>
    <s v="LAX"/>
    <s v="ORD"/>
    <x v="143"/>
    <d v="2024-07-27T00:00:00"/>
    <s v="SP812"/>
    <s v="Economy"/>
    <n v="1472.95"/>
    <n v="20"/>
    <n v="294.58999999999997"/>
    <n v="1178.3599999999999"/>
    <s v="On Time"/>
    <n v="0"/>
    <s v="Thomas Nelson"/>
    <s v="cheryl82@newman.com"/>
    <s v="SPIRIT AIRLINES"/>
    <n v="13"/>
    <s v="812"/>
    <s v="SP"/>
    <s v="LAX-ORD"/>
    <n v="247136.0300000002"/>
    <n v="767.80263305322137"/>
    <n v="105.08"/>
    <n v="1472.95"/>
    <n v="0.25"/>
    <n v="2024"/>
    <s v="Mon"/>
    <n v="54"/>
    <s v="NO"/>
    <s v="Summer"/>
    <s v="June"/>
    <n v="29"/>
  </r>
  <r>
    <s v="7597D01F"/>
    <x v="7"/>
    <s v="DFW"/>
    <s v="SFO"/>
    <x v="144"/>
    <d v="2024-07-28T00:00:00"/>
    <s v="AM335"/>
    <s v="Business"/>
    <n v="1461.92"/>
    <n v="20"/>
    <n v="292.38"/>
    <n v="1169.54"/>
    <s v="Cancelled"/>
    <n v="0"/>
    <s v="Alexis Silva"/>
    <s v="mrichardson@gmail.com"/>
    <s v="AMERICAN AIRLINES"/>
    <n v="12"/>
    <s v="335"/>
    <s v="AM"/>
    <s v="DFW-SFO"/>
    <n v="245957.67000000022"/>
    <n v="765.82188202247187"/>
    <n v="105.08"/>
    <n v="1461.92"/>
    <n v="0.216"/>
    <n v="2024"/>
    <s v="Tue"/>
    <n v="54"/>
    <s v="NO"/>
    <s v="Summer"/>
    <s v="June"/>
    <n v="29"/>
  </r>
  <r>
    <s v="E1F57B6C"/>
    <x v="3"/>
    <s v="DFW"/>
    <s v="MIA"/>
    <x v="145"/>
    <d v="2024-07-29T00:00:00"/>
    <s v="SP559"/>
    <s v="Economy"/>
    <n v="1460.48"/>
    <n v="5"/>
    <n v="73.02"/>
    <n v="1387.46"/>
    <s v="On Time"/>
    <n v="0"/>
    <s v="Brian Juarez"/>
    <s v="floresjoyce@hotmail.com"/>
    <s v="SPIRIT AIRLINES"/>
    <n v="12"/>
    <s v="559"/>
    <s v="SP"/>
    <s v="DFW-MIA"/>
    <n v="244788.13000000024"/>
    <n v="763.86104225352119"/>
    <n v="105.08"/>
    <n v="1460.48"/>
    <n v="0.248"/>
    <n v="2024"/>
    <s v="Wed"/>
    <n v="54"/>
    <s v="NO"/>
    <s v="Summer"/>
    <s v="June"/>
    <n v="29"/>
  </r>
  <r>
    <s v="A5F193BB"/>
    <x v="5"/>
    <s v="SFO"/>
    <s v="BOS"/>
    <x v="146"/>
    <d v="2024-07-30T00:00:00"/>
    <s v="UN299"/>
    <s v="Business"/>
    <n v="1452.66"/>
    <n v="5"/>
    <n v="72.63"/>
    <n v="1380.03"/>
    <s v="Cancelled"/>
    <n v="0"/>
    <s v="John Newman"/>
    <s v="joseph62@koch-smith.org"/>
    <s v="UNITED AIRLINES"/>
    <n v="11"/>
    <s v="299"/>
    <s v="UN"/>
    <s v="SFO-BOS"/>
    <n v="243400.67000000025"/>
    <n v="761.8931920903957"/>
    <n v="105.08"/>
    <n v="1452.66"/>
    <n v="0.214"/>
    <n v="2024"/>
    <s v="Thu"/>
    <n v="54"/>
    <s v="NO"/>
    <s v="Summer"/>
    <s v="June"/>
    <n v="29"/>
  </r>
  <r>
    <s v="BF02A62E"/>
    <x v="3"/>
    <s v="DFW"/>
    <s v="LAX"/>
    <x v="147"/>
    <d v="2024-07-31T00:00:00"/>
    <s v="SP533"/>
    <s v="Business"/>
    <n v="1452.03"/>
    <n v="0"/>
    <n v="0"/>
    <n v="1452.03"/>
    <s v="On Time"/>
    <n v="0"/>
    <s v="Kimberly Smith"/>
    <s v="jessicaberry@gmail.com"/>
    <s v="SPIRIT AIRLINES"/>
    <n v="14"/>
    <s v="533"/>
    <s v="SP"/>
    <s v="DFW-LAX"/>
    <n v="242020.64000000025"/>
    <n v="759.93634560906526"/>
    <n v="105.08"/>
    <n v="1452.03"/>
    <n v="0.246"/>
    <n v="2024"/>
    <s v="Fri"/>
    <n v="54"/>
    <s v="NO"/>
    <s v="Summer"/>
    <s v="June"/>
    <n v="29"/>
  </r>
  <r>
    <s v="7E99E357"/>
    <x v="5"/>
    <s v="SEA"/>
    <s v="LAX"/>
    <x v="148"/>
    <d v="2024-08-01T00:00:00"/>
    <s v="UN937"/>
    <s v="Premium Economy"/>
    <n v="1450.08"/>
    <n v="20"/>
    <n v="290.02"/>
    <n v="1160.06"/>
    <s v="On Time"/>
    <n v="0"/>
    <s v="Elizabeth Edwards"/>
    <s v="jean87@yahoo.com"/>
    <s v="UNITED AIRLINES"/>
    <n v="17"/>
    <s v="937"/>
    <s v="UN"/>
    <s v="SEA-LAX"/>
    <n v="240568.61000000028"/>
    <n v="757.97017045454561"/>
    <n v="105.08"/>
    <n v="1450.08"/>
    <n v="0.24399999999999999"/>
    <n v="2024"/>
    <s v="Sat"/>
    <n v="54"/>
    <s v="NO"/>
    <s v="Summer"/>
    <s v="June"/>
    <n v="29"/>
  </r>
  <r>
    <s v="23B7C198"/>
    <x v="7"/>
    <s v="LAX"/>
    <s v="DEN"/>
    <x v="149"/>
    <d v="2024-08-02T00:00:00"/>
    <s v="AM836"/>
    <s v="First Class"/>
    <n v="1448.73"/>
    <n v="5"/>
    <n v="72.44"/>
    <n v="1376.29"/>
    <s v="On Time"/>
    <n v="0"/>
    <s v="Melanie Rivers"/>
    <s v="lopezalexander@hernandez.com"/>
    <s v="AMERICAN AIRLINES"/>
    <n v="14"/>
    <s v="836"/>
    <s v="AM"/>
    <s v="LAX-DEN"/>
    <n v="239408.55000000025"/>
    <n v="755.99834757834765"/>
    <n v="105.08"/>
    <n v="1448.73"/>
    <n v="0.24199999999999999"/>
    <n v="2024"/>
    <s v="Sun"/>
    <n v="54"/>
    <s v="NO"/>
    <s v="Summer"/>
    <s v="June"/>
    <n v="29"/>
  </r>
  <r>
    <s v="7B5C5D98"/>
    <x v="1"/>
    <s v="SEA"/>
    <s v="SFO"/>
    <x v="150"/>
    <d v="2024-08-03T00:00:00"/>
    <s v="AL131"/>
    <s v="Premium Economy"/>
    <n v="1448.42"/>
    <n v="0"/>
    <n v="0"/>
    <n v="1448.42"/>
    <s v="Cancelled"/>
    <n v="0"/>
    <s v="Timothy Garcia"/>
    <s v="turneralexander@gmail.com"/>
    <s v="ALASKA AIRLINES"/>
    <n v="14"/>
    <s v="131"/>
    <s v="AL"/>
    <s v="SEA-SFO"/>
    <n v="238032.26000000027"/>
    <n v="754.01911428571429"/>
    <n v="105.08"/>
    <n v="1448.42"/>
    <n v="0.21199999999999999"/>
    <n v="2024"/>
    <s v="Mon"/>
    <n v="54"/>
    <s v="NO"/>
    <s v="Summer"/>
    <s v="June"/>
    <n v="29"/>
  </r>
  <r>
    <s v="4C2362BC"/>
    <x v="4"/>
    <s v="JFK"/>
    <s v="DFW"/>
    <x v="151"/>
    <d v="2024-08-04T00:00:00"/>
    <s v="DE936"/>
    <s v="Business"/>
    <n v="1437.34"/>
    <n v="10"/>
    <n v="143.72999999999999"/>
    <n v="1293.6099999999999"/>
    <s v="Cancelled"/>
    <n v="0"/>
    <s v="Emily Brown"/>
    <s v="marc06@george-hernandez.com"/>
    <s v="DELTA AIRLINES"/>
    <n v="11"/>
    <s v="936"/>
    <s v="DE"/>
    <s v="JFK-DFW"/>
    <n v="236583.84000000029"/>
    <n v="752.02942693409716"/>
    <n v="105.08"/>
    <n v="1437.34"/>
    <n v="0.21"/>
    <n v="2024"/>
    <s v="Tue"/>
    <n v="54"/>
    <s v="NO"/>
    <s v="Summer"/>
    <s v="June"/>
    <n v="29"/>
  </r>
  <r>
    <s v="04C40E24"/>
    <x v="7"/>
    <s v="SEA"/>
    <s v="ATL"/>
    <x v="152"/>
    <d v="2024-08-05T00:00:00"/>
    <s v="AM876"/>
    <s v="Premium Economy"/>
    <n v="1436.61"/>
    <n v="10"/>
    <n v="143.66"/>
    <n v="1292.95"/>
    <s v="Delayed"/>
    <n v="4"/>
    <s v="Richard Anderson"/>
    <s v="brianruiz@yahoo.com"/>
    <s v="AMERICAN AIRLINES"/>
    <n v="16"/>
    <s v="876"/>
    <s v="AM"/>
    <s v="SEA-ATL"/>
    <n v="235290.23000000027"/>
    <n v="750.06014367816067"/>
    <n v="105.08"/>
    <n v="1436.61"/>
    <n v="0.248"/>
    <n v="2024"/>
    <s v="Wed"/>
    <n v="54"/>
    <s v="NO"/>
    <s v="Summer"/>
    <s v="June"/>
    <n v="29"/>
  </r>
  <r>
    <s v="E7429E2F"/>
    <x v="3"/>
    <s v="DFW"/>
    <s v="SFO"/>
    <x v="153"/>
    <d v="2024-08-06T00:00:00"/>
    <s v="SP132"/>
    <s v="Premium Economy"/>
    <n v="1427.91"/>
    <n v="15"/>
    <n v="214.19"/>
    <n v="1213.72"/>
    <s v="Delayed"/>
    <n v="40"/>
    <s v="Laurie Smith"/>
    <s v="briangregory@yahoo.com"/>
    <s v="SPIRIT AIRLINES"/>
    <n v="12"/>
    <s v="132"/>
    <s v="SP"/>
    <s v="DFW-SFO"/>
    <n v="233997.28000000026"/>
    <n v="748.08161383285278"/>
    <n v="105.08"/>
    <n v="1427.91"/>
    <n v="0.246"/>
    <n v="2024"/>
    <s v="Thu"/>
    <n v="54"/>
    <s v="NO"/>
    <s v="Summer"/>
    <s v="June"/>
    <n v="29"/>
  </r>
  <r>
    <s v="1310D2F7"/>
    <x v="5"/>
    <s v="SFO"/>
    <s v="MIA"/>
    <x v="154"/>
    <d v="2024-08-07T00:00:00"/>
    <s v="UN391"/>
    <s v="First Class"/>
    <n v="1422.96"/>
    <n v="15"/>
    <n v="213.44"/>
    <n v="1209.52"/>
    <s v="Delayed"/>
    <n v="175"/>
    <s v="Brandon Jones"/>
    <s v="jackhensley@yahoo.com"/>
    <s v="UNITED AIRLINES"/>
    <n v="13"/>
    <s v="391"/>
    <s v="UN"/>
    <s v="SFO-MIA"/>
    <n v="232783.56000000026"/>
    <n v="746.1167919075142"/>
    <n v="105.08"/>
    <n v="1422.96"/>
    <n v="0.24399999999999999"/>
    <n v="2024"/>
    <s v="Fri"/>
    <n v="54"/>
    <s v="NO"/>
    <s v="Summer"/>
    <s v="June"/>
    <n v="29"/>
  </r>
  <r>
    <s v="51557013"/>
    <x v="6"/>
    <s v="DEN"/>
    <s v="MIA"/>
    <x v="155"/>
    <d v="2024-08-08T00:00:00"/>
    <s v="JE177"/>
    <s v="Economy"/>
    <n v="1415.89"/>
    <n v="0"/>
    <n v="0"/>
    <n v="1415.89"/>
    <s v="Delayed"/>
    <n v="83"/>
    <s v="Oscar Martinez"/>
    <s v="collinsrebecca@gmail.com"/>
    <s v="JETBLUE AIRWAYS"/>
    <n v="14"/>
    <s v="177"/>
    <s v="JE"/>
    <s v="DEN-MIA"/>
    <n v="231574.04000000027"/>
    <n v="744.15492753623153"/>
    <n v="105.08"/>
    <n v="1415.89"/>
    <n v="0.24199999999999999"/>
    <n v="2024"/>
    <s v="Sat"/>
    <n v="54"/>
    <s v="NO"/>
    <s v="Summer"/>
    <s v="June"/>
    <n v="29"/>
  </r>
  <r>
    <s v="49772D1D"/>
    <x v="7"/>
    <s v="ATL"/>
    <s v="BOS"/>
    <x v="156"/>
    <d v="2024-08-09T00:00:00"/>
    <s v="AM884"/>
    <s v="Business"/>
    <n v="1415.56"/>
    <n v="10"/>
    <n v="141.56"/>
    <n v="1274"/>
    <s v="Delayed"/>
    <n v="15"/>
    <s v="Robert Bishop"/>
    <s v="danderson@gmail.com"/>
    <s v="AMERICAN AIRLINES"/>
    <n v="13"/>
    <s v="884"/>
    <s v="AM"/>
    <s v="ATL-BOS"/>
    <n v="230158.15000000029"/>
    <n v="742.20220930232529"/>
    <n v="105.08"/>
    <n v="1415.56"/>
    <n v="0.24"/>
    <n v="2024"/>
    <s v="Sun"/>
    <n v="54"/>
    <s v="NO"/>
    <s v="Summer"/>
    <s v="June"/>
    <n v="29"/>
  </r>
  <r>
    <s v="264A9318"/>
    <x v="6"/>
    <s v="ORD"/>
    <s v="BOS"/>
    <x v="157"/>
    <d v="2024-08-10T00:00:00"/>
    <s v="JE236"/>
    <s v="Premium Economy"/>
    <n v="1411.95"/>
    <n v="0"/>
    <n v="0"/>
    <n v="1411.95"/>
    <s v="Cancelled"/>
    <n v="0"/>
    <s v="Melanie Taylor"/>
    <s v="wandahall@hotmail.com"/>
    <s v="JETBLUE AIRWAYS"/>
    <n v="14"/>
    <s v="236"/>
    <s v="JE"/>
    <s v="ORD-BOS"/>
    <n v="228884.15000000026"/>
    <n v="740.23906705539332"/>
    <n v="105.08"/>
    <n v="1411.95"/>
    <n v="0.20799999999999999"/>
    <n v="2024"/>
    <s v="Mon"/>
    <n v="54"/>
    <s v="NO"/>
    <s v="Summer"/>
    <s v="June"/>
    <n v="29"/>
  </r>
  <r>
    <s v="EC6F7528"/>
    <x v="3"/>
    <s v="SFO"/>
    <s v="LAX"/>
    <x v="158"/>
    <d v="2024-08-11T00:00:00"/>
    <s v="SP998"/>
    <s v="First Class"/>
    <n v="1408.77"/>
    <n v="10"/>
    <n v="140.88"/>
    <n v="1267.8900000000001"/>
    <s v="On Time"/>
    <n v="0"/>
    <s v="Mark Mccoy MD"/>
    <s v="sierrasmith@taylor-fitzgerald.com"/>
    <s v="SPIRIT AIRLINES"/>
    <n v="13"/>
    <s v="998"/>
    <s v="SP"/>
    <s v="SFO-LAX"/>
    <n v="227472.20000000024"/>
    <n v="738.27499999999975"/>
    <n v="105.08"/>
    <n v="1408.77"/>
    <n v="0.24"/>
    <n v="2024"/>
    <s v="Tue"/>
    <n v="54"/>
    <s v="NO"/>
    <s v="Summer"/>
    <s v="June"/>
    <n v="29"/>
  </r>
  <r>
    <s v="9644E941"/>
    <x v="7"/>
    <s v="JFK"/>
    <s v="DEN"/>
    <x v="159"/>
    <d v="2024-08-12T00:00:00"/>
    <s v="AM486"/>
    <s v="Premium Economy"/>
    <n v="1406.56"/>
    <n v="15"/>
    <n v="210.98"/>
    <n v="1195.58"/>
    <s v="Cancelled"/>
    <n v="0"/>
    <s v="Lisa Fisher"/>
    <s v="skline@hotmail.com"/>
    <s v="AMERICAN AIRLINES"/>
    <n v="11"/>
    <s v="486"/>
    <s v="AM"/>
    <s v="JFK-DEN"/>
    <n v="226204.31000000026"/>
    <n v="736.30873900293227"/>
    <n v="105.08"/>
    <n v="1406.56"/>
    <n v="0.20599999999999999"/>
    <n v="2024"/>
    <s v="Wed"/>
    <n v="54"/>
    <s v="NO"/>
    <s v="Summer"/>
    <s v="June"/>
    <n v="29"/>
  </r>
  <r>
    <s v="8FCA095A"/>
    <x v="3"/>
    <s v="JFK"/>
    <s v="DEN"/>
    <x v="160"/>
    <d v="2024-08-13T00:00:00"/>
    <s v="SP113"/>
    <s v="First Class"/>
    <n v="1405.99"/>
    <n v="10"/>
    <n v="140.6"/>
    <n v="1265.3900000000001"/>
    <s v="On Time"/>
    <n v="0"/>
    <s v="Anna Zavala"/>
    <s v="landerson@taylor.com"/>
    <s v="SPIRIT AIRLINES"/>
    <n v="11"/>
    <s v="113"/>
    <s v="SP"/>
    <s v="JFK-DEN"/>
    <n v="225008.73000000024"/>
    <n v="734.33741176470573"/>
    <n v="105.08"/>
    <n v="1405.99"/>
    <n v="0.23799999999999999"/>
    <n v="2024"/>
    <s v="Thu"/>
    <n v="54"/>
    <s v="NO"/>
    <s v="Summer"/>
    <s v="June"/>
    <n v="29"/>
  </r>
  <r>
    <s v="C0EC1535"/>
    <x v="6"/>
    <s v="SEA"/>
    <s v="DEN"/>
    <x v="161"/>
    <d v="2024-08-14T00:00:00"/>
    <s v="JE236"/>
    <s v="Premium Economy"/>
    <n v="1403.23"/>
    <n v="0"/>
    <n v="0"/>
    <n v="1403.23"/>
    <s v="On Time"/>
    <n v="0"/>
    <s v="Meagan Moreno"/>
    <s v="wilsondennis@hammond.biz"/>
    <s v="JETBLUE AIRWAYS"/>
    <n v="13"/>
    <s v="236"/>
    <s v="JE"/>
    <s v="SEA-DEN"/>
    <n v="223743.34000000023"/>
    <n v="732.35613569321515"/>
    <n v="105.08"/>
    <n v="1403.23"/>
    <n v="0.23599999999999999"/>
    <n v="2024"/>
    <s v="Fri"/>
    <n v="54"/>
    <s v="NO"/>
    <s v="Summer"/>
    <s v="June"/>
    <n v="29"/>
  </r>
  <r>
    <s v="40A556AB"/>
    <x v="6"/>
    <s v="LAX"/>
    <s v="SEA"/>
    <x v="162"/>
    <d v="2024-08-15T00:00:00"/>
    <s v="JE460"/>
    <s v="Business"/>
    <n v="1402.94"/>
    <n v="0"/>
    <n v="0"/>
    <n v="1402.94"/>
    <s v="Delayed"/>
    <n v="87"/>
    <s v="Timothy Cook"/>
    <s v="hallnicholas@stewart-collins.net"/>
    <s v="JETBLUE AIRWAYS"/>
    <n v="12"/>
    <s v="460"/>
    <s v="JE"/>
    <s v="LAX-SEA"/>
    <n v="222340.11000000025"/>
    <n v="730.37130177514769"/>
    <n v="105.08"/>
    <n v="1402.94"/>
    <n v="0.23799999999999999"/>
    <n v="2024"/>
    <s v="Sat"/>
    <n v="54"/>
    <s v="NO"/>
    <s v="Summer"/>
    <s v="June"/>
    <n v="29"/>
  </r>
  <r>
    <s v="2F07C7D2"/>
    <x v="2"/>
    <s v="BOS"/>
    <s v="ATL"/>
    <x v="163"/>
    <d v="2024-08-16T00:00:00"/>
    <s v="FR637"/>
    <s v="Business"/>
    <n v="1400.72"/>
    <n v="10"/>
    <n v="140.07"/>
    <n v="1260.6500000000001"/>
    <s v="Cancelled"/>
    <n v="0"/>
    <s v="Isabella Diaz"/>
    <s v="pamela75@ewing.com"/>
    <s v="FRONTIER AIRLINES"/>
    <n v="13"/>
    <s v="637"/>
    <s v="FR"/>
    <s v="BOS-ATL"/>
    <n v="220937.17000000025"/>
    <n v="728.37554896142399"/>
    <n v="105.08"/>
    <n v="1400.72"/>
    <n v="0.20399999999999999"/>
    <n v="2024"/>
    <s v="Sun"/>
    <n v="54"/>
    <s v="NO"/>
    <s v="Summer"/>
    <s v="June"/>
    <n v="29"/>
  </r>
  <r>
    <s v="7B07E479"/>
    <x v="2"/>
    <s v="MIA"/>
    <s v="JFK"/>
    <x v="164"/>
    <d v="2024-08-17T00:00:00"/>
    <s v="FR196"/>
    <s v="First Class"/>
    <n v="1400.62"/>
    <n v="15"/>
    <n v="210.09"/>
    <n v="1190.53"/>
    <s v="Cancelled"/>
    <n v="0"/>
    <s v="Michelle Davis"/>
    <s v="donaldgarcia@gmail.com"/>
    <s v="FRONTIER AIRLINES"/>
    <n v="14"/>
    <s v="196"/>
    <s v="FR"/>
    <s v="MIA-JFK"/>
    <n v="219676.52000000028"/>
    <n v="726.37452380952357"/>
    <n v="105.08"/>
    <n v="1400.62"/>
    <n v="0.20200000000000001"/>
    <n v="2024"/>
    <s v="Mon"/>
    <n v="54"/>
    <s v="NO"/>
    <s v="Summer"/>
    <s v="June"/>
    <n v="29"/>
  </r>
  <r>
    <s v="87C23E29"/>
    <x v="7"/>
    <s v="BOS"/>
    <s v="DEN"/>
    <x v="165"/>
    <d v="2024-08-18T00:00:00"/>
    <s v="AM238"/>
    <s v="Business"/>
    <n v="1395.27"/>
    <n v="0"/>
    <n v="0"/>
    <n v="1395.27"/>
    <s v="Cancelled"/>
    <n v="0"/>
    <s v="Roy Glenn"/>
    <s v="traceygarza@sutton-crawford.com"/>
    <s v="AMERICAN AIRLINES"/>
    <n v="9"/>
    <s v="238"/>
    <s v="AM"/>
    <s v="BOS-DEN"/>
    <n v="218485.99000000025"/>
    <n v="724.36185074626837"/>
    <n v="105.08"/>
    <n v="1395.27"/>
    <n v="0.2"/>
    <n v="2024"/>
    <s v="Tue"/>
    <n v="54"/>
    <s v="NO"/>
    <s v="Summer"/>
    <s v="June"/>
    <n v="29"/>
  </r>
  <r>
    <s v="C8F9AE80"/>
    <x v="3"/>
    <s v="BOS"/>
    <s v="LAX"/>
    <x v="166"/>
    <d v="2024-08-19T00:00:00"/>
    <s v="SP360"/>
    <s v="Economy"/>
    <n v="1381.45"/>
    <n v="0"/>
    <n v="0"/>
    <n v="1381.45"/>
    <s v="Cancelled"/>
    <n v="0"/>
    <s v="Mary Jones"/>
    <s v="icolon@west-brown.org"/>
    <s v="SPIRIT AIRLINES"/>
    <n v="10"/>
    <s v="360"/>
    <s v="SP"/>
    <s v="BOS-LAX"/>
    <n v="217090.72000000026"/>
    <n v="722.35314371257459"/>
    <n v="105.08"/>
    <n v="1381.45"/>
    <n v="0.19800000000000001"/>
    <n v="2024"/>
    <s v="Wed"/>
    <n v="54"/>
    <s v="NO"/>
    <s v="Summer"/>
    <s v="June"/>
    <n v="29"/>
  </r>
  <r>
    <s v="E35ADF65"/>
    <x v="6"/>
    <s v="JFK"/>
    <s v="LAX"/>
    <x v="167"/>
    <d v="2024-08-20T00:00:00"/>
    <s v="JE529"/>
    <s v="Economy"/>
    <n v="1379.9"/>
    <n v="5"/>
    <n v="69"/>
    <n v="1310.9"/>
    <s v="Delayed"/>
    <n v="69"/>
    <s v="Stacey Steele"/>
    <s v="harrisontoni@powell.com"/>
    <s v="JETBLUE AIRWAYS"/>
    <n v="13"/>
    <s v="529"/>
    <s v="JE"/>
    <s v="JFK-LAX"/>
    <n v="215709.27000000025"/>
    <n v="720.37387387387355"/>
    <n v="105.08"/>
    <n v="1379.9"/>
    <n v="0.23599999999999999"/>
    <n v="2024"/>
    <s v="Thu"/>
    <n v="54"/>
    <s v="NO"/>
    <s v="Summer"/>
    <s v="June"/>
    <n v="29"/>
  </r>
  <r>
    <s v="3EB7385D"/>
    <x v="3"/>
    <s v="ATL"/>
    <s v="SEA"/>
    <x v="168"/>
    <d v="2024-08-21T00:00:00"/>
    <s v="SP492"/>
    <s v="Business"/>
    <n v="1371.7"/>
    <n v="5"/>
    <n v="68.59"/>
    <n v="1303.1099999999999"/>
    <s v="Delayed"/>
    <n v="119"/>
    <s v="David Hopkins"/>
    <s v="montgomeryalicia@yahoo.com"/>
    <s v="SPIRIT AIRLINES"/>
    <n v="13"/>
    <s v="492"/>
    <s v="SP"/>
    <s v="ATL-SEA"/>
    <n v="214398.37000000029"/>
    <n v="718.3873493975899"/>
    <n v="105.08"/>
    <n v="1371.7"/>
    <n v="0.23400000000000001"/>
    <n v="2024"/>
    <s v="Fri"/>
    <n v="54"/>
    <s v="NO"/>
    <s v="Summer"/>
    <s v="June"/>
    <n v="29"/>
  </r>
  <r>
    <s v="B8ABC334"/>
    <x v="4"/>
    <s v="ATL"/>
    <s v="SEA"/>
    <x v="169"/>
    <d v="2024-08-22T00:00:00"/>
    <s v="DE202"/>
    <s v="Premium Economy"/>
    <n v="1361.65"/>
    <n v="15"/>
    <n v="204.25"/>
    <n v="1157.4000000000001"/>
    <s v="Delayed"/>
    <n v="109"/>
    <s v="Alison Thompson"/>
    <s v="mcbridemark@davis-stephens.com"/>
    <s v="DELTA AIRLINES"/>
    <n v="15"/>
    <s v="202"/>
    <s v="DE"/>
    <s v="ATL-SEA"/>
    <n v="213095.26000000027"/>
    <n v="716.41359516616274"/>
    <n v="105.08"/>
    <n v="1361.65"/>
    <n v="0.23200000000000001"/>
    <n v="2024"/>
    <s v="Sat"/>
    <n v="54"/>
    <s v="NO"/>
    <s v="Summer"/>
    <s v="June"/>
    <n v="29"/>
  </r>
  <r>
    <s v="9F95F62A"/>
    <x v="2"/>
    <s v="SEA"/>
    <s v="DFW"/>
    <x v="170"/>
    <d v="2024-08-23T00:00:00"/>
    <s v="FR979"/>
    <s v="Economy"/>
    <n v="1357.5"/>
    <n v="5"/>
    <n v="67.88"/>
    <n v="1289.6199999999999"/>
    <s v="Cancelled"/>
    <n v="0"/>
    <s v="Charles Williams"/>
    <s v="lford@hotmail.com"/>
    <s v="FRONTIER AIRLINES"/>
    <n v="16"/>
    <s v="979"/>
    <s v="FR"/>
    <s v="SEA-DFW"/>
    <n v="211937.86000000028"/>
    <n v="714.45833333333292"/>
    <n v="105.08"/>
    <n v="1357.5"/>
    <n v="0.19600000000000001"/>
    <n v="2024"/>
    <s v="Sun"/>
    <n v="54"/>
    <s v="NO"/>
    <s v="Summer"/>
    <s v="June"/>
    <n v="29"/>
  </r>
  <r>
    <s v="5600224C"/>
    <x v="4"/>
    <s v="JFK"/>
    <s v="BOS"/>
    <x v="171"/>
    <d v="2024-08-24T00:00:00"/>
    <s v="DE720"/>
    <s v="Premium Economy"/>
    <n v="1356.24"/>
    <n v="0"/>
    <n v="0"/>
    <n v="1356.24"/>
    <s v="On Time"/>
    <n v="0"/>
    <s v="Kevin Powell"/>
    <s v="vangmark@hotmail.com"/>
    <s v="DELTA AIRLINES"/>
    <n v="12"/>
    <s v="720"/>
    <s v="DE"/>
    <s v="JFK-BOS"/>
    <n v="210648.24000000025"/>
    <n v="712.50379939209677"/>
    <n v="105.08"/>
    <n v="1356.24"/>
    <n v="0.23400000000000001"/>
    <n v="2024"/>
    <s v="Mon"/>
    <n v="54"/>
    <s v="NO"/>
    <s v="Summer"/>
    <s v="July"/>
    <n v="29"/>
  </r>
  <r>
    <s v="EE47BC17"/>
    <x v="3"/>
    <s v="ATL"/>
    <s v="MIA"/>
    <x v="172"/>
    <d v="2024-08-25T00:00:00"/>
    <s v="SP493"/>
    <s v="Business"/>
    <n v="1354.54"/>
    <n v="20"/>
    <n v="270.91000000000003"/>
    <n v="1083.6300000000001"/>
    <s v="On Time"/>
    <n v="0"/>
    <s v="Angel Flores"/>
    <s v="perezbenjamin@gmail.com"/>
    <s v="SPIRIT AIRLINES"/>
    <n v="12"/>
    <s v="493"/>
    <s v="SP"/>
    <s v="ATL-MIA"/>
    <n v="209292.00000000026"/>
    <n v="710.54118902438972"/>
    <n v="105.08"/>
    <n v="1354.54"/>
    <n v="0.23200000000000001"/>
    <n v="2024"/>
    <s v="Tue"/>
    <n v="54"/>
    <s v="NO"/>
    <s v="Summer"/>
    <s v="July"/>
    <n v="29"/>
  </r>
  <r>
    <s v="CDAC17EC"/>
    <x v="2"/>
    <s v="DFW"/>
    <s v="SFO"/>
    <x v="173"/>
    <d v="2024-08-26T00:00:00"/>
    <s v="FR300"/>
    <s v="Premium Economy"/>
    <n v="1353.64"/>
    <n v="20"/>
    <n v="270.73"/>
    <n v="1082.9100000000001"/>
    <s v="Delayed"/>
    <n v="82"/>
    <s v="Tara Gonzalez"/>
    <s v="perezdaniel@gmail.com"/>
    <s v="FRONTIER AIRLINES"/>
    <n v="13"/>
    <s v="300"/>
    <s v="FR"/>
    <s v="DFW-SFO"/>
    <n v="208208.37000000023"/>
    <n v="708.57177370030536"/>
    <n v="105.08"/>
    <n v="1353.64"/>
    <n v="0.23"/>
    <n v="2024"/>
    <s v="Wed"/>
    <n v="54"/>
    <s v="NO"/>
    <s v="Summer"/>
    <s v="July"/>
    <n v="29"/>
  </r>
  <r>
    <s v="941D94A7"/>
    <x v="7"/>
    <s v="DFW"/>
    <s v="ATL"/>
    <x v="174"/>
    <d v="2024-08-27T00:00:00"/>
    <s v="AM860"/>
    <s v="Business"/>
    <n v="1350.45"/>
    <n v="10"/>
    <n v="135.05000000000001"/>
    <n v="1215.4000000000001"/>
    <s v="On Time"/>
    <n v="0"/>
    <s v="Rebecca Miller"/>
    <s v="stacysellers@hotmail.com"/>
    <s v="AMERICAN AIRLINES"/>
    <n v="14"/>
    <s v="860"/>
    <s v="AM"/>
    <s v="DFW-ATL"/>
    <n v="207125.46000000025"/>
    <n v="706.59303680981543"/>
    <n v="105.08"/>
    <n v="1350.45"/>
    <n v="0.23"/>
    <n v="2024"/>
    <s v="Thu"/>
    <n v="54"/>
    <s v="NO"/>
    <s v="Summer"/>
    <s v="July"/>
    <n v="29"/>
  </r>
  <r>
    <s v="85E264E8"/>
    <x v="7"/>
    <s v="DFW"/>
    <s v="MIA"/>
    <x v="175"/>
    <d v="2024-08-28T00:00:00"/>
    <s v="AM888"/>
    <s v="Premium Economy"/>
    <n v="1349.55"/>
    <n v="10"/>
    <n v="134.96"/>
    <n v="1214.5899999999999"/>
    <s v="Delayed"/>
    <n v="12"/>
    <s v="Laurie Swanson"/>
    <s v="pcurtis@rice.com"/>
    <s v="AMERICAN AIRLINES"/>
    <n v="14"/>
    <s v="888"/>
    <s v="AM"/>
    <s v="DFW-MIA"/>
    <n v="205910.06000000023"/>
    <n v="704.61193846153787"/>
    <n v="105.08"/>
    <n v="1349.55"/>
    <n v="0.22800000000000001"/>
    <n v="2024"/>
    <s v="Fri"/>
    <n v="54"/>
    <s v="NO"/>
    <s v="Summer"/>
    <s v="July"/>
    <n v="29"/>
  </r>
  <r>
    <s v="A43C2AEB"/>
    <x v="5"/>
    <s v="ORD"/>
    <s v="LAX"/>
    <x v="176"/>
    <d v="2024-08-29T00:00:00"/>
    <s v="UN162"/>
    <s v="Economy"/>
    <n v="1346.61"/>
    <n v="0"/>
    <n v="0"/>
    <n v="1346.61"/>
    <s v="Cancelled"/>
    <n v="0"/>
    <s v="Charles Mahoney"/>
    <s v="sandrathompson@hotmail.com"/>
    <s v="UNITED AIRLINES"/>
    <n v="15"/>
    <s v="162"/>
    <s v="UN"/>
    <s v="ORD-LAX"/>
    <n v="204695.47000000023"/>
    <n v="702.62138888888842"/>
    <n v="105.08"/>
    <n v="1346.61"/>
    <n v="0.19400000000000001"/>
    <n v="2024"/>
    <s v="Sat"/>
    <n v="54"/>
    <s v="NO"/>
    <s v="Summer"/>
    <s v="July"/>
    <n v="29"/>
  </r>
  <r>
    <s v="655B1FDD"/>
    <x v="6"/>
    <s v="ORD"/>
    <s v="DEN"/>
    <x v="177"/>
    <d v="2024-08-30T00:00:00"/>
    <s v="JE158"/>
    <s v="Economy"/>
    <n v="1343.85"/>
    <n v="20"/>
    <n v="268.77"/>
    <n v="1075.08"/>
    <s v="On Time"/>
    <n v="0"/>
    <s v="Leroy Valentine"/>
    <s v="melissamartinez@kane-butler.com"/>
    <s v="JETBLUE AIRWAYS"/>
    <n v="15"/>
    <s v="158"/>
    <s v="JE"/>
    <s v="ORD-DEN"/>
    <n v="203348.86000000025"/>
    <n v="700.62761609907068"/>
    <n v="105.08"/>
    <n v="1343.85"/>
    <n v="0.22800000000000001"/>
    <n v="2024"/>
    <s v="Sun"/>
    <n v="54"/>
    <s v="NO"/>
    <s v="Summer"/>
    <s v="July"/>
    <n v="29"/>
  </r>
  <r>
    <s v="BB2765C9"/>
    <x v="4"/>
    <s v="ORD"/>
    <s v="LAX"/>
    <x v="178"/>
    <d v="2024-08-31T00:00:00"/>
    <s v="DE358"/>
    <s v="Business"/>
    <n v="1342.89"/>
    <n v="0"/>
    <n v="0"/>
    <n v="1342.89"/>
    <s v="Cancelled"/>
    <n v="0"/>
    <s v="Courtney Powell"/>
    <s v="hollandbrandon@santos-richardson.info"/>
    <s v="DELTA AIRLINES"/>
    <n v="15"/>
    <s v="358"/>
    <s v="DE"/>
    <s v="ORD-LAX"/>
    <n v="202273.78000000023"/>
    <n v="698.63003105589996"/>
    <n v="105.08"/>
    <n v="1342.89"/>
    <n v="0.192"/>
    <n v="2024"/>
    <s v="Mon"/>
    <n v="54"/>
    <s v="NO"/>
    <s v="Summer"/>
    <s v="July"/>
    <n v="29"/>
  </r>
  <r>
    <s v="CBB79CC3"/>
    <x v="7"/>
    <s v="LAX"/>
    <s v="JFK"/>
    <x v="179"/>
    <d v="2024-09-01T00:00:00"/>
    <s v="AM208"/>
    <s v="Premium Economy"/>
    <n v="1339.52"/>
    <n v="0"/>
    <n v="0"/>
    <n v="1339.52"/>
    <s v="On Time"/>
    <n v="0"/>
    <s v="Nathan Christensen"/>
    <s v="james21@hotmail.com"/>
    <s v="AMERICAN AIRLINES"/>
    <n v="18"/>
    <s v="208"/>
    <s v="AM"/>
    <s v="LAX-JFK"/>
    <n v="200930.89000000028"/>
    <n v="696.62299065420495"/>
    <n v="105.08"/>
    <n v="1339.52"/>
    <n v="0.22600000000000001"/>
    <n v="2024"/>
    <s v="Tue"/>
    <n v="54"/>
    <s v="NO"/>
    <s v="Summer"/>
    <s v="July"/>
    <n v="29"/>
  </r>
  <r>
    <s v="9B6CDBAE"/>
    <x v="3"/>
    <s v="BOS"/>
    <s v="DEN"/>
    <x v="180"/>
    <d v="2024-09-02T00:00:00"/>
    <s v="SP165"/>
    <s v="Business"/>
    <n v="1338.43"/>
    <n v="5"/>
    <n v="66.92"/>
    <n v="1271.51"/>
    <s v="Cancelled"/>
    <n v="0"/>
    <s v="Nathan Boyd"/>
    <s v="ian52@hotmail.com"/>
    <s v="SPIRIT AIRLINES"/>
    <n v="11"/>
    <s v="165"/>
    <s v="SP"/>
    <s v="BOS-DEN"/>
    <n v="199591.37000000026"/>
    <n v="694.61393749999934"/>
    <n v="105.08"/>
    <n v="1338.43"/>
    <n v="0.19"/>
    <n v="2024"/>
    <s v="Wed"/>
    <n v="54"/>
    <s v="NO"/>
    <s v="Summer"/>
    <s v="July"/>
    <n v="29"/>
  </r>
  <r>
    <s v="D55A48D3"/>
    <x v="5"/>
    <s v="DFW"/>
    <s v="ATL"/>
    <x v="181"/>
    <d v="2024-09-03T00:00:00"/>
    <s v="UN819"/>
    <s v="Economy"/>
    <n v="1336.71"/>
    <n v="5"/>
    <n v="66.84"/>
    <n v="1269.8699999999999"/>
    <s v="On Time"/>
    <n v="0"/>
    <s v="Herbert Cunningham"/>
    <s v="vaughangabriel@zhang.com"/>
    <s v="UNITED AIRLINES"/>
    <n v="18"/>
    <s v="819"/>
    <s v="UN"/>
    <s v="DFW-ATL"/>
    <n v="198319.86000000022"/>
    <n v="692.59570532915291"/>
    <n v="105.08"/>
    <n v="1336.71"/>
    <n v="0.224"/>
    <n v="2024"/>
    <s v="Thu"/>
    <n v="54"/>
    <s v="NO"/>
    <s v="Summer"/>
    <s v="July"/>
    <n v="29"/>
  </r>
  <r>
    <s v="9ADC4202"/>
    <x v="0"/>
    <s v="BOS"/>
    <s v="ATL"/>
    <x v="182"/>
    <d v="2024-09-04T00:00:00"/>
    <s v="SO156"/>
    <s v="First Class"/>
    <n v="1321.16"/>
    <n v="0"/>
    <n v="0"/>
    <n v="1321.16"/>
    <s v="Delayed"/>
    <n v="177"/>
    <s v="Fernando White"/>
    <s v="brandon83@wilson-luna.info"/>
    <s v="SOUTHWEST AIRLINES"/>
    <n v="14"/>
    <s v="156"/>
    <s v="SO"/>
    <s v="BOS-ATL"/>
    <n v="197049.99000000025"/>
    <n v="690.57018867924467"/>
    <n v="105.08"/>
    <n v="1321.16"/>
    <n v="0.22600000000000001"/>
    <n v="2024"/>
    <s v="Fri"/>
    <n v="54"/>
    <s v="NO"/>
    <s v="Summer"/>
    <s v="July"/>
    <n v="29"/>
  </r>
  <r>
    <s v="98B40970"/>
    <x v="3"/>
    <s v="DFW"/>
    <s v="SFO"/>
    <x v="183"/>
    <d v="2024-09-05T00:00:00"/>
    <s v="SP677"/>
    <s v="Premium Economy"/>
    <n v="1318.25"/>
    <n v="0"/>
    <n v="0"/>
    <n v="1318.25"/>
    <s v="Cancelled"/>
    <n v="0"/>
    <s v="Dr. Lauren Gutierrez DVM"/>
    <s v="curtisfisher@yahoo.com"/>
    <s v="SPIRIT AIRLINES"/>
    <n v="24"/>
    <s v="677"/>
    <s v="SP"/>
    <s v="DFW-SFO"/>
    <n v="195728.83000000022"/>
    <n v="688.58094637223917"/>
    <n v="105.08"/>
    <n v="1318.25"/>
    <n v="0.188"/>
    <n v="2024"/>
    <s v="Sat"/>
    <n v="54"/>
    <s v="NO"/>
    <s v="Summer"/>
    <s v="July"/>
    <n v="29"/>
  </r>
  <r>
    <s v="8306D176"/>
    <x v="0"/>
    <s v="MIA"/>
    <s v="SEA"/>
    <x v="184"/>
    <d v="2024-09-06T00:00:00"/>
    <s v="SO715"/>
    <s v="Premium Economy"/>
    <n v="1315.18"/>
    <n v="15"/>
    <n v="197.28"/>
    <n v="1117.9000000000001"/>
    <s v="Delayed"/>
    <n v="158"/>
    <s v="Tracey Brown"/>
    <s v="heidisanchez@morrison-gregory.com"/>
    <s v="SOUTHWEST AIRLINES"/>
    <n v="12"/>
    <s v="715"/>
    <s v="SO"/>
    <s v="MIA-SEA"/>
    <n v="194410.58000000022"/>
    <n v="686.58832278480941"/>
    <n v="105.08"/>
    <n v="1315.18"/>
    <n v="0.224"/>
    <n v="2024"/>
    <s v="Sun"/>
    <n v="54"/>
    <s v="NO"/>
    <s v="Summer"/>
    <s v="July"/>
    <n v="29"/>
  </r>
  <r>
    <s v="0B847EE5"/>
    <x v="2"/>
    <s v="DFW"/>
    <s v="SFO"/>
    <x v="185"/>
    <d v="2024-09-07T00:00:00"/>
    <s v="FR323"/>
    <s v="Economy"/>
    <n v="1313.97"/>
    <n v="0"/>
    <n v="0"/>
    <n v="1313.97"/>
    <s v="Cancelled"/>
    <n v="0"/>
    <s v="William Dillon"/>
    <s v="ericjohnson@gregory.net"/>
    <s v="FRONTIER AIRLINES"/>
    <n v="14"/>
    <s v="323"/>
    <s v="FR"/>
    <s v="DFW-SFO"/>
    <n v="193292.6800000002"/>
    <n v="684.59279365079294"/>
    <n v="105.08"/>
    <n v="1313.97"/>
    <n v="0.186"/>
    <n v="2024"/>
    <s v="Mon"/>
    <n v="54"/>
    <s v="NO"/>
    <s v="Summer"/>
    <s v="July"/>
    <n v="29"/>
  </r>
  <r>
    <s v="98F592DD"/>
    <x v="7"/>
    <s v="SFO"/>
    <s v="DFW"/>
    <x v="186"/>
    <d v="2024-09-08T00:00:00"/>
    <s v="AM576"/>
    <s v="First Class"/>
    <n v="1312.29"/>
    <n v="20"/>
    <n v="262.45999999999998"/>
    <n v="1049.83"/>
    <s v="On Time"/>
    <n v="0"/>
    <s v="James Phillips"/>
    <s v="nicoleortiz@gmail.com"/>
    <s v="AMERICAN AIRLINES"/>
    <n v="14"/>
    <s v="576"/>
    <s v="AM"/>
    <s v="SFO-DFW"/>
    <n v="191978.7100000002"/>
    <n v="682.58840764331148"/>
    <n v="105.08"/>
    <n v="1312.29"/>
    <n v="0.222"/>
    <n v="2024"/>
    <s v="Tue"/>
    <n v="54"/>
    <s v="NO"/>
    <s v="Summer"/>
    <s v="July"/>
    <n v="29"/>
  </r>
  <r>
    <s v="1D939B65"/>
    <x v="2"/>
    <s v="DEN"/>
    <s v="DFW"/>
    <x v="187"/>
    <d v="2024-09-09T00:00:00"/>
    <s v="FR815"/>
    <s v="Premium Economy"/>
    <n v="1311.18"/>
    <n v="0"/>
    <n v="0"/>
    <n v="1311.18"/>
    <s v="On Time"/>
    <n v="0"/>
    <s v="John Frost"/>
    <s v="jclay@dawson-barnett.com"/>
    <s v="FRONTIER AIRLINES"/>
    <n v="10"/>
    <s v="815"/>
    <s v="FR"/>
    <s v="DEN-DFW"/>
    <n v="190928.88000000021"/>
    <n v="680.57658146964786"/>
    <n v="105.08"/>
    <n v="1311.18"/>
    <n v="0.22"/>
    <n v="2024"/>
    <s v="Wed"/>
    <n v="54"/>
    <s v="NO"/>
    <s v="Summer"/>
    <s v="July"/>
    <n v="29"/>
  </r>
  <r>
    <s v="AC3743F5"/>
    <x v="2"/>
    <s v="ORD"/>
    <s v="SFO"/>
    <x v="188"/>
    <d v="2024-09-10T00:00:00"/>
    <s v="FR322"/>
    <s v="Business"/>
    <n v="1305.6400000000001"/>
    <n v="5"/>
    <n v="65.28"/>
    <n v="1240.3599999999999"/>
    <s v="On Time"/>
    <n v="0"/>
    <s v="Mark Harris"/>
    <s v="jessica43@yahoo.com"/>
    <s v="FRONTIER AIRLINES"/>
    <n v="11"/>
    <s v="322"/>
    <s v="FR"/>
    <s v="ORD-SFO"/>
    <n v="189617.70000000019"/>
    <n v="678.55541666666591"/>
    <n v="105.08"/>
    <n v="1305.6400000000001"/>
    <n v="0.218"/>
    <n v="2024"/>
    <s v="Thu"/>
    <n v="54"/>
    <s v="NO"/>
    <s v="Summer"/>
    <s v="July"/>
    <n v="29"/>
  </r>
  <r>
    <s v="0F1576D5"/>
    <x v="1"/>
    <s v="ORD"/>
    <s v="LAX"/>
    <x v="189"/>
    <d v="2024-09-11T00:00:00"/>
    <s v="AL380"/>
    <s v="First Class"/>
    <n v="1301.73"/>
    <n v="15"/>
    <n v="195.26"/>
    <n v="1106.47"/>
    <s v="Delayed"/>
    <n v="39"/>
    <s v="Douglas Jackson"/>
    <s v="jonathan19@brooks.com"/>
    <s v="ALASKA AIRLINES"/>
    <n v="15"/>
    <s v="380"/>
    <s v="AL"/>
    <s v="ORD-LAX"/>
    <n v="188377.34000000014"/>
    <n v="676.53906752411513"/>
    <n v="105.08"/>
    <n v="1301.73"/>
    <n v="0.222"/>
    <n v="2024"/>
    <s v="Fri"/>
    <n v="54"/>
    <s v="NO"/>
    <s v="Summer"/>
    <s v="July"/>
    <n v="29"/>
  </r>
  <r>
    <s v="D685FF49"/>
    <x v="4"/>
    <s v="BOS"/>
    <s v="JFK"/>
    <x v="190"/>
    <d v="2024-09-12T00:00:00"/>
    <s v="DE123"/>
    <s v="First Class"/>
    <n v="1300.8900000000001"/>
    <n v="10"/>
    <n v="130.09"/>
    <n v="1170.8"/>
    <s v="Delayed"/>
    <n v="175"/>
    <s v="Laura Hernandez"/>
    <s v="bcruz@yahoo.com"/>
    <s v="DELTA AIRLINES"/>
    <n v="15"/>
    <s v="123"/>
    <s v="DE"/>
    <s v="BOS-JFK"/>
    <n v="187270.87000000014"/>
    <n v="674.52232258064441"/>
    <n v="105.08"/>
    <n v="1300.8900000000001"/>
    <n v="0.22"/>
    <n v="2024"/>
    <s v="Sat"/>
    <n v="54"/>
    <s v="NO"/>
    <s v="Summer"/>
    <s v="July"/>
    <n v="29"/>
  </r>
  <r>
    <s v="A2806DD4"/>
    <x v="3"/>
    <s v="MIA"/>
    <s v="BOS"/>
    <x v="191"/>
    <d v="2024-09-13T00:00:00"/>
    <s v="SP923"/>
    <s v="Premium Economy"/>
    <n v="1296.51"/>
    <n v="20"/>
    <n v="259.3"/>
    <n v="1037.21"/>
    <s v="On Time"/>
    <n v="0"/>
    <s v="Jennifer Shields"/>
    <s v="erinmurphy@hotmail.com"/>
    <s v="SPIRIT AIRLINES"/>
    <n v="16"/>
    <s v="923"/>
    <s v="SP"/>
    <s v="MIA-BOS"/>
    <n v="186100.07000000015"/>
    <n v="672.49524271844587"/>
    <n v="105.08"/>
    <n v="1296.51"/>
    <n v="0.216"/>
    <n v="2024"/>
    <s v="Sun"/>
    <n v="54"/>
    <s v="NO"/>
    <s v="Summer"/>
    <s v="July"/>
    <n v="29"/>
  </r>
  <r>
    <s v="B85AAF34"/>
    <x v="7"/>
    <s v="SEA"/>
    <s v="LAX"/>
    <x v="192"/>
    <d v="2024-09-14T00:00:00"/>
    <s v="AM604"/>
    <s v="First Class"/>
    <n v="1292.97"/>
    <n v="0"/>
    <n v="0"/>
    <n v="1292.97"/>
    <s v="Cancelled"/>
    <n v="0"/>
    <s v="Amanda Pugh"/>
    <s v="william94@simmons.com"/>
    <s v="AMERICAN AIRLINES"/>
    <n v="11"/>
    <s v="604"/>
    <s v="AM"/>
    <s v="SEA-LAX"/>
    <n v="185062.86000000016"/>
    <n v="670.46922077922011"/>
    <n v="105.08"/>
    <n v="1292.97"/>
    <n v="0.184"/>
    <n v="2024"/>
    <s v="Mon"/>
    <n v="54"/>
    <s v="NO"/>
    <s v="Summer"/>
    <s v="July"/>
    <n v="29"/>
  </r>
  <r>
    <s v="7FA51843"/>
    <x v="5"/>
    <s v="ATL"/>
    <s v="ORD"/>
    <x v="193"/>
    <d v="2024-09-15T00:00:00"/>
    <s v="UN321"/>
    <s v="Economy"/>
    <n v="1290.69"/>
    <n v="20"/>
    <n v="258.14"/>
    <n v="1032.55"/>
    <s v="Delayed"/>
    <n v="51"/>
    <s v="Alison Berry"/>
    <s v="ahahn@tucker.com"/>
    <s v="UNITED AIRLINES"/>
    <n v="12"/>
    <s v="321"/>
    <s v="UN"/>
    <s v="ATL-ORD"/>
    <n v="183769.89000000016"/>
    <n v="668.44153094462479"/>
    <n v="105.08"/>
    <n v="1290.69"/>
    <n v="0.218"/>
    <n v="2024"/>
    <s v="Tue"/>
    <n v="54"/>
    <s v="NO"/>
    <s v="Summer"/>
    <s v="July"/>
    <n v="29"/>
  </r>
  <r>
    <s v="9B010372"/>
    <x v="5"/>
    <s v="BOS"/>
    <s v="ORD"/>
    <x v="194"/>
    <d v="2024-09-16T00:00:00"/>
    <s v="UN992"/>
    <s v="First Class"/>
    <n v="1287.79"/>
    <n v="5"/>
    <n v="64.39"/>
    <n v="1223.4000000000001"/>
    <s v="Delayed"/>
    <n v="90"/>
    <s v="Kathy Mann"/>
    <s v="acastillo@yahoo.com"/>
    <s v="UNITED AIRLINES"/>
    <n v="10"/>
    <s v="992"/>
    <s v="UN"/>
    <s v="BOS-ORD"/>
    <n v="182737.34000000017"/>
    <n v="666.40803921568556"/>
    <n v="105.08"/>
    <n v="1287.79"/>
    <n v="0.216"/>
    <n v="2024"/>
    <s v="Wed"/>
    <n v="54"/>
    <s v="NO"/>
    <s v="Summer"/>
    <s v="July"/>
    <n v="29"/>
  </r>
  <r>
    <s v="8F66F63C"/>
    <x v="1"/>
    <s v="BOS"/>
    <s v="JFK"/>
    <x v="195"/>
    <d v="2024-09-17T00:00:00"/>
    <s v="AL570"/>
    <s v="Business"/>
    <n v="1274.18"/>
    <n v="0"/>
    <n v="0"/>
    <n v="1274.18"/>
    <s v="On Time"/>
    <n v="0"/>
    <s v="Kelsey Curtis"/>
    <s v="grantmary@gmail.com"/>
    <s v="ALASKA AIRLINES"/>
    <n v="13"/>
    <s v="570"/>
    <s v="AL"/>
    <s v="BOS-JFK"/>
    <n v="181513.94000000015"/>
    <n v="664.37072131147454"/>
    <n v="105.08"/>
    <n v="1274.18"/>
    <n v="0.214"/>
    <n v="2024"/>
    <s v="Thu"/>
    <n v="54"/>
    <s v="NO"/>
    <s v="Summer"/>
    <s v="July"/>
    <n v="29"/>
  </r>
  <r>
    <s v="B3C2DB0F"/>
    <x v="0"/>
    <s v="LAX"/>
    <s v="SFO"/>
    <x v="196"/>
    <d v="2024-09-18T00:00:00"/>
    <s v="SO243"/>
    <s v="Business"/>
    <n v="1264.3499999999999"/>
    <n v="15"/>
    <n v="189.65"/>
    <n v="1074.7"/>
    <s v="Delayed"/>
    <n v="36"/>
    <s v="Chris Newton"/>
    <s v="dustinaustin@ward.info"/>
    <s v="SOUTHWEST AIRLINES"/>
    <n v="12"/>
    <s v="243"/>
    <s v="SO"/>
    <s v="LAX-SFO"/>
    <n v="180239.76000000013"/>
    <n v="662.36476973684125"/>
    <n v="105.08"/>
    <n v="1264.3499999999999"/>
    <n v="0.214"/>
    <n v="2024"/>
    <s v="Fri"/>
    <n v="54"/>
    <s v="NO"/>
    <s v="Summer"/>
    <s v="July"/>
    <n v="29"/>
  </r>
  <r>
    <s v="9CAB49E8"/>
    <x v="3"/>
    <s v="JFK"/>
    <s v="SFO"/>
    <x v="197"/>
    <d v="2024-09-19T00:00:00"/>
    <s v="SP250"/>
    <s v="Premium Economy"/>
    <n v="1263.8"/>
    <n v="10"/>
    <n v="126.38"/>
    <n v="1137.42"/>
    <s v="Delayed"/>
    <n v="139"/>
    <s v="Jordan Cooley"/>
    <s v="amyfrench@yahoo.com"/>
    <s v="SPIRIT AIRLINES"/>
    <n v="13"/>
    <s v="250"/>
    <s v="SP"/>
    <s v="JFK-SFO"/>
    <n v="179165.06000000011"/>
    <n v="660.37801980197935"/>
    <n v="105.08"/>
    <n v="1263.8"/>
    <n v="0.21199999999999999"/>
    <n v="2024"/>
    <s v="Sat"/>
    <n v="54"/>
    <s v="NO"/>
    <s v="Summer"/>
    <s v="July"/>
    <n v="29"/>
  </r>
  <r>
    <s v="C9C01D55"/>
    <x v="6"/>
    <s v="SFO"/>
    <s v="ORD"/>
    <x v="198"/>
    <d v="2024-09-20T00:00:00"/>
    <s v="JE147"/>
    <s v="Economy"/>
    <n v="1252.44"/>
    <n v="10"/>
    <n v="125.24"/>
    <n v="1127.2"/>
    <s v="Cancelled"/>
    <n v="0"/>
    <s v="Ernest Brooks"/>
    <s v="stephanie12@maxwell.com"/>
    <s v="JETBLUE AIRWAYS"/>
    <n v="13"/>
    <s v="147"/>
    <s v="JE"/>
    <s v="SFO-ORD"/>
    <n v="178027.64000000013"/>
    <n v="658.37993377483349"/>
    <n v="105.08"/>
    <n v="1252.44"/>
    <n v="0.182"/>
    <n v="2024"/>
    <s v="Sun"/>
    <n v="54"/>
    <s v="NO"/>
    <s v="Summer"/>
    <s v="July"/>
    <n v="29"/>
  </r>
  <r>
    <s v="06B57AD6"/>
    <x v="0"/>
    <s v="LAX"/>
    <s v="BOS"/>
    <x v="199"/>
    <d v="2024-09-21T00:00:00"/>
    <s v="SO472"/>
    <s v="Economy"/>
    <n v="1246.8499999999999"/>
    <n v="5"/>
    <n v="62.34"/>
    <n v="1184.51"/>
    <s v="Cancelled"/>
    <n v="0"/>
    <s v="Jared Johnson"/>
    <s v="mcmahondavid@gmail.com"/>
    <s v="SOUTHWEST AIRLINES"/>
    <n v="13"/>
    <s v="472"/>
    <s v="SO"/>
    <s v="LAX-BOS"/>
    <n v="176900.44000000012"/>
    <n v="656.40631229235794"/>
    <n v="105.08"/>
    <n v="1246.8499999999999"/>
    <n v="0.18"/>
    <n v="2024"/>
    <s v="Mon"/>
    <n v="54"/>
    <s v="NO"/>
    <s v="Summer"/>
    <s v="July"/>
    <n v="29"/>
  </r>
  <r>
    <s v="4A6F47EB"/>
    <x v="5"/>
    <s v="LAX"/>
    <s v="DFW"/>
    <x v="200"/>
    <d v="2024-09-22T00:00:00"/>
    <s v="UN486"/>
    <s v="Premium Economy"/>
    <n v="1244.92"/>
    <n v="5"/>
    <n v="62.25"/>
    <n v="1182.67"/>
    <s v="Cancelled"/>
    <n v="0"/>
    <s v="Kathleen Jackson"/>
    <s v="garyritter@yahoo.com"/>
    <s v="UNITED AIRLINES"/>
    <n v="16"/>
    <s v="486"/>
    <s v="UN"/>
    <s v="LAX-DFW"/>
    <n v="175715.93000000011"/>
    <n v="654.43816666666589"/>
    <n v="105.08"/>
    <n v="1244.92"/>
    <n v="0.17799999999999999"/>
    <n v="2024"/>
    <s v="Tue"/>
    <n v="54"/>
    <s v="NO"/>
    <s v="Summer"/>
    <s v="July"/>
    <n v="29"/>
  </r>
  <r>
    <s v="1C3FF8AB"/>
    <x v="1"/>
    <s v="DFW"/>
    <s v="ATL"/>
    <x v="201"/>
    <d v="2024-09-23T00:00:00"/>
    <s v="AL413"/>
    <s v="Premium Economy"/>
    <n v="1242.98"/>
    <n v="10"/>
    <n v="124.3"/>
    <n v="1118.68"/>
    <s v="On Time"/>
    <n v="0"/>
    <s v="James Harris"/>
    <s v="gabriela39@hotmail.com"/>
    <s v="ALASKA AIRLINES"/>
    <n v="12"/>
    <s v="413"/>
    <s v="AL"/>
    <s v="DFW-ATL"/>
    <n v="174533.26000000013"/>
    <n v="652.46331103678847"/>
    <n v="105.08"/>
    <n v="1242.98"/>
    <n v="0.21199999999999999"/>
    <n v="2024"/>
    <s v="Wed"/>
    <n v="54"/>
    <s v="NO"/>
    <s v="Summer"/>
    <s v="July"/>
    <n v="29"/>
  </r>
  <r>
    <s v="DE065259"/>
    <x v="5"/>
    <s v="JFK"/>
    <s v="SEA"/>
    <x v="202"/>
    <d v="2024-09-24T00:00:00"/>
    <s v="UN560"/>
    <s v="First Class"/>
    <n v="1242.6199999999999"/>
    <n v="0"/>
    <n v="0"/>
    <n v="1242.6199999999999"/>
    <s v="Delayed"/>
    <n v="61"/>
    <s v="William Hood"/>
    <s v="droach@gmail.com"/>
    <s v="UNITED AIRLINES"/>
    <n v="12"/>
    <s v="560"/>
    <s v="UN"/>
    <s v="JFK-SEA"/>
    <n v="173414.58000000013"/>
    <n v="650.4817114093953"/>
    <n v="105.08"/>
    <n v="1242.6199999999999"/>
    <n v="0.21"/>
    <n v="2024"/>
    <s v="Thu"/>
    <n v="54"/>
    <s v="NO"/>
    <s v="Summer"/>
    <s v="August"/>
    <n v="29"/>
  </r>
  <r>
    <s v="42D23636"/>
    <x v="1"/>
    <s v="ORD"/>
    <s v="LAX"/>
    <x v="203"/>
    <d v="2024-09-25T00:00:00"/>
    <s v="AL801"/>
    <s v="First Class"/>
    <n v="1240.53"/>
    <n v="10"/>
    <n v="124.05"/>
    <n v="1116.48"/>
    <s v="Delayed"/>
    <n v="169"/>
    <s v="Melissa Eaton"/>
    <s v="qwashington@jones.com"/>
    <s v="ALASKA AIRLINES"/>
    <n v="13"/>
    <s v="801"/>
    <s v="AL"/>
    <s v="ORD-LAX"/>
    <n v="172171.96000000008"/>
    <n v="648.48797979797916"/>
    <n v="105.08"/>
    <n v="1240.53"/>
    <n v="0.20799999999999999"/>
    <n v="2024"/>
    <s v="Fri"/>
    <n v="54"/>
    <s v="NO"/>
    <s v="Summer"/>
    <s v="August"/>
    <n v="29"/>
  </r>
  <r>
    <s v="0C1EC17E"/>
    <x v="0"/>
    <s v="ATL"/>
    <s v="DEN"/>
    <x v="204"/>
    <d v="2024-09-26T00:00:00"/>
    <s v="SO348"/>
    <s v="First Class"/>
    <n v="1237.3599999999999"/>
    <n v="15"/>
    <n v="185.6"/>
    <n v="1051.76"/>
    <s v="Delayed"/>
    <n v="74"/>
    <s v="Craig Powell"/>
    <s v="twright@yahoo.com"/>
    <s v="SOUTHWEST AIRLINES"/>
    <n v="12"/>
    <s v="348"/>
    <s v="SO"/>
    <s v="ATL-DEN"/>
    <n v="171055.48000000007"/>
    <n v="646.48783783783733"/>
    <n v="105.08"/>
    <n v="1237.3599999999999"/>
    <n v="0.20599999999999999"/>
    <n v="2024"/>
    <s v="Sat"/>
    <n v="54"/>
    <s v="NO"/>
    <s v="Summer"/>
    <s v="August"/>
    <n v="29"/>
  </r>
  <r>
    <s v="8F19D240"/>
    <x v="3"/>
    <s v="MIA"/>
    <s v="DFW"/>
    <x v="205"/>
    <d v="2024-09-27T00:00:00"/>
    <s v="SP240"/>
    <s v="Business"/>
    <n v="1236.73"/>
    <n v="5"/>
    <n v="61.84"/>
    <n v="1174.8900000000001"/>
    <s v="Cancelled"/>
    <n v="0"/>
    <s v="Matthew Savage"/>
    <s v="markpearson@burns.com"/>
    <s v="SPIRIT AIRLINES"/>
    <n v="14"/>
    <s v="240"/>
    <s v="SP"/>
    <s v="MIA-DFW"/>
    <n v="170003.72000000006"/>
    <n v="644.48488135593175"/>
    <n v="105.08"/>
    <n v="1236.73"/>
    <n v="0.17599999999999999"/>
    <n v="2024"/>
    <s v="Sun"/>
    <n v="54"/>
    <s v="NO"/>
    <s v="Summer"/>
    <s v="August"/>
    <n v="29"/>
  </r>
  <r>
    <s v="CA854B3B"/>
    <x v="6"/>
    <s v="ATL"/>
    <s v="DFW"/>
    <x v="206"/>
    <d v="2024-09-28T00:00:00"/>
    <s v="JE437"/>
    <s v="Premium Economy"/>
    <n v="1233.0999999999999"/>
    <n v="15"/>
    <n v="184.96"/>
    <n v="1048.1400000000001"/>
    <s v="Delayed"/>
    <n v="66"/>
    <s v="Joshua Kidd"/>
    <s v="bryanbeltran@winters.biz"/>
    <s v="JETBLUE AIRWAYS"/>
    <n v="11"/>
    <s v="437"/>
    <s v="JE"/>
    <s v="ATL-DFW"/>
    <n v="168828.83000000007"/>
    <n v="642.47044217687028"/>
    <n v="105.08"/>
    <n v="1233.0999999999999"/>
    <n v="0.20399999999999999"/>
    <n v="2024"/>
    <s v="Mon"/>
    <n v="54"/>
    <s v="NO"/>
    <s v="Summer"/>
    <s v="August"/>
    <n v="29"/>
  </r>
  <r>
    <s v="9DBF1782"/>
    <x v="1"/>
    <s v="DEN"/>
    <s v="MIA"/>
    <x v="207"/>
    <d v="2024-09-29T00:00:00"/>
    <s v="AL292"/>
    <s v="Premium Economy"/>
    <n v="1230.72"/>
    <n v="10"/>
    <n v="123.07"/>
    <n v="1107.6500000000001"/>
    <s v="On Time"/>
    <n v="0"/>
    <s v="Ralph Hill"/>
    <s v="leemichael@gmail.com"/>
    <s v="ALASKA AIRLINES"/>
    <n v="10"/>
    <s v="292"/>
    <s v="AL"/>
    <s v="DEN-MIA"/>
    <n v="167780.69000000012"/>
    <n v="640.45464163822487"/>
    <n v="105.08"/>
    <n v="1230.72"/>
    <n v="0.21"/>
    <n v="2024"/>
    <s v="Tue"/>
    <n v="54"/>
    <s v="NO"/>
    <s v="Summer"/>
    <s v="August"/>
    <n v="29"/>
  </r>
  <r>
    <s v="DA43D3B9"/>
    <x v="7"/>
    <s v="SEA"/>
    <s v="JFK"/>
    <x v="208"/>
    <d v="2024-09-30T00:00:00"/>
    <s v="AM687"/>
    <s v="First Class"/>
    <n v="1224.08"/>
    <n v="0"/>
    <n v="0"/>
    <n v="1224.08"/>
    <s v="Delayed"/>
    <n v="147"/>
    <s v="Dr. Danielle Powell"/>
    <s v="briana98@gmail.com"/>
    <s v="AMERICAN AIRLINES"/>
    <n v="19"/>
    <s v="687"/>
    <s v="AM"/>
    <s v="SEA-JFK"/>
    <n v="166673.04000000012"/>
    <n v="638.43318493150639"/>
    <n v="105.08"/>
    <n v="1224.08"/>
    <n v="0.20200000000000001"/>
    <n v="2024"/>
    <s v="Wed"/>
    <n v="54"/>
    <s v="NO"/>
    <s v="Summer"/>
    <s v="August"/>
    <n v="29"/>
  </r>
  <r>
    <s v="EA156991"/>
    <x v="1"/>
    <s v="ATL"/>
    <s v="SFO"/>
    <x v="209"/>
    <d v="2024-10-01T00:00:00"/>
    <s v="AL490"/>
    <s v="Economy"/>
    <n v="1223.1400000000001"/>
    <n v="0"/>
    <n v="0"/>
    <n v="1223.1400000000001"/>
    <s v="Cancelled"/>
    <n v="0"/>
    <s v="Alicia Cook"/>
    <s v="kennethwallace@cook.com"/>
    <s v="ALASKA AIRLINES"/>
    <n v="11"/>
    <s v="490"/>
    <s v="AL"/>
    <s v="ATL-SFO"/>
    <n v="165448.96000000014"/>
    <n v="636.42065292096163"/>
    <n v="105.08"/>
    <n v="1223.1400000000001"/>
    <n v="0.17399999999999999"/>
    <n v="2024"/>
    <s v="Thu"/>
    <n v="54"/>
    <s v="NO"/>
    <s v="Summer"/>
    <s v="August"/>
    <n v="29"/>
  </r>
  <r>
    <s v="AB8038CD"/>
    <x v="7"/>
    <s v="LAX"/>
    <s v="SFO"/>
    <x v="210"/>
    <d v="2024-10-02T00:00:00"/>
    <s v="AM284"/>
    <s v="First Class"/>
    <n v="1218.76"/>
    <n v="20"/>
    <n v="243.75"/>
    <n v="975.01"/>
    <s v="Delayed"/>
    <n v="16"/>
    <s v="Debra Colon"/>
    <s v="reginajackson@baker-randall.net"/>
    <s v="AMERICAN AIRLINES"/>
    <n v="11"/>
    <s v="284"/>
    <s v="AM"/>
    <s v="LAX-SFO"/>
    <n v="164225.82000000012"/>
    <n v="634.39748275862019"/>
    <n v="105.08"/>
    <n v="1218.76"/>
    <n v="0.2"/>
    <n v="2024"/>
    <s v="Fri"/>
    <n v="54"/>
    <s v="NO"/>
    <s v="Summer"/>
    <s v="August"/>
    <n v="29"/>
  </r>
  <r>
    <s v="08EE1FF2"/>
    <x v="1"/>
    <s v="JFK"/>
    <s v="ORD"/>
    <x v="211"/>
    <d v="2024-10-03T00:00:00"/>
    <s v="AL163"/>
    <s v="Premium Economy"/>
    <n v="1216.8499999999999"/>
    <n v="20"/>
    <n v="243.37"/>
    <n v="973.48"/>
    <s v="Delayed"/>
    <n v="106"/>
    <s v="Christina Burnett"/>
    <s v="tschmidt@yahoo.com"/>
    <s v="ALASKA AIRLINES"/>
    <n v="17"/>
    <s v="163"/>
    <s v="AL"/>
    <s v="JFK-ORD"/>
    <n v="163250.81000000014"/>
    <n v="632.37546712802714"/>
    <n v="105.08"/>
    <n v="1216.8499999999999"/>
    <n v="0.19800000000000001"/>
    <n v="2024"/>
    <s v="Sat"/>
    <n v="54"/>
    <s v="NO"/>
    <s v="Summer"/>
    <s v="August"/>
    <n v="29"/>
  </r>
  <r>
    <s v="9CB58C8B"/>
    <x v="4"/>
    <s v="DFW"/>
    <s v="MIA"/>
    <x v="212"/>
    <d v="2024-10-04T00:00:00"/>
    <s v="DE599"/>
    <s v="Economy"/>
    <n v="1214.73"/>
    <n v="20"/>
    <n v="242.95"/>
    <n v="971.78"/>
    <s v="On Time"/>
    <n v="0"/>
    <s v="Scott Mccarthy"/>
    <s v="fgray@dennis.com"/>
    <s v="DELTA AIRLINES"/>
    <n v="14"/>
    <s v="599"/>
    <s v="DE"/>
    <s v="DFW-MIA"/>
    <n v="162277.33000000016"/>
    <n v="630.34604166666611"/>
    <n v="105.08"/>
    <n v="1214.73"/>
    <n v="0.20799999999999999"/>
    <n v="2024"/>
    <s v="Sun"/>
    <n v="54"/>
    <s v="NO"/>
    <s v="Summer"/>
    <s v="August"/>
    <n v="29"/>
  </r>
  <r>
    <s v="63FF31FA"/>
    <x v="5"/>
    <s v="LAX"/>
    <s v="ATL"/>
    <x v="213"/>
    <d v="2024-10-05T00:00:00"/>
    <s v="UN794"/>
    <s v="Economy"/>
    <n v="1212.49"/>
    <n v="15"/>
    <n v="181.87"/>
    <n v="1030.6199999999999"/>
    <s v="Delayed"/>
    <n v="78"/>
    <s v="Leslie Smith"/>
    <s v="herreraamy@miller-carpenter.com"/>
    <s v="UNITED AIRLINES"/>
    <n v="12"/>
    <s v="794"/>
    <s v="UN"/>
    <s v="LAX-ATL"/>
    <n v="161305.55000000016"/>
    <n v="628.30986062717727"/>
    <n v="105.08"/>
    <n v="1212.49"/>
    <n v="0.19600000000000001"/>
    <n v="2024"/>
    <s v="Mon"/>
    <n v="54"/>
    <s v="NO"/>
    <s v="Summer"/>
    <s v="August"/>
    <n v="29"/>
  </r>
  <r>
    <s v="8255FC77"/>
    <x v="2"/>
    <s v="DFW"/>
    <s v="SFO"/>
    <x v="214"/>
    <d v="2024-10-06T00:00:00"/>
    <s v="FR969"/>
    <s v="Economy"/>
    <n v="1209.5"/>
    <n v="10"/>
    <n v="120.95"/>
    <n v="1088.55"/>
    <s v="Cancelled"/>
    <n v="0"/>
    <s v="Karina Hunt"/>
    <s v="lauriemckinney@hawkins.com"/>
    <s v="FRONTIER AIRLINES"/>
    <n v="11"/>
    <s v="969"/>
    <s v="FR"/>
    <s v="DFW-SFO"/>
    <n v="160274.9300000002"/>
    <n v="626.26727272727237"/>
    <n v="105.08"/>
    <n v="1209.5"/>
    <n v="0.17199999999999999"/>
    <n v="2024"/>
    <s v="Tue"/>
    <n v="54"/>
    <s v="NO"/>
    <s v="Summer"/>
    <s v="August"/>
    <n v="29"/>
  </r>
  <r>
    <s v="5A0B9BCF"/>
    <x v="5"/>
    <s v="DEN"/>
    <s v="ORD"/>
    <x v="215"/>
    <d v="2024-10-07T00:00:00"/>
    <s v="UN859"/>
    <s v="Premium Economy"/>
    <n v="1208.6099999999999"/>
    <n v="20"/>
    <n v="241.72"/>
    <n v="966.89"/>
    <s v="Cancelled"/>
    <n v="0"/>
    <s v="Mr. Brandon Burch"/>
    <s v="uward@wright.com"/>
    <s v="UNITED AIRLINES"/>
    <n v="17"/>
    <s v="859"/>
    <s v="UN"/>
    <s v="DEN-ORD"/>
    <n v="159186.38000000021"/>
    <n v="624.2208421052627"/>
    <n v="105.08"/>
    <n v="1208.6099999999999"/>
    <n v="0.17"/>
    <n v="2024"/>
    <s v="Wed"/>
    <n v="54"/>
    <s v="NO"/>
    <s v="Summer"/>
    <s v="August"/>
    <n v="29"/>
  </r>
  <r>
    <s v="F68A56FD"/>
    <x v="7"/>
    <s v="LAX"/>
    <s v="ATL"/>
    <x v="216"/>
    <d v="2024-10-08T00:00:00"/>
    <s v="AM405"/>
    <s v="First Class"/>
    <n v="1201.8800000000001"/>
    <n v="20"/>
    <n v="240.38"/>
    <n v="961.5"/>
    <s v="On Time"/>
    <n v="0"/>
    <s v="Sean Johnson"/>
    <s v="michaelperkins@gmail.com"/>
    <s v="AMERICAN AIRLINES"/>
    <n v="12"/>
    <s v="405"/>
    <s v="AM"/>
    <s v="LAX-ATL"/>
    <n v="158219.49000000019"/>
    <n v="622.16313380281656"/>
    <n v="105.08"/>
    <n v="1201.8800000000001"/>
    <n v="0.20599999999999999"/>
    <n v="2024"/>
    <s v="Thu"/>
    <n v="54"/>
    <s v="NO"/>
    <s v="Summer"/>
    <s v="August"/>
    <n v="29"/>
  </r>
  <r>
    <s v="934439BD"/>
    <x v="5"/>
    <s v="ORD"/>
    <s v="SFO"/>
    <x v="217"/>
    <d v="2024-10-09T00:00:00"/>
    <s v="UN505"/>
    <s v="Economy"/>
    <n v="1195.31"/>
    <n v="15"/>
    <n v="179.3"/>
    <n v="1016.01"/>
    <s v="Cancelled"/>
    <n v="0"/>
    <s v="Angela Jimenez"/>
    <s v="johngarcia@meyer.biz"/>
    <s v="UNITED AIRLINES"/>
    <n v="14"/>
    <s v="505"/>
    <s v="UN"/>
    <s v="ORD-SFO"/>
    <n v="157257.99000000019"/>
    <n v="620.11466431095369"/>
    <n v="105.08"/>
    <n v="1195.31"/>
    <n v="0.16800000000000001"/>
    <n v="2024"/>
    <s v="Fri"/>
    <n v="54"/>
    <s v="NO"/>
    <s v="Summer"/>
    <s v="August"/>
    <n v="29"/>
  </r>
  <r>
    <s v="E6668614"/>
    <x v="5"/>
    <s v="DFW"/>
    <s v="LAX"/>
    <x v="218"/>
    <d v="2024-10-10T00:00:00"/>
    <s v="UN510"/>
    <s v="Economy"/>
    <n v="1192.06"/>
    <n v="20"/>
    <n v="238.41"/>
    <n v="953.65"/>
    <s v="On Time"/>
    <n v="0"/>
    <s v="Christine Gomez"/>
    <s v="oroman@yahoo.com"/>
    <s v="UNITED AIRLINES"/>
    <n v="15"/>
    <s v="510"/>
    <s v="UN"/>
    <s v="DFW-LAX"/>
    <n v="156241.98000000019"/>
    <n v="618.07496453900671"/>
    <n v="105.08"/>
    <n v="1192.06"/>
    <n v="0.20399999999999999"/>
    <n v="2024"/>
    <s v="Sat"/>
    <n v="54"/>
    <s v="NO"/>
    <s v="Summer"/>
    <s v="August"/>
    <n v="29"/>
  </r>
  <r>
    <s v="A831949A"/>
    <x v="3"/>
    <s v="SEA"/>
    <s v="ATL"/>
    <x v="219"/>
    <d v="2024-10-11T00:00:00"/>
    <s v="SP390"/>
    <s v="Premium Economy"/>
    <n v="1191.5999999999999"/>
    <n v="10"/>
    <n v="119.16"/>
    <n v="1072.44"/>
    <s v="Cancelled"/>
    <n v="0"/>
    <s v="Judith Wilson"/>
    <s v="schneidermarcus@hayes.com"/>
    <s v="SPIRIT AIRLINES"/>
    <n v="13"/>
    <s v="390"/>
    <s v="SP"/>
    <s v="SEA-ATL"/>
    <n v="155288.33000000016"/>
    <n v="616.03231316725953"/>
    <n v="105.08"/>
    <n v="1191.5999999999999"/>
    <n v="0.16600000000000001"/>
    <n v="2024"/>
    <s v="Sun"/>
    <n v="54"/>
    <s v="NO"/>
    <s v="Summer"/>
    <s v="August"/>
    <n v="29"/>
  </r>
  <r>
    <s v="8FFE53E2"/>
    <x v="4"/>
    <s v="ORD"/>
    <s v="MIA"/>
    <x v="220"/>
    <d v="2024-10-12T00:00:00"/>
    <s v="DE902"/>
    <s v="Premium Economy"/>
    <n v="1189.8"/>
    <n v="20"/>
    <n v="237.96"/>
    <n v="951.84"/>
    <s v="On Time"/>
    <n v="0"/>
    <s v="Christopher Robbins"/>
    <s v="nicolesmith@jackson-morrison.com"/>
    <s v="DELTA AIRLINES"/>
    <n v="19"/>
    <s v="902"/>
    <s v="DE"/>
    <s v="ORD-MIA"/>
    <n v="154215.89000000016"/>
    <n v="613.97671428571414"/>
    <n v="105.08"/>
    <n v="1189.8"/>
    <n v="0.20200000000000001"/>
    <n v="2024"/>
    <s v="Mon"/>
    <n v="54"/>
    <s v="NO"/>
    <s v="Summer"/>
    <s v="August"/>
    <n v="29"/>
  </r>
  <r>
    <s v="09424748"/>
    <x v="6"/>
    <s v="BOS"/>
    <s v="LAX"/>
    <x v="221"/>
    <d v="2024-10-13T00:00:00"/>
    <s v="JE699"/>
    <s v="Premium Economy"/>
    <n v="1182.51"/>
    <n v="10"/>
    <n v="118.25"/>
    <n v="1064.26"/>
    <s v="On Time"/>
    <n v="0"/>
    <s v="Kimberly Ortiz"/>
    <s v="jmarshall@gmail.com"/>
    <s v="JETBLUE AIRWAYS"/>
    <n v="14"/>
    <s v="699"/>
    <s v="JE"/>
    <s v="BOS-LAX"/>
    <n v="153264.05000000016"/>
    <n v="611.91283154121845"/>
    <n v="105.08"/>
    <n v="1182.51"/>
    <n v="0.2"/>
    <n v="2024"/>
    <s v="Tue"/>
    <n v="54"/>
    <s v="NO"/>
    <s v="Summer"/>
    <s v="August"/>
    <n v="29"/>
  </r>
  <r>
    <s v="1FD61C42"/>
    <x v="2"/>
    <s v="ORD"/>
    <s v="DEN"/>
    <x v="222"/>
    <d v="2024-10-14T00:00:00"/>
    <s v="FR931"/>
    <s v="Business"/>
    <n v="1181.82"/>
    <n v="5"/>
    <n v="59.09"/>
    <n v="1122.73"/>
    <s v="Delayed"/>
    <n v="39"/>
    <s v="Adam Hart"/>
    <s v="vegajared@archer.com"/>
    <s v="FRONTIER AIRLINES"/>
    <n v="9"/>
    <s v="931"/>
    <s v="FR"/>
    <s v="ORD-DEN"/>
    <n v="152199.79000000015"/>
    <n v="609.86032374100728"/>
    <n v="105.08"/>
    <n v="1181.82"/>
    <n v="0.19400000000000001"/>
    <n v="2024"/>
    <s v="Wed"/>
    <n v="54"/>
    <s v="NO"/>
    <s v="Summer"/>
    <s v="August"/>
    <n v="29"/>
  </r>
  <r>
    <s v="A8D0DA0D"/>
    <x v="0"/>
    <s v="SFO"/>
    <s v="BOS"/>
    <x v="223"/>
    <d v="2024-10-15T00:00:00"/>
    <s v="SO680"/>
    <s v="Business"/>
    <n v="1180.6300000000001"/>
    <n v="10"/>
    <n v="118.06"/>
    <n v="1062.57"/>
    <s v="On Time"/>
    <n v="0"/>
    <s v="Ruben Villa"/>
    <s v="nglenn@yahoo.com"/>
    <s v="SOUTHWEST AIRLINES"/>
    <n v="11"/>
    <s v="680"/>
    <s v="SO"/>
    <s v="SFO-BOS"/>
    <n v="151077.06000000014"/>
    <n v="607.79548736462084"/>
    <n v="105.08"/>
    <n v="1180.6300000000001"/>
    <n v="0.19800000000000001"/>
    <n v="2024"/>
    <s v="Thu"/>
    <n v="54"/>
    <s v="NO"/>
    <s v="Summer"/>
    <s v="August"/>
    <n v="29"/>
  </r>
  <r>
    <s v="07857AEB"/>
    <x v="2"/>
    <s v="LAX"/>
    <s v="DEN"/>
    <x v="224"/>
    <d v="2024-10-16T00:00:00"/>
    <s v="FR643"/>
    <s v="Economy"/>
    <n v="1166.28"/>
    <n v="10"/>
    <n v="116.63"/>
    <n v="1049.6500000000001"/>
    <s v="Cancelled"/>
    <n v="0"/>
    <s v="Timothy Miller"/>
    <s v="yjones@james.com"/>
    <s v="FRONTIER AIRLINES"/>
    <n v="14"/>
    <s v="643"/>
    <s v="FR"/>
    <s v="LAX-DEN"/>
    <n v="150014.49000000014"/>
    <n v="605.71999999999991"/>
    <n v="105.08"/>
    <n v="1166.28"/>
    <n v="0.16400000000000001"/>
    <n v="2024"/>
    <s v="Fri"/>
    <n v="54"/>
    <s v="NO"/>
    <s v="Summer"/>
    <s v="August"/>
    <n v="29"/>
  </r>
  <r>
    <s v="F86530B3"/>
    <x v="1"/>
    <s v="DEN"/>
    <s v="SEA"/>
    <x v="225"/>
    <d v="2024-10-17T00:00:00"/>
    <s v="AL537"/>
    <s v="First Class"/>
    <n v="1164.6500000000001"/>
    <n v="15"/>
    <n v="174.7"/>
    <n v="989.95"/>
    <s v="On Time"/>
    <n v="0"/>
    <s v="Ronald Tran"/>
    <s v="rossmarcus@gmail.com"/>
    <s v="ALASKA AIRLINES"/>
    <n v="11"/>
    <s v="537"/>
    <s v="AL"/>
    <s v="DEN-SEA"/>
    <n v="148964.84000000014"/>
    <n v="603.68159999999989"/>
    <n v="105.08"/>
    <n v="1164.6500000000001"/>
    <n v="0.19600000000000001"/>
    <n v="2024"/>
    <s v="Sat"/>
    <n v="54"/>
    <s v="NO"/>
    <s v="Summer"/>
    <s v="August"/>
    <n v="29"/>
  </r>
  <r>
    <s v="23F1E5D8"/>
    <x v="1"/>
    <s v="SEA"/>
    <s v="ATL"/>
    <x v="226"/>
    <d v="2024-10-18T00:00:00"/>
    <s v="AL482"/>
    <s v="Premium Economy"/>
    <n v="1153.27"/>
    <n v="10"/>
    <n v="115.33"/>
    <n v="1037.94"/>
    <s v="Cancelled"/>
    <n v="0"/>
    <s v="Beth Miller"/>
    <s v="jacobcollins@yahoo.com"/>
    <s v="ALASKA AIRLINES"/>
    <n v="11"/>
    <s v="482"/>
    <s v="AL"/>
    <s v="SEA-ATL"/>
    <n v="147974.8900000001"/>
    <n v="601.63427007299254"/>
    <n v="105.08"/>
    <n v="1153.27"/>
    <n v="0.16200000000000001"/>
    <n v="2024"/>
    <s v="Sun"/>
    <n v="54"/>
    <s v="NO"/>
    <s v="Summer"/>
    <s v="August"/>
    <n v="29"/>
  </r>
  <r>
    <s v="9B9882E2"/>
    <x v="1"/>
    <s v="ORD"/>
    <s v="SFO"/>
    <x v="227"/>
    <d v="2024-10-19T00:00:00"/>
    <s v="AL892"/>
    <s v="First Class"/>
    <n v="1152.52"/>
    <n v="15"/>
    <n v="172.88"/>
    <n v="979.64"/>
    <s v="Delayed"/>
    <n v="123"/>
    <s v="Sarah Taylor"/>
    <s v="justin81@bond.com"/>
    <s v="ALASKA AIRLINES"/>
    <n v="12"/>
    <s v="892"/>
    <s v="AL"/>
    <s v="ORD-SFO"/>
    <n v="146936.9500000001"/>
    <n v="599.61362637362618"/>
    <n v="105.08"/>
    <n v="1152.52"/>
    <n v="0.192"/>
    <n v="2024"/>
    <s v="Mon"/>
    <n v="54"/>
    <s v="NO"/>
    <s v="Summer"/>
    <s v="August"/>
    <n v="29"/>
  </r>
  <r>
    <s v="2079CA82"/>
    <x v="2"/>
    <s v="SFO"/>
    <s v="LAX"/>
    <x v="228"/>
    <d v="2024-10-20T00:00:00"/>
    <s v="FR601"/>
    <s v="Business"/>
    <n v="1143.92"/>
    <n v="15"/>
    <n v="171.59"/>
    <n v="972.33"/>
    <s v="Delayed"/>
    <n v="129"/>
    <s v="Lisa Wells"/>
    <s v="gabriel33@brown.com"/>
    <s v="FRONTIER AIRLINES"/>
    <n v="10"/>
    <s v="601"/>
    <s v="FR"/>
    <s v="SFO-LAX"/>
    <n v="145957.31000000008"/>
    <n v="597.5808823529411"/>
    <n v="105.08"/>
    <n v="1143.92"/>
    <n v="0.19"/>
    <n v="2024"/>
    <s v="Tue"/>
    <n v="54"/>
    <s v="NO"/>
    <s v="Summer"/>
    <s v="August"/>
    <n v="29"/>
  </r>
  <r>
    <s v="6B6105A2"/>
    <x v="6"/>
    <s v="ATL"/>
    <s v="SFO"/>
    <x v="229"/>
    <d v="2024-10-21T00:00:00"/>
    <s v="JE398"/>
    <s v="Economy"/>
    <n v="1143.8499999999999"/>
    <n v="5"/>
    <n v="57.19"/>
    <n v="1086.6600000000001"/>
    <s v="Delayed"/>
    <n v="88"/>
    <s v="Jeffrey Bates"/>
    <s v="carl62@hotmail.com"/>
    <s v="JETBLUE AIRWAYS"/>
    <n v="13"/>
    <s v="398"/>
    <s v="JE"/>
    <s v="ATL-SFO"/>
    <n v="144984.98000000007"/>
    <n v="595.56487084870832"/>
    <n v="105.08"/>
    <n v="1143.8499999999999"/>
    <n v="0.188"/>
    <n v="2024"/>
    <s v="Wed"/>
    <n v="54"/>
    <s v="NO"/>
    <s v="Summer"/>
    <s v="August"/>
    <n v="29"/>
  </r>
  <r>
    <s v="275694F3"/>
    <x v="5"/>
    <s v="SFO"/>
    <s v="ATL"/>
    <x v="230"/>
    <d v="2024-10-22T00:00:00"/>
    <s v="UN878"/>
    <s v="Premium Economy"/>
    <n v="1143.2"/>
    <n v="20"/>
    <n v="228.64"/>
    <n v="914.56"/>
    <s v="On Time"/>
    <n v="0"/>
    <s v="Rebecca Henderson"/>
    <s v="valerieschmidt@hernandez-barton.biz"/>
    <s v="UNITED AIRLINES"/>
    <n v="17"/>
    <s v="878"/>
    <s v="UN"/>
    <s v="SFO-ATL"/>
    <n v="143898.32000000007"/>
    <n v="593.53418518518504"/>
    <n v="105.08"/>
    <n v="1143.2"/>
    <n v="0.19400000000000001"/>
    <n v="2024"/>
    <s v="Thu"/>
    <n v="54"/>
    <s v="NO"/>
    <s v="Summer"/>
    <s v="August"/>
    <n v="29"/>
  </r>
  <r>
    <s v="D57A0423"/>
    <x v="6"/>
    <s v="BOS"/>
    <s v="ORD"/>
    <x v="231"/>
    <d v="2024-10-23T00:00:00"/>
    <s v="JE293"/>
    <s v="Business"/>
    <n v="1140.75"/>
    <n v="10"/>
    <n v="114.08"/>
    <n v="1026.67"/>
    <s v="On Time"/>
    <n v="0"/>
    <s v="Dylan Villa"/>
    <s v="margaretsmith@yahoo.com"/>
    <s v="JETBLUE AIRWAYS"/>
    <n v="11"/>
    <s v="293"/>
    <s v="JE"/>
    <s v="BOS-ORD"/>
    <n v="142983.76000000007"/>
    <n v="591.49081784386601"/>
    <n v="105.08"/>
    <n v="1140.75"/>
    <n v="0.192"/>
    <n v="2024"/>
    <s v="Fri"/>
    <n v="54"/>
    <s v="NO"/>
    <s v="Summer"/>
    <s v="August"/>
    <n v="29"/>
  </r>
  <r>
    <s v="81C24D39"/>
    <x v="4"/>
    <s v="ORD"/>
    <s v="ATL"/>
    <x v="232"/>
    <d v="2024-10-24T00:00:00"/>
    <s v="DE288"/>
    <s v="First Class"/>
    <n v="1124.24"/>
    <n v="10"/>
    <n v="112.42"/>
    <n v="1011.82"/>
    <s v="Delayed"/>
    <n v="174"/>
    <s v="Lonnie Coleman Jr."/>
    <s v="crystal14@yahoo.com"/>
    <s v="DELTA AIRLINES"/>
    <n v="18"/>
    <s v="288"/>
    <s v="DE"/>
    <s v="ORD-ATL"/>
    <n v="141957.09000000005"/>
    <n v="589.44134328358189"/>
    <n v="105.08"/>
    <n v="1124.24"/>
    <n v="0.186"/>
    <n v="2024"/>
    <s v="Sat"/>
    <n v="54"/>
    <s v="NO"/>
    <s v="Summer"/>
    <s v="August"/>
    <n v="29"/>
  </r>
  <r>
    <s v="0E6F2FA9"/>
    <x v="0"/>
    <s v="DEN"/>
    <s v="MIA"/>
    <x v="233"/>
    <d v="2024-10-25T00:00:00"/>
    <s v="SO782"/>
    <s v="Business"/>
    <n v="1123.6400000000001"/>
    <n v="20"/>
    <n v="224.73"/>
    <n v="898.91"/>
    <s v="On Time"/>
    <n v="0"/>
    <s v="Jeremy Griffin"/>
    <s v="chentamara@schultz-fox.biz"/>
    <s v="SOUTHWEST AIRLINES"/>
    <n v="14"/>
    <s v="782"/>
    <s v="SO"/>
    <s v="DEN-MIA"/>
    <n v="140945.27000000008"/>
    <n v="587.43835205992502"/>
    <n v="105.08"/>
    <n v="1123.6400000000001"/>
    <n v="0.19"/>
    <n v="2024"/>
    <s v="Sun"/>
    <n v="54"/>
    <s v="NO"/>
    <s v="Fall"/>
    <s v="September"/>
    <n v="29"/>
  </r>
  <r>
    <s v="BC5C5E4F"/>
    <x v="7"/>
    <s v="DEN"/>
    <s v="SEA"/>
    <x v="234"/>
    <d v="2024-10-26T00:00:00"/>
    <s v="AM259"/>
    <s v="Economy"/>
    <n v="1121.73"/>
    <n v="0"/>
    <n v="0"/>
    <n v="1121.73"/>
    <s v="On Time"/>
    <n v="0"/>
    <s v="Sandra Holmes"/>
    <s v="catherinebrown@yahoo.com"/>
    <s v="AMERICAN AIRLINES"/>
    <n v="13"/>
    <s v="259"/>
    <s v="AM"/>
    <s v="DEN-SEA"/>
    <n v="140046.36000000007"/>
    <n v="585.42255639097732"/>
    <n v="105.08"/>
    <n v="1121.73"/>
    <n v="0.188"/>
    <n v="2024"/>
    <s v="Mon"/>
    <n v="54"/>
    <s v="NO"/>
    <s v="Fall"/>
    <s v="September"/>
    <n v="29"/>
  </r>
  <r>
    <s v="E32E5A7B"/>
    <x v="7"/>
    <s v="ATL"/>
    <s v="JFK"/>
    <x v="235"/>
    <d v="2024-10-27T00:00:00"/>
    <s v="AM926"/>
    <s v="Economy"/>
    <n v="1120.3900000000001"/>
    <n v="20"/>
    <n v="224.08"/>
    <n v="896.31"/>
    <s v="Delayed"/>
    <n v="53"/>
    <s v="Jesse French"/>
    <s v="whitneybarrett@cuevas.org"/>
    <s v="AMERICAN AIRLINES"/>
    <n v="12"/>
    <s v="926"/>
    <s v="AM"/>
    <s v="ATL-JFK"/>
    <n v="138924.63"/>
    <n v="583.3987547169811"/>
    <n v="105.08"/>
    <n v="1120.3900000000001"/>
    <n v="0.184"/>
    <n v="2024"/>
    <s v="Tue"/>
    <n v="54"/>
    <s v="NO"/>
    <s v="Fall"/>
    <s v="September"/>
    <n v="29"/>
  </r>
  <r>
    <s v="DFE0F583"/>
    <x v="2"/>
    <s v="SEA"/>
    <s v="ATL"/>
    <x v="236"/>
    <d v="2024-10-28T00:00:00"/>
    <s v="FR628"/>
    <s v="Business"/>
    <n v="1112.77"/>
    <n v="20"/>
    <n v="222.55"/>
    <n v="890.22"/>
    <s v="Delayed"/>
    <n v="164"/>
    <s v="Melissa Bryan"/>
    <s v="keith15@gmail.com"/>
    <s v="FRONTIER AIRLINES"/>
    <n v="13"/>
    <s v="628"/>
    <s v="FR"/>
    <s v="SEA-ATL"/>
    <n v="138028.32000000004"/>
    <n v="581.36469696969698"/>
    <n v="105.08"/>
    <n v="1112.77"/>
    <n v="0.182"/>
    <n v="2024"/>
    <s v="Wed"/>
    <n v="54"/>
    <s v="NO"/>
    <s v="Fall"/>
    <s v="September"/>
    <n v="29"/>
  </r>
  <r>
    <s v="2B0F21B7"/>
    <x v="2"/>
    <s v="DEN"/>
    <s v="LAX"/>
    <x v="237"/>
    <d v="2024-10-29T00:00:00"/>
    <s v="FR430"/>
    <s v="Premium Economy"/>
    <n v="1112.56"/>
    <n v="20"/>
    <n v="222.51"/>
    <n v="890.05"/>
    <s v="Delayed"/>
    <n v="32"/>
    <s v="Alejandra Reyes"/>
    <s v="moorelisa@robinson.com"/>
    <s v="FRONTIER AIRLINES"/>
    <n v="15"/>
    <s v="430"/>
    <s v="FR"/>
    <s v="DEN-LAX"/>
    <n v="137138.10000000006"/>
    <n v="579.34414448669202"/>
    <n v="105.08"/>
    <n v="1112.56"/>
    <n v="0.18"/>
    <n v="2024"/>
    <s v="Thu"/>
    <n v="54"/>
    <s v="NO"/>
    <s v="Fall"/>
    <s v="September"/>
    <n v="29"/>
  </r>
  <r>
    <s v="D731898E"/>
    <x v="6"/>
    <s v="ATL"/>
    <s v="DEN"/>
    <x v="238"/>
    <d v="2024-10-30T00:00:00"/>
    <s v="JE411"/>
    <s v="Business"/>
    <n v="1105.25"/>
    <n v="10"/>
    <n v="110.53"/>
    <n v="994.72"/>
    <s v="On Time"/>
    <n v="0"/>
    <s v="Michele Warren"/>
    <s v="jenniferwilliams@hotmail.com"/>
    <s v="JETBLUE AIRWAYS"/>
    <n v="14"/>
    <s v="411"/>
    <s v="JE"/>
    <s v="ATL-DEN"/>
    <n v="136248.05000000008"/>
    <n v="577.30896946564894"/>
    <n v="105.08"/>
    <n v="1105.25"/>
    <n v="0.186"/>
    <n v="2024"/>
    <s v="Fri"/>
    <n v="54"/>
    <s v="NO"/>
    <s v="Fall"/>
    <s v="September"/>
    <n v="29"/>
  </r>
  <r>
    <s v="BEC37478"/>
    <x v="3"/>
    <s v="ATL"/>
    <s v="ORD"/>
    <x v="239"/>
    <d v="2024-10-31T00:00:00"/>
    <s v="SP624"/>
    <s v="Economy"/>
    <n v="1100.19"/>
    <n v="20"/>
    <n v="220.04"/>
    <n v="880.15"/>
    <s v="Cancelled"/>
    <n v="0"/>
    <s v="Tracy Rodriguez"/>
    <s v="lindajensen@baker.biz"/>
    <s v="SPIRIT AIRLINES"/>
    <n v="15"/>
    <s v="624"/>
    <s v="SP"/>
    <s v="ATL-ORD"/>
    <n v="135253.33000000002"/>
    <n v="575.28620689655156"/>
    <n v="105.08"/>
    <n v="1100.19"/>
    <n v="0.16"/>
    <n v="2024"/>
    <s v="Sat"/>
    <n v="54"/>
    <s v="NO"/>
    <s v="Fall"/>
    <s v="September"/>
    <n v="29"/>
  </r>
  <r>
    <s v="D6E54CFB"/>
    <x v="5"/>
    <s v="ATL"/>
    <s v="SEA"/>
    <x v="240"/>
    <d v="2024-11-01T00:00:00"/>
    <s v="UN642"/>
    <s v="Premium Economy"/>
    <n v="1090.1400000000001"/>
    <n v="10"/>
    <n v="109.01"/>
    <n v="981.13"/>
    <s v="Delayed"/>
    <n v="124"/>
    <s v="James Duran"/>
    <s v="rstrickland@mitchell.com"/>
    <s v="UNITED AIRLINES"/>
    <n v="11"/>
    <s v="642"/>
    <s v="UN"/>
    <s v="ATL-SEA"/>
    <n v="134373.18000000002"/>
    <n v="573.26734615384623"/>
    <n v="105.08"/>
    <n v="1090.1400000000001"/>
    <n v="0.17799999999999999"/>
    <n v="2024"/>
    <s v="Sun"/>
    <n v="54"/>
    <s v="NO"/>
    <s v="Fall"/>
    <s v="September"/>
    <n v="29"/>
  </r>
  <r>
    <s v="4C4CC41E"/>
    <x v="3"/>
    <s v="SFO"/>
    <s v="DFW"/>
    <x v="241"/>
    <d v="2024-11-02T00:00:00"/>
    <s v="SP340"/>
    <s v="Economy"/>
    <n v="1083.92"/>
    <n v="5"/>
    <n v="54.2"/>
    <n v="1029.72"/>
    <s v="On Time"/>
    <n v="0"/>
    <s v="Zoe Scott"/>
    <s v="heidiburns@hunter.com"/>
    <s v="SPIRIT AIRLINES"/>
    <n v="9"/>
    <s v="340"/>
    <s v="SP"/>
    <s v="SFO-DFW"/>
    <n v="133392.05000000005"/>
    <n v="571.27169884169894"/>
    <n v="105.08"/>
    <n v="1083.92"/>
    <n v="0.184"/>
    <n v="2024"/>
    <s v="Mon"/>
    <n v="54"/>
    <s v="NO"/>
    <s v="Fall"/>
    <s v="September"/>
    <n v="29"/>
  </r>
  <r>
    <s v="72810003"/>
    <x v="2"/>
    <s v="ATL"/>
    <s v="DFW"/>
    <x v="242"/>
    <d v="2024-11-03T00:00:00"/>
    <s v="FR766"/>
    <s v="First Class"/>
    <n v="1082.72"/>
    <n v="10"/>
    <n v="108.27"/>
    <n v="974.45"/>
    <s v="Cancelled"/>
    <n v="0"/>
    <s v="Joyce Stafford"/>
    <s v="bradleygolden@hotmail.com"/>
    <s v="FRONTIER AIRLINES"/>
    <n v="14"/>
    <s v="766"/>
    <s v="FR"/>
    <s v="ATL-DFW"/>
    <n v="132362.33000000002"/>
    <n v="569.28468992248065"/>
    <n v="105.08"/>
    <n v="1082.72"/>
    <n v="0.158"/>
    <n v="2024"/>
    <s v="Tue"/>
    <n v="54"/>
    <s v="NO"/>
    <s v="Fall"/>
    <s v="September"/>
    <n v="29"/>
  </r>
  <r>
    <s v="3F9812C9"/>
    <x v="0"/>
    <s v="SFO"/>
    <s v="JFK"/>
    <x v="243"/>
    <d v="2024-11-04T00:00:00"/>
    <s v="SO184"/>
    <s v="Business"/>
    <n v="1080.21"/>
    <n v="0"/>
    <n v="0"/>
    <n v="1080.21"/>
    <s v="On Time"/>
    <n v="0"/>
    <s v="Melvin Jarvis"/>
    <s v="jason89@yahoo.com"/>
    <s v="SOUTHWEST AIRLINES"/>
    <n v="13"/>
    <s v="184"/>
    <s v="SO"/>
    <s v="SFO-JFK"/>
    <n v="131387.88"/>
    <n v="567.28688715953319"/>
    <n v="105.08"/>
    <n v="1080.21"/>
    <n v="0.182"/>
    <n v="2024"/>
    <s v="Wed"/>
    <n v="54"/>
    <s v="NO"/>
    <s v="Fall"/>
    <s v="September"/>
    <n v="29"/>
  </r>
  <r>
    <s v="7B6223B1"/>
    <x v="7"/>
    <s v="LAX"/>
    <s v="MIA"/>
    <x v="244"/>
    <d v="2024-11-05T00:00:00"/>
    <s v="AM297"/>
    <s v="First Class"/>
    <n v="1074.3399999999999"/>
    <n v="15"/>
    <n v="161.15"/>
    <n v="913.19"/>
    <s v="Delayed"/>
    <n v="4"/>
    <s v="Robert Dickerson"/>
    <s v="brownlaura@gmail.com"/>
    <s v="AMERICAN AIRLINES"/>
    <n v="16"/>
    <s v="297"/>
    <s v="AM"/>
    <s v="LAX-MIA"/>
    <n v="130307.67000000003"/>
    <n v="565.28328125000019"/>
    <n v="105.08"/>
    <n v="1074.3399999999999"/>
    <n v="0.17599999999999999"/>
    <n v="2024"/>
    <s v="Thu"/>
    <n v="54"/>
    <s v="NO"/>
    <s v="Fall"/>
    <s v="September"/>
    <n v="29"/>
  </r>
  <r>
    <s v="5E17DA35"/>
    <x v="0"/>
    <s v="BOS"/>
    <s v="MIA"/>
    <x v="245"/>
    <d v="2024-11-06T00:00:00"/>
    <s v="SO360"/>
    <s v="First Class"/>
    <n v="1072.93"/>
    <n v="10"/>
    <n v="107.29"/>
    <n v="965.64"/>
    <s v="On Time"/>
    <n v="0"/>
    <s v="Victoria Davis"/>
    <s v="eflores@hotmail.com"/>
    <s v="SOUTHWEST AIRLINES"/>
    <n v="14"/>
    <s v="360"/>
    <s v="SO"/>
    <s v="BOS-MIA"/>
    <n v="129394.48000000003"/>
    <n v="563.28698039215703"/>
    <n v="105.08"/>
    <n v="1072.93"/>
    <n v="0.18"/>
    <n v="2024"/>
    <s v="Fri"/>
    <n v="54"/>
    <s v="NO"/>
    <s v="Fall"/>
    <s v="September"/>
    <n v="29"/>
  </r>
  <r>
    <s v="7CC4D825"/>
    <x v="0"/>
    <s v="LAX"/>
    <s v="JFK"/>
    <x v="246"/>
    <d v="2024-11-07T00:00:00"/>
    <s v="SO614"/>
    <s v="First Class"/>
    <n v="1070.31"/>
    <n v="0"/>
    <n v="0"/>
    <n v="1070.31"/>
    <s v="Delayed"/>
    <n v="113"/>
    <s v="Brenda Figueroa"/>
    <s v="terrimurphy@day.com"/>
    <s v="SOUTHWEST AIRLINES"/>
    <n v="15"/>
    <s v="614"/>
    <s v="SO"/>
    <s v="LAX-JFK"/>
    <n v="128428.84000000003"/>
    <n v="561.28051181102387"/>
    <n v="105.08"/>
    <n v="1070.31"/>
    <n v="0.17399999999999999"/>
    <n v="2024"/>
    <s v="Sat"/>
    <n v="54"/>
    <s v="NO"/>
    <s v="Fall"/>
    <s v="September"/>
    <n v="29"/>
  </r>
  <r>
    <s v="2A3207EE"/>
    <x v="3"/>
    <s v="DEN"/>
    <s v="JFK"/>
    <x v="247"/>
    <d v="2024-11-08T00:00:00"/>
    <s v="SP995"/>
    <s v="First Class"/>
    <n v="1069.24"/>
    <n v="0"/>
    <n v="0"/>
    <n v="1069.24"/>
    <s v="On Time"/>
    <n v="0"/>
    <s v="Jessica Williamson"/>
    <s v="hollyschneider@yahoo.com"/>
    <s v="SPIRIT AIRLINES"/>
    <n v="18"/>
    <s v="995"/>
    <s v="SP"/>
    <s v="DEN-JFK"/>
    <n v="127358.53000000003"/>
    <n v="559.26853754940726"/>
    <n v="105.08"/>
    <n v="1069.24"/>
    <n v="0.17799999999999999"/>
    <n v="2024"/>
    <s v="Sun"/>
    <n v="54"/>
    <s v="NO"/>
    <s v="Fall"/>
    <s v="September"/>
    <n v="29"/>
  </r>
  <r>
    <s v="7B06CA88"/>
    <x v="7"/>
    <s v="MIA"/>
    <s v="BOS"/>
    <x v="248"/>
    <d v="2024-11-09T00:00:00"/>
    <s v="AM449"/>
    <s v="Business"/>
    <n v="1066.31"/>
    <n v="0"/>
    <n v="0"/>
    <n v="1066.31"/>
    <s v="Delayed"/>
    <n v="141"/>
    <s v="Dana Kline"/>
    <s v="pamelahebert@ramsey.com"/>
    <s v="AMERICAN AIRLINES"/>
    <n v="10"/>
    <s v="449"/>
    <s v="AM"/>
    <s v="MIA-BOS"/>
    <n v="126289.29000000002"/>
    <n v="557.24484126984134"/>
    <n v="105.08"/>
    <n v="1066.31"/>
    <n v="0.17199999999999999"/>
    <n v="2024"/>
    <s v="Mon"/>
    <n v="54"/>
    <s v="NO"/>
    <s v="Fall"/>
    <s v="September"/>
    <n v="29"/>
  </r>
  <r>
    <s v="890B946B"/>
    <x v="3"/>
    <s v="BOS"/>
    <s v="JFK"/>
    <x v="249"/>
    <d v="2024-11-10T00:00:00"/>
    <s v="SP580"/>
    <s v="Premium Economy"/>
    <n v="1064.8800000000001"/>
    <n v="10"/>
    <n v="106.49"/>
    <n v="958.39"/>
    <s v="Cancelled"/>
    <n v="0"/>
    <s v="David Brown"/>
    <s v="bradleypalmer@james.net"/>
    <s v="SPIRIT AIRLINES"/>
    <n v="11"/>
    <s v="580"/>
    <s v="SP"/>
    <s v="BOS-JFK"/>
    <n v="125222.98000000003"/>
    <n v="555.21669322709181"/>
    <n v="105.08"/>
    <n v="1064.8800000000001"/>
    <n v="0.156"/>
    <n v="2024"/>
    <s v="Tue"/>
    <n v="54"/>
    <s v="NO"/>
    <s v="Fall"/>
    <s v="September"/>
    <n v="29"/>
  </r>
  <r>
    <s v="C6DB3741"/>
    <x v="3"/>
    <s v="DEN"/>
    <s v="ATL"/>
    <x v="250"/>
    <d v="2024-11-11T00:00:00"/>
    <s v="SP650"/>
    <s v="First Class"/>
    <n v="1059.07"/>
    <n v="0"/>
    <n v="0"/>
    <n v="1059.07"/>
    <s v="On Time"/>
    <n v="0"/>
    <s v="Stephanie Miller"/>
    <s v="samuel02@yahoo.com"/>
    <s v="SPIRIT AIRLINES"/>
    <n v="16"/>
    <s v="650"/>
    <s v="SP"/>
    <s v="DEN-ATL"/>
    <n v="124264.59000000003"/>
    <n v="553.17804000000001"/>
    <n v="105.08"/>
    <n v="1059.07"/>
    <n v="0.17599999999999999"/>
    <n v="2024"/>
    <s v="Wed"/>
    <n v="54"/>
    <s v="NO"/>
    <s v="Fall"/>
    <s v="September"/>
    <n v="29"/>
  </r>
  <r>
    <s v="B8FBBD9E"/>
    <x v="6"/>
    <s v="SFO"/>
    <s v="DFW"/>
    <x v="251"/>
    <d v="2024-11-12T00:00:00"/>
    <s v="JE373"/>
    <s v="First Class"/>
    <n v="1057.83"/>
    <n v="10"/>
    <n v="105.78"/>
    <n v="952.05"/>
    <s v="Cancelled"/>
    <n v="0"/>
    <s v="Antonio Malone"/>
    <s v="amiller@yahoo.com"/>
    <s v="JETBLUE AIRWAYS"/>
    <n v="14"/>
    <s v="373"/>
    <s v="JE"/>
    <s v="SFO-DFW"/>
    <n v="123205.52000000002"/>
    <n v="551.14634538152609"/>
    <n v="105.08"/>
    <n v="1057.83"/>
    <n v="0.154"/>
    <n v="2024"/>
    <s v="Thu"/>
    <n v="54"/>
    <s v="NO"/>
    <s v="Fall"/>
    <s v="September"/>
    <n v="29"/>
  </r>
  <r>
    <s v="93006517"/>
    <x v="5"/>
    <s v="ORD"/>
    <s v="SFO"/>
    <x v="252"/>
    <d v="2024-11-13T00:00:00"/>
    <s v="UN614"/>
    <s v="Business"/>
    <n v="1053.79"/>
    <n v="0"/>
    <n v="0"/>
    <n v="1053.79"/>
    <s v="On Time"/>
    <n v="0"/>
    <s v="Allison Phillips"/>
    <s v="millerlisa@olson.net"/>
    <s v="UNITED AIRLINES"/>
    <n v="16"/>
    <s v="614"/>
    <s v="UN"/>
    <s v="ORD-SFO"/>
    <n v="122253.47000000003"/>
    <n v="549.10326612903236"/>
    <n v="105.08"/>
    <n v="1053.79"/>
    <n v="0.17399999999999999"/>
    <n v="2024"/>
    <s v="Fri"/>
    <n v="54"/>
    <s v="NO"/>
    <s v="Fall"/>
    <s v="September"/>
    <n v="29"/>
  </r>
  <r>
    <s v="445C5941"/>
    <x v="7"/>
    <s v="SEA"/>
    <s v="LAX"/>
    <x v="253"/>
    <d v="2024-11-14T00:00:00"/>
    <s v="AM380"/>
    <s v="First Class"/>
    <n v="1052.72"/>
    <n v="20"/>
    <n v="210.54"/>
    <n v="842.18"/>
    <s v="Delayed"/>
    <n v="125"/>
    <s v="Thomas Wilson"/>
    <s v="murraylogan@hotmail.com"/>
    <s v="AMERICAN AIRLINES"/>
    <n v="13"/>
    <s v="380"/>
    <s v="AM"/>
    <s v="SEA-LAX"/>
    <n v="121199.68000000001"/>
    <n v="547.05999999999995"/>
    <n v="105.08"/>
    <n v="1052.72"/>
    <n v="0.17"/>
    <n v="2024"/>
    <s v="Sat"/>
    <n v="54"/>
    <s v="NO"/>
    <s v="Fall"/>
    <s v="September"/>
    <n v="29"/>
  </r>
  <r>
    <s v="C1E79738"/>
    <x v="0"/>
    <s v="SFO"/>
    <s v="ORD"/>
    <x v="254"/>
    <d v="2024-11-15T00:00:00"/>
    <s v="SO404"/>
    <s v="Economy"/>
    <n v="1050.95"/>
    <n v="0"/>
    <n v="0"/>
    <n v="1050.95"/>
    <s v="Delayed"/>
    <n v="168"/>
    <s v="Ashley Singleton"/>
    <s v="paulmoody@larson.com"/>
    <s v="SOUTHWEST AIRLINES"/>
    <n v="16"/>
    <s v="404"/>
    <s v="SO"/>
    <s v="SFO-ORD"/>
    <n v="120357.50000000001"/>
    <n v="545.00447154471544"/>
    <n v="105.08"/>
    <n v="1050.95"/>
    <n v="0.16800000000000001"/>
    <n v="2024"/>
    <s v="Sun"/>
    <n v="54"/>
    <s v="NO"/>
    <s v="Fall"/>
    <s v="September"/>
    <n v="29"/>
  </r>
  <r>
    <s v="C29A6A3F"/>
    <x v="4"/>
    <s v="SFO"/>
    <s v="JFK"/>
    <x v="255"/>
    <d v="2024-11-16T00:00:00"/>
    <s v="DE930"/>
    <s v="Economy"/>
    <n v="1049.29"/>
    <n v="10"/>
    <n v="104.93"/>
    <n v="944.36"/>
    <s v="Delayed"/>
    <n v="164"/>
    <s v="Mercedes Chase"/>
    <s v="mpatrick@ramirez.org"/>
    <s v="DELTA AIRLINES"/>
    <n v="14"/>
    <s v="930"/>
    <s v="DE"/>
    <s v="SFO-JFK"/>
    <n v="119306.55000000002"/>
    <n v="542.93938775510219"/>
    <n v="105.08"/>
    <n v="1049.29"/>
    <n v="0.16600000000000001"/>
    <n v="2024"/>
    <s v="Mon"/>
    <n v="54"/>
    <s v="NO"/>
    <s v="Fall"/>
    <s v="September"/>
    <n v="29"/>
  </r>
  <r>
    <s v="79A0FBBB"/>
    <x v="0"/>
    <s v="LAX"/>
    <s v="DEN"/>
    <x v="256"/>
    <d v="2024-11-17T00:00:00"/>
    <s v="SO487"/>
    <s v="Business"/>
    <n v="1034.98"/>
    <n v="20"/>
    <n v="207"/>
    <n v="827.98"/>
    <s v="Cancelled"/>
    <n v="0"/>
    <s v="Nicholas Williams"/>
    <s v="matthewjackson@gmail.com"/>
    <s v="SOUTHWEST AIRLINES"/>
    <n v="17"/>
    <s v="487"/>
    <s v="SO"/>
    <s v="LAX-DEN"/>
    <n v="118362.19000000002"/>
    <n v="540.86418032786901"/>
    <n v="105.08"/>
    <n v="1034.98"/>
    <n v="0.152"/>
    <n v="2024"/>
    <s v="Tue"/>
    <n v="54"/>
    <s v="NO"/>
    <s v="Fall"/>
    <s v="September"/>
    <n v="29"/>
  </r>
  <r>
    <s v="5EEC7998"/>
    <x v="2"/>
    <s v="ORD"/>
    <s v="DFW"/>
    <x v="257"/>
    <d v="2024-11-18T00:00:00"/>
    <s v="FR489"/>
    <s v="Economy"/>
    <n v="1034.93"/>
    <n v="15"/>
    <n v="155.24"/>
    <n v="879.69"/>
    <s v="On Time"/>
    <n v="0"/>
    <s v="Emily Fox"/>
    <s v="kimberly01@yahoo.com"/>
    <s v="FRONTIER AIRLINES"/>
    <n v="9"/>
    <s v="489"/>
    <s v="FR"/>
    <s v="ORD-DFW"/>
    <n v="117534.21000000002"/>
    <n v="538.83078189300409"/>
    <n v="105.08"/>
    <n v="1034.93"/>
    <n v="0.17199999999999999"/>
    <n v="2024"/>
    <s v="Wed"/>
    <n v="54"/>
    <s v="NO"/>
    <s v="Fall"/>
    <s v="September"/>
    <n v="29"/>
  </r>
  <r>
    <s v="7F18A534"/>
    <x v="2"/>
    <s v="LAX"/>
    <s v="MIA"/>
    <x v="258"/>
    <d v="2024-11-19T00:00:00"/>
    <s v="FR367"/>
    <s v="Economy"/>
    <n v="1029.21"/>
    <n v="0"/>
    <n v="0"/>
    <n v="1029.21"/>
    <s v="Delayed"/>
    <n v="77"/>
    <s v="Scott Marshall"/>
    <s v="wilsonjoyce@murphy-bowen.com"/>
    <s v="FRONTIER AIRLINES"/>
    <n v="14"/>
    <s v="367"/>
    <s v="FR"/>
    <s v="LAX-MIA"/>
    <n v="116654.52000000003"/>
    <n v="536.78078512396689"/>
    <n v="105.08"/>
    <n v="1029.21"/>
    <n v="0.16400000000000001"/>
    <n v="2024"/>
    <s v="Thu"/>
    <n v="54"/>
    <s v="NO"/>
    <s v="Fall"/>
    <s v="September"/>
    <n v="29"/>
  </r>
  <r>
    <s v="1C5B99DC"/>
    <x v="1"/>
    <s v="MIA"/>
    <s v="ORD"/>
    <x v="259"/>
    <d v="2024-11-20T00:00:00"/>
    <s v="AL202"/>
    <s v="Premium Economy"/>
    <n v="1016.78"/>
    <n v="10"/>
    <n v="101.68"/>
    <n v="915.1"/>
    <s v="On Time"/>
    <n v="0"/>
    <s v="Victoria Floyd"/>
    <s v="chapmanelizabeth@smith.com"/>
    <s v="ALASKA AIRLINES"/>
    <n v="14"/>
    <s v="202"/>
    <s v="AL"/>
    <s v="MIA-ORD"/>
    <n v="115625.31000000003"/>
    <n v="534.73751037344391"/>
    <n v="105.08"/>
    <n v="1016.78"/>
    <n v="0.17"/>
    <n v="2024"/>
    <s v="Fri"/>
    <n v="54"/>
    <s v="NO"/>
    <s v="Fall"/>
    <s v="September"/>
    <n v="29"/>
  </r>
  <r>
    <s v="6805AF5B"/>
    <x v="3"/>
    <s v="SEA"/>
    <s v="DEN"/>
    <x v="260"/>
    <d v="2024-11-21T00:00:00"/>
    <s v="SP277"/>
    <s v="Economy"/>
    <n v="1009.57"/>
    <n v="15"/>
    <n v="151.44"/>
    <n v="858.13"/>
    <s v="Delayed"/>
    <n v="13"/>
    <s v="John Crawford"/>
    <s v="elizabethgreer@rogers.com"/>
    <s v="SPIRIT AIRLINES"/>
    <n v="13"/>
    <s v="277"/>
    <s v="SP"/>
    <s v="SEA-DEN"/>
    <n v="114710.21000000004"/>
    <n v="532.72899999999993"/>
    <n v="105.08"/>
    <n v="1009.57"/>
    <n v="0.16200000000000001"/>
    <n v="2024"/>
    <s v="Sat"/>
    <n v="54"/>
    <s v="NO"/>
    <s v="Fall"/>
    <s v="September"/>
    <n v="29"/>
  </r>
  <r>
    <s v="8FAE6540"/>
    <x v="0"/>
    <s v="ORD"/>
    <s v="DFW"/>
    <x v="261"/>
    <d v="2024-11-22T00:00:00"/>
    <s v="SO566"/>
    <s v="Premium Economy"/>
    <n v="993.7"/>
    <n v="10"/>
    <n v="99.37"/>
    <n v="894.33"/>
    <s v="Cancelled"/>
    <n v="0"/>
    <s v="Terrence Clark"/>
    <s v="ooneill@cook-hammond.com"/>
    <s v="SOUTHWEST AIRLINES"/>
    <n v="14"/>
    <s v="566"/>
    <s v="SO"/>
    <s v="ORD-DFW"/>
    <n v="113852.08000000003"/>
    <n v="530.73384937238484"/>
    <n v="105.08"/>
    <n v="993.7"/>
    <n v="0.15"/>
    <n v="2024"/>
    <s v="Sun"/>
    <n v="54"/>
    <s v="NO"/>
    <s v="Fall"/>
    <s v="September"/>
    <n v="29"/>
  </r>
  <r>
    <s v="D76E4319"/>
    <x v="2"/>
    <s v="BOS"/>
    <s v="JFK"/>
    <x v="262"/>
    <d v="2024-11-23T00:00:00"/>
    <s v="FR894"/>
    <s v="Premium Economy"/>
    <n v="991.63"/>
    <n v="15"/>
    <n v="148.74"/>
    <n v="842.89"/>
    <s v="Delayed"/>
    <n v="35"/>
    <s v="Jennifer Gonzalez"/>
    <s v="bakerlauren@gmail.com"/>
    <s v="FRONTIER AIRLINES"/>
    <n v="17"/>
    <s v="894"/>
    <s v="FR"/>
    <s v="BOS-JFK"/>
    <n v="112957.75000000003"/>
    <n v="528.78861344537802"/>
    <n v="105.08"/>
    <n v="991.63"/>
    <n v="0.16"/>
    <n v="2024"/>
    <s v="Mon"/>
    <n v="54"/>
    <s v="NO"/>
    <s v="Fall"/>
    <s v="September"/>
    <n v="29"/>
  </r>
  <r>
    <s v="89D61F09"/>
    <x v="3"/>
    <s v="BOS"/>
    <s v="LAX"/>
    <x v="263"/>
    <d v="2024-11-24T00:00:00"/>
    <s v="SP380"/>
    <s v="Business"/>
    <n v="989.3"/>
    <n v="5"/>
    <n v="49.47"/>
    <n v="939.83"/>
    <s v="On Time"/>
    <n v="0"/>
    <s v="Candace Stuart"/>
    <s v="alexagomez@bell-turner.net"/>
    <s v="SPIRIT AIRLINES"/>
    <n v="14"/>
    <s v="380"/>
    <s v="SP"/>
    <s v="BOS-LAX"/>
    <n v="112114.86000000003"/>
    <n v="526.83569620253161"/>
    <n v="105.08"/>
    <n v="989.3"/>
    <n v="0.16800000000000001"/>
    <n v="2024"/>
    <s v="Tue"/>
    <n v="54"/>
    <s v="NO"/>
    <s v="Fall"/>
    <s v="October"/>
    <n v="29"/>
  </r>
  <r>
    <s v="CEF2CB68"/>
    <x v="6"/>
    <s v="ORD"/>
    <s v="BOS"/>
    <x v="264"/>
    <d v="2024-11-25T00:00:00"/>
    <s v="JE254"/>
    <s v="Business"/>
    <n v="984.4"/>
    <n v="20"/>
    <n v="196.88"/>
    <n v="787.52"/>
    <s v="Delayed"/>
    <n v="92"/>
    <s v="Mark Green"/>
    <s v="dfernandez@gmail.com"/>
    <s v="JETBLUE AIRWAYS"/>
    <n v="10"/>
    <s v="254"/>
    <s v="JE"/>
    <s v="ORD-BOS"/>
    <n v="111175.03000000003"/>
    <n v="524.87610169491518"/>
    <n v="105.08"/>
    <n v="984.4"/>
    <n v="0.158"/>
    <n v="2024"/>
    <s v="Wed"/>
    <n v="54"/>
    <s v="NO"/>
    <s v="Fall"/>
    <s v="October"/>
    <n v="29"/>
  </r>
  <r>
    <s v="9100DF01"/>
    <x v="1"/>
    <s v="DEN"/>
    <s v="MIA"/>
    <x v="265"/>
    <d v="2024-11-26T00:00:00"/>
    <s v="AL428"/>
    <s v="Business"/>
    <n v="980.99"/>
    <n v="15"/>
    <n v="147.15"/>
    <n v="833.84"/>
    <s v="Cancelled"/>
    <n v="0"/>
    <s v="Derrick Lam"/>
    <s v="peggybuck@simpson-livingston.com"/>
    <s v="ALASKA AIRLINES"/>
    <n v="11"/>
    <s v="428"/>
    <s v="AL"/>
    <s v="DEN-MIA"/>
    <n v="110387.51000000002"/>
    <n v="522.92068085106382"/>
    <n v="105.08"/>
    <n v="980.99"/>
    <n v="0.14799999999999999"/>
    <n v="2024"/>
    <s v="Thu"/>
    <n v="54"/>
    <s v="NO"/>
    <s v="Fall"/>
    <s v="October"/>
    <n v="29"/>
  </r>
  <r>
    <s v="E0D1A7ED"/>
    <x v="4"/>
    <s v="ATL"/>
    <s v="LAX"/>
    <x v="266"/>
    <d v="2024-11-27T00:00:00"/>
    <s v="DE490"/>
    <s v="Business"/>
    <n v="971.65"/>
    <n v="15"/>
    <n v="145.75"/>
    <n v="825.9"/>
    <s v="Cancelled"/>
    <n v="0"/>
    <s v="Thomas Martin"/>
    <s v="christopherandrews@waters.com"/>
    <s v="DELTA AIRLINES"/>
    <n v="13"/>
    <s v="490"/>
    <s v="DE"/>
    <s v="ATL-LAX"/>
    <n v="109553.67000000001"/>
    <n v="520.96311965811969"/>
    <n v="105.08"/>
    <n v="971.65"/>
    <n v="0.14599999999999999"/>
    <n v="2024"/>
    <s v="Fri"/>
    <n v="54"/>
    <s v="NO"/>
    <s v="Fall"/>
    <s v="October"/>
    <n v="29"/>
  </r>
  <r>
    <s v="5A81C5EB"/>
    <x v="6"/>
    <s v="JFK"/>
    <s v="MIA"/>
    <x v="267"/>
    <d v="2024-11-28T00:00:00"/>
    <s v="JE442"/>
    <s v="Premium Economy"/>
    <n v="968.63"/>
    <n v="0"/>
    <n v="0"/>
    <n v="968.63"/>
    <s v="On Time"/>
    <n v="0"/>
    <s v="Cynthia Moore"/>
    <s v="caleb97@hotmail.com"/>
    <s v="JETBLUE AIRWAYS"/>
    <n v="13"/>
    <s v="442"/>
    <s v="JE"/>
    <s v="JFK-MIA"/>
    <n v="108727.77000000002"/>
    <n v="519.02884120171677"/>
    <n v="105.08"/>
    <n v="968.63"/>
    <n v="0.16600000000000001"/>
    <n v="2024"/>
    <s v="Sat"/>
    <n v="54"/>
    <s v="NO"/>
    <s v="Fall"/>
    <s v="October"/>
    <n v="29"/>
  </r>
  <r>
    <s v="257AFC1D"/>
    <x v="4"/>
    <s v="LAX"/>
    <s v="SEA"/>
    <x v="268"/>
    <d v="2024-11-29T00:00:00"/>
    <s v="DE895"/>
    <s v="Premium Economy"/>
    <n v="965.27"/>
    <n v="15"/>
    <n v="144.79"/>
    <n v="820.48"/>
    <s v="Delayed"/>
    <n v="50"/>
    <s v="Stephanie Johnson"/>
    <s v="elizabeth52@sanders.info"/>
    <s v="DELTA AIRLINES"/>
    <n v="17"/>
    <s v="895"/>
    <s v="DE"/>
    <s v="LAX-SEA"/>
    <n v="107759.14"/>
    <n v="517.09090517241384"/>
    <n v="105.08"/>
    <n v="965.27"/>
    <n v="0.156"/>
    <n v="2024"/>
    <s v="Sun"/>
    <n v="54"/>
    <s v="NO"/>
    <s v="Fall"/>
    <s v="October"/>
    <n v="29"/>
  </r>
  <r>
    <s v="11E56CDE"/>
    <x v="5"/>
    <s v="JFK"/>
    <s v="MIA"/>
    <x v="269"/>
    <d v="2024-11-30T00:00:00"/>
    <s v="UN995"/>
    <s v="First Class"/>
    <n v="959.7"/>
    <n v="15"/>
    <n v="143.96"/>
    <n v="815.74"/>
    <s v="On Time"/>
    <n v="0"/>
    <s v="Alexandria Ho"/>
    <s v="matthew45@yahoo.com"/>
    <s v="UNITED AIRLINES"/>
    <n v="13"/>
    <s v="995"/>
    <s v="UN"/>
    <s v="JFK-MIA"/>
    <n v="106938.66"/>
    <n v="515.150735930736"/>
    <n v="105.08"/>
    <n v="959.7"/>
    <n v="0.16400000000000001"/>
    <n v="2024"/>
    <s v="Mon"/>
    <n v="54"/>
    <s v="NO"/>
    <s v="Fall"/>
    <s v="October"/>
    <n v="29"/>
  </r>
  <r>
    <s v="E2C8C2C6"/>
    <x v="6"/>
    <s v="DFW"/>
    <s v="DEN"/>
    <x v="270"/>
    <d v="2024-12-01T00:00:00"/>
    <s v="JE535"/>
    <s v="Business"/>
    <n v="955.65"/>
    <n v="5"/>
    <n v="47.78"/>
    <n v="907.87"/>
    <s v="Delayed"/>
    <n v="48"/>
    <s v="Laura Wolfe"/>
    <s v="alexiswagner@king-rogers.com"/>
    <s v="JETBLUE AIRWAYS"/>
    <n v="11"/>
    <s v="535"/>
    <s v="JE"/>
    <s v="DFW-DEN"/>
    <n v="106122.92"/>
    <n v="513.21791304347835"/>
    <n v="105.08"/>
    <n v="955.65"/>
    <n v="0.154"/>
    <n v="2024"/>
    <s v="Tue"/>
    <n v="54"/>
    <s v="NO"/>
    <s v="Fall"/>
    <s v="October"/>
    <n v="29"/>
  </r>
  <r>
    <s v="FDBF2A0D"/>
    <x v="3"/>
    <s v="ORD"/>
    <s v="BOS"/>
    <x v="271"/>
    <d v="2024-12-02T00:00:00"/>
    <s v="SP885"/>
    <s v="Economy"/>
    <n v="954.95"/>
    <n v="5"/>
    <n v="47.75"/>
    <n v="907.2"/>
    <s v="Cancelled"/>
    <n v="0"/>
    <s v="Lauren Poole"/>
    <s v="phaney@hotmail.com"/>
    <s v="SPIRIT AIRLINES"/>
    <n v="12"/>
    <s v="885"/>
    <s v="SP"/>
    <s v="ORD-BOS"/>
    <n v="105215.04999999999"/>
    <n v="511.28589519650654"/>
    <n v="105.08"/>
    <n v="954.95"/>
    <n v="0.14399999999999999"/>
    <n v="2024"/>
    <s v="Wed"/>
    <n v="54"/>
    <s v="NO"/>
    <s v="Fall"/>
    <s v="October"/>
    <n v="29"/>
  </r>
  <r>
    <s v="FA6EF02E"/>
    <x v="6"/>
    <s v="LAX"/>
    <s v="MIA"/>
    <x v="272"/>
    <d v="2024-12-03T00:00:00"/>
    <s v="JE833"/>
    <s v="Economy"/>
    <n v="950.76"/>
    <n v="0"/>
    <n v="0"/>
    <n v="950.76"/>
    <s v="Cancelled"/>
    <n v="0"/>
    <s v="Cindy Ward"/>
    <s v="thompsonchristopher@terry.net"/>
    <s v="JETBLUE AIRWAYS"/>
    <n v="10"/>
    <s v="833"/>
    <s v="JE"/>
    <s v="LAX-MIA"/>
    <n v="104307.85"/>
    <n v="509.34000000000003"/>
    <n v="105.08"/>
    <n v="950.76"/>
    <n v="0.14199999999999999"/>
    <n v="2024"/>
    <s v="Thu"/>
    <n v="54"/>
    <s v="NO"/>
    <s v="Fall"/>
    <s v="October"/>
    <n v="29"/>
  </r>
  <r>
    <s v="AA402B36"/>
    <x v="5"/>
    <s v="DFW"/>
    <s v="BOS"/>
    <x v="273"/>
    <d v="2024-12-04T00:00:00"/>
    <s v="UN298"/>
    <s v="Economy"/>
    <n v="950.45"/>
    <n v="15"/>
    <n v="142.57"/>
    <n v="807.88"/>
    <s v="Cancelled"/>
    <n v="0"/>
    <s v="Douglas Green"/>
    <s v="joseph40@gmail.com"/>
    <s v="UNITED AIRLINES"/>
    <n v="13"/>
    <s v="298"/>
    <s v="UN"/>
    <s v="DFW-BOS"/>
    <n v="103357.09"/>
    <n v="507.39541850220263"/>
    <n v="105.08"/>
    <n v="950.45"/>
    <n v="0.14000000000000001"/>
    <n v="2024"/>
    <s v="Fri"/>
    <n v="54"/>
    <s v="NO"/>
    <s v="Fall"/>
    <s v="October"/>
    <n v="29"/>
  </r>
  <r>
    <s v="A2086215"/>
    <x v="5"/>
    <s v="ORD"/>
    <s v="SFO"/>
    <x v="274"/>
    <d v="2024-12-05T00:00:00"/>
    <s v="UN123"/>
    <s v="Business"/>
    <n v="949.86"/>
    <n v="5"/>
    <n v="47.49"/>
    <n v="902.37"/>
    <s v="On Time"/>
    <n v="0"/>
    <s v="Diana Galvan"/>
    <s v="ryanhernandez@hotmail.com"/>
    <s v="UNITED AIRLINES"/>
    <n v="12"/>
    <s v="123"/>
    <s v="UN"/>
    <s v="ORD-SFO"/>
    <n v="102549.20999999999"/>
    <n v="505.435"/>
    <n v="105.08"/>
    <n v="949.86"/>
    <n v="0.16200000000000001"/>
    <n v="2024"/>
    <s v="Sat"/>
    <n v="54"/>
    <s v="NO"/>
    <s v="Fall"/>
    <s v="October"/>
    <n v="29"/>
  </r>
  <r>
    <s v="7CBB5FCF"/>
    <x v="7"/>
    <s v="SEA"/>
    <s v="ORD"/>
    <x v="275"/>
    <d v="2024-12-06T00:00:00"/>
    <s v="AM101"/>
    <s v="First Class"/>
    <n v="941.77"/>
    <n v="10"/>
    <n v="94.18"/>
    <n v="847.59"/>
    <s v="Delayed"/>
    <n v="152"/>
    <s v="Misty Ballard"/>
    <s v="owells@underwood.org"/>
    <s v="AMERICAN AIRLINES"/>
    <n v="13"/>
    <s v="101"/>
    <s v="AM"/>
    <s v="SEA-ORD"/>
    <n v="101646.84"/>
    <n v="503.45977777777779"/>
    <n v="105.08"/>
    <n v="941.77"/>
    <n v="0.152"/>
    <n v="2024"/>
    <s v="Sun"/>
    <n v="54"/>
    <s v="NO"/>
    <s v="Fall"/>
    <s v="October"/>
    <n v="29"/>
  </r>
  <r>
    <s v="68D43BE3"/>
    <x v="3"/>
    <s v="SEA"/>
    <s v="DEN"/>
    <x v="276"/>
    <d v="2024-12-07T00:00:00"/>
    <s v="SP397"/>
    <s v="First Class"/>
    <n v="936.74"/>
    <n v="0"/>
    <n v="0"/>
    <n v="936.74"/>
    <s v="On Time"/>
    <n v="0"/>
    <s v="Howard Reilly"/>
    <s v="kellyedward@ramos-wade.com"/>
    <s v="SPIRIT AIRLINES"/>
    <n v="13"/>
    <s v="397"/>
    <s v="SP"/>
    <s v="SEA-DEN"/>
    <n v="100799.25"/>
    <n v="501.50303571428566"/>
    <n v="105.08"/>
    <n v="936.74"/>
    <n v="0.16"/>
    <n v="2024"/>
    <s v="Mon"/>
    <n v="54"/>
    <s v="NO"/>
    <s v="Fall"/>
    <s v="October"/>
    <n v="29"/>
  </r>
  <r>
    <s v="A4244ADF"/>
    <x v="7"/>
    <s v="SEA"/>
    <s v="BOS"/>
    <x v="277"/>
    <d v="2024-12-08T00:00:00"/>
    <s v="AM781"/>
    <s v="Premium Economy"/>
    <n v="932.7"/>
    <n v="20"/>
    <n v="186.54"/>
    <n v="746.16"/>
    <s v="Delayed"/>
    <n v="168"/>
    <s v="Gerald Dennis"/>
    <s v="jamesjohnson@lewis-brooks.biz"/>
    <s v="AMERICAN AIRLINES"/>
    <n v="13"/>
    <s v="781"/>
    <s v="AM"/>
    <s v="SEA-BOS"/>
    <n v="99862.510000000009"/>
    <n v="499.55130044843042"/>
    <n v="105.08"/>
    <n v="932.7"/>
    <n v="0.15"/>
    <n v="2024"/>
    <s v="Tue"/>
    <n v="54"/>
    <s v="NO"/>
    <s v="Fall"/>
    <s v="October"/>
    <n v="29"/>
  </r>
  <r>
    <s v="E63DF2F9"/>
    <x v="1"/>
    <s v="BOS"/>
    <s v="LAX"/>
    <x v="278"/>
    <d v="2024-12-09T00:00:00"/>
    <s v="AL219"/>
    <s v="First Class"/>
    <n v="932.7"/>
    <n v="0"/>
    <n v="0"/>
    <n v="932.7"/>
    <s v="Cancelled"/>
    <n v="0"/>
    <s v="Kathy Hale"/>
    <s v="carrie45@yahoo.com"/>
    <s v="ALASKA AIRLINES"/>
    <n v="10"/>
    <s v="219"/>
    <s v="AL"/>
    <s v="BOS-LAX"/>
    <n v="99116.35"/>
    <n v="497.60018018018013"/>
    <n v="105.08"/>
    <n v="932.7"/>
    <n v="0.13800000000000001"/>
    <n v="2024"/>
    <s v="Wed"/>
    <n v="54"/>
    <s v="NO"/>
    <s v="Fall"/>
    <s v="October"/>
    <n v="29"/>
  </r>
  <r>
    <s v="E2DB806B"/>
    <x v="2"/>
    <s v="ATL"/>
    <s v="LAX"/>
    <x v="279"/>
    <d v="2024-12-10T00:00:00"/>
    <s v="FR362"/>
    <s v="First Class"/>
    <n v="925.73"/>
    <n v="10"/>
    <n v="92.57"/>
    <n v="833.16"/>
    <s v="On Time"/>
    <n v="0"/>
    <s v="Matthew Nguyen"/>
    <s v="andrewsashley@gmail.com"/>
    <s v="FRONTIER AIRLINES"/>
    <n v="14"/>
    <s v="362"/>
    <s v="FR"/>
    <s v="ATL-LAX"/>
    <n v="98183.650000000009"/>
    <n v="495.63140271493211"/>
    <n v="105.08"/>
    <n v="925.73"/>
    <n v="0.158"/>
    <n v="2024"/>
    <s v="Thu"/>
    <n v="54"/>
    <s v="NO"/>
    <s v="Fall"/>
    <s v="October"/>
    <n v="29"/>
  </r>
  <r>
    <s v="2D26A2F3"/>
    <x v="6"/>
    <s v="ORD"/>
    <s v="BOS"/>
    <x v="280"/>
    <d v="2024-12-11T00:00:00"/>
    <s v="JE892"/>
    <s v="First Class"/>
    <n v="924.61"/>
    <n v="15"/>
    <n v="138.69"/>
    <n v="785.92"/>
    <s v="On Time"/>
    <n v="0"/>
    <s v="Vicki Harrington"/>
    <s v="brendasanders@miller-porter.com"/>
    <s v="JETBLUE AIRWAYS"/>
    <n v="16"/>
    <s v="892"/>
    <s v="JE"/>
    <s v="ORD-BOS"/>
    <n v="97350.49"/>
    <n v="493.67640909090909"/>
    <n v="105.08"/>
    <n v="924.61"/>
    <n v="0.156"/>
    <n v="2024"/>
    <s v="Fri"/>
    <n v="54"/>
    <s v="NO"/>
    <s v="Fall"/>
    <s v="October"/>
    <n v="29"/>
  </r>
  <r>
    <s v="B6ED9936"/>
    <x v="2"/>
    <s v="LAX"/>
    <s v="MIA"/>
    <x v="281"/>
    <d v="2024-12-12T00:00:00"/>
    <s v="FR459"/>
    <s v="Business"/>
    <n v="916.48"/>
    <n v="5"/>
    <n v="45.82"/>
    <n v="870.66"/>
    <s v="On Time"/>
    <n v="0"/>
    <s v="Lauren Smith"/>
    <s v="brownkevin@gmail.com"/>
    <s v="FRONTIER AIRLINES"/>
    <n v="12"/>
    <s v="459"/>
    <s v="FR"/>
    <s v="LAX-MIA"/>
    <n v="96564.569999999992"/>
    <n v="491.70867579908679"/>
    <n v="105.08"/>
    <n v="916.48"/>
    <n v="0.154"/>
    <n v="2024"/>
    <s v="Sat"/>
    <n v="54"/>
    <s v="NO"/>
    <s v="Fall"/>
    <s v="October"/>
    <n v="29"/>
  </r>
  <r>
    <s v="9AC40A49"/>
    <x v="7"/>
    <s v="ORD"/>
    <s v="DEN"/>
    <x v="282"/>
    <d v="2024-12-13T00:00:00"/>
    <s v="AM565"/>
    <s v="Economy"/>
    <n v="906.89"/>
    <n v="20"/>
    <n v="181.38"/>
    <n v="725.51"/>
    <s v="On Time"/>
    <n v="0"/>
    <s v="Spencer Silva"/>
    <s v="qpage@chan.org"/>
    <s v="AMERICAN AIRLINES"/>
    <n v="13"/>
    <s v="565"/>
    <s v="AM"/>
    <s v="ORD-DEN"/>
    <n v="95693.909999999974"/>
    <n v="489.76018348623853"/>
    <n v="105.08"/>
    <n v="906.89"/>
    <n v="0.152"/>
    <n v="2024"/>
    <s v="Sun"/>
    <n v="54"/>
    <s v="NO"/>
    <s v="Fall"/>
    <s v="October"/>
    <n v="29"/>
  </r>
  <r>
    <s v="F3DD0E83"/>
    <x v="6"/>
    <s v="MIA"/>
    <s v="ORD"/>
    <x v="283"/>
    <d v="2024-12-14T00:00:00"/>
    <s v="JE669"/>
    <s v="Premium Economy"/>
    <n v="899.97"/>
    <n v="15"/>
    <n v="135"/>
    <n v="764.97"/>
    <s v="Delayed"/>
    <n v="69"/>
    <s v="John York"/>
    <s v="tkennedy@yahoo.com"/>
    <s v="JETBLUE AIRWAYS"/>
    <n v="9"/>
    <s v="669"/>
    <s v="JE"/>
    <s v="MIA-ORD"/>
    <n v="94968.399999999965"/>
    <n v="487.83792626728109"/>
    <n v="105.08"/>
    <n v="899.97"/>
    <n v="0.14799999999999999"/>
    <n v="2024"/>
    <s v="Mon"/>
    <n v="54"/>
    <s v="NO"/>
    <s v="Fall"/>
    <s v="October"/>
    <n v="29"/>
  </r>
  <r>
    <s v="AC01BE04"/>
    <x v="5"/>
    <s v="JFK"/>
    <s v="SEA"/>
    <x v="284"/>
    <d v="2024-12-15T00:00:00"/>
    <s v="UN918"/>
    <s v="First Class"/>
    <n v="898.12"/>
    <n v="10"/>
    <n v="89.81"/>
    <n v="808.31"/>
    <s v="Cancelled"/>
    <n v="0"/>
    <s v="Diana Petty"/>
    <s v="maryryan@hughes.com"/>
    <s v="UNITED AIRLINES"/>
    <n v="11"/>
    <s v="918"/>
    <s v="UN"/>
    <s v="JFK-SEA"/>
    <n v="94203.429999999964"/>
    <n v="485.92990740740743"/>
    <n v="105.08"/>
    <n v="898.12"/>
    <n v="0.13600000000000001"/>
    <n v="2024"/>
    <s v="Tue"/>
    <n v="54"/>
    <s v="NO"/>
    <s v="Fall"/>
    <s v="October"/>
    <n v="29"/>
  </r>
  <r>
    <s v="84D514F9"/>
    <x v="5"/>
    <s v="JFK"/>
    <s v="DFW"/>
    <x v="285"/>
    <d v="2024-12-16T00:00:00"/>
    <s v="UN856"/>
    <s v="Economy"/>
    <n v="896.81"/>
    <n v="20"/>
    <n v="179.36"/>
    <n v="717.45"/>
    <s v="Cancelled"/>
    <n v="0"/>
    <s v="Michael Jenkins"/>
    <s v="ambermendoza@santiago.com"/>
    <s v="UNITED AIRLINES"/>
    <n v="15"/>
    <s v="856"/>
    <s v="UN"/>
    <s v="JFK-DFW"/>
    <n v="93395.119999999952"/>
    <n v="484.01274418604646"/>
    <n v="105.08"/>
    <n v="896.81"/>
    <n v="0.13400000000000001"/>
    <n v="2024"/>
    <s v="Wed"/>
    <n v="54"/>
    <s v="NO"/>
    <s v="Fall"/>
    <s v="October"/>
    <n v="29"/>
  </r>
  <r>
    <s v="A76368D8"/>
    <x v="2"/>
    <s v="SFO"/>
    <s v="LAX"/>
    <x v="286"/>
    <d v="2024-12-17T00:00:00"/>
    <s v="FR980"/>
    <s v="Economy"/>
    <n v="896.28"/>
    <n v="5"/>
    <n v="44.81"/>
    <n v="851.47"/>
    <s v="On Time"/>
    <n v="0"/>
    <s v="Yvette Lawrence"/>
    <s v="kathymorse@mccoy-fritz.info"/>
    <s v="FRONTIER AIRLINES"/>
    <n v="15"/>
    <s v="980"/>
    <s v="FR"/>
    <s v="SFO-LAX"/>
    <n v="92677.669999999955"/>
    <n v="482.08378504672902"/>
    <n v="105.08"/>
    <n v="896.28"/>
    <n v="0.15"/>
    <n v="2024"/>
    <s v="Thu"/>
    <n v="54"/>
    <s v="NO"/>
    <s v="Fall"/>
    <s v="October"/>
    <n v="29"/>
  </r>
  <r>
    <s v="72EB7B55"/>
    <x v="4"/>
    <s v="LAX"/>
    <s v="BOS"/>
    <x v="287"/>
    <d v="2024-12-18T00:00:00"/>
    <s v="DE646"/>
    <s v="First Class"/>
    <n v="892.19"/>
    <n v="20"/>
    <n v="178.44"/>
    <n v="713.75"/>
    <s v="Delayed"/>
    <n v="111"/>
    <s v="Trevor Boyd"/>
    <s v="aking@ortiz.org"/>
    <s v="DELTA AIRLINES"/>
    <n v="11"/>
    <s v="646"/>
    <s v="DE"/>
    <s v="LAX-BOS"/>
    <n v="91826.199999999953"/>
    <n v="480.13920187793434"/>
    <n v="105.08"/>
    <n v="892.19"/>
    <n v="0.14599999999999999"/>
    <n v="2024"/>
    <s v="Fri"/>
    <n v="54"/>
    <s v="NO"/>
    <s v="Fall"/>
    <s v="October"/>
    <n v="29"/>
  </r>
  <r>
    <s v="94E1BEA1"/>
    <x v="6"/>
    <s v="LAX"/>
    <s v="ATL"/>
    <x v="288"/>
    <d v="2024-12-19T00:00:00"/>
    <s v="JE515"/>
    <s v="Premium Economy"/>
    <n v="887.09"/>
    <n v="5"/>
    <n v="44.35"/>
    <n v="842.74"/>
    <s v="Cancelled"/>
    <n v="0"/>
    <s v="Tony Fields"/>
    <s v="browningveronica@walker.com"/>
    <s v="JETBLUE AIRWAYS"/>
    <n v="11"/>
    <s v="515"/>
    <s v="JE"/>
    <s v="LAX-ATL"/>
    <n v="91112.449999999953"/>
    <n v="478.19556603773589"/>
    <n v="105.08"/>
    <n v="887.09"/>
    <n v="0.13200000000000001"/>
    <n v="2024"/>
    <s v="Sat"/>
    <n v="54"/>
    <s v="NO"/>
    <s v="Fall"/>
    <s v="October"/>
    <n v="29"/>
  </r>
  <r>
    <s v="B593BCF7"/>
    <x v="1"/>
    <s v="BOS"/>
    <s v="LAX"/>
    <x v="289"/>
    <d v="2024-12-20T00:00:00"/>
    <s v="AL882"/>
    <s v="First Class"/>
    <n v="884.28"/>
    <n v="10"/>
    <n v="88.43"/>
    <n v="795.85"/>
    <s v="Delayed"/>
    <n v="83"/>
    <s v="Tiffany Butler"/>
    <s v="qreilly@gmail.com"/>
    <s v="ALASKA AIRLINES"/>
    <n v="14"/>
    <s v="882"/>
    <s v="AL"/>
    <s v="BOS-LAX"/>
    <n v="90269.709999999963"/>
    <n v="476.25767772511853"/>
    <n v="105.08"/>
    <n v="884.28"/>
    <n v="0.14399999999999999"/>
    <n v="2024"/>
    <s v="Sun"/>
    <n v="54"/>
    <s v="NO"/>
    <s v="Fall"/>
    <s v="October"/>
    <n v="29"/>
  </r>
  <r>
    <s v="CF5BC8D9"/>
    <x v="1"/>
    <s v="MIA"/>
    <s v="JFK"/>
    <x v="290"/>
    <d v="2024-12-21T00:00:00"/>
    <s v="AL860"/>
    <s v="First Class"/>
    <n v="884.12"/>
    <n v="20"/>
    <n v="176.82"/>
    <n v="707.3"/>
    <s v="Delayed"/>
    <n v="18"/>
    <s v="Lisa Wallace"/>
    <s v="alicehouston@watkins.net"/>
    <s v="ALASKA AIRLINES"/>
    <n v="12"/>
    <s v="860"/>
    <s v="AL"/>
    <s v="MIA-JFK"/>
    <n v="89473.859999999942"/>
    <n v="474.31471428571433"/>
    <n v="105.08"/>
    <n v="884.12"/>
    <n v="0.14199999999999999"/>
    <n v="2024"/>
    <s v="Mon"/>
    <n v="54"/>
    <s v="NO"/>
    <s v="Fall"/>
    <s v="October"/>
    <n v="29"/>
  </r>
  <r>
    <s v="844F42E9"/>
    <x v="2"/>
    <s v="ATL"/>
    <s v="DEN"/>
    <x v="291"/>
    <d v="2024-12-22T00:00:00"/>
    <s v="FR427"/>
    <s v="Premium Economy"/>
    <n v="881.29"/>
    <n v="5"/>
    <n v="44.06"/>
    <n v="837.23"/>
    <s v="Delayed"/>
    <n v="152"/>
    <s v="John Smith"/>
    <s v="ymckinney@gonzales.com"/>
    <s v="FRONTIER AIRLINES"/>
    <n v="10"/>
    <s v="427"/>
    <s v="FR"/>
    <s v="ATL-DEN"/>
    <n v="88766.559999999969"/>
    <n v="472.35392344497609"/>
    <n v="105.08"/>
    <n v="881.29"/>
    <n v="0.14000000000000001"/>
    <n v="2024"/>
    <s v="Tue"/>
    <n v="54"/>
    <s v="NO"/>
    <s v="Fall"/>
    <s v="October"/>
    <n v="29"/>
  </r>
  <r>
    <s v="656BAD5E"/>
    <x v="4"/>
    <s v="SFO"/>
    <s v="DFW"/>
    <x v="292"/>
    <d v="2024-12-23T00:00:00"/>
    <s v="DE331"/>
    <s v="Business"/>
    <n v="870.46"/>
    <n v="5"/>
    <n v="43.52"/>
    <n v="826.94"/>
    <s v="Cancelled"/>
    <n v="0"/>
    <s v="Jeffrey Ramirez"/>
    <s v="bethanyhawkins@hotmail.com"/>
    <s v="DELTA AIRLINES"/>
    <n v="15"/>
    <s v="331"/>
    <s v="DE"/>
    <s v="SFO-DFW"/>
    <n v="87929.329999999958"/>
    <n v="470.38788461538456"/>
    <n v="105.08"/>
    <n v="870.46"/>
    <n v="0.13"/>
    <n v="2024"/>
    <s v="Wed"/>
    <n v="54"/>
    <s v="NO"/>
    <s v="Fall"/>
    <s v="October"/>
    <n v="29"/>
  </r>
  <r>
    <s v="8E632736"/>
    <x v="4"/>
    <s v="JFK"/>
    <s v="ORD"/>
    <x v="293"/>
    <d v="2024-12-24T00:00:00"/>
    <s v="DE938"/>
    <s v="Economy"/>
    <n v="860.53"/>
    <n v="15"/>
    <n v="129.08000000000001"/>
    <n v="731.45"/>
    <s v="Delayed"/>
    <n v="47"/>
    <s v="Laura Chase"/>
    <s v="ricardo60@stevens.info"/>
    <s v="DELTA AIRLINES"/>
    <n v="11"/>
    <s v="938"/>
    <s v="DE"/>
    <s v="JFK-ORD"/>
    <n v="87102.38999999997"/>
    <n v="468.45516908212556"/>
    <n v="105.08"/>
    <n v="860.53"/>
    <n v="0.13800000000000001"/>
    <n v="2024"/>
    <s v="Thu"/>
    <n v="54"/>
    <s v="NO"/>
    <s v="Fall"/>
    <s v="October"/>
    <n v="29"/>
  </r>
  <r>
    <s v="27BFB200"/>
    <x v="0"/>
    <s v="DFW"/>
    <s v="MIA"/>
    <x v="294"/>
    <d v="2024-12-25T00:00:00"/>
    <s v="SO774"/>
    <s v="Economy"/>
    <n v="857.68"/>
    <n v="0"/>
    <n v="0"/>
    <n v="857.68"/>
    <s v="On Time"/>
    <n v="0"/>
    <s v="David Butler"/>
    <s v="wsmith@morse-young.org"/>
    <s v="SOUTHWEST AIRLINES"/>
    <n v="12"/>
    <s v="774"/>
    <s v="SO"/>
    <s v="DFW-MIA"/>
    <n v="86370.939999999959"/>
    <n v="466.55189320388337"/>
    <n v="105.08"/>
    <n v="857.68"/>
    <n v="0.14799999999999999"/>
    <n v="2024"/>
    <s v="Fri"/>
    <n v="54"/>
    <s v="NO"/>
    <s v="Fall"/>
    <s v="November"/>
    <n v="29"/>
  </r>
  <r>
    <s v="1903FAB3"/>
    <x v="3"/>
    <s v="DFW"/>
    <s v="SEA"/>
    <x v="295"/>
    <d v="2024-12-26T00:00:00"/>
    <s v="SP802"/>
    <s v="First Class"/>
    <n v="844.5"/>
    <n v="0"/>
    <n v="0"/>
    <n v="844.5"/>
    <s v="On Time"/>
    <n v="0"/>
    <s v="Benjamin Fernandez"/>
    <s v="zgriffin@gmail.com"/>
    <s v="SPIRIT AIRLINES"/>
    <n v="18"/>
    <s v="802"/>
    <s v="SP"/>
    <s v="DFW-SEA"/>
    <n v="85513.259999999966"/>
    <n v="464.64395121951208"/>
    <n v="105.08"/>
    <n v="844.5"/>
    <n v="0.14599999999999999"/>
    <n v="2024"/>
    <s v="Sat"/>
    <n v="54"/>
    <s v="NO"/>
    <s v="Fall"/>
    <s v="November"/>
    <n v="29"/>
  </r>
  <r>
    <s v="3C12549D"/>
    <x v="6"/>
    <s v="JFK"/>
    <s v="SEA"/>
    <x v="296"/>
    <d v="2024-12-27T00:00:00"/>
    <s v="JE922"/>
    <s v="Premium Economy"/>
    <n v="839.44"/>
    <n v="20"/>
    <n v="167.89"/>
    <n v="671.55"/>
    <s v="Cancelled"/>
    <n v="0"/>
    <s v="Alan Carpenter"/>
    <s v="wpeterson@berry-martinez.com"/>
    <s v="JETBLUE AIRWAYS"/>
    <n v="14"/>
    <s v="922"/>
    <s v="JE"/>
    <s v="JFK-SEA"/>
    <n v="84668.75999999998"/>
    <n v="462.78191176470574"/>
    <n v="105.08"/>
    <n v="839.44"/>
    <n v="0.128"/>
    <n v="2024"/>
    <s v="Sun"/>
    <n v="54"/>
    <s v="NO"/>
    <s v="Fall"/>
    <s v="November"/>
    <n v="29"/>
  </r>
  <r>
    <s v="1E23C1F3"/>
    <x v="0"/>
    <s v="MIA"/>
    <s v="DEN"/>
    <x v="297"/>
    <d v="2024-12-28T00:00:00"/>
    <s v="SO885"/>
    <s v="Business"/>
    <n v="838.81"/>
    <n v="0"/>
    <n v="0"/>
    <n v="838.81"/>
    <s v="Cancelled"/>
    <n v="0"/>
    <s v="Amanda Shepard"/>
    <s v="mary35@yahoo.com"/>
    <s v="SOUTHWEST AIRLINES"/>
    <n v="14"/>
    <s v="885"/>
    <s v="SO"/>
    <s v="MIA-DEN"/>
    <n v="83997.209999999977"/>
    <n v="460.92645320197033"/>
    <n v="105.08"/>
    <n v="838.81"/>
    <n v="0.126"/>
    <n v="2024"/>
    <s v="Mon"/>
    <n v="54"/>
    <s v="NO"/>
    <s v="Fall"/>
    <s v="November"/>
    <n v="29"/>
  </r>
  <r>
    <s v="C703ED21"/>
    <x v="4"/>
    <s v="ATL"/>
    <s v="SFO"/>
    <x v="298"/>
    <d v="2024-12-29T00:00:00"/>
    <s v="DE180"/>
    <s v="Business"/>
    <n v="838.69"/>
    <n v="20"/>
    <n v="167.74"/>
    <n v="670.95"/>
    <s v="Cancelled"/>
    <n v="0"/>
    <s v="Robert Jones"/>
    <s v="fischerjaime@gmail.com"/>
    <s v="DELTA AIRLINES"/>
    <n v="12"/>
    <s v="180"/>
    <s v="DE"/>
    <s v="ATL-SFO"/>
    <n v="83158.39999999998"/>
    <n v="459.05574257425724"/>
    <n v="105.08"/>
    <n v="838.69"/>
    <n v="0.124"/>
    <n v="2024"/>
    <s v="Tue"/>
    <n v="54"/>
    <s v="NO"/>
    <s v="Fall"/>
    <s v="November"/>
    <n v="29"/>
  </r>
  <r>
    <s v="E30A01FA"/>
    <x v="0"/>
    <s v="SFO"/>
    <s v="MIA"/>
    <x v="299"/>
    <d v="2024-12-30T00:00:00"/>
    <s v="SO885"/>
    <s v="Economy"/>
    <n v="838.45"/>
    <n v="5"/>
    <n v="41.92"/>
    <n v="796.53"/>
    <s v="Cancelled"/>
    <n v="0"/>
    <s v="Christopher Bates"/>
    <s v="cory68@blackburn.com"/>
    <s v="SOUTHWEST AIRLINES"/>
    <n v="17"/>
    <s v="885"/>
    <s v="SO"/>
    <s v="SFO-MIA"/>
    <n v="82487.449999999968"/>
    <n v="457.167014925373"/>
    <n v="105.08"/>
    <n v="838.45"/>
    <n v="0.122"/>
    <n v="2024"/>
    <s v="Wed"/>
    <n v="54"/>
    <s v="NO"/>
    <s v="Fall"/>
    <s v="November"/>
    <n v="29"/>
  </r>
  <r>
    <s v="0BF7AA32"/>
    <x v="7"/>
    <s v="LAX"/>
    <s v="SEA"/>
    <x v="300"/>
    <d v="2024-12-31T00:00:00"/>
    <s v="AM881"/>
    <s v="Premium Economy"/>
    <n v="837.24"/>
    <n v="0"/>
    <n v="0"/>
    <n v="837.24"/>
    <s v="Cancelled"/>
    <n v="0"/>
    <s v="Jessica Taylor"/>
    <s v="daleharvey@charles-collins.com"/>
    <s v="AMERICAN AIRLINES"/>
    <n v="14"/>
    <s v="881"/>
    <s v="AM"/>
    <s v="LAX-SEA"/>
    <n v="81690.919999999984"/>
    <n v="455.26059999999978"/>
    <n v="105.08"/>
    <n v="837.24"/>
    <n v="0.12"/>
    <n v="2024"/>
    <s v="Thu"/>
    <n v="54"/>
    <s v="NO"/>
    <s v="Fall"/>
    <s v="November"/>
    <n v="29"/>
  </r>
  <r>
    <s v="389C8FFC"/>
    <x v="1"/>
    <s v="SEA"/>
    <s v="JFK"/>
    <x v="301"/>
    <d v="2025-01-01T00:00:00"/>
    <s v="AL373"/>
    <s v="First Class"/>
    <n v="831.96"/>
    <n v="10"/>
    <n v="83.2"/>
    <n v="748.76"/>
    <s v="Delayed"/>
    <n v="22"/>
    <s v="Janet Turner"/>
    <s v="blevinsmichael@gmail.com"/>
    <s v="ALASKA AIRLINES"/>
    <n v="12"/>
    <s v="373"/>
    <s v="AL"/>
    <s v="SEA-JFK"/>
    <n v="80853.679999999993"/>
    <n v="453.34110552763798"/>
    <n v="105.08"/>
    <n v="831.96"/>
    <n v="0.13600000000000001"/>
    <n v="2024"/>
    <s v="Fri"/>
    <n v="54"/>
    <s v="NO"/>
    <s v="Fall"/>
    <s v="November"/>
    <n v="29"/>
  </r>
  <r>
    <s v="FAF05852"/>
    <x v="6"/>
    <s v="JFK"/>
    <s v="MIA"/>
    <x v="302"/>
    <d v="2025-01-02T00:00:00"/>
    <s v="JE999"/>
    <s v="Economy"/>
    <n v="821.45"/>
    <n v="5"/>
    <n v="41.07"/>
    <n v="780.38"/>
    <s v="Cancelled"/>
    <n v="0"/>
    <s v="Brandon Flores"/>
    <s v="freemanbrittany@yahoo.com"/>
    <s v="JETBLUE AIRWAYS"/>
    <n v="14"/>
    <s v="999"/>
    <s v="JE"/>
    <s v="JFK-MIA"/>
    <n v="80104.92"/>
    <n v="451.42888888888865"/>
    <n v="105.08"/>
    <n v="821.45"/>
    <n v="0.11799999999999999"/>
    <n v="2024"/>
    <s v="Sat"/>
    <n v="54"/>
    <s v="NO"/>
    <s v="Fall"/>
    <s v="November"/>
    <n v="29"/>
  </r>
  <r>
    <s v="27F65878"/>
    <x v="6"/>
    <s v="SFO"/>
    <s v="LAX"/>
    <x v="303"/>
    <d v="2025-01-03T00:00:00"/>
    <s v="JE856"/>
    <s v="Business"/>
    <n v="802.32"/>
    <n v="5"/>
    <n v="40.119999999999997"/>
    <n v="762.2"/>
    <s v="On Time"/>
    <n v="0"/>
    <s v="Michelle Key"/>
    <s v="gregoryburke@yahoo.com"/>
    <s v="JETBLUE AIRWAYS"/>
    <n v="12"/>
    <s v="856"/>
    <s v="JE"/>
    <s v="SFO-LAX"/>
    <n v="79324.539999999994"/>
    <n v="449.55060913705563"/>
    <n v="105.08"/>
    <n v="802.32"/>
    <n v="0.14399999999999999"/>
    <n v="2024"/>
    <s v="Sun"/>
    <n v="54"/>
    <s v="NO"/>
    <s v="Fall"/>
    <s v="November"/>
    <n v="29"/>
  </r>
  <r>
    <s v="1510007F"/>
    <x v="1"/>
    <s v="DEN"/>
    <s v="JFK"/>
    <x v="304"/>
    <d v="2025-01-04T00:00:00"/>
    <s v="AL149"/>
    <s v="Economy"/>
    <n v="800.45"/>
    <n v="5"/>
    <n v="40.020000000000003"/>
    <n v="760.43"/>
    <s v="Delayed"/>
    <n v="109"/>
    <s v="Patricia Harrison"/>
    <s v="qhayes@yahoo.com"/>
    <s v="ALASKA AIRLINES"/>
    <n v="17"/>
    <s v="149"/>
    <s v="AL"/>
    <s v="DEN-JFK"/>
    <n v="78562.34"/>
    <n v="447.75076530612222"/>
    <n v="105.08"/>
    <n v="800.45"/>
    <n v="0.13400000000000001"/>
    <n v="2024"/>
    <s v="Mon"/>
    <n v="54"/>
    <s v="NO"/>
    <s v="Fall"/>
    <s v="November"/>
    <n v="29"/>
  </r>
  <r>
    <s v="893E38FC"/>
    <x v="2"/>
    <s v="DEN"/>
    <s v="SFO"/>
    <x v="305"/>
    <d v="2025-01-05T00:00:00"/>
    <s v="FR446"/>
    <s v="Premium Economy"/>
    <n v="799.66"/>
    <n v="0"/>
    <n v="0"/>
    <n v="799.66"/>
    <s v="Delayed"/>
    <n v="166"/>
    <s v="Phyllis Rivera"/>
    <s v="fwagner@hotmail.com"/>
    <s v="FRONTIER AIRLINES"/>
    <n v="14"/>
    <s v="446"/>
    <s v="FR"/>
    <s v="DEN-SFO"/>
    <n v="77801.909999999974"/>
    <n v="445.94205128205107"/>
    <n v="105.08"/>
    <n v="799.66"/>
    <n v="0.13200000000000001"/>
    <n v="2024"/>
    <s v="Tue"/>
    <n v="54"/>
    <s v="NO"/>
    <s v="Fall"/>
    <s v="November"/>
    <n v="29"/>
  </r>
  <r>
    <s v="69CC6C09"/>
    <x v="7"/>
    <s v="DFW"/>
    <s v="ATL"/>
    <x v="306"/>
    <d v="2025-01-06T00:00:00"/>
    <s v="AM235"/>
    <s v="Economy"/>
    <n v="799.57"/>
    <n v="20"/>
    <n v="159.91"/>
    <n v="639.66"/>
    <s v="Cancelled"/>
    <n v="0"/>
    <s v="Stacey Bailey"/>
    <s v="vangdiana@mcpherson-calhoun.net"/>
    <s v="AMERICAN AIRLINES"/>
    <n v="13"/>
    <s v="235"/>
    <s v="AM"/>
    <s v="DFW-ATL"/>
    <n v="77002.249999999985"/>
    <n v="444.11876288659778"/>
    <n v="105.08"/>
    <n v="799.57"/>
    <n v="0.11600000000000001"/>
    <n v="2024"/>
    <s v="Wed"/>
    <n v="54"/>
    <s v="NO"/>
    <s v="Fall"/>
    <s v="November"/>
    <n v="29"/>
  </r>
  <r>
    <s v="8F6B0B79"/>
    <x v="0"/>
    <s v="SEA"/>
    <s v="MIA"/>
    <x v="307"/>
    <d v="2025-01-07T00:00:00"/>
    <s v="SO195"/>
    <s v="Business"/>
    <n v="797.63"/>
    <n v="10"/>
    <n v="79.760000000000005"/>
    <n v="717.87"/>
    <s v="Cancelled"/>
    <n v="0"/>
    <s v="Marissa Ramirez"/>
    <s v="dhughes@yahoo.com"/>
    <s v="SOUTHWEST AIRLINES"/>
    <n v="15"/>
    <s v="195"/>
    <s v="SO"/>
    <s v="SEA-MIA"/>
    <n v="76362.589999999982"/>
    <n v="442.27704663212421"/>
    <n v="105.08"/>
    <n v="797.63"/>
    <n v="0.114"/>
    <n v="2024"/>
    <s v="Thu"/>
    <n v="54"/>
    <s v="NO"/>
    <s v="Fall"/>
    <s v="November"/>
    <n v="29"/>
  </r>
  <r>
    <s v="DE532801"/>
    <x v="6"/>
    <s v="DEN"/>
    <s v="ATL"/>
    <x v="308"/>
    <d v="2025-01-08T00:00:00"/>
    <s v="JE869"/>
    <s v="Business"/>
    <n v="791.97"/>
    <n v="5"/>
    <n v="39.6"/>
    <n v="752.37"/>
    <s v="Cancelled"/>
    <n v="0"/>
    <s v="Christopher Bell"/>
    <s v="tamara91@howe.com"/>
    <s v="JETBLUE AIRWAYS"/>
    <n v="16"/>
    <s v="869"/>
    <s v="JE"/>
    <s v="DEN-ATL"/>
    <n v="75644.72"/>
    <n v="440.42624999999975"/>
    <n v="105.08"/>
    <n v="791.97"/>
    <n v="0.112"/>
    <n v="2024"/>
    <s v="Fri"/>
    <n v="54"/>
    <s v="NO"/>
    <s v="Fall"/>
    <s v="November"/>
    <n v="29"/>
  </r>
  <r>
    <s v="D0739A37"/>
    <x v="6"/>
    <s v="DEN"/>
    <s v="SFO"/>
    <x v="309"/>
    <d v="2025-01-09T00:00:00"/>
    <s v="JE401"/>
    <s v="Premium Economy"/>
    <n v="788.71"/>
    <n v="0"/>
    <n v="0"/>
    <n v="788.71"/>
    <s v="On Time"/>
    <n v="0"/>
    <s v="Lindsay Tran"/>
    <s v="pbell@gmail.com"/>
    <s v="JETBLUE AIRWAYS"/>
    <n v="12"/>
    <s v="401"/>
    <s v="JE"/>
    <s v="DEN-SFO"/>
    <n v="74892.350000000006"/>
    <n v="438.58570680628247"/>
    <n v="105.08"/>
    <n v="788.71"/>
    <n v="0.14199999999999999"/>
    <n v="2024"/>
    <s v="Sat"/>
    <n v="54"/>
    <s v="NO"/>
    <s v="Fall"/>
    <s v="November"/>
    <n v="29"/>
  </r>
  <r>
    <s v="D52F1A10"/>
    <x v="0"/>
    <s v="MIA"/>
    <s v="DEN"/>
    <x v="310"/>
    <d v="2025-01-10T00:00:00"/>
    <s v="SO926"/>
    <s v="Economy"/>
    <n v="784.93"/>
    <n v="15"/>
    <n v="117.74"/>
    <n v="667.19"/>
    <s v="Delayed"/>
    <n v="130"/>
    <s v="Jason Davis"/>
    <s v="roystephanie@yahoo.com"/>
    <s v="SOUTHWEST AIRLINES"/>
    <n v="11"/>
    <s v="926"/>
    <s v="SO"/>
    <s v="MIA-DEN"/>
    <n v="74103.64"/>
    <n v="436.74294736842074"/>
    <n v="105.08"/>
    <n v="784.93"/>
    <n v="0.13"/>
    <n v="2024"/>
    <s v="Sun"/>
    <n v="54"/>
    <s v="NO"/>
    <s v="Fall"/>
    <s v="November"/>
    <n v="29"/>
  </r>
  <r>
    <s v="FF625F47"/>
    <x v="2"/>
    <s v="ORD"/>
    <s v="JFK"/>
    <x v="311"/>
    <d v="2025-01-11T00:00:00"/>
    <s v="FR865"/>
    <s v="Premium Economy"/>
    <n v="782.47"/>
    <n v="10"/>
    <n v="78.25"/>
    <n v="704.22"/>
    <s v="Cancelled"/>
    <n v="0"/>
    <s v="Victoria Clark"/>
    <s v="michael66@jones.com"/>
    <s v="FRONTIER AIRLINES"/>
    <n v="14"/>
    <s v="865"/>
    <s v="FR"/>
    <s v="ORD-JFK"/>
    <n v="73436.450000000012"/>
    <n v="434.90068783068756"/>
    <n v="105.08"/>
    <n v="782.47"/>
    <n v="0.11"/>
    <n v="2024"/>
    <s v="Mon"/>
    <n v="54"/>
    <s v="NO"/>
    <s v="Fall"/>
    <s v="November"/>
    <n v="29"/>
  </r>
  <r>
    <s v="4399ED7A"/>
    <x v="0"/>
    <s v="SFO"/>
    <s v="DFW"/>
    <x v="312"/>
    <d v="2025-01-12T00:00:00"/>
    <s v="SO289"/>
    <s v="Premium Economy"/>
    <n v="781.79"/>
    <n v="20"/>
    <n v="156.36000000000001"/>
    <n v="625.42999999999995"/>
    <s v="On Time"/>
    <n v="0"/>
    <s v="Melissa Bridges"/>
    <s v="hicksmadeline@simpson.com"/>
    <s v="SOUTHWEST AIRLINES"/>
    <n v="15"/>
    <s v="289"/>
    <s v="SO"/>
    <s v="SFO-DFW"/>
    <n v="72732.23000000001"/>
    <n v="433.0519148936167"/>
    <n v="105.08"/>
    <n v="781.79"/>
    <n v="0.14000000000000001"/>
    <n v="2024"/>
    <s v="Tue"/>
    <n v="54"/>
    <s v="NO"/>
    <s v="Fall"/>
    <s v="November"/>
    <n v="29"/>
  </r>
  <r>
    <s v="16D98EBC"/>
    <x v="2"/>
    <s v="ORD"/>
    <s v="DEN"/>
    <x v="313"/>
    <d v="2025-01-13T00:00:00"/>
    <s v="FR276"/>
    <s v="Business"/>
    <n v="778.53"/>
    <n v="0"/>
    <n v="0"/>
    <n v="778.53"/>
    <s v="Delayed"/>
    <n v="74"/>
    <s v="Nicole Alexander"/>
    <s v="bookerjennifer@gmail.com"/>
    <s v="FRONTIER AIRLINES"/>
    <n v="16"/>
    <s v="276"/>
    <s v="FR"/>
    <s v="ORD-DEN"/>
    <n v="72106.8"/>
    <n v="431.1870053475933"/>
    <n v="105.08"/>
    <n v="778.53"/>
    <n v="0.128"/>
    <n v="2024"/>
    <s v="Wed"/>
    <n v="54"/>
    <s v="NO"/>
    <s v="Fall"/>
    <s v="November"/>
    <n v="29"/>
  </r>
  <r>
    <s v="B08A7308"/>
    <x v="7"/>
    <s v="JFK"/>
    <s v="BOS"/>
    <x v="314"/>
    <d v="2025-01-14T00:00:00"/>
    <s v="AM223"/>
    <s v="Premium Economy"/>
    <n v="770.43"/>
    <n v="5"/>
    <n v="38.520000000000003"/>
    <n v="731.91"/>
    <s v="Cancelled"/>
    <n v="0"/>
    <s v="Heather Glenn"/>
    <s v="amanda57@hotmail.com"/>
    <s v="AMERICAN AIRLINES"/>
    <n v="13"/>
    <s v="223"/>
    <s v="AM"/>
    <s v="JFK-BOS"/>
    <n v="71328.26999999999"/>
    <n v="429.31956989247271"/>
    <n v="105.08"/>
    <n v="770.43"/>
    <n v="0.108"/>
    <n v="2024"/>
    <s v="Thu"/>
    <n v="54"/>
    <s v="NO"/>
    <s v="Fall"/>
    <s v="November"/>
    <n v="29"/>
  </r>
  <r>
    <s v="EF15D11F"/>
    <x v="3"/>
    <s v="SFO"/>
    <s v="BOS"/>
    <x v="315"/>
    <d v="2025-01-15T00:00:00"/>
    <s v="SP489"/>
    <s v="Premium Economy"/>
    <n v="751.13"/>
    <n v="10"/>
    <n v="75.11"/>
    <n v="676.02"/>
    <s v="Cancelled"/>
    <n v="0"/>
    <s v="Katherine Knox MD"/>
    <s v="hahnmichelle@murray.net"/>
    <s v="SPIRIT AIRLINES"/>
    <n v="17"/>
    <s v="489"/>
    <s v="SP"/>
    <s v="SFO-BOS"/>
    <n v="70596.360000000015"/>
    <n v="427.47572972972938"/>
    <n v="105.08"/>
    <n v="751.13"/>
    <n v="0.106"/>
    <n v="2024"/>
    <s v="Fri"/>
    <n v="54"/>
    <s v="NO"/>
    <s v="Fall"/>
    <s v="November"/>
    <n v="29"/>
  </r>
  <r>
    <s v="2831AE8A"/>
    <x v="7"/>
    <s v="SFO"/>
    <s v="LAX"/>
    <x v="316"/>
    <d v="2025-01-16T00:00:00"/>
    <s v="AM119"/>
    <s v="Business"/>
    <n v="748.91"/>
    <n v="5"/>
    <n v="37.450000000000003"/>
    <n v="711.46"/>
    <s v="Cancelled"/>
    <n v="0"/>
    <s v="Wendy Moore"/>
    <s v="cohenchristina@cox-martin.biz"/>
    <s v="AMERICAN AIRLINES"/>
    <n v="11"/>
    <s v="119"/>
    <s v="AM"/>
    <s v="SFO-LAX"/>
    <n v="69920.340000000026"/>
    <n v="425.71673913043441"/>
    <n v="105.08"/>
    <n v="748.91"/>
    <n v="0.104"/>
    <n v="2024"/>
    <s v="Sat"/>
    <n v="54"/>
    <s v="NO"/>
    <s v="Fall"/>
    <s v="November"/>
    <n v="29"/>
  </r>
  <r>
    <s v="46250CFF"/>
    <x v="4"/>
    <s v="ORD"/>
    <s v="ATL"/>
    <x v="317"/>
    <d v="2025-01-17T00:00:00"/>
    <s v="DE120"/>
    <s v="Premium Economy"/>
    <n v="748.47"/>
    <n v="15"/>
    <n v="112.27"/>
    <n v="636.20000000000005"/>
    <s v="On Time"/>
    <n v="0"/>
    <s v="William Gill"/>
    <s v="qguerrero@carter-bruce.com"/>
    <s v="DELTA AIRLINES"/>
    <n v="12"/>
    <s v="120"/>
    <s v="DE"/>
    <s v="ORD-ATL"/>
    <n v="69208.880000000034"/>
    <n v="423.95065573770455"/>
    <n v="105.08"/>
    <n v="748.47"/>
    <n v="0.13800000000000001"/>
    <n v="2024"/>
    <s v="Sun"/>
    <n v="54"/>
    <s v="NO"/>
    <s v="Fall"/>
    <s v="November"/>
    <n v="29"/>
  </r>
  <r>
    <s v="8EA7F39F"/>
    <x v="2"/>
    <s v="SEA"/>
    <s v="ORD"/>
    <x v="318"/>
    <d v="2025-01-18T00:00:00"/>
    <s v="FR979"/>
    <s v="Premium Economy"/>
    <n v="739.7"/>
    <n v="20"/>
    <n v="147.94"/>
    <n v="591.76"/>
    <s v="On Time"/>
    <n v="0"/>
    <s v="Mrs. Jessica Gonzalez"/>
    <s v="julieyork@gmail.com"/>
    <s v="FRONTIER AIRLINES"/>
    <n v="21"/>
    <s v="979"/>
    <s v="FR"/>
    <s v="SEA-ORD"/>
    <n v="68572.680000000022"/>
    <n v="422.16758241758208"/>
    <n v="105.08"/>
    <n v="739.7"/>
    <n v="0.13600000000000001"/>
    <n v="2024"/>
    <s v="Mon"/>
    <n v="54"/>
    <s v="NO"/>
    <s v="Fall"/>
    <s v="November"/>
    <n v="29"/>
  </r>
  <r>
    <s v="3AF80072"/>
    <x v="7"/>
    <s v="BOS"/>
    <s v="SEA"/>
    <x v="319"/>
    <d v="2025-01-19T00:00:00"/>
    <s v="AM947"/>
    <s v="Economy"/>
    <n v="738.55"/>
    <n v="20"/>
    <n v="147.71"/>
    <n v="590.84"/>
    <s v="On Time"/>
    <n v="0"/>
    <s v="Terry Chase"/>
    <s v="lhughes@gmail.com"/>
    <s v="AMERICAN AIRLINES"/>
    <n v="11"/>
    <s v="947"/>
    <s v="AM"/>
    <s v="BOS-SEA"/>
    <n v="67980.920000000027"/>
    <n v="420.41325966850809"/>
    <n v="105.08"/>
    <n v="738.55"/>
    <n v="0.13400000000000001"/>
    <n v="2024"/>
    <s v="Tue"/>
    <n v="54"/>
    <s v="NO"/>
    <s v="Fall"/>
    <s v="November"/>
    <n v="29"/>
  </r>
  <r>
    <s v="B8986F8C"/>
    <x v="0"/>
    <s v="SFO"/>
    <s v="JFK"/>
    <x v="320"/>
    <d v="2025-01-20T00:00:00"/>
    <s v="SO131"/>
    <s v="Economy"/>
    <n v="736.27"/>
    <n v="10"/>
    <n v="73.63"/>
    <n v="662.64"/>
    <s v="On Time"/>
    <n v="0"/>
    <s v="William Neal"/>
    <s v="pneal@hotmail.com"/>
    <s v="SOUTHWEST AIRLINES"/>
    <n v="12"/>
    <s v="131"/>
    <s v="SO"/>
    <s v="SFO-JFK"/>
    <n v="67390.080000000016"/>
    <n v="418.64583333333314"/>
    <n v="105.08"/>
    <n v="736.27"/>
    <n v="0.13200000000000001"/>
    <n v="2024"/>
    <s v="Wed"/>
    <n v="54"/>
    <s v="NO"/>
    <s v="Fall"/>
    <s v="November"/>
    <n v="29"/>
  </r>
  <r>
    <s v="51ECB127"/>
    <x v="2"/>
    <s v="MIA"/>
    <s v="DFW"/>
    <x v="321"/>
    <d v="2025-01-21T00:00:00"/>
    <s v="FR866"/>
    <s v="Business"/>
    <n v="725.93"/>
    <n v="20"/>
    <n v="145.19"/>
    <n v="580.74"/>
    <s v="Cancelled"/>
    <n v="0"/>
    <s v="Jamie Mejia"/>
    <s v="bmueller@hotmail.com"/>
    <s v="FRONTIER AIRLINES"/>
    <n v="11"/>
    <s v="866"/>
    <s v="FR"/>
    <s v="MIA-DFW"/>
    <n v="66727.440000000031"/>
    <n v="416.87139664804442"/>
    <n v="105.08"/>
    <n v="725.93"/>
    <n v="0.10199999999999999"/>
    <n v="2024"/>
    <s v="Thu"/>
    <n v="54"/>
    <s v="NO"/>
    <s v="Fall"/>
    <s v="November"/>
    <n v="29"/>
  </r>
  <r>
    <s v="6603C9C3"/>
    <x v="5"/>
    <s v="BOS"/>
    <s v="ATL"/>
    <x v="322"/>
    <d v="2025-01-22T00:00:00"/>
    <s v="UN214"/>
    <s v="Economy"/>
    <n v="725.06"/>
    <n v="10"/>
    <n v="72.510000000000005"/>
    <n v="652.54999999999995"/>
    <s v="On Time"/>
    <n v="0"/>
    <s v="Kyle Hoffman"/>
    <s v="restes@davidson.com"/>
    <s v="UNITED AIRLINES"/>
    <n v="12"/>
    <s v="214"/>
    <s v="UN"/>
    <s v="BOS-ATL"/>
    <n v="66146.700000000026"/>
    <n v="415.13511235955031"/>
    <n v="105.08"/>
    <n v="725.06"/>
    <n v="0.13"/>
    <n v="2024"/>
    <s v="Fri"/>
    <n v="54"/>
    <s v="NO"/>
    <s v="Fall"/>
    <s v="November"/>
    <n v="29"/>
  </r>
  <r>
    <s v="985791C9"/>
    <x v="6"/>
    <s v="MIA"/>
    <s v="BOS"/>
    <x v="323"/>
    <d v="2025-01-23T00:00:00"/>
    <s v="JE264"/>
    <s v="Business"/>
    <n v="706.67"/>
    <n v="0"/>
    <n v="0"/>
    <n v="706.67"/>
    <s v="On Time"/>
    <n v="0"/>
    <s v="Mr. David Rivera MD"/>
    <s v="ohill@parker-ballard.org"/>
    <s v="JETBLUE AIRWAYS"/>
    <n v="19"/>
    <s v="264"/>
    <s v="JE"/>
    <s v="MIA-BOS"/>
    <n v="65494.150000000009"/>
    <n v="413.38412429378508"/>
    <n v="105.08"/>
    <n v="706.67"/>
    <n v="0.128"/>
    <n v="2024"/>
    <s v="Sat"/>
    <n v="54"/>
    <s v="NO"/>
    <s v="Fall"/>
    <s v="November"/>
    <n v="29"/>
  </r>
  <r>
    <s v="0A666ED5"/>
    <x v="0"/>
    <s v="JFK"/>
    <s v="MIA"/>
    <x v="324"/>
    <d v="2025-01-24T00:00:00"/>
    <s v="SO438"/>
    <s v="First Class"/>
    <n v="704.45"/>
    <n v="15"/>
    <n v="105.67"/>
    <n v="598.78"/>
    <s v="Delayed"/>
    <n v="110"/>
    <s v="Barbara Fuller"/>
    <s v="aaron53@gmail.com"/>
    <s v="SOUTHWEST AIRLINES"/>
    <n v="14"/>
    <s v="438"/>
    <s v="SO"/>
    <s v="JFK-MIA"/>
    <n v="64787.48000000001"/>
    <n v="411.71772727272707"/>
    <n v="105.08"/>
    <n v="704.45"/>
    <n v="0.126"/>
    <n v="2024"/>
    <s v="Sun"/>
    <n v="54"/>
    <s v="NO"/>
    <s v="Winter"/>
    <s v="December"/>
    <n v="29"/>
  </r>
  <r>
    <s v="C0FCD5FC"/>
    <x v="6"/>
    <s v="ATL"/>
    <s v="DFW"/>
    <x v="325"/>
    <d v="2025-01-25T00:00:00"/>
    <s v="JE868"/>
    <s v="Economy"/>
    <n v="701.3"/>
    <n v="20"/>
    <n v="140.26"/>
    <n v="561.04"/>
    <s v="Delayed"/>
    <n v="168"/>
    <s v="Pamela Ellison"/>
    <s v="jeremy51@hotmail.com"/>
    <s v="JETBLUE AIRWAYS"/>
    <n v="14"/>
    <s v="868"/>
    <s v="JE"/>
    <s v="ATL-DFW"/>
    <n v="64188.700000000012"/>
    <n v="410.04497142857133"/>
    <n v="105.08"/>
    <n v="701.3"/>
    <n v="0.124"/>
    <n v="2024"/>
    <s v="Mon"/>
    <n v="54"/>
    <s v="NO"/>
    <s v="Winter"/>
    <s v="December"/>
    <n v="29"/>
  </r>
  <r>
    <s v="837849FB"/>
    <x v="3"/>
    <s v="LAX"/>
    <s v="DFW"/>
    <x v="326"/>
    <d v="2025-01-26T00:00:00"/>
    <s v="SP263"/>
    <s v="First Class"/>
    <n v="696.98"/>
    <n v="10"/>
    <n v="69.7"/>
    <n v="627.28"/>
    <s v="Cancelled"/>
    <n v="0"/>
    <s v="Ms. Brenda Miller"/>
    <s v="stacey17@yahoo.com"/>
    <s v="SPIRIT AIRLINES"/>
    <n v="17"/>
    <s v="263"/>
    <s v="SP"/>
    <s v="LAX-DFW"/>
    <n v="63627.660000000025"/>
    <n v="408.37109195402286"/>
    <n v="105.08"/>
    <n v="696.98"/>
    <n v="0.1"/>
    <n v="2024"/>
    <s v="Tue"/>
    <n v="54"/>
    <s v="NO"/>
    <s v="Winter"/>
    <s v="December"/>
    <n v="29"/>
  </r>
  <r>
    <s v="A2EC3C22"/>
    <x v="4"/>
    <s v="DEN"/>
    <s v="BOS"/>
    <x v="327"/>
    <d v="2025-01-27T00:00:00"/>
    <s v="DE561"/>
    <s v="First Class"/>
    <n v="695.29"/>
    <n v="10"/>
    <n v="69.53"/>
    <n v="625.76"/>
    <s v="Cancelled"/>
    <n v="0"/>
    <s v="Gina Richardson"/>
    <s v="michaelgarcia@martin-mendoza.org"/>
    <s v="DELTA AIRLINES"/>
    <n v="15"/>
    <s v="561"/>
    <s v="DE"/>
    <s v="DEN-BOS"/>
    <n v="63000.380000000019"/>
    <n v="406.7028323699422"/>
    <n v="105.08"/>
    <n v="695.29"/>
    <n v="9.8000000000000004E-2"/>
    <n v="2024"/>
    <s v="Wed"/>
    <n v="54"/>
    <s v="NO"/>
    <s v="Winter"/>
    <s v="December"/>
    <n v="29"/>
  </r>
  <r>
    <s v="5AFAEF8A"/>
    <x v="0"/>
    <s v="DFW"/>
    <s v="BOS"/>
    <x v="328"/>
    <d v="2025-01-28T00:00:00"/>
    <s v="SO426"/>
    <s v="Premium Economy"/>
    <n v="694.54"/>
    <n v="5"/>
    <n v="34.729999999999997"/>
    <n v="659.81"/>
    <s v="On Time"/>
    <n v="0"/>
    <s v="Christine Khan"/>
    <s v="wdaniels@gmail.com"/>
    <s v="SOUTHWEST AIRLINES"/>
    <n v="14"/>
    <s v="426"/>
    <s v="SO"/>
    <s v="DFW-BOS"/>
    <n v="62374.620000000024"/>
    <n v="405.02500000000003"/>
    <n v="105.08"/>
    <n v="694.54"/>
    <n v="0.126"/>
    <n v="2024"/>
    <s v="Thu"/>
    <n v="54"/>
    <s v="NO"/>
    <s v="Winter"/>
    <s v="December"/>
    <n v="29"/>
  </r>
  <r>
    <s v="A358ACF9"/>
    <x v="0"/>
    <s v="DFW"/>
    <s v="SEA"/>
    <x v="329"/>
    <d v="2025-01-29T00:00:00"/>
    <s v="SO290"/>
    <s v="Business"/>
    <n v="687.9"/>
    <n v="5"/>
    <n v="34.4"/>
    <n v="653.5"/>
    <s v="Delayed"/>
    <n v="13"/>
    <s v="Billy Bradley"/>
    <s v="webbsean@gmail.com"/>
    <s v="SOUTHWEST AIRLINES"/>
    <n v="13"/>
    <s v="290"/>
    <s v="SO"/>
    <s v="DFW-SEA"/>
    <n v="61714.810000000019"/>
    <n v="403.33192982456148"/>
    <n v="105.08"/>
    <n v="687.9"/>
    <n v="0.122"/>
    <n v="2024"/>
    <s v="Fri"/>
    <n v="54"/>
    <s v="NO"/>
    <s v="Winter"/>
    <s v="December"/>
    <n v="29"/>
  </r>
  <r>
    <s v="62F7F970"/>
    <x v="0"/>
    <s v="DFW"/>
    <s v="DEN"/>
    <x v="330"/>
    <d v="2025-01-30T00:00:00"/>
    <s v="SO453"/>
    <s v="Economy"/>
    <n v="685.41"/>
    <n v="0"/>
    <n v="0"/>
    <n v="685.41"/>
    <s v="On Time"/>
    <n v="0"/>
    <s v="Mary Bush"/>
    <s v="rebecca40@woods-craig.com"/>
    <s v="SOUTHWEST AIRLINES"/>
    <n v="9"/>
    <s v="453"/>
    <s v="SO"/>
    <s v="DFW-DEN"/>
    <n v="61061.310000000019"/>
    <n v="401.65800000000002"/>
    <n v="105.08"/>
    <n v="685.41"/>
    <n v="0.124"/>
    <n v="2024"/>
    <s v="Sat"/>
    <n v="54"/>
    <s v="NO"/>
    <s v="Winter"/>
    <s v="December"/>
    <n v="29"/>
  </r>
  <r>
    <s v="4B76A189"/>
    <x v="2"/>
    <s v="SEA"/>
    <s v="LAX"/>
    <x v="331"/>
    <d v="2025-01-31T00:00:00"/>
    <s v="FR131"/>
    <s v="First Class"/>
    <n v="685.09"/>
    <n v="5"/>
    <n v="34.25"/>
    <n v="650.84"/>
    <s v="On Time"/>
    <n v="0"/>
    <s v="Scott Crawford"/>
    <s v="marcusgeorge@rios-glenn.com"/>
    <s v="FRONTIER AIRLINES"/>
    <n v="14"/>
    <s v="131"/>
    <s v="FR"/>
    <s v="SEA-LAX"/>
    <n v="60375.900000000023"/>
    <n v="399.97899408284025"/>
    <n v="105.08"/>
    <n v="685.09"/>
    <n v="0.122"/>
    <n v="2024"/>
    <s v="Sun"/>
    <n v="54"/>
    <s v="NO"/>
    <s v="Winter"/>
    <s v="December"/>
    <n v="29"/>
  </r>
  <r>
    <s v="D83486F4"/>
    <x v="3"/>
    <s v="ORD"/>
    <s v="SEA"/>
    <x v="332"/>
    <d v="2025-02-01T00:00:00"/>
    <s v="SP502"/>
    <s v="Premium Economy"/>
    <n v="676.81"/>
    <n v="5"/>
    <n v="33.840000000000003"/>
    <n v="642.97"/>
    <s v="Delayed"/>
    <n v="21"/>
    <s v="Alexandra Smith"/>
    <s v="hwatson@hayes-moore.com"/>
    <s v="SPIRIT AIRLINES"/>
    <n v="15"/>
    <s v="502"/>
    <s v="SP"/>
    <s v="ORD-SEA"/>
    <n v="59725.060000000027"/>
    <n v="398.28190476190474"/>
    <n v="105.08"/>
    <n v="676.81"/>
    <n v="0.12"/>
    <n v="2024"/>
    <s v="Mon"/>
    <n v="54"/>
    <s v="NO"/>
    <s v="Winter"/>
    <s v="December"/>
    <n v="29"/>
  </r>
  <r>
    <s v="4A458FF2"/>
    <x v="1"/>
    <s v="SFO"/>
    <s v="DFW"/>
    <x v="333"/>
    <d v="2025-02-02T00:00:00"/>
    <s v="AL977"/>
    <s v="Business"/>
    <n v="668.52"/>
    <n v="20"/>
    <n v="133.69999999999999"/>
    <n v="534.82000000000005"/>
    <s v="Cancelled"/>
    <n v="0"/>
    <s v="Heather Whitney"/>
    <s v="barneslinda@hotmail.com"/>
    <s v="ALASKA AIRLINES"/>
    <n v="15"/>
    <s v="977"/>
    <s v="AL"/>
    <s v="SFO-DFW"/>
    <n v="59082.090000000026"/>
    <n v="396.61407185628752"/>
    <n v="105.08"/>
    <n v="668.52"/>
    <n v="9.6000000000000002E-2"/>
    <n v="2024"/>
    <s v="Tue"/>
    <n v="54"/>
    <s v="NO"/>
    <s v="Winter"/>
    <s v="December"/>
    <n v="29"/>
  </r>
  <r>
    <s v="5A44517D"/>
    <x v="6"/>
    <s v="ORD"/>
    <s v="JFK"/>
    <x v="334"/>
    <d v="2025-02-03T00:00:00"/>
    <s v="JE477"/>
    <s v="Business"/>
    <n v="667.58"/>
    <n v="5"/>
    <n v="33.380000000000003"/>
    <n v="634.20000000000005"/>
    <s v="Delayed"/>
    <n v="84"/>
    <s v="Nicholas Rogers"/>
    <s v="melissajohnson@baker.com"/>
    <s v="JETBLUE AIRWAYS"/>
    <n v="15"/>
    <s v="477"/>
    <s v="JE"/>
    <s v="ORD-JFK"/>
    <n v="58547.270000000026"/>
    <n v="394.9760843373495"/>
    <n v="105.08"/>
    <n v="667.58"/>
    <n v="0.11799999999999999"/>
    <n v="2024"/>
    <s v="Wed"/>
    <n v="54"/>
    <s v="NO"/>
    <s v="Winter"/>
    <s v="December"/>
    <n v="29"/>
  </r>
  <r>
    <s v="0F5E7000"/>
    <x v="2"/>
    <s v="SFO"/>
    <s v="BOS"/>
    <x v="335"/>
    <d v="2025-02-04T00:00:00"/>
    <s v="FR384"/>
    <s v="Premium Economy"/>
    <n v="666.41"/>
    <n v="0"/>
    <n v="0"/>
    <n v="666.41"/>
    <s v="On Time"/>
    <n v="0"/>
    <s v="Caleb Washington"/>
    <s v="tylerbenson@gmail.com"/>
    <s v="FRONTIER AIRLINES"/>
    <n v="16"/>
    <s v="384"/>
    <s v="FR"/>
    <s v="SFO-BOS"/>
    <n v="57913.070000000029"/>
    <n v="393.3239393939395"/>
    <n v="105.08"/>
    <n v="666.41"/>
    <n v="0.12"/>
    <n v="2024"/>
    <s v="Thu"/>
    <n v="54"/>
    <s v="NO"/>
    <s v="Winter"/>
    <s v="December"/>
    <n v="29"/>
  </r>
  <r>
    <s v="549DF853"/>
    <x v="3"/>
    <s v="SFO"/>
    <s v="MIA"/>
    <x v="336"/>
    <d v="2025-02-05T00:00:00"/>
    <s v="SP306"/>
    <s v="Premium Economy"/>
    <n v="665.88"/>
    <n v="5"/>
    <n v="33.29"/>
    <n v="632.59"/>
    <s v="On Time"/>
    <n v="0"/>
    <s v="Brian Flores"/>
    <s v="qclayton@hotmail.com"/>
    <s v="SPIRIT AIRLINES"/>
    <n v="12"/>
    <s v="306"/>
    <s v="SP"/>
    <s v="SFO-MIA"/>
    <n v="57246.660000000025"/>
    <n v="391.65878048780502"/>
    <n v="105.08"/>
    <n v="665.88"/>
    <n v="0.11799999999999999"/>
    <n v="2024"/>
    <s v="Fri"/>
    <n v="54"/>
    <s v="NO"/>
    <s v="Winter"/>
    <s v="December"/>
    <n v="29"/>
  </r>
  <r>
    <s v="6CF033FE"/>
    <x v="6"/>
    <s v="LAX"/>
    <s v="SEA"/>
    <x v="337"/>
    <d v="2025-02-06T00:00:00"/>
    <s v="JE663"/>
    <s v="First Class"/>
    <n v="663.05"/>
    <n v="20"/>
    <n v="132.61000000000001"/>
    <n v="530.44000000000005"/>
    <s v="Cancelled"/>
    <n v="0"/>
    <s v="Deborah Williams"/>
    <s v="johnsonjacob@hotmail.com"/>
    <s v="JETBLUE AIRWAYS"/>
    <n v="16"/>
    <s v="663"/>
    <s v="JE"/>
    <s v="LAX-SEA"/>
    <n v="56614.070000000022"/>
    <n v="389.97644171779154"/>
    <n v="105.08"/>
    <n v="663.05"/>
    <n v="9.4E-2"/>
    <n v="2024"/>
    <s v="Sat"/>
    <n v="54"/>
    <s v="NO"/>
    <s v="Winter"/>
    <s v="December"/>
    <n v="29"/>
  </r>
  <r>
    <s v="5C8B5212"/>
    <x v="4"/>
    <s v="SEA"/>
    <s v="DEN"/>
    <x v="338"/>
    <d v="2025-02-07T00:00:00"/>
    <s v="DE921"/>
    <s v="Premium Economy"/>
    <n v="654.46"/>
    <n v="20"/>
    <n v="130.88999999999999"/>
    <n v="523.57000000000005"/>
    <s v="Delayed"/>
    <n v="6"/>
    <s v="Cody Washington"/>
    <s v="morgan53@harrison.com"/>
    <s v="DELTA AIRLINES"/>
    <n v="15"/>
    <s v="921"/>
    <s v="DE"/>
    <s v="SEA-DEN"/>
    <n v="56083.630000000012"/>
    <n v="388.29080246913594"/>
    <n v="105.08"/>
    <n v="654.46"/>
    <n v="0.11600000000000001"/>
    <n v="2024"/>
    <s v="Sun"/>
    <n v="54"/>
    <s v="NO"/>
    <s v="Winter"/>
    <s v="December"/>
    <n v="29"/>
  </r>
  <r>
    <s v="DA687A19"/>
    <x v="5"/>
    <s v="BOS"/>
    <s v="JFK"/>
    <x v="339"/>
    <d v="2025-02-08T00:00:00"/>
    <s v="UN555"/>
    <s v="First Class"/>
    <n v="653.29999999999995"/>
    <n v="5"/>
    <n v="32.659999999999997"/>
    <n v="620.64"/>
    <s v="On Time"/>
    <n v="0"/>
    <s v="Tanner Graves"/>
    <s v="kathryngrant@hotmail.com"/>
    <s v="UNITED AIRLINES"/>
    <n v="13"/>
    <s v="555"/>
    <s v="UN"/>
    <s v="BOS-JFK"/>
    <n v="55560.060000000012"/>
    <n v="386.63757763975173"/>
    <n v="105.08"/>
    <n v="653.29999999999995"/>
    <n v="0.11600000000000001"/>
    <n v="2024"/>
    <s v="Mon"/>
    <n v="54"/>
    <s v="NO"/>
    <s v="Winter"/>
    <s v="December"/>
    <n v="29"/>
  </r>
  <r>
    <s v="63300A60"/>
    <x v="4"/>
    <s v="DFW"/>
    <s v="LAX"/>
    <x v="340"/>
    <d v="2025-02-09T00:00:00"/>
    <s v="DE987"/>
    <s v="Premium Economy"/>
    <n v="652.27"/>
    <n v="10"/>
    <n v="65.23"/>
    <n v="587.04"/>
    <s v="On Time"/>
    <n v="0"/>
    <s v="Melissa Martin"/>
    <s v="morenomichael@rodriguez-gonzales.com"/>
    <s v="DELTA AIRLINES"/>
    <n v="14"/>
    <s v="987"/>
    <s v="DE"/>
    <s v="DFW-LAX"/>
    <n v="54939.420000000013"/>
    <n v="384.9709375000001"/>
    <n v="105.08"/>
    <n v="652.27"/>
    <n v="0.114"/>
    <n v="2024"/>
    <s v="Tue"/>
    <n v="54"/>
    <s v="NO"/>
    <s v="Winter"/>
    <s v="December"/>
    <n v="29"/>
  </r>
  <r>
    <s v="3EE4FC88"/>
    <x v="1"/>
    <s v="MIA"/>
    <s v="LAX"/>
    <x v="341"/>
    <d v="2025-02-10T00:00:00"/>
    <s v="AL255"/>
    <s v="Premium Economy"/>
    <n v="649.74"/>
    <n v="15"/>
    <n v="97.46"/>
    <n v="552.28"/>
    <s v="On Time"/>
    <n v="0"/>
    <s v="Dennis Miller"/>
    <s v="daniel98@hotmail.com"/>
    <s v="ALASKA AIRLINES"/>
    <n v="13"/>
    <s v="255"/>
    <s v="AL"/>
    <s v="MIA-LAX"/>
    <n v="54352.380000000012"/>
    <n v="383.28981132075489"/>
    <n v="105.08"/>
    <n v="649.74"/>
    <n v="0.112"/>
    <n v="2024"/>
    <s v="Wed"/>
    <n v="54"/>
    <s v="NO"/>
    <s v="Winter"/>
    <s v="December"/>
    <n v="29"/>
  </r>
  <r>
    <s v="AC19B993"/>
    <x v="3"/>
    <s v="SFO"/>
    <s v="DEN"/>
    <x v="342"/>
    <d v="2025-02-11T00:00:00"/>
    <s v="SP812"/>
    <s v="Premium Economy"/>
    <n v="645.4"/>
    <n v="15"/>
    <n v="96.81"/>
    <n v="548.59"/>
    <s v="On Time"/>
    <n v="0"/>
    <s v="Pamela Perry"/>
    <s v="amandawelch@hotmail.com"/>
    <s v="SPIRIT AIRLINES"/>
    <n v="12"/>
    <s v="812"/>
    <s v="SP"/>
    <s v="SFO-DEN"/>
    <n v="53800.100000000006"/>
    <n v="381.60341772151912"/>
    <n v="105.08"/>
    <n v="645.4"/>
    <n v="0.11"/>
    <n v="2024"/>
    <s v="Thu"/>
    <n v="54"/>
    <s v="NO"/>
    <s v="Winter"/>
    <s v="December"/>
    <n v="29"/>
  </r>
  <r>
    <s v="3462EFDE"/>
    <x v="1"/>
    <s v="SEA"/>
    <s v="JFK"/>
    <x v="343"/>
    <d v="2025-02-12T00:00:00"/>
    <s v="AL477"/>
    <s v="Premium Economy"/>
    <n v="643.62"/>
    <n v="0"/>
    <n v="0"/>
    <n v="643.62"/>
    <s v="On Time"/>
    <n v="0"/>
    <s v="Cynthia Smith"/>
    <s v="millsdonald@yahoo.com"/>
    <s v="ALASKA AIRLINES"/>
    <n v="13"/>
    <s v="477"/>
    <s v="AL"/>
    <s v="SEA-JFK"/>
    <n v="53251.51"/>
    <n v="379.92318471337597"/>
    <n v="105.08"/>
    <n v="643.62"/>
    <n v="0.108"/>
    <n v="2024"/>
    <s v="Fri"/>
    <n v="54"/>
    <s v="NO"/>
    <s v="Winter"/>
    <s v="December"/>
    <n v="29"/>
  </r>
  <r>
    <s v="564924F8"/>
    <x v="6"/>
    <s v="LAX"/>
    <s v="ATL"/>
    <x v="344"/>
    <d v="2025-02-13T00:00:00"/>
    <s v="JE745"/>
    <s v="Premium Economy"/>
    <n v="642.73"/>
    <n v="10"/>
    <n v="64.27"/>
    <n v="578.46"/>
    <s v="On Time"/>
    <n v="0"/>
    <s v="Megan Tran"/>
    <s v="smithbenjamin@davis.com"/>
    <s v="JETBLUE AIRWAYS"/>
    <n v="10"/>
    <s v="745"/>
    <s v="JE"/>
    <s v="LAX-ATL"/>
    <n v="52607.890000000007"/>
    <n v="378.23282051282069"/>
    <n v="105.08"/>
    <n v="642.73"/>
    <n v="0.106"/>
    <n v="2024"/>
    <s v="Sat"/>
    <n v="54"/>
    <s v="NO"/>
    <s v="Winter"/>
    <s v="December"/>
    <n v="29"/>
  </r>
  <r>
    <s v="C6B3B533"/>
    <x v="4"/>
    <s v="BOS"/>
    <s v="JFK"/>
    <x v="345"/>
    <d v="2025-02-14T00:00:00"/>
    <s v="DE238"/>
    <s v="Business"/>
    <n v="638.17999999999995"/>
    <n v="0"/>
    <n v="0"/>
    <n v="638.17999999999995"/>
    <s v="Cancelled"/>
    <n v="0"/>
    <s v="Samuel Scott"/>
    <s v="gregoryconley@gmail.com"/>
    <s v="DELTA AIRLINES"/>
    <n v="12"/>
    <s v="238"/>
    <s v="DE"/>
    <s v="BOS-JFK"/>
    <n v="52029.430000000015"/>
    <n v="376.52638709677439"/>
    <n v="105.08"/>
    <n v="638.17999999999995"/>
    <n v="9.1999999999999998E-2"/>
    <n v="2024"/>
    <s v="Sun"/>
    <n v="54"/>
    <s v="NO"/>
    <s v="Winter"/>
    <s v="December"/>
    <n v="29"/>
  </r>
  <r>
    <s v="8DB8F0B9"/>
    <x v="0"/>
    <s v="DEN"/>
    <s v="SFO"/>
    <x v="346"/>
    <d v="2025-02-15T00:00:00"/>
    <s v="SO174"/>
    <s v="Economy"/>
    <n v="631.74"/>
    <n v="20"/>
    <n v="126.35"/>
    <n v="505.39"/>
    <s v="On Time"/>
    <n v="0"/>
    <s v="Michael Chapman"/>
    <s v="melissa92@hotmail.com"/>
    <s v="SOUTHWEST AIRLINES"/>
    <n v="15"/>
    <s v="174"/>
    <s v="SO"/>
    <s v="DEN-SFO"/>
    <n v="51391.250000000015"/>
    <n v="374.82733766233775"/>
    <n v="105.08"/>
    <n v="631.74"/>
    <n v="0.104"/>
    <n v="2024"/>
    <s v="Mon"/>
    <n v="54"/>
    <s v="NO"/>
    <s v="Winter"/>
    <s v="December"/>
    <n v="29"/>
  </r>
  <r>
    <s v="CDA4ED1B"/>
    <x v="6"/>
    <s v="ATL"/>
    <s v="ORD"/>
    <x v="347"/>
    <d v="2025-02-16T00:00:00"/>
    <s v="JE492"/>
    <s v="Economy"/>
    <n v="624.28"/>
    <n v="20"/>
    <n v="124.86"/>
    <n v="499.42"/>
    <s v="Cancelled"/>
    <n v="0"/>
    <s v="Zachary Wade"/>
    <s v="tjohnson@hotmail.com"/>
    <s v="JETBLUE AIRWAYS"/>
    <n v="12"/>
    <s v="492"/>
    <s v="JE"/>
    <s v="ATL-ORD"/>
    <n v="50885.860000000008"/>
    <n v="373.14816993464063"/>
    <n v="105.08"/>
    <n v="624.28"/>
    <n v="0.09"/>
    <n v="2024"/>
    <s v="Tue"/>
    <n v="54"/>
    <s v="NO"/>
    <s v="Winter"/>
    <s v="December"/>
    <n v="29"/>
  </r>
  <r>
    <s v="822C4FB2"/>
    <x v="5"/>
    <s v="DFW"/>
    <s v="ORD"/>
    <x v="348"/>
    <d v="2025-02-17T00:00:00"/>
    <s v="UN938"/>
    <s v="Business"/>
    <n v="624.09"/>
    <n v="20"/>
    <n v="124.82"/>
    <n v="499.27"/>
    <s v="On Time"/>
    <n v="0"/>
    <s v="Sean Hansen"/>
    <s v="elizabeth39@hotmail.com"/>
    <s v="UNITED AIRLINES"/>
    <n v="11"/>
    <s v="938"/>
    <s v="UN"/>
    <s v="DFW-ORD"/>
    <n v="50386.44000000001"/>
    <n v="371.49598684210537"/>
    <n v="105.08"/>
    <n v="624.09"/>
    <n v="0.10199999999999999"/>
    <n v="2024"/>
    <s v="Wed"/>
    <n v="54"/>
    <s v="NO"/>
    <s v="Winter"/>
    <s v="December"/>
    <n v="29"/>
  </r>
  <r>
    <s v="6E44CA2A"/>
    <x v="5"/>
    <s v="ORD"/>
    <s v="ATL"/>
    <x v="349"/>
    <d v="2025-02-18T00:00:00"/>
    <s v="UN385"/>
    <s v="Economy"/>
    <n v="623.28"/>
    <n v="20"/>
    <n v="124.66"/>
    <n v="498.62"/>
    <s v="Delayed"/>
    <n v="71"/>
    <s v="Dale Larson"/>
    <s v="carterstephanie@hotmail.com"/>
    <s v="UNITED AIRLINES"/>
    <n v="11"/>
    <s v="385"/>
    <s v="UN"/>
    <s v="ORD-ATL"/>
    <n v="49887.170000000013"/>
    <n v="369.82317880794716"/>
    <n v="105.08"/>
    <n v="623.28"/>
    <n v="0.114"/>
    <n v="2024"/>
    <s v="Thu"/>
    <n v="54"/>
    <s v="NO"/>
    <s v="Winter"/>
    <s v="December"/>
    <n v="29"/>
  </r>
  <r>
    <s v="B3DEE856"/>
    <x v="4"/>
    <s v="DFW"/>
    <s v="ORD"/>
    <x v="350"/>
    <d v="2025-02-19T00:00:00"/>
    <s v="DE397"/>
    <s v="Economy"/>
    <n v="619.17999999999995"/>
    <n v="20"/>
    <n v="123.84"/>
    <n v="495.34"/>
    <s v="Delayed"/>
    <n v="79"/>
    <s v="Sophia Lewis"/>
    <s v="joseph05@campbell.com"/>
    <s v="DELTA AIRLINES"/>
    <n v="12"/>
    <s v="397"/>
    <s v="DE"/>
    <s v="DFW-ORD"/>
    <n v="49388.55000000001"/>
    <n v="368.13346666666678"/>
    <n v="105.08"/>
    <n v="619.17999999999995"/>
    <n v="0.112"/>
    <n v="2024"/>
    <s v="Fri"/>
    <n v="54"/>
    <s v="NO"/>
    <s v="Winter"/>
    <s v="December"/>
    <n v="29"/>
  </r>
  <r>
    <s v="897F0064"/>
    <x v="4"/>
    <s v="DEN"/>
    <s v="ATL"/>
    <x v="351"/>
    <d v="2025-02-20T00:00:00"/>
    <s v="DE986"/>
    <s v="Economy"/>
    <n v="618.01"/>
    <n v="20"/>
    <n v="123.6"/>
    <n v="494.41"/>
    <s v="Delayed"/>
    <n v="174"/>
    <s v="Abigail Berry"/>
    <s v="michael57@williams-mullins.biz"/>
    <s v="DELTA AIRLINES"/>
    <n v="13"/>
    <s v="986"/>
    <s v="DE"/>
    <s v="DEN-ATL"/>
    <n v="48893.210000000006"/>
    <n v="366.44859060402695"/>
    <n v="105.08"/>
    <n v="618.01"/>
    <n v="0.11"/>
    <n v="2024"/>
    <s v="Sat"/>
    <n v="54"/>
    <s v="NO"/>
    <s v="Winter"/>
    <s v="December"/>
    <n v="29"/>
  </r>
  <r>
    <s v="F3A7820C"/>
    <x v="4"/>
    <s v="LAX"/>
    <s v="MIA"/>
    <x v="352"/>
    <d v="2025-02-21T00:00:00"/>
    <s v="DE624"/>
    <s v="Economy"/>
    <n v="615.85"/>
    <n v="0"/>
    <n v="0"/>
    <n v="615.85"/>
    <s v="On Time"/>
    <n v="0"/>
    <s v="Anthony Alvarado"/>
    <s v="dlopez@gmail.com"/>
    <s v="DELTA AIRLINES"/>
    <n v="16"/>
    <s v="624"/>
    <s v="DE"/>
    <s v="LAX-MIA"/>
    <n v="48398.8"/>
    <n v="364.74885135135139"/>
    <n v="105.08"/>
    <n v="615.85"/>
    <n v="0.1"/>
    <n v="2024"/>
    <s v="Sun"/>
    <n v="54"/>
    <s v="NO"/>
    <s v="Winter"/>
    <s v="December"/>
    <n v="29"/>
  </r>
  <r>
    <s v="FB27C5D2"/>
    <x v="4"/>
    <s v="MIA"/>
    <s v="DFW"/>
    <x v="353"/>
    <d v="2025-02-22T00:00:00"/>
    <s v="DE190"/>
    <s v="Premium Economy"/>
    <n v="613.30999999999995"/>
    <n v="10"/>
    <n v="61.33"/>
    <n v="551.98"/>
    <s v="On Time"/>
    <n v="0"/>
    <s v="Richard Richardson"/>
    <s v="ashleycarson@yahoo.com"/>
    <s v="DELTA AIRLINES"/>
    <n v="18"/>
    <s v="190"/>
    <s v="DE"/>
    <s v="MIA-DFW"/>
    <n v="47782.950000000004"/>
    <n v="363.04068027210889"/>
    <n v="105.08"/>
    <n v="613.30999999999995"/>
    <n v="9.8000000000000004E-2"/>
    <n v="2024"/>
    <s v="Mon"/>
    <n v="54"/>
    <s v="NO"/>
    <s v="Winter"/>
    <s v="December"/>
    <n v="29"/>
  </r>
  <r>
    <s v="FDEE6A4D"/>
    <x v="6"/>
    <s v="JFK"/>
    <s v="DEN"/>
    <x v="354"/>
    <d v="2025-02-23T00:00:00"/>
    <s v="JE789"/>
    <s v="Business"/>
    <n v="611.53"/>
    <n v="15"/>
    <n v="91.73"/>
    <n v="519.79999999999995"/>
    <s v="Delayed"/>
    <n v="139"/>
    <s v="Larry Jackson"/>
    <s v="douglas94@hotmail.com"/>
    <s v="JETBLUE AIRWAYS"/>
    <n v="13"/>
    <s v="789"/>
    <s v="JE"/>
    <s v="JFK-DEN"/>
    <n v="47230.97"/>
    <n v="361.32650684931508"/>
    <n v="105.08"/>
    <n v="611.53"/>
    <n v="0.108"/>
    <n v="2024"/>
    <s v="Tue"/>
    <n v="54"/>
    <s v="NO"/>
    <s v="Winter"/>
    <s v="December"/>
    <n v="29"/>
  </r>
  <r>
    <s v="5FE43587"/>
    <x v="5"/>
    <s v="LAX"/>
    <s v="MIA"/>
    <x v="355"/>
    <d v="2025-02-24T00:00:00"/>
    <s v="UN523"/>
    <s v="First Class"/>
    <n v="608.71"/>
    <n v="20"/>
    <n v="121.74"/>
    <n v="486.97"/>
    <s v="Delayed"/>
    <n v="102"/>
    <s v="Michael Warner"/>
    <s v="smithmicheal@lewis.com"/>
    <s v="UNITED AIRLINES"/>
    <n v="14"/>
    <s v="523"/>
    <s v="UN"/>
    <s v="LAX-MIA"/>
    <n v="46711.17"/>
    <n v="359.60096551724143"/>
    <n v="105.08"/>
    <n v="608.71"/>
    <n v="0.106"/>
    <n v="2024"/>
    <s v="Mon"/>
    <n v="420"/>
    <s v="NO"/>
    <s v="Winter"/>
    <s v="January"/>
    <n v="29"/>
  </r>
  <r>
    <s v="6612E26E"/>
    <x v="0"/>
    <s v="LAX"/>
    <s v="MIA"/>
    <x v="356"/>
    <d v="2025-02-25T00:00:00"/>
    <s v="SO697"/>
    <s v="First Class"/>
    <n v="604.20000000000005"/>
    <n v="15"/>
    <n v="90.63"/>
    <n v="513.57000000000005"/>
    <s v="On Time"/>
    <n v="0"/>
    <s v="Zachary Logan"/>
    <s v="amanda78@gmail.com"/>
    <s v="SOUTHWEST AIRLINES"/>
    <n v="13"/>
    <s v="697"/>
    <s v="SO"/>
    <s v="LAX-MIA"/>
    <n v="46224.2"/>
    <n v="357.87104166666671"/>
    <n v="105.08"/>
    <n v="604.20000000000005"/>
    <n v="9.6000000000000002E-2"/>
    <n v="2024"/>
    <s v="Tue"/>
    <n v="420"/>
    <s v="NO"/>
    <s v="Winter"/>
    <s v="January"/>
    <n v="29"/>
  </r>
  <r>
    <s v="B8472C77"/>
    <x v="6"/>
    <s v="SEA"/>
    <s v="DFW"/>
    <x v="357"/>
    <d v="2025-02-26T00:00:00"/>
    <s v="JE413"/>
    <s v="Economy"/>
    <n v="604.19000000000005"/>
    <n v="20"/>
    <n v="120.84"/>
    <n v="483.35"/>
    <s v="Delayed"/>
    <n v="83"/>
    <s v="Samuel Torres"/>
    <s v="williamsrobert@martinez-arnold.com"/>
    <s v="JETBLUE AIRWAYS"/>
    <n v="13"/>
    <s v="413"/>
    <s v="JE"/>
    <s v="SEA-DFW"/>
    <n v="45710.630000000005"/>
    <n v="356.14846153846162"/>
    <n v="105.08"/>
    <n v="604.19000000000005"/>
    <n v="0.104"/>
    <n v="2024"/>
    <s v="Wed"/>
    <n v="420"/>
    <s v="NO"/>
    <s v="Winter"/>
    <s v="January"/>
    <n v="29"/>
  </r>
  <r>
    <s v="9DAC9484"/>
    <x v="2"/>
    <s v="LAX"/>
    <s v="BOS"/>
    <x v="358"/>
    <d v="2025-02-27T00:00:00"/>
    <s v="FR320"/>
    <s v="Business"/>
    <n v="597.27"/>
    <n v="15"/>
    <n v="89.59"/>
    <n v="507.68"/>
    <s v="On Time"/>
    <n v="0"/>
    <s v="Diane Miles"/>
    <s v="lisa70@hotmail.com"/>
    <s v="FRONTIER AIRLINES"/>
    <n v="11"/>
    <s v="320"/>
    <s v="FR"/>
    <s v="LAX-BOS"/>
    <n v="45227.280000000006"/>
    <n v="354.40169014084512"/>
    <n v="105.08"/>
    <n v="597.27"/>
    <n v="9.4E-2"/>
    <n v="2024"/>
    <s v="Thu"/>
    <n v="420"/>
    <s v="NO"/>
    <s v="Winter"/>
    <s v="January"/>
    <n v="29"/>
  </r>
  <r>
    <s v="6E64DDF7"/>
    <x v="5"/>
    <s v="DFW"/>
    <s v="SFO"/>
    <x v="359"/>
    <d v="2025-02-28T00:00:00"/>
    <s v="UN935"/>
    <s v="Premium Economy"/>
    <n v="593.09"/>
    <n v="15"/>
    <n v="88.96"/>
    <n v="504.13"/>
    <s v="Delayed"/>
    <n v="93"/>
    <s v="Jose Hamilton"/>
    <s v="xlowery@yahoo.com"/>
    <s v="UNITED AIRLINES"/>
    <n v="13"/>
    <s v="935"/>
    <s v="UN"/>
    <s v="DFW-SFO"/>
    <n v="44719.600000000006"/>
    <n v="352.67921985815599"/>
    <n v="105.08"/>
    <n v="593.09"/>
    <n v="0.10199999999999999"/>
    <n v="2024"/>
    <s v="Fri"/>
    <n v="420"/>
    <s v="NO"/>
    <s v="Winter"/>
    <s v="January"/>
    <n v="29"/>
  </r>
  <r>
    <s v="DE1B001B"/>
    <x v="7"/>
    <s v="DFW"/>
    <s v="JFK"/>
    <x v="360"/>
    <d v="2025-03-01T00:00:00"/>
    <s v="AM490"/>
    <s v="Business"/>
    <n v="593.04999999999995"/>
    <n v="20"/>
    <n v="118.61"/>
    <n v="474.44"/>
    <s v="Delayed"/>
    <n v="106"/>
    <s v="Tiffany Rivera"/>
    <s v="bethany12@moore.com"/>
    <s v="AMERICAN AIRLINES"/>
    <n v="14"/>
    <s v="490"/>
    <s v="AM"/>
    <s v="DFW-JFK"/>
    <n v="44215.470000000008"/>
    <n v="350.96199999999999"/>
    <n v="105.08"/>
    <n v="593.04999999999995"/>
    <n v="0.1"/>
    <n v="2024"/>
    <s v="Sat"/>
    <n v="420"/>
    <s v="NO"/>
    <s v="Winter"/>
    <s v="January"/>
    <n v="29"/>
  </r>
  <r>
    <s v="563358C0"/>
    <x v="5"/>
    <s v="SFO"/>
    <s v="JFK"/>
    <x v="361"/>
    <d v="2025-03-02T00:00:00"/>
    <s v="UN334"/>
    <s v="First Class"/>
    <n v="587.84"/>
    <n v="0"/>
    <n v="0"/>
    <n v="587.84"/>
    <s v="Delayed"/>
    <n v="62"/>
    <s v="Nathan Garrison"/>
    <s v="msparks@hotmail.com"/>
    <s v="UNITED AIRLINES"/>
    <n v="15"/>
    <s v="334"/>
    <s v="UN"/>
    <s v="SFO-JFK"/>
    <n v="43741.030000000006"/>
    <n v="349.22035971223022"/>
    <n v="105.08"/>
    <n v="587.84"/>
    <n v="9.8000000000000004E-2"/>
    <n v="2024"/>
    <s v="Sun"/>
    <n v="420"/>
    <s v="NO"/>
    <s v="Winter"/>
    <s v="January"/>
    <n v="29"/>
  </r>
  <r>
    <s v="9DD060C9"/>
    <x v="3"/>
    <s v="BOS"/>
    <s v="DEN"/>
    <x v="362"/>
    <d v="2025-03-03T00:00:00"/>
    <s v="SP790"/>
    <s v="Business"/>
    <n v="587.35"/>
    <n v="20"/>
    <n v="117.47"/>
    <n v="469.88"/>
    <s v="On Time"/>
    <n v="0"/>
    <s v="Laura Smith"/>
    <s v="ujohnson@coleman.info"/>
    <s v="SPIRIT AIRLINES"/>
    <n v="11"/>
    <s v="790"/>
    <s v="SP"/>
    <s v="BOS-DEN"/>
    <n v="43153.19"/>
    <n v="347.49123188405798"/>
    <n v="105.08"/>
    <n v="587.35"/>
    <n v="9.1999999999999998E-2"/>
    <n v="2024"/>
    <s v="Mon"/>
    <n v="420"/>
    <s v="NO"/>
    <s v="Winter"/>
    <s v="January"/>
    <n v="29"/>
  </r>
  <r>
    <s v="ACFE7628"/>
    <x v="1"/>
    <s v="DFW"/>
    <s v="ORD"/>
    <x v="363"/>
    <d v="2025-03-04T00:00:00"/>
    <s v="AL531"/>
    <s v="Premium Economy"/>
    <n v="584.02"/>
    <n v="15"/>
    <n v="87.6"/>
    <n v="496.42"/>
    <s v="Cancelled"/>
    <n v="0"/>
    <s v="Steven Kim"/>
    <s v="trosales@gmail.com"/>
    <s v="ALASKA AIRLINES"/>
    <n v="10"/>
    <s v="531"/>
    <s v="AL"/>
    <s v="DFW-ORD"/>
    <n v="42683.310000000005"/>
    <n v="345.7404379562044"/>
    <n v="105.08"/>
    <n v="584.02"/>
    <n v="8.7999999999999995E-2"/>
    <n v="2024"/>
    <s v="Tue"/>
    <n v="420"/>
    <s v="NO"/>
    <s v="Winter"/>
    <s v="January"/>
    <n v="29"/>
  </r>
  <r>
    <s v="7DA42E59"/>
    <x v="7"/>
    <s v="LAX"/>
    <s v="MIA"/>
    <x v="364"/>
    <d v="2025-03-05T00:00:00"/>
    <s v="AM200"/>
    <s v="First Class"/>
    <n v="579.17999999999995"/>
    <n v="10"/>
    <n v="57.92"/>
    <n v="521.26"/>
    <s v="On Time"/>
    <n v="0"/>
    <s v="Robert Fuller"/>
    <s v="edward37@gmail.com"/>
    <s v="AMERICAN AIRLINES"/>
    <n v="13"/>
    <s v="200"/>
    <s v="AM"/>
    <s v="LAX-MIA"/>
    <n v="42186.890000000007"/>
    <n v="343.98838235294124"/>
    <n v="105.08"/>
    <n v="579.17999999999995"/>
    <n v="0.09"/>
    <n v="2024"/>
    <s v="Wed"/>
    <n v="420"/>
    <s v="NO"/>
    <s v="Winter"/>
    <s v="January"/>
    <n v="29"/>
  </r>
  <r>
    <s v="A8BD0761"/>
    <x v="7"/>
    <s v="SFO"/>
    <s v="BOS"/>
    <x v="365"/>
    <d v="2025-03-06T00:00:00"/>
    <s v="AM872"/>
    <s v="Economy"/>
    <n v="578.21"/>
    <n v="10"/>
    <n v="57.82"/>
    <n v="520.39"/>
    <s v="Delayed"/>
    <n v="180"/>
    <s v="Jeanette Ross"/>
    <s v="jamesreid@johnson.biz"/>
    <s v="AMERICAN AIRLINES"/>
    <n v="13"/>
    <s v="872"/>
    <s v="AM"/>
    <s v="SFO-BOS"/>
    <n v="41665.629999999997"/>
    <n v="342.24622222222234"/>
    <n v="105.08"/>
    <n v="578.21"/>
    <n v="9.6000000000000002E-2"/>
    <n v="2024"/>
    <s v="Thu"/>
    <n v="420"/>
    <s v="NO"/>
    <s v="Winter"/>
    <s v="January"/>
    <n v="29"/>
  </r>
  <r>
    <s v="72F62412"/>
    <x v="3"/>
    <s v="BOS"/>
    <s v="SFO"/>
    <x v="0"/>
    <d v="2025-03-07T00:00:00"/>
    <s v="SP840"/>
    <s v="Business"/>
    <n v="577"/>
    <n v="5"/>
    <n v="28.85"/>
    <n v="548.15"/>
    <s v="On Time"/>
    <n v="0"/>
    <s v="Matthew Scott"/>
    <s v="andrewgray@hotmail.com"/>
    <s v="SPIRIT AIRLINES"/>
    <n v="13"/>
    <s v="840"/>
    <s v="SP"/>
    <s v="BOS-SFO"/>
    <n v="41145.240000000005"/>
    <n v="340.48529850746274"/>
    <n v="105.08"/>
    <n v="577"/>
    <n v="8.7999999999999995E-2"/>
    <n v="2024"/>
    <s v="Fri"/>
    <n v="420"/>
    <s v="NO"/>
    <s v="Winter"/>
    <s v="January"/>
    <n v="29"/>
  </r>
  <r>
    <s v="80562197"/>
    <x v="5"/>
    <s v="BOS"/>
    <s v="LAX"/>
    <x v="1"/>
    <d v="2025-03-08T00:00:00"/>
    <s v="UN661"/>
    <s v="First Class"/>
    <n v="572.37"/>
    <n v="10"/>
    <n v="57.24"/>
    <n v="515.13"/>
    <s v="Delayed"/>
    <n v="110"/>
    <s v="Jerry Le"/>
    <s v="grice@hotmail.com"/>
    <s v="UNITED AIRLINES"/>
    <n v="8"/>
    <s v="661"/>
    <s v="UN"/>
    <s v="BOS-LAX"/>
    <n v="40597.090000000004"/>
    <n v="338.70699248120297"/>
    <n v="105.08"/>
    <n v="572.37"/>
    <n v="9.4E-2"/>
    <n v="2024"/>
    <s v="Sat"/>
    <n v="420"/>
    <s v="NO"/>
    <s v="Winter"/>
    <s v="January"/>
    <n v="29"/>
  </r>
  <r>
    <s v="69464ABE"/>
    <x v="5"/>
    <s v="ATL"/>
    <s v="DEN"/>
    <x v="2"/>
    <d v="2025-03-09T00:00:00"/>
    <s v="UN621"/>
    <s v="First Class"/>
    <n v="570.92999999999995"/>
    <n v="5"/>
    <n v="28.55"/>
    <n v="542.38"/>
    <s v="On Time"/>
    <n v="0"/>
    <s v="Ann Ochoa"/>
    <s v="kimberlyfrench@zimmerman-smith.com"/>
    <s v="UNITED AIRLINES"/>
    <n v="9"/>
    <s v="621"/>
    <s v="UN"/>
    <s v="ATL-DEN"/>
    <n v="40081.960000000006"/>
    <n v="336.93681818181813"/>
    <n v="105.08"/>
    <n v="570.92999999999995"/>
    <n v="8.5999999999999993E-2"/>
    <n v="2024"/>
    <s v="Sun"/>
    <n v="420"/>
    <s v="NO"/>
    <s v="Winter"/>
    <s v="January"/>
    <n v="29"/>
  </r>
  <r>
    <s v="4EB46AC5"/>
    <x v="4"/>
    <s v="MIA"/>
    <s v="DEN"/>
    <x v="3"/>
    <d v="2025-03-10T00:00:00"/>
    <s v="DE787"/>
    <s v="Economy"/>
    <n v="569.09"/>
    <n v="15"/>
    <n v="85.36"/>
    <n v="483.73"/>
    <s v="Delayed"/>
    <n v="114"/>
    <s v="Hannah Holland"/>
    <s v="cmartinez@hotmail.com"/>
    <s v="DELTA AIRLINES"/>
    <n v="14"/>
    <s v="787"/>
    <s v="DE"/>
    <s v="MIA-DEN"/>
    <n v="39539.580000000009"/>
    <n v="335.15061068702289"/>
    <n v="105.08"/>
    <n v="569.09"/>
    <n v="9.1999999999999998E-2"/>
    <n v="2024"/>
    <s v="Mon"/>
    <n v="420"/>
    <s v="NO"/>
    <s v="Winter"/>
    <s v="January"/>
    <n v="29"/>
  </r>
  <r>
    <s v="9A4E8364"/>
    <x v="4"/>
    <s v="DEN"/>
    <s v="ATL"/>
    <x v="4"/>
    <d v="2025-03-11T00:00:00"/>
    <s v="DE187"/>
    <s v="Economy"/>
    <n v="566.47"/>
    <n v="0"/>
    <n v="0"/>
    <n v="566.47"/>
    <s v="On Time"/>
    <n v="0"/>
    <s v="Brenda Holder"/>
    <s v="john34@jackson.com"/>
    <s v="DELTA AIRLINES"/>
    <n v="13"/>
    <s v="187"/>
    <s v="DE"/>
    <s v="DEN-ATL"/>
    <n v="39055.850000000013"/>
    <n v="333.3510769230769"/>
    <n v="105.08"/>
    <n v="566.47"/>
    <n v="8.4000000000000005E-2"/>
    <n v="2024"/>
    <s v="Tue"/>
    <n v="420"/>
    <s v="NO"/>
    <s v="Winter"/>
    <s v="January"/>
    <n v="29"/>
  </r>
  <r>
    <s v="842B2850"/>
    <x v="6"/>
    <s v="LAX"/>
    <s v="ORD"/>
    <x v="5"/>
    <d v="2025-03-12T00:00:00"/>
    <s v="JE951"/>
    <s v="First Class"/>
    <n v="554.80999999999995"/>
    <n v="15"/>
    <n v="83.22"/>
    <n v="471.59"/>
    <s v="On Time"/>
    <n v="0"/>
    <s v="Krystal Avila"/>
    <s v="gomezryan@hotmail.com"/>
    <s v="JETBLUE AIRWAYS"/>
    <n v="13"/>
    <s v="951"/>
    <s v="JE"/>
    <s v="LAX-ORD"/>
    <n v="38489.380000000012"/>
    <n v="331.5439534883721"/>
    <n v="105.08"/>
    <n v="554.80999999999995"/>
    <n v="8.2000000000000003E-2"/>
    <n v="2024"/>
    <s v="Wed"/>
    <n v="420"/>
    <s v="NO"/>
    <s v="Winter"/>
    <s v="January"/>
    <n v="29"/>
  </r>
  <r>
    <s v="EB0F1E29"/>
    <x v="5"/>
    <s v="LAX"/>
    <s v="JFK"/>
    <x v="6"/>
    <d v="2025-03-13T00:00:00"/>
    <s v="UN662"/>
    <s v="Economy"/>
    <n v="554.55999999999995"/>
    <n v="5"/>
    <n v="27.73"/>
    <n v="526.83000000000004"/>
    <s v="Delayed"/>
    <n v="109"/>
    <s v="Gregg Alvarez"/>
    <s v="vwalsh@vaughn.org"/>
    <s v="UNITED AIRLINES"/>
    <n v="13"/>
    <s v="662"/>
    <s v="UN"/>
    <s v="LAX-JFK"/>
    <n v="38017.790000000008"/>
    <n v="329.7996875"/>
    <n v="105.08"/>
    <n v="554.55999999999995"/>
    <n v="0.09"/>
    <n v="2024"/>
    <s v="Thu"/>
    <n v="420"/>
    <s v="NO"/>
    <s v="Winter"/>
    <s v="January"/>
    <n v="29"/>
  </r>
  <r>
    <s v="D4166C25"/>
    <x v="7"/>
    <s v="MIA"/>
    <s v="JFK"/>
    <x v="7"/>
    <d v="2025-03-14T00:00:00"/>
    <s v="AM723"/>
    <s v="Business"/>
    <n v="553.83000000000004"/>
    <n v="0"/>
    <n v="0"/>
    <n v="553.83000000000004"/>
    <s v="Delayed"/>
    <n v="54"/>
    <s v="Katelyn Maynard"/>
    <s v="ramirezalexander@bentley.info"/>
    <s v="AMERICAN AIRLINES"/>
    <n v="15"/>
    <s v="723"/>
    <s v="AM"/>
    <s v="MIA-JFK"/>
    <n v="37490.959999999999"/>
    <n v="328.02992125984252"/>
    <n v="105.08"/>
    <n v="553.83000000000004"/>
    <n v="8.7999999999999995E-2"/>
    <n v="2024"/>
    <s v="Fri"/>
    <n v="420"/>
    <s v="NO"/>
    <s v="Winter"/>
    <s v="January"/>
    <n v="29"/>
  </r>
  <r>
    <s v="6516F0A2"/>
    <x v="2"/>
    <s v="JFK"/>
    <s v="DFW"/>
    <x v="8"/>
    <d v="2025-03-15T00:00:00"/>
    <s v="FR456"/>
    <s v="Economy"/>
    <n v="550.58000000000004"/>
    <n v="0"/>
    <n v="0"/>
    <n v="550.58000000000004"/>
    <s v="Delayed"/>
    <n v="66"/>
    <s v="Sabrina Cox"/>
    <s v="davenportjoanna@yahoo.com"/>
    <s v="FRONTIER AIRLINES"/>
    <n v="11"/>
    <s v="456"/>
    <s v="FR"/>
    <s v="JFK-DFW"/>
    <n v="36937.129999999997"/>
    <n v="326.23785714285714"/>
    <n v="105.08"/>
    <n v="550.58000000000004"/>
    <n v="8.5999999999999993E-2"/>
    <n v="2024"/>
    <s v="Sat"/>
    <n v="420"/>
    <s v="NO"/>
    <s v="Winter"/>
    <s v="January"/>
    <n v="29"/>
  </r>
  <r>
    <s v="88688611"/>
    <x v="6"/>
    <s v="BOS"/>
    <s v="DFW"/>
    <x v="9"/>
    <d v="2025-03-16T00:00:00"/>
    <s v="JE194"/>
    <s v="First Class"/>
    <n v="549.54999999999995"/>
    <n v="10"/>
    <n v="54.95"/>
    <n v="494.6"/>
    <s v="Cancelled"/>
    <n v="0"/>
    <s v="Samantha Snyder"/>
    <s v="heatherpope@hotmail.com"/>
    <s v="JETBLUE AIRWAYS"/>
    <n v="15"/>
    <s v="194"/>
    <s v="JE"/>
    <s v="BOS-DFW"/>
    <n v="36386.549999999996"/>
    <n v="324.44311999999996"/>
    <n v="105.08"/>
    <n v="549.54999999999995"/>
    <n v="8.5999999999999993E-2"/>
    <n v="2024"/>
    <s v="Sun"/>
    <n v="420"/>
    <s v="NO"/>
    <s v="Winter"/>
    <s v="January"/>
    <n v="29"/>
  </r>
  <r>
    <s v="9BF0DA04"/>
    <x v="5"/>
    <s v="LAX"/>
    <s v="DFW"/>
    <x v="10"/>
    <d v="2025-03-17T00:00:00"/>
    <s v="UN210"/>
    <s v="Business"/>
    <n v="544.96"/>
    <n v="10"/>
    <n v="54.5"/>
    <n v="490.46"/>
    <s v="Delayed"/>
    <n v="90"/>
    <s v="Robert Chang"/>
    <s v="timothyclark@johnson-barker.org"/>
    <s v="UNITED AIRLINES"/>
    <n v="12"/>
    <s v="210"/>
    <s v="UN"/>
    <s v="LAX-DFW"/>
    <n v="35891.949999999997"/>
    <n v="322.62774193548387"/>
    <n v="105.08"/>
    <n v="544.96"/>
    <n v="8.4000000000000005E-2"/>
    <n v="2024"/>
    <s v="Mon"/>
    <n v="420"/>
    <s v="NO"/>
    <s v="Winter"/>
    <s v="January"/>
    <n v="29"/>
  </r>
  <r>
    <s v="06ACB3EE"/>
    <x v="0"/>
    <s v="DEN"/>
    <s v="ATL"/>
    <x v="11"/>
    <d v="2025-03-18T00:00:00"/>
    <s v="SO885"/>
    <s v="First Class"/>
    <n v="544.52"/>
    <n v="20"/>
    <n v="108.9"/>
    <n v="435.62"/>
    <s v="Cancelled"/>
    <n v="0"/>
    <s v="Ethan Arroyo Jr."/>
    <s v="juarezxavier@scott-walters.com"/>
    <s v="SOUTHWEST AIRLINES"/>
    <n v="16"/>
    <s v="885"/>
    <s v="SO"/>
    <s v="DEN-ATL"/>
    <n v="35401.49"/>
    <n v="320.82016260162601"/>
    <n v="105.08"/>
    <n v="544.52"/>
    <n v="8.4000000000000005E-2"/>
    <n v="2024"/>
    <s v="Tue"/>
    <n v="420"/>
    <s v="NO"/>
    <s v="Winter"/>
    <s v="January"/>
    <n v="29"/>
  </r>
  <r>
    <s v="D8E402CC"/>
    <x v="1"/>
    <s v="BOS"/>
    <s v="SEA"/>
    <x v="12"/>
    <d v="2025-03-19T00:00:00"/>
    <s v="AL100"/>
    <s v="Business"/>
    <n v="531.15"/>
    <n v="5"/>
    <n v="26.56"/>
    <n v="504.59"/>
    <s v="Delayed"/>
    <n v="117"/>
    <s v="Joseph Hughes"/>
    <s v="anthonywillis@yahoo.com"/>
    <s v="ALASKA AIRLINES"/>
    <n v="13"/>
    <s v="100"/>
    <s v="AL"/>
    <s v="BOS-SEA"/>
    <n v="34965.870000000003"/>
    <n v="318.98655737704911"/>
    <n v="105.08"/>
    <n v="531.15"/>
    <n v="8.2000000000000003E-2"/>
    <n v="2024"/>
    <s v="Wed"/>
    <n v="420"/>
    <s v="NO"/>
    <s v="Winter"/>
    <s v="January"/>
    <n v="29"/>
  </r>
  <r>
    <s v="AC1643B4"/>
    <x v="2"/>
    <s v="DEN"/>
    <s v="SFO"/>
    <x v="13"/>
    <d v="2025-03-20T00:00:00"/>
    <s v="FR457"/>
    <s v="Business"/>
    <n v="525.29"/>
    <n v="20"/>
    <n v="105.06"/>
    <n v="420.23"/>
    <s v="Cancelled"/>
    <n v="0"/>
    <s v="Joseph Mcdonald"/>
    <s v="luis79@gmail.com"/>
    <s v="FRONTIER AIRLINES"/>
    <n v="15"/>
    <s v="457"/>
    <s v="FR"/>
    <s v="DEN-SFO"/>
    <n v="34461.279999999999"/>
    <n v="317.23314049586776"/>
    <n v="105.08"/>
    <n v="525.29"/>
    <n v="8.2000000000000003E-2"/>
    <n v="2024"/>
    <s v="Thu"/>
    <n v="420"/>
    <s v="NO"/>
    <s v="Winter"/>
    <s v="January"/>
    <n v="29"/>
  </r>
  <r>
    <s v="E61CA817"/>
    <x v="2"/>
    <s v="LAX"/>
    <s v="DEN"/>
    <x v="14"/>
    <d v="2025-03-21T00:00:00"/>
    <s v="FR780"/>
    <s v="First Class"/>
    <n v="519.04"/>
    <n v="5"/>
    <n v="25.95"/>
    <n v="493.09"/>
    <s v="Cancelled"/>
    <n v="0"/>
    <s v="Jessica Giles"/>
    <s v="hamiltoncharles@brock-young.com"/>
    <s v="FRONTIER AIRLINES"/>
    <n v="13"/>
    <s v="780"/>
    <s v="FR"/>
    <s v="LAX-DEN"/>
    <n v="34041.049999999996"/>
    <n v="315.49933333333325"/>
    <n v="105.08"/>
    <n v="519.04"/>
    <n v="0.08"/>
    <n v="2024"/>
    <s v="Fri"/>
    <n v="420"/>
    <s v="NO"/>
    <s v="Winter"/>
    <s v="January"/>
    <n v="29"/>
  </r>
  <r>
    <s v="A77CABB2"/>
    <x v="4"/>
    <s v="LAX"/>
    <s v="DEN"/>
    <x v="15"/>
    <d v="2025-03-22T00:00:00"/>
    <s v="DE428"/>
    <s v="Premium Economy"/>
    <n v="510.46"/>
    <n v="10"/>
    <n v="51.05"/>
    <n v="459.41"/>
    <s v="On Time"/>
    <n v="0"/>
    <s v="Catherine Bowman"/>
    <s v="nicholsmegan@price.net"/>
    <s v="DELTA AIRLINES"/>
    <n v="16"/>
    <s v="428"/>
    <s v="DE"/>
    <s v="LAX-DEN"/>
    <n v="33547.959999999985"/>
    <n v="313.78890756302519"/>
    <n v="105.08"/>
    <n v="510.46"/>
    <n v="0.08"/>
    <n v="2024"/>
    <s v="Sat"/>
    <n v="420"/>
    <s v="NO"/>
    <s v="Winter"/>
    <s v="January"/>
    <n v="29"/>
  </r>
  <r>
    <s v="DF4B1F7E"/>
    <x v="7"/>
    <s v="MIA"/>
    <s v="SEA"/>
    <x v="16"/>
    <d v="2025-03-23T00:00:00"/>
    <s v="AM710"/>
    <s v="Business"/>
    <n v="505.65"/>
    <n v="10"/>
    <n v="50.56"/>
    <n v="455.09"/>
    <s v="Delayed"/>
    <n v="143"/>
    <s v="Michelle Whitney"/>
    <s v="ofoley@harris-mathis.com"/>
    <s v="AMERICAN AIRLINES"/>
    <n v="16"/>
    <s v="710"/>
    <s v="AM"/>
    <s v="MIA-SEA"/>
    <n v="33088.549999999981"/>
    <n v="312.12220338983047"/>
    <n v="105.08"/>
    <n v="505.65"/>
    <n v="0.08"/>
    <n v="2024"/>
    <s v="Sun"/>
    <n v="420"/>
    <s v="NO"/>
    <s v="Winter"/>
    <s v="January"/>
    <n v="29"/>
  </r>
  <r>
    <s v="2F973937"/>
    <x v="6"/>
    <s v="MIA"/>
    <s v="LAX"/>
    <x v="17"/>
    <d v="2025-03-24T00:00:00"/>
    <s v="JE953"/>
    <s v="Premium Economy"/>
    <n v="504.14"/>
    <n v="15"/>
    <n v="75.62"/>
    <n v="428.52"/>
    <s v="Delayed"/>
    <n v="165"/>
    <s v="Emily Bailey"/>
    <s v="tblackwell@yahoo.com"/>
    <s v="JETBLUE AIRWAYS"/>
    <n v="12"/>
    <s v="953"/>
    <s v="JE"/>
    <s v="MIA-LAX"/>
    <n v="32633.459999999985"/>
    <n v="310.46811965811958"/>
    <n v="105.08"/>
    <n v="504.14"/>
    <n v="7.8E-2"/>
    <n v="2024"/>
    <s v="Mon"/>
    <n v="420"/>
    <s v="NO"/>
    <s v="Winter"/>
    <s v="January"/>
    <n v="29"/>
  </r>
  <r>
    <s v="41527D96"/>
    <x v="3"/>
    <s v="SEA"/>
    <s v="ORD"/>
    <x v="18"/>
    <d v="2025-03-25T00:00:00"/>
    <s v="SP812"/>
    <s v="Premium Economy"/>
    <n v="502.69"/>
    <n v="20"/>
    <n v="100.54"/>
    <n v="402.15"/>
    <s v="Delayed"/>
    <n v="30"/>
    <s v="Kevin Farrell"/>
    <s v="adamwilliams@hotmail.com"/>
    <s v="SPIRIT AIRLINES"/>
    <n v="13"/>
    <s v="812"/>
    <s v="SP"/>
    <s v="SEA-ORD"/>
    <n v="32204.939999999988"/>
    <n v="308.79853448275855"/>
    <n v="105.08"/>
    <n v="502.69"/>
    <n v="7.5999999999999998E-2"/>
    <n v="2024"/>
    <s v="Tue"/>
    <n v="420"/>
    <s v="NO"/>
    <s v="Winter"/>
    <s v="January"/>
    <n v="29"/>
  </r>
  <r>
    <s v="1E0DA77E"/>
    <x v="7"/>
    <s v="LAX"/>
    <s v="ORD"/>
    <x v="19"/>
    <d v="2025-03-26T00:00:00"/>
    <s v="AM643"/>
    <s v="First Class"/>
    <n v="498.81"/>
    <n v="15"/>
    <n v="74.819999999999993"/>
    <n v="423.99"/>
    <s v="Delayed"/>
    <n v="98"/>
    <s v="Christopher Luna"/>
    <s v="edwardsbrandon@watson.org"/>
    <s v="AMERICAN AIRLINES"/>
    <n v="16"/>
    <s v="643"/>
    <s v="AM"/>
    <s v="LAX-ORD"/>
    <n v="31802.78999999999"/>
    <n v="307.11252173913039"/>
    <n v="105.08"/>
    <n v="498.81"/>
    <n v="7.3999999999999996E-2"/>
    <n v="2024"/>
    <s v="Wed"/>
    <n v="420"/>
    <s v="NO"/>
    <s v="Winter"/>
    <s v="January"/>
    <n v="29"/>
  </r>
  <r>
    <s v="6383EEA4"/>
    <x v="1"/>
    <s v="BOS"/>
    <s v="MIA"/>
    <x v="20"/>
    <d v="2025-03-27T00:00:00"/>
    <s v="AL649"/>
    <s v="Business"/>
    <n v="496.17"/>
    <n v="15"/>
    <n v="74.430000000000007"/>
    <n v="421.74"/>
    <s v="On Time"/>
    <n v="0"/>
    <s v="Allison Clayton"/>
    <s v="william74@baker-martin.com"/>
    <s v="ALASKA AIRLINES"/>
    <n v="15"/>
    <s v="649"/>
    <s v="AL"/>
    <s v="BOS-MIA"/>
    <n v="31378.799999999992"/>
    <n v="305.43096491228067"/>
    <n v="105.08"/>
    <n v="496.17"/>
    <n v="7.8E-2"/>
    <n v="2024"/>
    <s v="Thu"/>
    <n v="420"/>
    <s v="NO"/>
    <s v="Winter"/>
    <s v="February"/>
    <n v="29"/>
  </r>
  <r>
    <s v="FB25FBC8"/>
    <x v="0"/>
    <s v="SFO"/>
    <s v="MIA"/>
    <x v="21"/>
    <d v="2025-03-28T00:00:00"/>
    <s v="SO666"/>
    <s v="Premium Economy"/>
    <n v="494.35"/>
    <n v="0"/>
    <n v="0"/>
    <n v="494.35"/>
    <s v="On Time"/>
    <n v="0"/>
    <s v="Rhonda Brown"/>
    <s v="crawfordjennifer@gmail.com"/>
    <s v="SOUTHWEST AIRLINES"/>
    <n v="12"/>
    <s v="666"/>
    <s v="SO"/>
    <s v="SFO-MIA"/>
    <n v="30957.059999999994"/>
    <n v="303.74300884955738"/>
    <n v="105.08"/>
    <n v="494.35"/>
    <n v="7.5999999999999998E-2"/>
    <n v="2024"/>
    <s v="Fri"/>
    <n v="420"/>
    <s v="NO"/>
    <s v="Winter"/>
    <s v="February"/>
    <n v="28"/>
  </r>
  <r>
    <s v="E7EEE4AE"/>
    <x v="6"/>
    <s v="MIA"/>
    <s v="DEN"/>
    <x v="22"/>
    <d v="2025-03-29T00:00:00"/>
    <s v="JE877"/>
    <s v="Business"/>
    <n v="484.24"/>
    <n v="15"/>
    <n v="72.64"/>
    <n v="411.6"/>
    <s v="Delayed"/>
    <n v="34"/>
    <s v="Joel Harrison"/>
    <s v="lindseydavis@hotmail.com"/>
    <s v="JETBLUE AIRWAYS"/>
    <n v="13"/>
    <s v="877"/>
    <s v="JE"/>
    <s v="MIA-DEN"/>
    <n v="30462.709999999995"/>
    <n v="302.04116071428558"/>
    <n v="105.08"/>
    <n v="484.24"/>
    <n v="7.1999999999999995E-2"/>
    <n v="2024"/>
    <s v="Sat"/>
    <n v="420"/>
    <s v="NO"/>
    <s v="Winter"/>
    <s v="February"/>
    <n v="27"/>
  </r>
  <r>
    <s v="3933B909"/>
    <x v="1"/>
    <s v="MIA"/>
    <s v="DFW"/>
    <x v="23"/>
    <d v="2025-03-30T00:00:00"/>
    <s v="AL480"/>
    <s v="Premium Economy"/>
    <n v="483.84"/>
    <n v="10"/>
    <n v="48.38"/>
    <n v="435.46"/>
    <s v="On Time"/>
    <n v="0"/>
    <s v="Todd Maynard"/>
    <s v="nunezkevin@henry.info"/>
    <s v="ALASKA AIRLINES"/>
    <n v="12"/>
    <s v="480"/>
    <s v="AL"/>
    <s v="MIA-DFW"/>
    <n v="30051.109999999993"/>
    <n v="300.3997297297297"/>
    <n v="105.08"/>
    <n v="483.84"/>
    <n v="7.3999999999999996E-2"/>
    <n v="2024"/>
    <s v="Sun"/>
    <n v="420"/>
    <s v="NO"/>
    <s v="Winter"/>
    <s v="February"/>
    <n v="26"/>
  </r>
  <r>
    <s v="7A11CF04"/>
    <x v="4"/>
    <s v="LAX"/>
    <s v="SEA"/>
    <x v="24"/>
    <d v="2025-03-31T00:00:00"/>
    <s v="DE192"/>
    <s v="Business"/>
    <n v="483.45"/>
    <n v="5"/>
    <n v="24.17"/>
    <n v="459.28"/>
    <s v="On Time"/>
    <n v="0"/>
    <s v="Jamie Huffman"/>
    <s v="sdean@mills-martinez.com"/>
    <s v="DELTA AIRLINES"/>
    <n v="13"/>
    <s v="192"/>
    <s v="DE"/>
    <s v="LAX-SEA"/>
    <n v="29615.649999999994"/>
    <n v="298.73209090909091"/>
    <n v="105.08"/>
    <n v="483.45"/>
    <n v="7.1999999999999995E-2"/>
    <n v="2024"/>
    <s v="Mon"/>
    <n v="420"/>
    <s v="NO"/>
    <s v="Winter"/>
    <s v="February"/>
    <n v="25"/>
  </r>
  <r>
    <s v="6544F51D"/>
    <x v="0"/>
    <s v="ORD"/>
    <s v="SFO"/>
    <x v="25"/>
    <d v="2025-04-01T00:00:00"/>
    <s v="SO954"/>
    <s v="Economy"/>
    <n v="477.85"/>
    <n v="0"/>
    <n v="0"/>
    <n v="477.85"/>
    <s v="On Time"/>
    <n v="0"/>
    <s v="Benjamin Flores"/>
    <s v="matthewcox@yahoo.com"/>
    <s v="SOUTHWEST AIRLINES"/>
    <n v="15"/>
    <s v="954"/>
    <s v="SO"/>
    <s v="ORD-SFO"/>
    <n v="29156.369999999995"/>
    <n v="297.03743119266056"/>
    <n v="105.08"/>
    <n v="477.85"/>
    <n v="7.0000000000000007E-2"/>
    <n v="2024"/>
    <s v="Tue"/>
    <n v="420"/>
    <s v="NO"/>
    <s v="Winter"/>
    <s v="February"/>
    <n v="24"/>
  </r>
  <r>
    <s v="39F2EACA"/>
    <x v="4"/>
    <s v="SFO"/>
    <s v="JFK"/>
    <x v="26"/>
    <d v="2025-04-02T00:00:00"/>
    <s v="DE523"/>
    <s v="Business"/>
    <n v="477.38"/>
    <n v="0"/>
    <n v="0"/>
    <n v="477.38"/>
    <s v="Cancelled"/>
    <n v="0"/>
    <s v="Yesenia Morse"/>
    <s v="zachary61@ramirez.com"/>
    <s v="DELTA AIRLINES"/>
    <n v="13"/>
    <s v="523"/>
    <s v="DE"/>
    <s v="SFO-JFK"/>
    <n v="28678.519999999997"/>
    <n v="295.36324074074076"/>
    <n v="105.08"/>
    <n v="477.38"/>
    <n v="7.8E-2"/>
    <n v="2024"/>
    <s v="Wed"/>
    <n v="420"/>
    <s v="NO"/>
    <s v="Winter"/>
    <s v="February"/>
    <n v="23"/>
  </r>
  <r>
    <s v="0813CEC4"/>
    <x v="4"/>
    <s v="LAX"/>
    <s v="BOS"/>
    <x v="27"/>
    <d v="2025-04-03T00:00:00"/>
    <s v="DE233"/>
    <s v="Business"/>
    <n v="473.75"/>
    <n v="0"/>
    <n v="0"/>
    <n v="473.75"/>
    <s v="Cancelled"/>
    <n v="0"/>
    <s v="Mrs. Jennifer Johnson"/>
    <s v="emily99@bradford.com"/>
    <s v="DELTA AIRLINES"/>
    <n v="21"/>
    <s v="233"/>
    <s v="DE"/>
    <s v="LAX-BOS"/>
    <n v="28201.139999999992"/>
    <n v="293.66214953271026"/>
    <n v="105.08"/>
    <n v="473.75"/>
    <n v="7.5999999999999998E-2"/>
    <n v="2024"/>
    <s v="Thu"/>
    <n v="420"/>
    <s v="NO"/>
    <s v="Winter"/>
    <s v="February"/>
    <n v="22"/>
  </r>
  <r>
    <s v="363D5C25"/>
    <x v="5"/>
    <s v="DFW"/>
    <s v="MIA"/>
    <x v="28"/>
    <d v="2025-04-04T00:00:00"/>
    <s v="UN622"/>
    <s v="Premium Economy"/>
    <n v="472.8"/>
    <n v="15"/>
    <n v="70.92"/>
    <n v="401.88"/>
    <s v="Delayed"/>
    <n v="180"/>
    <s v="Joshua Perkins"/>
    <s v="abrown@pacheco.net"/>
    <s v="UNITED AIRLINES"/>
    <n v="14"/>
    <s v="622"/>
    <s v="UN"/>
    <s v="DFW-MIA"/>
    <n v="27727.389999999996"/>
    <n v="291.96320754716982"/>
    <n v="105.08"/>
    <n v="472.8"/>
    <n v="7.0000000000000007E-2"/>
    <n v="2024"/>
    <s v="Fri"/>
    <n v="420"/>
    <s v="NO"/>
    <s v="Winter"/>
    <s v="February"/>
    <n v="21"/>
  </r>
  <r>
    <s v="AE8F2BAD"/>
    <x v="0"/>
    <s v="SEA"/>
    <s v="LAX"/>
    <x v="29"/>
    <d v="2025-04-05T00:00:00"/>
    <s v="SO696"/>
    <s v="Business"/>
    <n v="468.63"/>
    <n v="5"/>
    <n v="23.43"/>
    <n v="445.2"/>
    <s v="Delayed"/>
    <n v="30"/>
    <s v="Vernon Berry"/>
    <s v="gregory31@adkins.com"/>
    <s v="SOUTHWEST AIRLINES"/>
    <n v="12"/>
    <s v="696"/>
    <s v="SO"/>
    <s v="SEA-LAX"/>
    <n v="27325.509999999995"/>
    <n v="290.24095238095236"/>
    <n v="105.08"/>
    <n v="468.63"/>
    <n v="6.8000000000000005E-2"/>
    <n v="2024"/>
    <s v="Sat"/>
    <n v="420"/>
    <s v="NO"/>
    <s v="Winter"/>
    <s v="February"/>
    <n v="20"/>
  </r>
  <r>
    <s v="C3305895"/>
    <x v="2"/>
    <s v="LAX"/>
    <s v="ORD"/>
    <x v="30"/>
    <d v="2025-04-06T00:00:00"/>
    <s v="FR122"/>
    <s v="Premium Economy"/>
    <n v="466.17"/>
    <n v="10"/>
    <n v="46.62"/>
    <n v="419.55"/>
    <s v="Delayed"/>
    <n v="83"/>
    <s v="Bradley Scott"/>
    <s v="joshuathomas@hotmail.com"/>
    <s v="FRONTIER AIRLINES"/>
    <n v="13"/>
    <s v="122"/>
    <s v="FR"/>
    <s v="LAX-ORD"/>
    <n v="26880.309999999994"/>
    <n v="288.52567307692306"/>
    <n v="105.08"/>
    <n v="466.17"/>
    <n v="6.6000000000000003E-2"/>
    <n v="2024"/>
    <s v="Sun"/>
    <n v="420"/>
    <s v="NO"/>
    <s v="Winter"/>
    <s v="February"/>
    <n v="19"/>
  </r>
  <r>
    <s v="66DB2BCA"/>
    <x v="5"/>
    <s v="DFW"/>
    <s v="BOS"/>
    <x v="31"/>
    <d v="2025-04-07T00:00:00"/>
    <s v="UN875"/>
    <s v="Business"/>
    <n v="460.01"/>
    <n v="15"/>
    <n v="69"/>
    <n v="391.01"/>
    <s v="Delayed"/>
    <n v="110"/>
    <s v="Sandra Murphy"/>
    <s v="renee47@smith-parks.com"/>
    <s v="UNITED AIRLINES"/>
    <n v="13"/>
    <s v="875"/>
    <s v="UN"/>
    <s v="DFW-BOS"/>
    <n v="26460.759999999995"/>
    <n v="286.80097087378641"/>
    <n v="105.08"/>
    <n v="460.01"/>
    <n v="6.4000000000000001E-2"/>
    <n v="2024"/>
    <s v="Mon"/>
    <n v="420"/>
    <s v="NO"/>
    <s v="Winter"/>
    <s v="February"/>
    <n v="18"/>
  </r>
  <r>
    <s v="302E1B0F"/>
    <x v="0"/>
    <s v="DFW"/>
    <s v="SFO"/>
    <x v="32"/>
    <d v="2025-04-08T00:00:00"/>
    <s v="SO104"/>
    <s v="Premium Economy"/>
    <n v="455.24"/>
    <n v="10"/>
    <n v="45.52"/>
    <n v="409.72"/>
    <s v="On Time"/>
    <n v="0"/>
    <s v="Dana Bradley"/>
    <s v="emilypowers@lopez-thompson.com"/>
    <s v="SOUTHWEST AIRLINES"/>
    <n v="12"/>
    <s v="104"/>
    <s v="SO"/>
    <s v="DFW-SFO"/>
    <n v="26069.749999999993"/>
    <n v="285.10284313725492"/>
    <n v="105.08"/>
    <n v="455.24"/>
    <n v="6.8000000000000005E-2"/>
    <n v="2024"/>
    <s v="Tue"/>
    <n v="420"/>
    <s v="NO"/>
    <s v="Winter"/>
    <s v="February"/>
    <n v="17"/>
  </r>
  <r>
    <s v="B9D88009"/>
    <x v="1"/>
    <s v="DFW"/>
    <s v="SEA"/>
    <x v="33"/>
    <d v="2025-04-09T00:00:00"/>
    <s v="AL633"/>
    <s v="Premium Economy"/>
    <n v="453.84"/>
    <n v="10"/>
    <n v="45.38"/>
    <n v="408.46"/>
    <s v="Delayed"/>
    <n v="2"/>
    <s v="Larry Zamora"/>
    <s v="pettyeugene@knight.net"/>
    <s v="ALASKA AIRLINES"/>
    <n v="12"/>
    <s v="633"/>
    <s v="AL"/>
    <s v="DFW-SEA"/>
    <n v="25660.029999999992"/>
    <n v="283.41831683168323"/>
    <n v="105.08"/>
    <n v="453.84"/>
    <n v="6.2E-2"/>
    <n v="2024"/>
    <s v="Wed"/>
    <n v="420"/>
    <s v="NO"/>
    <s v="Winter"/>
    <s v="February"/>
    <n v="16"/>
  </r>
  <r>
    <s v="B36C4BD0"/>
    <x v="6"/>
    <s v="DFW"/>
    <s v="MIA"/>
    <x v="34"/>
    <d v="2025-04-10T00:00:00"/>
    <s v="JE748"/>
    <s v="Economy"/>
    <n v="453.54"/>
    <n v="0"/>
    <n v="0"/>
    <n v="453.54"/>
    <s v="Cancelled"/>
    <n v="0"/>
    <s v="Elijah Martin"/>
    <s v="sarah17@flores.com"/>
    <s v="JETBLUE AIRWAYS"/>
    <n v="13"/>
    <s v="748"/>
    <s v="JE"/>
    <s v="DFW-MIA"/>
    <n v="25251.569999999989"/>
    <n v="281.71410000000003"/>
    <n v="105.08"/>
    <n v="453.54"/>
    <n v="7.3999999999999996E-2"/>
    <n v="2024"/>
    <s v="Thu"/>
    <n v="420"/>
    <s v="NO"/>
    <s v="Winter"/>
    <s v="February"/>
    <n v="15"/>
  </r>
  <r>
    <s v="A2E8D433"/>
    <x v="4"/>
    <s v="DFW"/>
    <s v="SEA"/>
    <x v="35"/>
    <d v="2025-04-11T00:00:00"/>
    <s v="DE443"/>
    <s v="Economy"/>
    <n v="450.39"/>
    <n v="10"/>
    <n v="45.04"/>
    <n v="405.35"/>
    <s v="On Time"/>
    <n v="0"/>
    <s v="Jordan Morris"/>
    <s v="gallagherkathy@brooks.org"/>
    <s v="DELTA AIRLINES"/>
    <n v="13"/>
    <s v="443"/>
    <s v="DE"/>
    <s v="DFW-SEA"/>
    <n v="24798.029999999988"/>
    <n v="279.97848484848492"/>
    <n v="105.08"/>
    <n v="450.39"/>
    <n v="6.6000000000000003E-2"/>
    <n v="2024"/>
    <s v="Fri"/>
    <n v="420"/>
    <s v="NO"/>
    <s v="Winter"/>
    <s v="February"/>
    <n v="14"/>
  </r>
  <r>
    <s v="D21DF4E6"/>
    <x v="2"/>
    <s v="DFW"/>
    <s v="SEA"/>
    <x v="36"/>
    <d v="2025-04-12T00:00:00"/>
    <s v="FR233"/>
    <s v="Premium Economy"/>
    <n v="441.72"/>
    <n v="15"/>
    <n v="66.260000000000005"/>
    <n v="375.46"/>
    <s v="On Time"/>
    <n v="0"/>
    <s v="Joshua Morgan"/>
    <s v="abrewer@berg-miller.net"/>
    <s v="FRONTIER AIRLINES"/>
    <n v="13"/>
    <s v="233"/>
    <s v="FR"/>
    <s v="DFW-SEA"/>
    <n v="24392.679999999986"/>
    <n v="278.23959183673475"/>
    <n v="105.08"/>
    <n v="441.72"/>
    <n v="6.4000000000000001E-2"/>
    <n v="2024"/>
    <s v="Sat"/>
    <n v="420"/>
    <s v="NO"/>
    <s v="Winter"/>
    <s v="February"/>
    <n v="13"/>
  </r>
  <r>
    <s v="58F2B24C"/>
    <x v="5"/>
    <s v="SEA"/>
    <s v="DEN"/>
    <x v="37"/>
    <d v="2025-04-13T00:00:00"/>
    <s v="UN574"/>
    <s v="First Class"/>
    <n v="433.96"/>
    <n v="5"/>
    <n v="21.7"/>
    <n v="412.26"/>
    <s v="Cancelled"/>
    <n v="0"/>
    <s v="Veronica Craig"/>
    <s v="tjohnson@yahoo.com"/>
    <s v="UNITED AIRLINES"/>
    <n v="14"/>
    <s v="574"/>
    <s v="UN"/>
    <s v="SEA-DEN"/>
    <n v="24017.21999999999"/>
    <n v="276.55422680412374"/>
    <n v="105.08"/>
    <n v="433.96"/>
    <n v="7.1999999999999995E-2"/>
    <n v="2024"/>
    <s v="Sun"/>
    <n v="420"/>
    <s v="NO"/>
    <s v="Winter"/>
    <s v="February"/>
    <n v="12"/>
  </r>
  <r>
    <s v="AE52BE89"/>
    <x v="5"/>
    <s v="SFO"/>
    <s v="LAX"/>
    <x v="38"/>
    <d v="2025-04-14T00:00:00"/>
    <s v="UN482"/>
    <s v="Business"/>
    <n v="424.53"/>
    <n v="20"/>
    <n v="84.91"/>
    <n v="339.62"/>
    <s v="On Time"/>
    <n v="0"/>
    <s v="Angela Marquez"/>
    <s v="priscillamccullough@russell.net"/>
    <s v="UNITED AIRLINES"/>
    <n v="14"/>
    <s v="482"/>
    <s v="UN"/>
    <s v="SFO-LAX"/>
    <n v="23604.959999999992"/>
    <n v="274.91458333333338"/>
    <n v="105.08"/>
    <n v="424.53"/>
    <n v="6.2E-2"/>
    <n v="2024"/>
    <s v="Mon"/>
    <n v="420"/>
    <s v="NO"/>
    <s v="Winter"/>
    <s v="February"/>
    <n v="11"/>
  </r>
  <r>
    <s v="4A328E2E"/>
    <x v="0"/>
    <s v="ORD"/>
    <s v="JFK"/>
    <x v="39"/>
    <d v="2025-04-15T00:00:00"/>
    <s v="SO904"/>
    <s v="Business"/>
    <n v="424.27"/>
    <n v="5"/>
    <n v="21.21"/>
    <n v="403.06"/>
    <s v="On Time"/>
    <n v="0"/>
    <s v="Janice Wilkinson"/>
    <s v="kelly88@gmail.com"/>
    <s v="SOUTHWEST AIRLINES"/>
    <n v="16"/>
    <s v="904"/>
    <s v="SO"/>
    <s v="ORD-JFK"/>
    <n v="23265.339999999993"/>
    <n v="273.33968421052634"/>
    <n v="105.08"/>
    <n v="424.27"/>
    <n v="0.06"/>
    <n v="2024"/>
    <s v="Tue"/>
    <n v="420"/>
    <s v="NO"/>
    <s v="Winter"/>
    <s v="February"/>
    <n v="10"/>
  </r>
  <r>
    <s v="1C59A1B1"/>
    <x v="7"/>
    <s v="BOS"/>
    <s v="ORD"/>
    <x v="40"/>
    <d v="2025-04-16T00:00:00"/>
    <s v="AM865"/>
    <s v="Premium Economy"/>
    <n v="421.05"/>
    <n v="10"/>
    <n v="42.11"/>
    <n v="378.94"/>
    <s v="Cancelled"/>
    <n v="0"/>
    <s v="Brian Rodriguez"/>
    <s v="vanessacarter@williams.com"/>
    <s v="AMERICAN AIRLINES"/>
    <n v="15"/>
    <s v="865"/>
    <s v="AM"/>
    <s v="BOS-ORD"/>
    <n v="22862.279999999988"/>
    <n v="271.7340425531915"/>
    <n v="105.08"/>
    <n v="421.05"/>
    <n v="7.0000000000000007E-2"/>
    <n v="2024"/>
    <s v="Wed"/>
    <n v="420"/>
    <s v="NO"/>
    <s v="Winter"/>
    <s v="February"/>
    <n v="9"/>
  </r>
  <r>
    <s v="0F12A382"/>
    <x v="6"/>
    <s v="DFW"/>
    <s v="SEA"/>
    <x v="41"/>
    <d v="2025-04-17T00:00:00"/>
    <s v="JE174"/>
    <s v="First Class"/>
    <n v="418.58"/>
    <n v="15"/>
    <n v="62.79"/>
    <n v="355.79"/>
    <s v="Cancelled"/>
    <n v="0"/>
    <s v="Pam Arnold"/>
    <s v="dpearson@bell-peck.com"/>
    <s v="JETBLUE AIRWAYS"/>
    <n v="10"/>
    <s v="174"/>
    <s v="JE"/>
    <s v="DFW-SEA"/>
    <n v="22483.339999999989"/>
    <n v="270.12849462365591"/>
    <n v="105.08"/>
    <n v="418.58"/>
    <n v="6.8000000000000005E-2"/>
    <n v="2024"/>
    <s v="Thu"/>
    <n v="420"/>
    <s v="NO"/>
    <s v="Winter"/>
    <s v="February"/>
    <n v="8"/>
  </r>
  <r>
    <s v="393981ED"/>
    <x v="5"/>
    <s v="SEA"/>
    <s v="MIA"/>
    <x v="42"/>
    <d v="2025-04-18T00:00:00"/>
    <s v="UN887"/>
    <s v="Business"/>
    <n v="413.57"/>
    <n v="5"/>
    <n v="20.68"/>
    <n v="392.89"/>
    <s v="Cancelled"/>
    <n v="0"/>
    <s v="Shannon Sandoval MD"/>
    <s v="daniel43@martin.com"/>
    <s v="UNITED AIRLINES"/>
    <n v="19"/>
    <s v="887"/>
    <s v="UN"/>
    <s v="SEA-MIA"/>
    <n v="22127.549999999988"/>
    <n v="268.51489130434777"/>
    <n v="105.08"/>
    <n v="413.57"/>
    <n v="6.6000000000000003E-2"/>
    <n v="2024"/>
    <s v="Fri"/>
    <n v="420"/>
    <s v="NO"/>
    <s v="Winter"/>
    <s v="February"/>
    <n v="7"/>
  </r>
  <r>
    <s v="03DC4C72"/>
    <x v="5"/>
    <s v="ORD"/>
    <s v="ATL"/>
    <x v="43"/>
    <d v="2025-04-19T00:00:00"/>
    <s v="UN884"/>
    <s v="Premium Economy"/>
    <n v="411.53"/>
    <n v="20"/>
    <n v="82.31"/>
    <n v="329.22"/>
    <s v="On Time"/>
    <n v="0"/>
    <s v="Michael Dawson"/>
    <s v="jeffrey30@hotmail.com"/>
    <s v="UNITED AIRLINES"/>
    <n v="14"/>
    <s v="884"/>
    <s v="UN"/>
    <s v="ORD-ATL"/>
    <n v="21734.659999999989"/>
    <n v="266.92087912087908"/>
    <n v="105.08"/>
    <n v="411.53"/>
    <n v="5.8000000000000003E-2"/>
    <n v="2024"/>
    <s v="Sat"/>
    <n v="420"/>
    <s v="NO"/>
    <s v="Winter"/>
    <s v="February"/>
    <n v="6"/>
  </r>
  <r>
    <s v="FEC47D35"/>
    <x v="0"/>
    <s v="ORD"/>
    <s v="DFW"/>
    <x v="44"/>
    <d v="2025-04-20T00:00:00"/>
    <s v="SO129"/>
    <s v="First Class"/>
    <n v="410.61"/>
    <n v="10"/>
    <n v="41.06"/>
    <n v="369.55"/>
    <s v="On Time"/>
    <n v="0"/>
    <s v="Wendy Howard"/>
    <s v="jjones@gmail.com"/>
    <s v="SOUTHWEST AIRLINES"/>
    <n v="12"/>
    <s v="129"/>
    <s v="SO"/>
    <s v="ORD-DFW"/>
    <n v="21405.439999999991"/>
    <n v="265.31411111111106"/>
    <n v="105.08"/>
    <n v="410.61"/>
    <n v="5.6000000000000001E-2"/>
    <n v="2024"/>
    <s v="Sun"/>
    <n v="420"/>
    <s v="NO"/>
    <s v="Winter"/>
    <s v="February"/>
    <n v="5"/>
  </r>
  <r>
    <s v="10FC7844"/>
    <x v="4"/>
    <s v="DFW"/>
    <s v="ATL"/>
    <x v="45"/>
    <d v="2025-04-21T00:00:00"/>
    <s v="DE897"/>
    <s v="First Class"/>
    <n v="408.3"/>
    <n v="5"/>
    <n v="20.420000000000002"/>
    <n v="387.88"/>
    <s v="On Time"/>
    <n v="0"/>
    <s v="Kerri Williams DDS"/>
    <s v="gregoryjon@yahoo.com"/>
    <s v="DELTA AIRLINES"/>
    <n v="18"/>
    <s v="897"/>
    <s v="DE"/>
    <s v="DFW-ATL"/>
    <n v="21035.889999999992"/>
    <n v="263.68157303370782"/>
    <n v="105.08"/>
    <n v="408.3"/>
    <n v="5.3999999999999999E-2"/>
    <n v="2024"/>
    <s v="Mon"/>
    <n v="420"/>
    <s v="NO"/>
    <s v="Winter"/>
    <s v="February"/>
    <n v="4"/>
  </r>
  <r>
    <s v="26457E4D"/>
    <x v="5"/>
    <s v="JFK"/>
    <s v="DEN"/>
    <x v="46"/>
    <d v="2025-04-22T00:00:00"/>
    <s v="UN799"/>
    <s v="Business"/>
    <n v="406"/>
    <n v="10"/>
    <n v="40.6"/>
    <n v="365.4"/>
    <s v="On Time"/>
    <n v="0"/>
    <s v="Anthony Robinson"/>
    <s v="woodslinda@robinson.com"/>
    <s v="UNITED AIRLINES"/>
    <n v="16"/>
    <s v="799"/>
    <s v="UN"/>
    <s v="JFK-DEN"/>
    <n v="20648.009999999995"/>
    <n v="262.03818181818178"/>
    <n v="105.08"/>
    <n v="406"/>
    <n v="5.1999999999999998E-2"/>
    <n v="2024"/>
    <s v="Tue"/>
    <n v="420"/>
    <s v="NO"/>
    <s v="Winter"/>
    <s v="February"/>
    <n v="3"/>
  </r>
  <r>
    <s v="80C161C6"/>
    <x v="3"/>
    <s v="DEN"/>
    <s v="SFO"/>
    <x v="47"/>
    <d v="2025-04-23T00:00:00"/>
    <s v="SP349"/>
    <s v="Premium Economy"/>
    <n v="405.14"/>
    <n v="5"/>
    <n v="20.260000000000002"/>
    <n v="384.88"/>
    <s v="Cancelled"/>
    <n v="0"/>
    <s v="Nicole Pratt"/>
    <s v="dunnchristopher@gmail.com"/>
    <s v="SPIRIT AIRLINES"/>
    <n v="12"/>
    <s v="349"/>
    <s v="SP"/>
    <s v="DEN-SFO"/>
    <n v="20282.609999999993"/>
    <n v="260.38344827586201"/>
    <n v="105.08"/>
    <n v="405.14"/>
    <n v="6.4000000000000001E-2"/>
    <n v="2024"/>
    <s v="Wed"/>
    <n v="420"/>
    <s v="NO"/>
    <s v="Winter"/>
    <s v="February"/>
    <n v="2"/>
  </r>
  <r>
    <s v="AFC5F83B"/>
    <x v="0"/>
    <s v="BOS"/>
    <s v="DEN"/>
    <x v="48"/>
    <d v="2025-04-24T00:00:00"/>
    <s v="SO306"/>
    <s v="Premium Economy"/>
    <n v="401.35"/>
    <n v="15"/>
    <n v="60.2"/>
    <n v="341.15"/>
    <s v="On Time"/>
    <n v="0"/>
    <s v="Jerry Simpson DVM"/>
    <s v="sgibbs@adams.info"/>
    <s v="SOUTHWEST AIRLINES"/>
    <n v="17"/>
    <s v="306"/>
    <s v="SO"/>
    <s v="BOS-DEN"/>
    <n v="19897.729999999992"/>
    <n v="258.70023255813953"/>
    <n v="105.08"/>
    <n v="401.35"/>
    <n v="0.05"/>
    <n v="2024"/>
    <s v="Thu"/>
    <n v="420"/>
    <s v="NO"/>
    <s v="Winter"/>
    <s v="February"/>
    <n v="1"/>
  </r>
  <r>
    <s v="D094C58D"/>
    <x v="7"/>
    <s v="ORD"/>
    <s v="DEN"/>
    <x v="49"/>
    <d v="2025-04-25T00:00:00"/>
    <s v="AM585"/>
    <s v="Premium Economy"/>
    <n v="401.16"/>
    <n v="20"/>
    <n v="80.23"/>
    <n v="320.93"/>
    <s v="Delayed"/>
    <n v="24"/>
    <s v="Mary Matthews"/>
    <s v="cassandra85@russell.info"/>
    <s v="AMERICAN AIRLINES"/>
    <n v="13"/>
    <s v="585"/>
    <s v="AM"/>
    <s v="ORD-DEN"/>
    <n v="19556.579999999991"/>
    <n v="257.02199999999999"/>
    <n v="105.08"/>
    <n v="401.16"/>
    <n v="0.06"/>
    <n v="2024"/>
    <s v="Fri"/>
    <n v="420"/>
    <s v="NO"/>
    <s v="Spring"/>
    <s v="March"/>
    <n v="0"/>
  </r>
  <r>
    <s v="E00BBCC7"/>
    <x v="3"/>
    <s v="BOS"/>
    <s v="SFO"/>
    <x v="50"/>
    <d v="2025-04-26T00:00:00"/>
    <s v="SP216"/>
    <s v="Economy"/>
    <n v="399.62"/>
    <n v="20"/>
    <n v="79.92"/>
    <n v="319.7"/>
    <s v="On Time"/>
    <n v="0"/>
    <s v="Sarah Wilcox"/>
    <s v="suzanne13@yahoo.com"/>
    <s v="SPIRIT AIRLINES"/>
    <n v="12"/>
    <s v="216"/>
    <s v="SP"/>
    <s v="BOS-SFO"/>
    <n v="19235.649999999994"/>
    <n v="255.30607142857139"/>
    <n v="105.08"/>
    <n v="399.62"/>
    <n v="4.8000000000000001E-2"/>
    <n v="2024"/>
    <s v="Sat"/>
    <n v="420"/>
    <s v="NO"/>
    <s v="Spring"/>
    <s v="March"/>
    <n v="0"/>
  </r>
  <r>
    <s v="F257272B"/>
    <x v="2"/>
    <s v="BOS"/>
    <s v="SFO"/>
    <x v="51"/>
    <d v="2025-04-27T00:00:00"/>
    <s v="FR676"/>
    <s v="Economy"/>
    <n v="397.76"/>
    <n v="5"/>
    <n v="19.89"/>
    <n v="377.87"/>
    <s v="Delayed"/>
    <n v="117"/>
    <s v="Breanna Edwards"/>
    <s v="christinagarcia@wang-williams.com"/>
    <s v="FRONTIER AIRLINES"/>
    <n v="15"/>
    <s v="676"/>
    <s v="FR"/>
    <s v="BOS-SFO"/>
    <n v="18915.949999999997"/>
    <n v="253.56734939759036"/>
    <n v="105.08"/>
    <n v="397.76"/>
    <n v="5.8000000000000003E-2"/>
    <n v="2024"/>
    <s v="Sun"/>
    <n v="420"/>
    <s v="NO"/>
    <s v="Spring"/>
    <s v="March"/>
    <n v="0"/>
  </r>
  <r>
    <s v="239C0FB8"/>
    <x v="1"/>
    <s v="BOS"/>
    <s v="JFK"/>
    <x v="52"/>
    <d v="2025-04-28T00:00:00"/>
    <s v="AL806"/>
    <s v="Business"/>
    <n v="395.96"/>
    <n v="15"/>
    <n v="59.39"/>
    <n v="336.57"/>
    <s v="On Time"/>
    <n v="0"/>
    <s v="Marcus Burns"/>
    <s v="jcole@baker.com"/>
    <s v="ALASKA AIRLINES"/>
    <n v="12"/>
    <s v="806"/>
    <s v="AL"/>
    <s v="BOS-JFK"/>
    <n v="18538.079999999994"/>
    <n v="251.80890243902445"/>
    <n v="105.08"/>
    <n v="395.96"/>
    <n v="4.5999999999999999E-2"/>
    <n v="2024"/>
    <s v="Mon"/>
    <n v="420"/>
    <s v="NO"/>
    <s v="Spring"/>
    <s v="March"/>
    <n v="0"/>
  </r>
  <r>
    <s v="9A3D9606"/>
    <x v="6"/>
    <s v="JFK"/>
    <s v="DFW"/>
    <x v="53"/>
    <d v="2025-04-29T00:00:00"/>
    <s v="JE429"/>
    <s v="First Class"/>
    <n v="395.18"/>
    <n v="10"/>
    <n v="39.520000000000003"/>
    <n v="355.66"/>
    <s v="Cancelled"/>
    <n v="0"/>
    <s v="Peggy Solis DVM"/>
    <s v="ostone@flynn.com"/>
    <s v="JETBLUE AIRWAYS"/>
    <n v="15"/>
    <s v="429"/>
    <s v="JE"/>
    <s v="JFK-DFW"/>
    <n v="18201.509999999995"/>
    <n v="250.02925925925931"/>
    <n v="105.08"/>
    <n v="395.18"/>
    <n v="6.2E-2"/>
    <n v="2024"/>
    <s v="Tue"/>
    <n v="420"/>
    <s v="NO"/>
    <s v="Spring"/>
    <s v="March"/>
    <n v="0"/>
  </r>
  <r>
    <s v="8B2FA337"/>
    <x v="5"/>
    <s v="DEN"/>
    <s v="ATL"/>
    <x v="54"/>
    <d v="2025-04-30T00:00:00"/>
    <s v="UN156"/>
    <s v="Economy"/>
    <n v="394.2"/>
    <n v="0"/>
    <n v="0"/>
    <n v="394.2"/>
    <s v="On Time"/>
    <n v="0"/>
    <s v="James Stanton"/>
    <s v="joneskaren@gmail.com"/>
    <s v="UNITED AIRLINES"/>
    <n v="13"/>
    <s v="156"/>
    <s v="UN"/>
    <s v="DEN-ATL"/>
    <n v="17845.849999999999"/>
    <n v="248.21487500000006"/>
    <n v="105.08"/>
    <n v="394.2"/>
    <n v="4.3999999999999997E-2"/>
    <n v="2024"/>
    <s v="Wed"/>
    <n v="420"/>
    <s v="NO"/>
    <s v="Spring"/>
    <s v="March"/>
    <n v="0"/>
  </r>
  <r>
    <s v="7580D68D"/>
    <x v="4"/>
    <s v="BOS"/>
    <s v="DFW"/>
    <x v="55"/>
    <d v="2025-05-01T00:00:00"/>
    <s v="DE983"/>
    <s v="Premium Economy"/>
    <n v="388.32"/>
    <n v="20"/>
    <n v="77.66"/>
    <n v="310.66000000000003"/>
    <s v="Cancelled"/>
    <n v="0"/>
    <s v="Isaiah Nguyen"/>
    <s v="robert28@gmail.com"/>
    <s v="DELTA AIRLINES"/>
    <n v="13"/>
    <s v="983"/>
    <s v="DE"/>
    <s v="BOS-DFW"/>
    <n v="17451.650000000005"/>
    <n v="246.36696202531647"/>
    <n v="105.08"/>
    <n v="388.32"/>
    <n v="0.06"/>
    <n v="2024"/>
    <s v="Thu"/>
    <n v="420"/>
    <s v="NO"/>
    <s v="Spring"/>
    <s v="March"/>
    <n v="0"/>
  </r>
  <r>
    <s v="398424E9"/>
    <x v="6"/>
    <s v="DFW"/>
    <s v="SFO"/>
    <x v="56"/>
    <d v="2025-05-02T00:00:00"/>
    <s v="JE586"/>
    <s v="First Class"/>
    <n v="385.24"/>
    <n v="10"/>
    <n v="38.520000000000003"/>
    <n v="346.72"/>
    <s v="Cancelled"/>
    <n v="0"/>
    <s v="Chelsey Mcintosh"/>
    <s v="rmorris@morgan-callahan.com"/>
    <s v="JETBLUE AIRWAYS"/>
    <n v="16"/>
    <s v="586"/>
    <s v="JE"/>
    <s v="DFW-SFO"/>
    <n v="17140.990000000005"/>
    <n v="244.54705128205126"/>
    <n v="105.08"/>
    <n v="385.24"/>
    <n v="5.8000000000000003E-2"/>
    <n v="2024"/>
    <s v="Fri"/>
    <n v="420"/>
    <s v="NO"/>
    <s v="Spring"/>
    <s v="March"/>
    <n v="0"/>
  </r>
  <r>
    <s v="7C773074"/>
    <x v="3"/>
    <s v="DEN"/>
    <s v="BOS"/>
    <x v="57"/>
    <d v="2025-05-03T00:00:00"/>
    <s v="SP426"/>
    <s v="First Class"/>
    <n v="380.33"/>
    <n v="20"/>
    <n v="76.069999999999993"/>
    <n v="304.26"/>
    <s v="Delayed"/>
    <n v="173"/>
    <s v="Kathryn Anderson"/>
    <s v="sandersrobert@hotmail.com"/>
    <s v="SPIRIT AIRLINES"/>
    <n v="16"/>
    <s v="426"/>
    <s v="SP"/>
    <s v="DEN-BOS"/>
    <n v="16794.270000000008"/>
    <n v="242.71987012987017"/>
    <n v="105.08"/>
    <n v="380.33"/>
    <n v="5.6000000000000001E-2"/>
    <n v="2024"/>
    <s v="Sat"/>
    <n v="420"/>
    <s v="NO"/>
    <s v="Spring"/>
    <s v="March"/>
    <n v="0"/>
  </r>
  <r>
    <s v="FC80074D"/>
    <x v="2"/>
    <s v="ATL"/>
    <s v="SEA"/>
    <x v="58"/>
    <d v="2025-05-04T00:00:00"/>
    <s v="FR428"/>
    <s v="Economy"/>
    <n v="379.21"/>
    <n v="5"/>
    <n v="18.96"/>
    <n v="360.25"/>
    <s v="On Time"/>
    <n v="0"/>
    <s v="Jonathan Baker"/>
    <s v="kellyandrea@bond.com"/>
    <s v="FRONTIER AIRLINES"/>
    <n v="14"/>
    <s v="428"/>
    <s v="FR"/>
    <s v="ATL-SEA"/>
    <n v="16490.010000000006"/>
    <n v="240.90921052631586"/>
    <n v="105.08"/>
    <n v="379.21"/>
    <n v="4.2000000000000003E-2"/>
    <n v="2024"/>
    <s v="Sun"/>
    <n v="420"/>
    <s v="NO"/>
    <s v="Spring"/>
    <s v="March"/>
    <n v="0"/>
  </r>
  <r>
    <s v="B803E186"/>
    <x v="0"/>
    <s v="SEA"/>
    <s v="BOS"/>
    <x v="59"/>
    <d v="2025-05-05T00:00:00"/>
    <s v="SO344"/>
    <s v="First Class"/>
    <n v="378.69"/>
    <n v="5"/>
    <n v="18.93"/>
    <n v="359.76"/>
    <s v="Cancelled"/>
    <n v="0"/>
    <s v="Chad Webb"/>
    <s v="william72@michael.com"/>
    <s v="SOUTHWEST AIRLINES"/>
    <n v="9"/>
    <s v="344"/>
    <s v="SO"/>
    <s v="SEA-BOS"/>
    <n v="16129.760000000002"/>
    <n v="239.06520000000009"/>
    <n v="105.08"/>
    <n v="378.69"/>
    <n v="5.6000000000000001E-2"/>
    <n v="2024"/>
    <s v="Mon"/>
    <n v="420"/>
    <s v="NO"/>
    <s v="Spring"/>
    <s v="March"/>
    <n v="0"/>
  </r>
  <r>
    <s v="C5B9FD00"/>
    <x v="7"/>
    <s v="SEA"/>
    <s v="ORD"/>
    <x v="60"/>
    <d v="2025-05-06T00:00:00"/>
    <s v="AM968"/>
    <s v="Premium Economy"/>
    <n v="375.19"/>
    <n v="10"/>
    <n v="37.520000000000003"/>
    <n v="337.67"/>
    <s v="Cancelled"/>
    <n v="0"/>
    <s v="Jeffrey Cook"/>
    <s v="otucker@gregory-hill.com"/>
    <s v="AMERICAN AIRLINES"/>
    <n v="12"/>
    <s v="968"/>
    <s v="AM"/>
    <s v="SEA-ORD"/>
    <n v="15770.000000000002"/>
    <n v="237.17837837837848"/>
    <n v="105.08"/>
    <n v="375.19"/>
    <n v="5.3999999999999999E-2"/>
    <n v="2024"/>
    <s v="Tue"/>
    <n v="420"/>
    <s v="NO"/>
    <s v="Spring"/>
    <s v="March"/>
    <n v="0"/>
  </r>
  <r>
    <s v="7BC8FC3B"/>
    <x v="1"/>
    <s v="DEN"/>
    <s v="BOS"/>
    <x v="61"/>
    <d v="2025-05-07T00:00:00"/>
    <s v="AL660"/>
    <s v="Premium Economy"/>
    <n v="374.86"/>
    <n v="0"/>
    <n v="0"/>
    <n v="374.86"/>
    <s v="Cancelled"/>
    <n v="0"/>
    <s v="Henry Watson"/>
    <s v="sabrina12@gmail.com"/>
    <s v="ALASKA AIRLINES"/>
    <n v="12"/>
    <s v="660"/>
    <s v="AL"/>
    <s v="DEN-BOS"/>
    <n v="15432.330000000004"/>
    <n v="235.28780821917815"/>
    <n v="105.08"/>
    <n v="374.86"/>
    <n v="5.1999999999999998E-2"/>
    <n v="2024"/>
    <s v="Wed"/>
    <n v="420"/>
    <s v="NO"/>
    <s v="Spring"/>
    <s v="March"/>
    <n v="0"/>
  </r>
  <r>
    <s v="0615B44B"/>
    <x v="5"/>
    <s v="DEN"/>
    <s v="SFO"/>
    <x v="62"/>
    <d v="2025-05-08T00:00:00"/>
    <s v="UN718"/>
    <s v="Business"/>
    <n v="373.17"/>
    <n v="5"/>
    <n v="18.66"/>
    <n v="354.51"/>
    <s v="Delayed"/>
    <n v="129"/>
    <s v="Jennifer Williams"/>
    <s v="kelly85@atkins.com"/>
    <s v="UNITED AIRLINES"/>
    <n v="17"/>
    <s v="718"/>
    <s v="UN"/>
    <s v="DEN-SFO"/>
    <n v="15057.470000000003"/>
    <n v="233.34930555555562"/>
    <n v="105.08"/>
    <n v="373.17"/>
    <n v="5.3999999999999999E-2"/>
    <n v="2024"/>
    <s v="Thu"/>
    <n v="420"/>
    <s v="NO"/>
    <s v="Spring"/>
    <s v="March"/>
    <n v="0"/>
  </r>
  <r>
    <s v="BF836E76"/>
    <x v="2"/>
    <s v="ORD"/>
    <s v="LAX"/>
    <x v="63"/>
    <d v="2025-05-09T00:00:00"/>
    <s v="FR170"/>
    <s v="Business"/>
    <n v="365.19"/>
    <n v="10"/>
    <n v="36.520000000000003"/>
    <n v="328.67"/>
    <s v="Cancelled"/>
    <n v="0"/>
    <s v="Michelle Gordon"/>
    <s v="taylorbenjamin@smith-johnson.org"/>
    <s v="FRONTIER AIRLINES"/>
    <n v="15"/>
    <s v="170"/>
    <s v="FR"/>
    <s v="ORD-LAX"/>
    <n v="14702.960000000003"/>
    <n v="231.38"/>
    <n v="105.08"/>
    <n v="365.19"/>
    <n v="0.05"/>
    <n v="2024"/>
    <s v="Fri"/>
    <n v="420"/>
    <s v="NO"/>
    <s v="Spring"/>
    <s v="March"/>
    <n v="0"/>
  </r>
  <r>
    <s v="CBEB95BC"/>
    <x v="3"/>
    <s v="ORD"/>
    <s v="SFO"/>
    <x v="64"/>
    <d v="2025-05-10T00:00:00"/>
    <s v="SP937"/>
    <s v="Premium Economy"/>
    <n v="362.83"/>
    <n v="15"/>
    <n v="54.42"/>
    <n v="308.41000000000003"/>
    <s v="Cancelled"/>
    <n v="0"/>
    <s v="Nancy Ford"/>
    <s v="johnpearson@deleon.net"/>
    <s v="SPIRIT AIRLINES"/>
    <n v="10"/>
    <s v="937"/>
    <s v="SP"/>
    <s v="ORD-SFO"/>
    <n v="14374.290000000003"/>
    <n v="229.4684285714286"/>
    <n v="105.08"/>
    <n v="362.83"/>
    <n v="4.8000000000000001E-2"/>
    <n v="2024"/>
    <s v="Sat"/>
    <n v="420"/>
    <s v="NO"/>
    <s v="Spring"/>
    <s v="March"/>
    <n v="0"/>
  </r>
  <r>
    <s v="DF875F02"/>
    <x v="2"/>
    <s v="DEN"/>
    <s v="SEA"/>
    <x v="65"/>
    <d v="2025-05-11T00:00:00"/>
    <s v="FR303"/>
    <s v="Business"/>
    <n v="362.57"/>
    <n v="5"/>
    <n v="18.13"/>
    <n v="344.44"/>
    <s v="On Time"/>
    <n v="0"/>
    <s v="Kayla Garcia"/>
    <s v="pattondavid@lambert.com"/>
    <s v="FRONTIER AIRLINES"/>
    <n v="12"/>
    <s v="303"/>
    <s v="FR"/>
    <s v="DEN-SEA"/>
    <n v="14065.880000000003"/>
    <n v="227.53565217391306"/>
    <n v="105.08"/>
    <n v="362.57"/>
    <n v="0.04"/>
    <n v="2024"/>
    <s v="Sun"/>
    <n v="420"/>
    <s v="NO"/>
    <s v="Spring"/>
    <s v="March"/>
    <n v="0"/>
  </r>
  <r>
    <s v="0E2B6D59"/>
    <x v="1"/>
    <s v="SFO"/>
    <s v="MIA"/>
    <x v="66"/>
    <d v="2025-05-12T00:00:00"/>
    <s v="AL686"/>
    <s v="First Class"/>
    <n v="361.2"/>
    <n v="15"/>
    <n v="54.18"/>
    <n v="307.02"/>
    <s v="Delayed"/>
    <n v="81"/>
    <s v="Mary Ramirez"/>
    <s v="caroline74@yahoo.com"/>
    <s v="ALASKA AIRLINES"/>
    <n v="12"/>
    <s v="686"/>
    <s v="AL"/>
    <s v="SFO-MIA"/>
    <n v="13721.440000000004"/>
    <n v="225.54985294117648"/>
    <n v="105.08"/>
    <n v="361.2"/>
    <n v="5.1999999999999998E-2"/>
    <n v="2024"/>
    <s v="Mon"/>
    <n v="420"/>
    <s v="NO"/>
    <s v="Spring"/>
    <s v="March"/>
    <n v="0"/>
  </r>
  <r>
    <s v="99412356"/>
    <x v="6"/>
    <s v="MIA"/>
    <s v="JFK"/>
    <x v="67"/>
    <d v="2025-05-13T00:00:00"/>
    <s v="JE529"/>
    <s v="Premium Economy"/>
    <n v="360.31"/>
    <n v="0"/>
    <n v="0"/>
    <n v="360.31"/>
    <s v="Delayed"/>
    <n v="34"/>
    <s v="John Bailey"/>
    <s v="dsmith@green-walker.com"/>
    <s v="JETBLUE AIRWAYS"/>
    <n v="11"/>
    <s v="529"/>
    <s v="JE"/>
    <s v="MIA-JFK"/>
    <n v="13414.420000000004"/>
    <n v="223.525223880597"/>
    <n v="105.08"/>
    <n v="360.31"/>
    <n v="0.05"/>
    <n v="2024"/>
    <s v="Tue"/>
    <n v="420"/>
    <s v="NO"/>
    <s v="Spring"/>
    <s v="March"/>
    <n v="0"/>
  </r>
  <r>
    <s v="672EAD48"/>
    <x v="2"/>
    <s v="DEN"/>
    <s v="JFK"/>
    <x v="68"/>
    <d v="2025-05-14T00:00:00"/>
    <s v="FR243"/>
    <s v="Economy"/>
    <n v="355.41"/>
    <n v="5"/>
    <n v="17.77"/>
    <n v="337.64"/>
    <s v="Cancelled"/>
    <n v="0"/>
    <s v="Christine Gonzalez"/>
    <s v="kcampbell@yahoo.com"/>
    <s v="FRONTIER AIRLINES"/>
    <n v="18"/>
    <s v="243"/>
    <s v="FR"/>
    <s v="DEN-JFK"/>
    <n v="13054.110000000006"/>
    <n v="221.45272727272726"/>
    <n v="105.08"/>
    <n v="355.41"/>
    <n v="4.5999999999999999E-2"/>
    <n v="2024"/>
    <s v="Wed"/>
    <n v="420"/>
    <s v="NO"/>
    <s v="Spring"/>
    <s v="March"/>
    <n v="0"/>
  </r>
  <r>
    <s v="0671C7CB"/>
    <x v="1"/>
    <s v="JFK"/>
    <s v="LAX"/>
    <x v="69"/>
    <d v="2025-05-15T00:00:00"/>
    <s v="AL453"/>
    <s v="Premium Economy"/>
    <n v="341.74"/>
    <n v="0"/>
    <n v="0"/>
    <n v="341.74"/>
    <s v="Delayed"/>
    <n v="80"/>
    <s v="Michael Nguyen"/>
    <s v="debbiemoreno@brown.com"/>
    <s v="ALASKA AIRLINES"/>
    <n v="14"/>
    <s v="453"/>
    <s v="AL"/>
    <s v="JFK-LAX"/>
    <n v="12716.470000000005"/>
    <n v="219.39184615384613"/>
    <n v="105.08"/>
    <n v="341.74"/>
    <n v="4.8000000000000001E-2"/>
    <n v="2024"/>
    <s v="Thu"/>
    <n v="420"/>
    <s v="NO"/>
    <s v="Spring"/>
    <s v="March"/>
    <n v="0"/>
  </r>
  <r>
    <s v="5421FB25"/>
    <x v="1"/>
    <s v="DEN"/>
    <s v="BOS"/>
    <x v="70"/>
    <d v="2025-05-16T00:00:00"/>
    <s v="AL833"/>
    <s v="First Class"/>
    <n v="331.45"/>
    <n v="15"/>
    <n v="49.72"/>
    <n v="281.73"/>
    <s v="Cancelled"/>
    <n v="0"/>
    <s v="John Fernandez"/>
    <s v="tbarajas@gmail.com"/>
    <s v="ALASKA AIRLINES"/>
    <n v="14"/>
    <s v="833"/>
    <s v="AL"/>
    <s v="DEN-BOS"/>
    <n v="12374.730000000003"/>
    <n v="217.48015624999996"/>
    <n v="105.08"/>
    <n v="331.45"/>
    <n v="4.3999999999999997E-2"/>
    <n v="2024"/>
    <s v="Fri"/>
    <n v="420"/>
    <s v="NO"/>
    <s v="Spring"/>
    <s v="March"/>
    <n v="0"/>
  </r>
  <r>
    <s v="AB0D014D"/>
    <x v="5"/>
    <s v="DEN"/>
    <s v="LAX"/>
    <x v="71"/>
    <d v="2025-05-17T00:00:00"/>
    <s v="UN553"/>
    <s v="Premium Economy"/>
    <n v="331.03"/>
    <n v="10"/>
    <n v="33.1"/>
    <n v="297.93"/>
    <s v="Cancelled"/>
    <n v="0"/>
    <s v="Colton Hernandez"/>
    <s v="cbrown@hotmail.com"/>
    <s v="UNITED AIRLINES"/>
    <n v="16"/>
    <s v="553"/>
    <s v="UN"/>
    <s v="DEN-LAX"/>
    <n v="12093.000000000005"/>
    <n v="215.67111111111106"/>
    <n v="105.08"/>
    <n v="331.03"/>
    <n v="4.2000000000000003E-2"/>
    <n v="2024"/>
    <s v="Sat"/>
    <n v="420"/>
    <s v="NO"/>
    <s v="Spring"/>
    <s v="March"/>
    <n v="0"/>
  </r>
  <r>
    <s v="78581089"/>
    <x v="7"/>
    <s v="MIA"/>
    <s v="LAX"/>
    <x v="72"/>
    <d v="2025-05-18T00:00:00"/>
    <s v="AM788"/>
    <s v="Premium Economy"/>
    <n v="329.94"/>
    <n v="20"/>
    <n v="65.989999999999995"/>
    <n v="263.95"/>
    <s v="Delayed"/>
    <n v="60"/>
    <s v="Tiffany Harris"/>
    <s v="christopherrobbins@yahoo.com"/>
    <s v="AMERICAN AIRLINES"/>
    <n v="14"/>
    <s v="788"/>
    <s v="AM"/>
    <s v="MIA-LAX"/>
    <n v="11795.070000000003"/>
    <n v="213.81048387096772"/>
    <n v="105.08"/>
    <n v="329.94"/>
    <n v="4.5999999999999999E-2"/>
    <n v="2024"/>
    <s v="Sun"/>
    <n v="420"/>
    <s v="NO"/>
    <s v="Spring"/>
    <s v="March"/>
    <n v="0"/>
  </r>
  <r>
    <s v="4014E128"/>
    <x v="6"/>
    <s v="MIA"/>
    <s v="BOS"/>
    <x v="73"/>
    <d v="2025-05-19T00:00:00"/>
    <s v="JE677"/>
    <s v="Premium Economy"/>
    <n v="328.87"/>
    <n v="20"/>
    <n v="65.77"/>
    <n v="263.10000000000002"/>
    <s v="Cancelled"/>
    <n v="0"/>
    <s v="Don Anderson"/>
    <s v="william01@washington-chan.net"/>
    <s v="JETBLUE AIRWAYS"/>
    <n v="12"/>
    <s v="677"/>
    <s v="JE"/>
    <s v="MIA-BOS"/>
    <n v="11531.120000000003"/>
    <n v="211.90672131147537"/>
    <n v="105.08"/>
    <n v="328.87"/>
    <n v="0.04"/>
    <n v="2024"/>
    <s v="Mon"/>
    <n v="420"/>
    <s v="NO"/>
    <s v="Spring"/>
    <s v="March"/>
    <n v="0"/>
  </r>
  <r>
    <s v="CF141F36"/>
    <x v="0"/>
    <s v="MIA"/>
    <s v="SEA"/>
    <x v="74"/>
    <d v="2025-05-20T00:00:00"/>
    <s v="SO886"/>
    <s v="Economy"/>
    <n v="314.70999999999998"/>
    <n v="5"/>
    <n v="15.74"/>
    <n v="298.97000000000003"/>
    <s v="Delayed"/>
    <n v="143"/>
    <s v="Eduardo Robinson"/>
    <s v="petercrawford@mcdonald-rodriguez.info"/>
    <s v="SOUTHWEST AIRLINES"/>
    <n v="16"/>
    <s v="886"/>
    <s v="SO"/>
    <s v="MIA-SEA"/>
    <n v="11268.02"/>
    <n v="209.95733333333331"/>
    <n v="105.08"/>
    <n v="314.70999999999998"/>
    <n v="4.3999999999999997E-2"/>
    <n v="2024"/>
    <s v="Tue"/>
    <n v="420"/>
    <s v="NO"/>
    <s v="Spring"/>
    <s v="March"/>
    <n v="0"/>
  </r>
  <r>
    <s v="3CC96137"/>
    <x v="4"/>
    <s v="DEN"/>
    <s v="JFK"/>
    <x v="75"/>
    <d v="2025-05-21T00:00:00"/>
    <s v="DE313"/>
    <s v="Economy"/>
    <n v="313.26"/>
    <n v="10"/>
    <n v="31.33"/>
    <n v="281.93"/>
    <s v="Cancelled"/>
    <n v="0"/>
    <s v="Michael Hunt"/>
    <s v="grimesrobin@jackson.com"/>
    <s v="DELTA AIRLINES"/>
    <n v="12"/>
    <s v="313"/>
    <s v="DE"/>
    <s v="DEN-JFK"/>
    <n v="10969.05"/>
    <n v="208.18186440677962"/>
    <n v="105.08"/>
    <n v="313.26"/>
    <n v="3.7999999999999999E-2"/>
    <n v="2024"/>
    <s v="Wed"/>
    <n v="420"/>
    <s v="NO"/>
    <s v="Spring"/>
    <s v="March"/>
    <n v="0"/>
  </r>
  <r>
    <s v="C84A81C5"/>
    <x v="1"/>
    <s v="SEA"/>
    <s v="ATL"/>
    <x v="76"/>
    <d v="2025-05-22T00:00:00"/>
    <s v="AL299"/>
    <s v="First Class"/>
    <n v="309.61"/>
    <n v="0"/>
    <n v="0"/>
    <n v="309.61"/>
    <s v="On Time"/>
    <n v="0"/>
    <s v="Mark Goodman"/>
    <s v="pnelson@brown-williams.biz"/>
    <s v="ALASKA AIRLINES"/>
    <n v="12"/>
    <s v="299"/>
    <s v="AL"/>
    <s v="SEA-ATL"/>
    <n v="10687.119999999999"/>
    <n v="206.37017241379303"/>
    <n v="105.08"/>
    <n v="309.61"/>
    <n v="3.7999999999999999E-2"/>
    <n v="2024"/>
    <s v="Thu"/>
    <n v="420"/>
    <s v="NO"/>
    <s v="Spring"/>
    <s v="March"/>
    <n v="0"/>
  </r>
  <r>
    <s v="169B44A6"/>
    <x v="3"/>
    <s v="SEA"/>
    <s v="ORD"/>
    <x v="77"/>
    <d v="2025-05-23T00:00:00"/>
    <s v="SP113"/>
    <s v="Premium Economy"/>
    <n v="308.18"/>
    <n v="20"/>
    <n v="61.64"/>
    <n v="246.54"/>
    <s v="Delayed"/>
    <n v="48"/>
    <s v="Emily Nichols"/>
    <s v="chad54@woods.net"/>
    <s v="SPIRIT AIRLINES"/>
    <n v="13"/>
    <s v="113"/>
    <s v="SP"/>
    <s v="SEA-ORD"/>
    <n v="10377.510000000002"/>
    <n v="204.558947368421"/>
    <n v="105.08"/>
    <n v="308.18"/>
    <n v="4.2000000000000003E-2"/>
    <n v="2024"/>
    <s v="Fri"/>
    <n v="420"/>
    <s v="NO"/>
    <s v="Spring"/>
    <s v="March"/>
    <n v="0"/>
  </r>
  <r>
    <s v="393ED609"/>
    <x v="0"/>
    <s v="JFK"/>
    <s v="ORD"/>
    <x v="78"/>
    <d v="2025-05-24T00:00:00"/>
    <s v="SO783"/>
    <s v="Business"/>
    <n v="304.37"/>
    <n v="15"/>
    <n v="45.66"/>
    <n v="258.70999999999998"/>
    <s v="Delayed"/>
    <n v="28"/>
    <s v="Elizabeth Pope"/>
    <s v="sherrysimmons@silva.com"/>
    <s v="SOUTHWEST AIRLINES"/>
    <n v="14"/>
    <s v="783"/>
    <s v="SO"/>
    <s v="JFK-ORD"/>
    <n v="10130.970000000001"/>
    <n v="202.70857142857139"/>
    <n v="105.08"/>
    <n v="304.37"/>
    <n v="0.04"/>
    <n v="2024"/>
    <s v="Sat"/>
    <n v="420"/>
    <s v="NO"/>
    <s v="Spring"/>
    <s v="March"/>
    <n v="0"/>
  </r>
  <r>
    <s v="B5EB2FA1"/>
    <x v="4"/>
    <s v="BOS"/>
    <s v="MIA"/>
    <x v="79"/>
    <d v="2025-05-25T00:00:00"/>
    <s v="DE861"/>
    <s v="Premium Economy"/>
    <n v="299.06"/>
    <n v="10"/>
    <n v="29.91"/>
    <n v="269.14999999999998"/>
    <s v="Delayed"/>
    <n v="89"/>
    <s v="Catherine Miller"/>
    <s v="ramirezdiana@yahoo.com"/>
    <s v="DELTA AIRLINES"/>
    <n v="16"/>
    <s v="861"/>
    <s v="DE"/>
    <s v="BOS-MIA"/>
    <n v="9872.26"/>
    <n v="200.86018181818179"/>
    <n v="105.08"/>
    <n v="299.06"/>
    <n v="3.7999999999999999E-2"/>
    <n v="2024"/>
    <s v="Sun"/>
    <n v="420"/>
    <s v="NO"/>
    <s v="Spring"/>
    <s v="March"/>
    <n v="0"/>
  </r>
  <r>
    <s v="7FA61FE4"/>
    <x v="4"/>
    <s v="BOS"/>
    <s v="MIA"/>
    <x v="80"/>
    <d v="2025-05-26T00:00:00"/>
    <s v="DE737"/>
    <s v="First Class"/>
    <n v="296.64999999999998"/>
    <n v="20"/>
    <n v="59.33"/>
    <n v="237.32"/>
    <s v="Delayed"/>
    <n v="177"/>
    <s v="Alexander Hill"/>
    <s v="parsonsrachel@hotmail.com"/>
    <s v="DELTA AIRLINES"/>
    <n v="14"/>
    <s v="737"/>
    <s v="DE"/>
    <s v="BOS-MIA"/>
    <n v="9603.11"/>
    <n v="199.04166666666663"/>
    <n v="105.08"/>
    <n v="296.64999999999998"/>
    <n v="3.5999999999999997E-2"/>
    <n v="2024"/>
    <s v="Mon"/>
    <n v="420"/>
    <s v="NO"/>
    <s v="Spring"/>
    <s v="April"/>
    <n v="0"/>
  </r>
  <r>
    <s v="C280AD08"/>
    <x v="0"/>
    <s v="JFK"/>
    <s v="SEA"/>
    <x v="81"/>
    <d v="2025-05-27T00:00:00"/>
    <s v="SO434"/>
    <s v="Economy"/>
    <n v="294.98"/>
    <n v="20"/>
    <n v="59"/>
    <n v="235.98"/>
    <s v="On Time"/>
    <n v="0"/>
    <s v="Richard Elliott"/>
    <s v="lisamiller@rice.info"/>
    <s v="SOUTHWEST AIRLINES"/>
    <n v="15"/>
    <s v="434"/>
    <s v="SO"/>
    <s v="JFK-SEA"/>
    <n v="9365.7900000000009"/>
    <n v="197.19999999999993"/>
    <n v="105.08"/>
    <n v="294.98"/>
    <n v="3.5999999999999997E-2"/>
    <n v="2024"/>
    <s v="Tue"/>
    <n v="420"/>
    <s v="NO"/>
    <s v="Spring"/>
    <s v="April"/>
    <n v="0"/>
  </r>
  <r>
    <s v="238C6512"/>
    <x v="1"/>
    <s v="LAX"/>
    <s v="BOS"/>
    <x v="82"/>
    <d v="2025-05-28T00:00:00"/>
    <s v="AL203"/>
    <s v="Premium Economy"/>
    <n v="285.24"/>
    <n v="10"/>
    <n v="28.52"/>
    <n v="256.72000000000003"/>
    <s v="Delayed"/>
    <n v="95"/>
    <s v="Ryan Martinez"/>
    <s v="albert04@hotmail.com"/>
    <s v="ALASKA AIRLINES"/>
    <n v="13"/>
    <s v="203"/>
    <s v="AL"/>
    <s v="LAX-BOS"/>
    <n v="9129.8100000000013"/>
    <n v="195.31961538461533"/>
    <n v="105.08"/>
    <n v="285.24"/>
    <n v="3.4000000000000002E-2"/>
    <n v="2024"/>
    <s v="Wed"/>
    <n v="420"/>
    <s v="NO"/>
    <s v="Spring"/>
    <s v="April"/>
    <n v="0"/>
  </r>
  <r>
    <s v="070F6192"/>
    <x v="1"/>
    <s v="JFK"/>
    <s v="ATL"/>
    <x v="83"/>
    <d v="2025-05-29T00:00:00"/>
    <s v="AL277"/>
    <s v="Premium Economy"/>
    <n v="285.14"/>
    <n v="0"/>
    <n v="0"/>
    <n v="285.14"/>
    <s v="Cancelled"/>
    <n v="0"/>
    <s v="Dawn Roberts"/>
    <s v="iansmith@thompson.com"/>
    <s v="ALASKA AIRLINES"/>
    <n v="12"/>
    <s v="277"/>
    <s v="AL"/>
    <s v="JFK-ATL"/>
    <n v="8873.0899999999983"/>
    <n v="193.55647058823521"/>
    <n v="105.08"/>
    <n v="285.14"/>
    <n v="3.5999999999999997E-2"/>
    <n v="2024"/>
    <s v="Thu"/>
    <n v="420"/>
    <s v="NO"/>
    <s v="Spring"/>
    <s v="April"/>
    <n v="0"/>
  </r>
  <r>
    <s v="8A4C4FA6"/>
    <x v="7"/>
    <s v="JFK"/>
    <s v="SFO"/>
    <x v="84"/>
    <d v="2025-05-30T00:00:00"/>
    <s v="AM608"/>
    <s v="Premium Economy"/>
    <n v="282.13"/>
    <n v="20"/>
    <n v="56.43"/>
    <n v="225.7"/>
    <s v="On Time"/>
    <n v="0"/>
    <s v="Christopher Johnson"/>
    <s v="veronica08@gmail.com"/>
    <s v="AMERICAN AIRLINES"/>
    <n v="19"/>
    <s v="608"/>
    <s v="AM"/>
    <s v="JFK-SFO"/>
    <n v="8587.9500000000007"/>
    <n v="191.72479999999993"/>
    <n v="105.08"/>
    <n v="282.13"/>
    <n v="3.4000000000000002E-2"/>
    <n v="2024"/>
    <s v="Fri"/>
    <n v="420"/>
    <s v="NO"/>
    <s v="Spring"/>
    <s v="April"/>
    <n v="0"/>
  </r>
  <r>
    <s v="48B2C2DB"/>
    <x v="6"/>
    <s v="ATL"/>
    <s v="SEA"/>
    <x v="85"/>
    <d v="2025-05-31T00:00:00"/>
    <s v="JE156"/>
    <s v="Economy"/>
    <n v="279.60000000000002"/>
    <n v="20"/>
    <n v="55.92"/>
    <n v="223.68"/>
    <s v="Cancelled"/>
    <n v="0"/>
    <s v="Gary Martin"/>
    <s v="carloslindsey@gmail.com"/>
    <s v="JETBLUE AIRWAYS"/>
    <n v="11"/>
    <s v="156"/>
    <s v="JE"/>
    <s v="ATL-SEA"/>
    <n v="8362.25"/>
    <n v="189.87979591836728"/>
    <n v="105.08"/>
    <n v="279.60000000000002"/>
    <n v="3.4000000000000002E-2"/>
    <n v="2024"/>
    <s v="Sat"/>
    <n v="420"/>
    <s v="NO"/>
    <s v="Spring"/>
    <s v="April"/>
    <n v="0"/>
  </r>
  <r>
    <s v="4515F2C6"/>
    <x v="3"/>
    <s v="ORD"/>
    <s v="SEA"/>
    <x v="86"/>
    <d v="2025-06-01T00:00:00"/>
    <s v="SP761"/>
    <s v="Economy"/>
    <n v="275.04000000000002"/>
    <n v="10"/>
    <n v="27.5"/>
    <n v="247.54"/>
    <s v="On Time"/>
    <n v="0"/>
    <s v="Derrick Chavez"/>
    <s v="diazrebecca@hotmail.com"/>
    <s v="SPIRIT AIRLINES"/>
    <n v="14"/>
    <s v="761"/>
    <s v="SP"/>
    <s v="ORD-SEA"/>
    <n v="8138.5700000000006"/>
    <n v="188.01062499999998"/>
    <n v="105.08"/>
    <n v="275.04000000000002"/>
    <n v="3.2000000000000001E-2"/>
    <n v="2024"/>
    <s v="Sun"/>
    <n v="420"/>
    <s v="NO"/>
    <s v="Spring"/>
    <s v="April"/>
    <n v="0"/>
  </r>
  <r>
    <s v="060C79FB"/>
    <x v="3"/>
    <s v="MIA"/>
    <s v="DFW"/>
    <x v="87"/>
    <d v="2025-06-02T00:00:00"/>
    <s v="SP966"/>
    <s v="Premium Economy"/>
    <n v="271.47000000000003"/>
    <n v="15"/>
    <n v="40.72"/>
    <n v="230.75"/>
    <s v="Cancelled"/>
    <n v="0"/>
    <s v="Michael Johnson"/>
    <s v="stephaniesantos@hotmail.com"/>
    <s v="SPIRIT AIRLINES"/>
    <n v="15"/>
    <s v="966"/>
    <s v="SP"/>
    <s v="MIA-DFW"/>
    <n v="7891.0300000000007"/>
    <n v="186.15893617021274"/>
    <n v="105.08"/>
    <n v="271.47000000000003"/>
    <n v="3.2000000000000001E-2"/>
    <n v="2024"/>
    <s v="Mon"/>
    <n v="420"/>
    <s v="NO"/>
    <s v="Spring"/>
    <s v="April"/>
    <n v="0"/>
  </r>
  <r>
    <s v="46108AB5"/>
    <x v="4"/>
    <s v="ATL"/>
    <s v="SEA"/>
    <x v="88"/>
    <d v="2025-06-03T00:00:00"/>
    <s v="DE506"/>
    <s v="Premium Economy"/>
    <n v="267.95999999999998"/>
    <n v="0"/>
    <n v="0"/>
    <n v="267.95999999999998"/>
    <s v="Delayed"/>
    <n v="67"/>
    <s v="Rebecca York"/>
    <s v="zbrooks@parker-mitchell.com"/>
    <s v="DELTA AIRLINES"/>
    <n v="12"/>
    <s v="506"/>
    <s v="DE"/>
    <s v="ATL-SEA"/>
    <n v="7660.28"/>
    <n v="184.30434782608697"/>
    <n v="105.08"/>
    <n v="267.95999999999998"/>
    <n v="3.2000000000000001E-2"/>
    <n v="2024"/>
    <s v="Tue"/>
    <n v="420"/>
    <s v="NO"/>
    <s v="Spring"/>
    <s v="April"/>
    <n v="0"/>
  </r>
  <r>
    <s v="B16AFFA5"/>
    <x v="7"/>
    <s v="JFK"/>
    <s v="SFO"/>
    <x v="89"/>
    <d v="2025-06-04T00:00:00"/>
    <s v="AM592"/>
    <s v="Business"/>
    <n v="263.26"/>
    <n v="5"/>
    <n v="13.16"/>
    <n v="250.1"/>
    <s v="Cancelled"/>
    <n v="0"/>
    <s v="Christopher Dixon"/>
    <s v="andrewmcguire@yahoo.com"/>
    <s v="AMERICAN AIRLINES"/>
    <n v="17"/>
    <s v="592"/>
    <s v="AM"/>
    <s v="JFK-SFO"/>
    <n v="7392.32"/>
    <n v="182.44533333333337"/>
    <n v="105.08"/>
    <n v="263.26"/>
    <n v="0.03"/>
    <n v="2024"/>
    <s v="Wed"/>
    <n v="420"/>
    <s v="NO"/>
    <s v="Spring"/>
    <s v="April"/>
    <n v="0"/>
  </r>
  <r>
    <s v="13175DCC"/>
    <x v="2"/>
    <s v="JFK"/>
    <s v="DFW"/>
    <x v="90"/>
    <d v="2025-06-05T00:00:00"/>
    <s v="FR394"/>
    <s v="First Class"/>
    <n v="260.64999999999998"/>
    <n v="20"/>
    <n v="52.13"/>
    <n v="208.52"/>
    <s v="Cancelled"/>
    <n v="0"/>
    <s v="Veronica Sloan"/>
    <s v="taylor14@mcdonald-brown.com"/>
    <s v="FRONTIER AIRLINES"/>
    <n v="14"/>
    <s v="394"/>
    <s v="FR"/>
    <s v="JFK-DFW"/>
    <n v="7142.2199999999993"/>
    <n v="180.60863636363638"/>
    <n v="105.08"/>
    <n v="260.64999999999998"/>
    <n v="2.8000000000000001E-2"/>
    <n v="2024"/>
    <s v="Thu"/>
    <n v="420"/>
    <s v="NO"/>
    <s v="Spring"/>
    <s v="April"/>
    <n v="0"/>
  </r>
  <r>
    <s v="BA1C711C"/>
    <x v="3"/>
    <s v="JFK"/>
    <s v="SFO"/>
    <x v="91"/>
    <d v="2025-06-06T00:00:00"/>
    <s v="SP661"/>
    <s v="Economy"/>
    <n v="259.79000000000002"/>
    <n v="5"/>
    <n v="12.99"/>
    <n v="246.8"/>
    <s v="On Time"/>
    <n v="0"/>
    <s v="Beth Smith"/>
    <s v="emilyjames@gmail.com"/>
    <s v="SPIRIT AIRLINES"/>
    <n v="10"/>
    <s v="661"/>
    <s v="SP"/>
    <s v="JFK-SFO"/>
    <n v="6933.7"/>
    <n v="178.74720930232559"/>
    <n v="105.08"/>
    <n v="259.79000000000002"/>
    <n v="0.03"/>
    <n v="2024"/>
    <s v="Fri"/>
    <n v="420"/>
    <s v="NO"/>
    <s v="Spring"/>
    <s v="April"/>
    <n v="0"/>
  </r>
  <r>
    <s v="F4811E98"/>
    <x v="2"/>
    <s v="ORD"/>
    <s v="JFK"/>
    <x v="92"/>
    <d v="2025-06-07T00:00:00"/>
    <s v="FR915"/>
    <s v="Economy"/>
    <n v="245.82"/>
    <n v="15"/>
    <n v="36.869999999999997"/>
    <n v="208.95"/>
    <s v="On Time"/>
    <n v="0"/>
    <s v="Jason Cunningham"/>
    <s v="james20@yahoo.com"/>
    <s v="FRONTIER AIRLINES"/>
    <n v="16"/>
    <s v="915"/>
    <s v="FR"/>
    <s v="ORD-JFK"/>
    <n v="6686.9000000000005"/>
    <n v="176.81761904761902"/>
    <n v="105.08"/>
    <n v="245.82"/>
    <n v="2.8000000000000001E-2"/>
    <n v="2024"/>
    <s v="Sat"/>
    <n v="420"/>
    <s v="NO"/>
    <s v="Spring"/>
    <s v="April"/>
    <n v="0"/>
  </r>
  <r>
    <s v="2845CE85"/>
    <x v="1"/>
    <s v="JFK"/>
    <s v="SFO"/>
    <x v="93"/>
    <d v="2025-06-08T00:00:00"/>
    <s v="AL934"/>
    <s v="Economy"/>
    <n v="244.28"/>
    <n v="15"/>
    <n v="36.64"/>
    <n v="207.64"/>
    <s v="Cancelled"/>
    <n v="0"/>
    <s v="Kendra Knox"/>
    <s v="crystalzuniga@chen.com"/>
    <s v="ALASKA AIRLINES"/>
    <n v="11"/>
    <s v="934"/>
    <s v="AL"/>
    <s v="JFK-SFO"/>
    <n v="6477.95"/>
    <n v="175.13463414634145"/>
    <n v="105.08"/>
    <n v="244.28"/>
    <n v="2.5999999999999999E-2"/>
    <n v="2024"/>
    <s v="Sun"/>
    <n v="420"/>
    <s v="NO"/>
    <s v="Spring"/>
    <s v="April"/>
    <n v="0"/>
  </r>
  <r>
    <s v="6379861D"/>
    <x v="5"/>
    <s v="SEA"/>
    <s v="DFW"/>
    <x v="94"/>
    <d v="2025-06-09T00:00:00"/>
    <s v="UN721"/>
    <s v="Business"/>
    <n v="233.37"/>
    <n v="15"/>
    <n v="35.01"/>
    <n v="198.36"/>
    <s v="Delayed"/>
    <n v="140"/>
    <s v="Emma Ryan"/>
    <s v="tevans@petersen.org"/>
    <s v="UNITED AIRLINES"/>
    <n v="9"/>
    <s v="721"/>
    <s v="UN"/>
    <s v="SEA-DFW"/>
    <n v="6270.31"/>
    <n v="173.40600000000001"/>
    <n v="105.08"/>
    <n v="233.37"/>
    <n v="0.03"/>
    <n v="2024"/>
    <s v="Mon"/>
    <n v="420"/>
    <s v="NO"/>
    <s v="Spring"/>
    <s v="April"/>
    <n v="0"/>
  </r>
  <r>
    <s v="2574CB01"/>
    <x v="0"/>
    <s v="JFK"/>
    <s v="DFW"/>
    <x v="95"/>
    <d v="2025-06-10T00:00:00"/>
    <s v="SO222"/>
    <s v="Premium Economy"/>
    <n v="232"/>
    <n v="0"/>
    <n v="0"/>
    <n v="232"/>
    <s v="Delayed"/>
    <n v="112"/>
    <s v="Amanda Bell"/>
    <s v="markmiller@fields.com"/>
    <s v="SOUTHWEST AIRLINES"/>
    <n v="11"/>
    <s v="222"/>
    <s v="SO"/>
    <s v="JFK-DFW"/>
    <n v="6071.9500000000007"/>
    <n v="171.86846153846156"/>
    <n v="105.08"/>
    <n v="232"/>
    <n v="2.8000000000000001E-2"/>
    <n v="2024"/>
    <s v="Tue"/>
    <n v="420"/>
    <s v="NO"/>
    <s v="Spring"/>
    <s v="April"/>
    <n v="0"/>
  </r>
  <r>
    <s v="CD5C4C92"/>
    <x v="6"/>
    <s v="MIA"/>
    <s v="DFW"/>
    <x v="96"/>
    <d v="2025-06-11T00:00:00"/>
    <s v="JE466"/>
    <s v="Business"/>
    <n v="230.61"/>
    <n v="5"/>
    <n v="11.53"/>
    <n v="219.08"/>
    <s v="Delayed"/>
    <n v="68"/>
    <s v="Mrs. Amy Salazar"/>
    <s v="bhenry@gmail.com"/>
    <s v="JETBLUE AIRWAYS"/>
    <n v="16"/>
    <s v="466"/>
    <s v="JE"/>
    <s v="MIA-DFW"/>
    <n v="5839.9500000000007"/>
    <n v="170.28605263157897"/>
    <n v="105.08"/>
    <n v="230.61"/>
    <n v="2.5999999999999999E-2"/>
    <n v="2024"/>
    <s v="Wed"/>
    <n v="420"/>
    <s v="NO"/>
    <s v="Spring"/>
    <s v="April"/>
    <n v="0"/>
  </r>
  <r>
    <s v="3CDC1176"/>
    <x v="5"/>
    <s v="LAX"/>
    <s v="BOS"/>
    <x v="97"/>
    <d v="2025-06-12T00:00:00"/>
    <s v="UN949"/>
    <s v="Premium Economy"/>
    <n v="227.83"/>
    <n v="10"/>
    <n v="22.78"/>
    <n v="205.05"/>
    <s v="On Time"/>
    <n v="0"/>
    <s v="Samantha Mullins"/>
    <s v="jacob18@rogers-reyes.com"/>
    <s v="UNITED AIRLINES"/>
    <n v="16"/>
    <s v="949"/>
    <s v="UN"/>
    <s v="LAX-BOS"/>
    <n v="5620.8700000000017"/>
    <n v="168.6556756756757"/>
    <n v="105.08"/>
    <n v="227.83"/>
    <n v="2.5999999999999999E-2"/>
    <n v="2024"/>
    <s v="Thu"/>
    <n v="420"/>
    <s v="NO"/>
    <s v="Spring"/>
    <s v="April"/>
    <n v="0"/>
  </r>
  <r>
    <s v="57289ACA"/>
    <x v="4"/>
    <s v="SFO"/>
    <s v="DEN"/>
    <x v="98"/>
    <d v="2025-06-13T00:00:00"/>
    <s v="DE622"/>
    <s v="First Class"/>
    <n v="224.51"/>
    <n v="0"/>
    <n v="0"/>
    <n v="224.51"/>
    <s v="On Time"/>
    <n v="0"/>
    <s v="Robin Davis"/>
    <s v="christine95@yahoo.com"/>
    <s v="DELTA AIRLINES"/>
    <n v="11"/>
    <s v="622"/>
    <s v="DE"/>
    <s v="SFO-DEN"/>
    <n v="5415.82"/>
    <n v="167.01194444444448"/>
    <n v="105.08"/>
    <n v="224.51"/>
    <n v="2.4E-2"/>
    <n v="2024"/>
    <s v="Fri"/>
    <n v="420"/>
    <s v="NO"/>
    <s v="Spring"/>
    <s v="April"/>
    <n v="0"/>
  </r>
  <r>
    <s v="B254CFF6"/>
    <x v="0"/>
    <s v="ORD"/>
    <s v="LAX"/>
    <x v="99"/>
    <d v="2025-06-14T00:00:00"/>
    <s v="SO708"/>
    <s v="Economy"/>
    <n v="211.38"/>
    <n v="15"/>
    <n v="31.71"/>
    <n v="179.67"/>
    <s v="Delayed"/>
    <n v="38"/>
    <s v="Shannon Wright"/>
    <s v="brownsharon@gmail.com"/>
    <s v="SOUTHWEST AIRLINES"/>
    <n v="14"/>
    <s v="708"/>
    <s v="SO"/>
    <s v="ORD-LAX"/>
    <n v="5191.3100000000004"/>
    <n v="165.36914285714292"/>
    <n v="105.08"/>
    <n v="211.38"/>
    <n v="2.4E-2"/>
    <n v="2024"/>
    <s v="Sat"/>
    <n v="420"/>
    <s v="NO"/>
    <s v="Spring"/>
    <s v="April"/>
    <n v="0"/>
  </r>
  <r>
    <s v="305EABDA"/>
    <x v="5"/>
    <s v="SEA"/>
    <s v="JFK"/>
    <x v="100"/>
    <d v="2025-06-15T00:00:00"/>
    <s v="UN972"/>
    <s v="Premium Economy"/>
    <n v="209.01"/>
    <n v="15"/>
    <n v="31.35"/>
    <n v="177.66"/>
    <s v="Cancelled"/>
    <n v="0"/>
    <s v="Robert Wright"/>
    <s v="mackandrew@rodriguez-payne.com"/>
    <s v="UNITED AIRLINES"/>
    <n v="13"/>
    <s v="972"/>
    <s v="UN"/>
    <s v="SEA-JFK"/>
    <n v="5011.6400000000003"/>
    <n v="164.01588235294122"/>
    <n v="105.08"/>
    <n v="209.01"/>
    <n v="2.4E-2"/>
    <n v="2024"/>
    <s v="Sun"/>
    <n v="420"/>
    <s v="NO"/>
    <s v="Spring"/>
    <s v="April"/>
    <n v="0"/>
  </r>
  <r>
    <s v="AEE06612"/>
    <x v="0"/>
    <s v="DFW"/>
    <s v="ATL"/>
    <x v="101"/>
    <d v="2025-06-16T00:00:00"/>
    <s v="SO262"/>
    <s v="Premium Economy"/>
    <n v="205.21"/>
    <n v="15"/>
    <n v="30.78"/>
    <n v="174.43"/>
    <s v="Cancelled"/>
    <n v="0"/>
    <s v="Javier Kelley"/>
    <s v="alvarezadrian@woodward.com"/>
    <s v="SOUTHWEST AIRLINES"/>
    <n v="13"/>
    <s v="262"/>
    <s v="SO"/>
    <s v="DFW-ATL"/>
    <n v="4833.9800000000005"/>
    <n v="162.6524242424243"/>
    <n v="105.08"/>
    <n v="205.21"/>
    <n v="2.1999999999999999E-2"/>
    <n v="2024"/>
    <s v="Mon"/>
    <n v="420"/>
    <s v="NO"/>
    <s v="Spring"/>
    <s v="April"/>
    <n v="0"/>
  </r>
  <r>
    <s v="874CF815"/>
    <x v="3"/>
    <s v="LAX"/>
    <s v="ATL"/>
    <x v="102"/>
    <d v="2025-06-17T00:00:00"/>
    <s v="SP300"/>
    <s v="Premium Economy"/>
    <n v="202.79"/>
    <n v="0"/>
    <n v="0"/>
    <n v="202.79"/>
    <s v="On Time"/>
    <n v="0"/>
    <s v="Emily Guzman"/>
    <s v="nicholas38@martinez-randall.com"/>
    <s v="SPIRIT AIRLINES"/>
    <n v="12"/>
    <s v="300"/>
    <s v="SP"/>
    <s v="LAX-ATL"/>
    <n v="4659.55"/>
    <n v="161.32250000000008"/>
    <n v="105.08"/>
    <n v="202.79"/>
    <n v="2.1999999999999999E-2"/>
    <n v="2024"/>
    <s v="Tue"/>
    <n v="420"/>
    <s v="NO"/>
    <s v="Spring"/>
    <s v="April"/>
    <n v="0"/>
  </r>
  <r>
    <s v="3984D464"/>
    <x v="0"/>
    <s v="JFK"/>
    <s v="SFO"/>
    <x v="103"/>
    <d v="2025-06-18T00:00:00"/>
    <s v="SO771"/>
    <s v="Economy"/>
    <n v="200.01"/>
    <n v="5"/>
    <n v="10"/>
    <n v="190.01"/>
    <s v="Delayed"/>
    <n v="78"/>
    <s v="Brenda Parker"/>
    <s v="kim64@hill-torres.com"/>
    <s v="SOUTHWEST AIRLINES"/>
    <n v="13"/>
    <s v="771"/>
    <s v="SO"/>
    <s v="JFK-SFO"/>
    <n v="4456.76"/>
    <n v="159.98483870967746"/>
    <n v="105.08"/>
    <n v="200.01"/>
    <n v="2.1999999999999999E-2"/>
    <n v="2024"/>
    <s v="Wed"/>
    <n v="420"/>
    <s v="NO"/>
    <s v="Spring"/>
    <s v="April"/>
    <n v="0"/>
  </r>
  <r>
    <s v="B21237A6"/>
    <x v="4"/>
    <s v="JFK"/>
    <s v="SEA"/>
    <x v="104"/>
    <d v="2025-06-19T00:00:00"/>
    <s v="DE598"/>
    <s v="First Class"/>
    <n v="197.92"/>
    <n v="10"/>
    <n v="19.79"/>
    <n v="178.13"/>
    <s v="Cancelled"/>
    <n v="0"/>
    <s v="Melissa Hatfield DDS"/>
    <s v="laura27@smith.com"/>
    <s v="DELTA AIRLINES"/>
    <n v="20"/>
    <s v="598"/>
    <s v="DE"/>
    <s v="JFK-SEA"/>
    <n v="4266.7499999999991"/>
    <n v="158.65066666666672"/>
    <n v="105.08"/>
    <n v="197.92"/>
    <n v="0.02"/>
    <n v="2024"/>
    <s v="Thu"/>
    <n v="420"/>
    <s v="NO"/>
    <s v="Spring"/>
    <s v="April"/>
    <n v="0"/>
  </r>
  <r>
    <s v="C6E3B91C"/>
    <x v="5"/>
    <s v="BOS"/>
    <s v="DEN"/>
    <x v="105"/>
    <d v="2025-06-20T00:00:00"/>
    <s v="UN464"/>
    <s v="Economy"/>
    <n v="194.03"/>
    <n v="20"/>
    <n v="38.81"/>
    <n v="155.22"/>
    <s v="On Time"/>
    <n v="0"/>
    <s v="Christina Wilson"/>
    <s v="emurray@gmail.com"/>
    <s v="UNITED AIRLINES"/>
    <n v="16"/>
    <s v="464"/>
    <s v="UN"/>
    <s v="BOS-DEN"/>
    <n v="4088.62"/>
    <n v="157.29655172413797"/>
    <n v="105.08"/>
    <n v="194.03"/>
    <n v="0.02"/>
    <n v="2024"/>
    <s v="Fri"/>
    <n v="420"/>
    <s v="NO"/>
    <s v="Spring"/>
    <s v="April"/>
    <n v="0"/>
  </r>
  <r>
    <s v="9E994B76"/>
    <x v="0"/>
    <s v="MIA"/>
    <s v="DEN"/>
    <x v="106"/>
    <d v="2025-06-21T00:00:00"/>
    <s v="SO289"/>
    <s v="Premium Economy"/>
    <n v="190.87"/>
    <n v="0"/>
    <n v="0"/>
    <n v="190.87"/>
    <s v="Cancelled"/>
    <n v="0"/>
    <s v="Leslie Cooley"/>
    <s v="rguerrero@gmail.com"/>
    <s v="SOUTHWEST AIRLINES"/>
    <n v="13"/>
    <s v="289"/>
    <s v="SO"/>
    <s v="MIA-DEN"/>
    <n v="3933.4"/>
    <n v="155.98464285714286"/>
    <n v="105.08"/>
    <n v="190.87"/>
    <n v="1.7999999999999999E-2"/>
    <n v="2024"/>
    <s v="Sat"/>
    <n v="420"/>
    <s v="NO"/>
    <s v="Spring"/>
    <s v="April"/>
    <n v="0"/>
  </r>
  <r>
    <s v="B629CD6D"/>
    <x v="5"/>
    <s v="JFK"/>
    <s v="DEN"/>
    <x v="107"/>
    <d v="2025-06-22T00:00:00"/>
    <s v="UN642"/>
    <s v="Economy"/>
    <n v="188.38"/>
    <n v="20"/>
    <n v="37.68"/>
    <n v="150.69999999999999"/>
    <s v="Delayed"/>
    <n v="177"/>
    <s v="Amy Andrews"/>
    <s v="christy59@hotmail.com"/>
    <s v="UNITED AIRLINES"/>
    <n v="11"/>
    <s v="642"/>
    <s v="UN"/>
    <s v="JFK-DEN"/>
    <n v="3742.5299999999997"/>
    <n v="154.69259259259258"/>
    <n v="105.08"/>
    <n v="188.38"/>
    <n v="0.02"/>
    <n v="2024"/>
    <s v="Sun"/>
    <n v="420"/>
    <s v="NO"/>
    <s v="Spring"/>
    <s v="April"/>
    <n v="0"/>
  </r>
  <r>
    <s v="4CB92B99"/>
    <x v="1"/>
    <s v="DFW"/>
    <s v="MIA"/>
    <x v="108"/>
    <d v="2025-06-23T00:00:00"/>
    <s v="AL927"/>
    <s v="Business"/>
    <n v="188.36"/>
    <n v="10"/>
    <n v="18.84"/>
    <n v="169.52"/>
    <s v="Cancelled"/>
    <n v="0"/>
    <s v="Juan Caldwell"/>
    <s v="catherine95@yahoo.com"/>
    <s v="ALASKA AIRLINES"/>
    <n v="13"/>
    <s v="927"/>
    <s v="AL"/>
    <s v="DFW-MIA"/>
    <n v="3591.8299999999995"/>
    <n v="153.39692307692306"/>
    <n v="105.08"/>
    <n v="188.36"/>
    <n v="1.6E-2"/>
    <n v="2024"/>
    <s v="Mon"/>
    <n v="420"/>
    <s v="NO"/>
    <s v="Spring"/>
    <s v="April"/>
    <n v="0"/>
  </r>
  <r>
    <s v="6EFE336D"/>
    <x v="3"/>
    <s v="BOS"/>
    <s v="ATL"/>
    <x v="109"/>
    <d v="2025-06-24T00:00:00"/>
    <s v="SP712"/>
    <s v="Economy"/>
    <n v="187.62"/>
    <n v="10"/>
    <n v="18.760000000000002"/>
    <n v="168.86"/>
    <s v="On Time"/>
    <n v="0"/>
    <s v="Brandy Wright"/>
    <s v="smartinez@crawford.org"/>
    <s v="SPIRIT AIRLINES"/>
    <n v="13"/>
    <s v="712"/>
    <s v="SP"/>
    <s v="BOS-ATL"/>
    <n v="3422.3099999999995"/>
    <n v="151.99839999999998"/>
    <n v="105.08"/>
    <n v="187.62"/>
    <n v="1.7999999999999999E-2"/>
    <n v="2024"/>
    <s v="Tue"/>
    <n v="420"/>
    <s v="NO"/>
    <s v="Spring"/>
    <s v="April"/>
    <n v="0"/>
  </r>
  <r>
    <s v="CB5A82B1"/>
    <x v="2"/>
    <s v="DEN"/>
    <s v="JFK"/>
    <x v="110"/>
    <d v="2025-06-25T00:00:00"/>
    <s v="FR136"/>
    <s v="Business"/>
    <n v="185.47"/>
    <n v="5"/>
    <n v="9.27"/>
    <n v="176.2"/>
    <s v="Delayed"/>
    <n v="65"/>
    <s v="Paul Smith"/>
    <s v="sonyagray@ortiz-galvan.com"/>
    <s v="FRONTIER AIRLINES"/>
    <n v="10"/>
    <s v="136"/>
    <s v="FR"/>
    <s v="DEN-JFK"/>
    <n v="3253.4499999999994"/>
    <n v="150.51416666666663"/>
    <n v="105.08"/>
    <n v="185.47"/>
    <n v="1.7999999999999999E-2"/>
    <n v="2024"/>
    <s v="Wed"/>
    <n v="420"/>
    <s v="NO"/>
    <s v="Spring"/>
    <s v="May"/>
    <n v="0"/>
  </r>
  <r>
    <s v="AF861894"/>
    <x v="6"/>
    <s v="DEN"/>
    <s v="LAX"/>
    <x v="111"/>
    <d v="2025-06-26T00:00:00"/>
    <s v="JE652"/>
    <s v="Economy"/>
    <n v="183.72"/>
    <n v="10"/>
    <n v="18.37"/>
    <n v="165.35"/>
    <s v="Delayed"/>
    <n v="80"/>
    <s v="James Cooper"/>
    <s v="xrose@yahoo.com"/>
    <s v="JETBLUE AIRWAYS"/>
    <n v="12"/>
    <s v="652"/>
    <s v="JE"/>
    <s v="DEN-LAX"/>
    <n v="3077.2499999999995"/>
    <n v="148.99434782608691"/>
    <n v="105.08"/>
    <n v="183.72"/>
    <n v="1.6E-2"/>
    <n v="2024"/>
    <s v="Thu"/>
    <n v="420"/>
    <s v="NO"/>
    <s v="Spring"/>
    <s v="May"/>
    <n v="0"/>
  </r>
  <r>
    <s v="D8DEEB72"/>
    <x v="5"/>
    <s v="DEN"/>
    <s v="LAX"/>
    <x v="112"/>
    <d v="2025-06-27T00:00:00"/>
    <s v="UN979"/>
    <s v="Business"/>
    <n v="183.07"/>
    <n v="10"/>
    <n v="18.309999999999999"/>
    <n v="164.76"/>
    <s v="On Time"/>
    <n v="0"/>
    <s v="Lisa Frye"/>
    <s v="xcampbell@gmail.com"/>
    <s v="UNITED AIRLINES"/>
    <n v="9"/>
    <s v="979"/>
    <s v="UN"/>
    <s v="DEN-LAX"/>
    <n v="2911.8999999999996"/>
    <n v="147.41590909090905"/>
    <n v="105.08"/>
    <n v="183.07"/>
    <n v="1.6E-2"/>
    <n v="2024"/>
    <s v="Fri"/>
    <n v="420"/>
    <s v="NO"/>
    <s v="Spring"/>
    <s v="May"/>
    <n v="0"/>
  </r>
  <r>
    <s v="60D583CA"/>
    <x v="1"/>
    <s v="JFK"/>
    <s v="LAX"/>
    <x v="113"/>
    <d v="2025-06-28T00:00:00"/>
    <s v="AL475"/>
    <s v="Premium Economy"/>
    <n v="181.86"/>
    <n v="0"/>
    <n v="0"/>
    <n v="181.86"/>
    <s v="Delayed"/>
    <n v="46"/>
    <s v="Drew Garcia"/>
    <s v="kurtpatterson@gmail.com"/>
    <s v="ALASKA AIRLINES"/>
    <n v="11"/>
    <s v="475"/>
    <s v="AL"/>
    <s v="JFK-LAX"/>
    <n v="2747.1400000000003"/>
    <n v="145.7180952380952"/>
    <n v="105.08"/>
    <n v="181.86"/>
    <n v="1.4E-2"/>
    <n v="2024"/>
    <s v="Sat"/>
    <n v="420"/>
    <s v="NO"/>
    <s v="Spring"/>
    <s v="May"/>
    <n v="0"/>
  </r>
  <r>
    <s v="D31FA38E"/>
    <x v="0"/>
    <s v="SEA"/>
    <s v="BOS"/>
    <x v="114"/>
    <d v="2025-06-29T00:00:00"/>
    <s v="SO496"/>
    <s v="First Class"/>
    <n v="173.63"/>
    <n v="0"/>
    <n v="0"/>
    <n v="173.63"/>
    <s v="Cancelled"/>
    <n v="0"/>
    <s v="Herbert Rose"/>
    <s v="patricia37@yahoo.com"/>
    <s v="SOUTHWEST AIRLINES"/>
    <n v="12"/>
    <s v="496"/>
    <s v="SO"/>
    <s v="SEA-BOS"/>
    <n v="2565.2799999999997"/>
    <n v="143.91099999999997"/>
    <n v="105.08"/>
    <n v="173.63"/>
    <n v="1.4E-2"/>
    <n v="2024"/>
    <s v="Sun"/>
    <n v="420"/>
    <s v="NO"/>
    <s v="Spring"/>
    <s v="May"/>
    <n v="0"/>
  </r>
  <r>
    <s v="04B8B057"/>
    <x v="5"/>
    <s v="ATL"/>
    <s v="BOS"/>
    <x v="115"/>
    <d v="2025-06-30T00:00:00"/>
    <s v="UN474"/>
    <s v="Business"/>
    <n v="173.29"/>
    <n v="10"/>
    <n v="17.329999999999998"/>
    <n v="155.96"/>
    <s v="Delayed"/>
    <n v="59"/>
    <s v="Laura Benjamin"/>
    <s v="kevin12@smith-adams.org"/>
    <s v="UNITED AIRLINES"/>
    <n v="14"/>
    <s v="474"/>
    <s v="UN"/>
    <s v="ATL-BOS"/>
    <n v="2391.65"/>
    <n v="142.34684210526314"/>
    <n v="105.08"/>
    <n v="173.29"/>
    <n v="1.2E-2"/>
    <n v="2024"/>
    <s v="Mon"/>
    <n v="420"/>
    <s v="NO"/>
    <s v="Spring"/>
    <s v="May"/>
    <n v="0"/>
  </r>
  <r>
    <s v="42475D8A"/>
    <x v="6"/>
    <s v="DFW"/>
    <s v="DEN"/>
    <x v="116"/>
    <d v="2025-07-01T00:00:00"/>
    <s v="JE198"/>
    <s v="Business"/>
    <n v="167.03"/>
    <n v="15"/>
    <n v="25.05"/>
    <n v="141.97999999999999"/>
    <s v="Cancelled"/>
    <n v="0"/>
    <s v="Laurie Hernandez"/>
    <s v="martinwest@ruiz-williams.com"/>
    <s v="JETBLUE AIRWAYS"/>
    <n v="16"/>
    <s v="198"/>
    <s v="JE"/>
    <s v="DFW-DEN"/>
    <n v="2235.69"/>
    <n v="140.62777777777777"/>
    <n v="105.08"/>
    <n v="167.03"/>
    <n v="1.2E-2"/>
    <n v="2024"/>
    <s v="Tue"/>
    <n v="420"/>
    <s v="NO"/>
    <s v="Spring"/>
    <s v="May"/>
    <n v="0"/>
  </r>
  <r>
    <s v="8ED4C673"/>
    <x v="3"/>
    <s v="BOS"/>
    <s v="MIA"/>
    <x v="117"/>
    <d v="2025-07-02T00:00:00"/>
    <s v="SP616"/>
    <s v="Business"/>
    <n v="165.53"/>
    <n v="0"/>
    <n v="0"/>
    <n v="165.53"/>
    <s v="On Time"/>
    <n v="0"/>
    <s v="Ronnie Nguyen"/>
    <s v="mmendoza@mckenzie-day.biz"/>
    <s v="SPIRIT AIRLINES"/>
    <n v="13"/>
    <s v="616"/>
    <s v="SP"/>
    <s v="BOS-MIA"/>
    <n v="2093.71"/>
    <n v="139.0747058823529"/>
    <n v="105.08"/>
    <n v="165.53"/>
    <n v="1.4E-2"/>
    <n v="2024"/>
    <s v="Wed"/>
    <n v="420"/>
    <s v="NO"/>
    <s v="Spring"/>
    <s v="May"/>
    <n v="0"/>
  </r>
  <r>
    <s v="A9E3D507"/>
    <x v="4"/>
    <s v="LAX"/>
    <s v="DFW"/>
    <x v="118"/>
    <d v="2025-07-03T00:00:00"/>
    <s v="DE951"/>
    <s v="Economy"/>
    <n v="163.59"/>
    <n v="20"/>
    <n v="32.72"/>
    <n v="130.87"/>
    <s v="Cancelled"/>
    <n v="0"/>
    <s v="Angela Mcneil"/>
    <s v="hendersonmichelle@hotmail.com"/>
    <s v="DELTA AIRLINES"/>
    <n v="13"/>
    <s v="951"/>
    <s v="DE"/>
    <s v="LAX-DFW"/>
    <n v="1928.1799999999998"/>
    <n v="137.42124999999999"/>
    <n v="105.08"/>
    <n v="163.59"/>
    <n v="0.01"/>
    <n v="2024"/>
    <s v="Thu"/>
    <n v="420"/>
    <s v="NO"/>
    <s v="Spring"/>
    <s v="May"/>
    <n v="0"/>
  </r>
  <r>
    <s v="A70D903C"/>
    <x v="0"/>
    <s v="SEA"/>
    <s v="DEN"/>
    <x v="119"/>
    <d v="2025-07-04T00:00:00"/>
    <s v="SO575"/>
    <s v="Premium Economy"/>
    <n v="162.05000000000001"/>
    <n v="20"/>
    <n v="32.409999999999997"/>
    <n v="129.63999999999999"/>
    <s v="On Time"/>
    <n v="0"/>
    <s v="Michael Silva"/>
    <s v="andrew40@weber.com"/>
    <s v="SOUTHWEST AIRLINES"/>
    <n v="13"/>
    <s v="575"/>
    <s v="SO"/>
    <s v="SEA-DEN"/>
    <n v="1797.3099999999997"/>
    <n v="135.67666666666668"/>
    <n v="105.08"/>
    <n v="162.05000000000001"/>
    <n v="1.2E-2"/>
    <n v="2024"/>
    <s v="Fri"/>
    <n v="420"/>
    <s v="NO"/>
    <s v="Spring"/>
    <s v="May"/>
    <n v="0"/>
  </r>
  <r>
    <s v="20D6C774"/>
    <x v="6"/>
    <s v="SEA"/>
    <s v="LAX"/>
    <x v="120"/>
    <d v="2025-07-05T00:00:00"/>
    <s v="JE638"/>
    <s v="Business"/>
    <n v="155.94"/>
    <n v="5"/>
    <n v="7.8"/>
    <n v="148.13999999999999"/>
    <s v="Delayed"/>
    <n v="157"/>
    <s v="John Huerta"/>
    <s v="qgreen@dorsey.com"/>
    <s v="JETBLUE AIRWAYS"/>
    <n v="11"/>
    <s v="638"/>
    <s v="JE"/>
    <s v="SEA-LAX"/>
    <n v="1667.6699999999998"/>
    <n v="133.79285714285717"/>
    <n v="105.08"/>
    <n v="155.94"/>
    <n v="0.01"/>
    <n v="2024"/>
    <s v="Sat"/>
    <n v="420"/>
    <s v="NO"/>
    <s v="Spring"/>
    <s v="May"/>
    <n v="0"/>
  </r>
  <r>
    <s v="AF47815A"/>
    <x v="4"/>
    <s v="JFK"/>
    <s v="BOS"/>
    <x v="121"/>
    <d v="2025-07-06T00:00:00"/>
    <s v="DE177"/>
    <s v="First Class"/>
    <n v="153.26"/>
    <n v="5"/>
    <n v="7.66"/>
    <n v="145.6"/>
    <s v="Cancelled"/>
    <n v="0"/>
    <s v="Rachel Baird"/>
    <s v="bmartin@yahoo.com"/>
    <s v="DELTA AIRLINES"/>
    <n v="12"/>
    <s v="177"/>
    <s v="DE"/>
    <s v="JFK-BOS"/>
    <n v="1519.5299999999997"/>
    <n v="132.08923076923077"/>
    <n v="105.08"/>
    <n v="153.26"/>
    <n v="8.0000000000000002E-3"/>
    <n v="2024"/>
    <s v="Sun"/>
    <n v="420"/>
    <s v="NO"/>
    <s v="Spring"/>
    <s v="May"/>
    <n v="0"/>
  </r>
  <r>
    <s v="F95332E1"/>
    <x v="3"/>
    <s v="BOS"/>
    <s v="DEN"/>
    <x v="122"/>
    <d v="2025-07-07T00:00:00"/>
    <s v="SP432"/>
    <s v="Economy"/>
    <n v="149.84"/>
    <n v="20"/>
    <n v="29.97"/>
    <n v="119.87"/>
    <s v="Cancelled"/>
    <n v="0"/>
    <s v="Scott Wise"/>
    <s v="whiteelizabeth@yahoo.com"/>
    <s v="SPIRIT AIRLINES"/>
    <n v="10"/>
    <s v="432"/>
    <s v="SP"/>
    <s v="BOS-DEN"/>
    <n v="1373.9299999999998"/>
    <n v="130.32500000000002"/>
    <n v="105.08"/>
    <n v="149.84"/>
    <n v="6.0000000000000001E-3"/>
    <n v="2024"/>
    <s v="Mon"/>
    <n v="420"/>
    <s v="NO"/>
    <s v="Spring"/>
    <s v="May"/>
    <n v="0"/>
  </r>
  <r>
    <s v="48385D9F"/>
    <x v="6"/>
    <s v="ORD"/>
    <s v="LAX"/>
    <x v="123"/>
    <d v="2025-07-08T00:00:00"/>
    <s v="JE789"/>
    <s v="First Class"/>
    <n v="143.21"/>
    <n v="10"/>
    <n v="14.32"/>
    <n v="128.88999999999999"/>
    <s v="On Time"/>
    <n v="0"/>
    <s v="Jason Miles"/>
    <s v="linda32@bruce.net"/>
    <s v="JETBLUE AIRWAYS"/>
    <n v="11"/>
    <s v="789"/>
    <s v="JE"/>
    <s v="ORD-LAX"/>
    <n v="1254.0600000000002"/>
    <n v="128.55090909090907"/>
    <n v="105.08"/>
    <n v="143.21"/>
    <n v="0.01"/>
    <n v="2024"/>
    <s v="Tue"/>
    <n v="420"/>
    <s v="NO"/>
    <s v="Spring"/>
    <s v="May"/>
    <n v="0"/>
  </r>
  <r>
    <s v="B6DBC170"/>
    <x v="7"/>
    <s v="DEN"/>
    <s v="SEA"/>
    <x v="124"/>
    <d v="2025-07-09T00:00:00"/>
    <s v="AM600"/>
    <s v="First Class"/>
    <n v="142.22999999999999"/>
    <n v="5"/>
    <n v="7.11"/>
    <n v="135.12"/>
    <s v="Cancelled"/>
    <n v="0"/>
    <s v="James Richardson"/>
    <s v="rhubbard@hotmail.com"/>
    <s v="AMERICAN AIRLINES"/>
    <n v="16"/>
    <s v="600"/>
    <s v="AM"/>
    <s v="DEN-SEA"/>
    <n v="1125.1699999999998"/>
    <n v="127.08499999999999"/>
    <n v="105.08"/>
    <n v="142.22999999999999"/>
    <n v="4.0000000000000001E-3"/>
    <n v="2024"/>
    <s v="Wed"/>
    <n v="420"/>
    <s v="NO"/>
    <s v="Spring"/>
    <s v="May"/>
    <n v="0"/>
  </r>
  <r>
    <s v="2E62D097"/>
    <x v="6"/>
    <s v="BOS"/>
    <s v="SFO"/>
    <x v="125"/>
    <d v="2025-07-10T00:00:00"/>
    <s v="JE238"/>
    <s v="Economy"/>
    <n v="142.08000000000001"/>
    <n v="20"/>
    <n v="28.42"/>
    <n v="113.66"/>
    <s v="Delayed"/>
    <n v="123"/>
    <s v="Andrea Bruce"/>
    <s v="brandtkevin@yahoo.com"/>
    <s v="JETBLUE AIRWAYS"/>
    <n v="12"/>
    <s v="238"/>
    <s v="JE"/>
    <s v="BOS-SFO"/>
    <n v="990.05"/>
    <n v="125.40222222222221"/>
    <n v="105.08"/>
    <n v="142.08000000000001"/>
    <n v="8.0000000000000002E-3"/>
    <n v="2024"/>
    <s v="Thu"/>
    <n v="420"/>
    <s v="NO"/>
    <s v="Spring"/>
    <s v="May"/>
    <n v="0"/>
  </r>
  <r>
    <s v="F2B1DFCE"/>
    <x v="5"/>
    <s v="MIA"/>
    <s v="LAX"/>
    <x v="126"/>
    <d v="2025-07-11T00:00:00"/>
    <s v="UN958"/>
    <s v="Premium Economy"/>
    <n v="137.31"/>
    <n v="5"/>
    <n v="6.87"/>
    <n v="130.44"/>
    <s v="On Time"/>
    <n v="0"/>
    <s v="Benjamin Phillips"/>
    <s v="douglaspadilla@phelps.biz"/>
    <s v="UNITED AIRLINES"/>
    <n v="17"/>
    <s v="958"/>
    <s v="UN"/>
    <s v="MIA-LAX"/>
    <n v="876.38999999999987"/>
    <n v="123.31750000000001"/>
    <n v="105.08"/>
    <n v="137.31"/>
    <n v="8.0000000000000002E-3"/>
    <n v="2024"/>
    <s v="Fri"/>
    <n v="420"/>
    <s v="NO"/>
    <s v="Spring"/>
    <s v="May"/>
    <n v="0"/>
  </r>
  <r>
    <s v="F9450B2E"/>
    <x v="5"/>
    <s v="SEA"/>
    <s v="ATL"/>
    <x v="127"/>
    <d v="2025-07-12T00:00:00"/>
    <s v="UN742"/>
    <s v="Economy"/>
    <n v="132.38999999999999"/>
    <n v="5"/>
    <n v="6.62"/>
    <n v="125.77"/>
    <s v="On Time"/>
    <n v="0"/>
    <s v="Victoria Reeves"/>
    <s v="sanchezcharlene@hotmail.com"/>
    <s v="UNITED AIRLINES"/>
    <n v="15"/>
    <s v="742"/>
    <s v="UN"/>
    <s v="SEA-ATL"/>
    <n v="745.95"/>
    <n v="121.31857142857143"/>
    <n v="105.08"/>
    <n v="132.38999999999999"/>
    <n v="6.0000000000000001E-3"/>
    <n v="2024"/>
    <s v="Sat"/>
    <n v="420"/>
    <s v="NO"/>
    <s v="Spring"/>
    <s v="May"/>
    <n v="0"/>
  </r>
  <r>
    <s v="595861B8"/>
    <x v="1"/>
    <s v="BOS"/>
    <s v="DEN"/>
    <x v="128"/>
    <d v="2025-07-13T00:00:00"/>
    <s v="AL743"/>
    <s v="Premium Economy"/>
    <n v="130.4"/>
    <n v="20"/>
    <n v="26.08"/>
    <n v="104.32"/>
    <s v="Cancelled"/>
    <n v="0"/>
    <s v="Mrs. Laura Moreno"/>
    <s v="perkinsmatthew@cruz.com"/>
    <s v="ALASKA AIRLINES"/>
    <n v="17"/>
    <s v="743"/>
    <s v="AL"/>
    <s v="BOS-DEN"/>
    <n v="620.18000000000006"/>
    <n v="119.47333333333334"/>
    <n v="105.08"/>
    <n v="130.4"/>
    <n v="2E-3"/>
    <n v="2024"/>
    <s v="Sun"/>
    <n v="420"/>
    <s v="NO"/>
    <s v="Spring"/>
    <s v="May"/>
    <n v="0"/>
  </r>
  <r>
    <s v="AF7ED28B"/>
    <x v="0"/>
    <s v="BOS"/>
    <s v="MIA"/>
    <x v="129"/>
    <d v="2025-07-14T00:00:00"/>
    <s v="SO124"/>
    <s v="First Class"/>
    <n v="125.06"/>
    <n v="15"/>
    <n v="18.760000000000002"/>
    <n v="106.3"/>
    <s v="Delayed"/>
    <n v="98"/>
    <s v="James Roth"/>
    <s v="josephlynch@cox-hardy.org"/>
    <s v="SOUTHWEST AIRLINES"/>
    <n v="10"/>
    <s v="124"/>
    <s v="SO"/>
    <s v="BOS-MIA"/>
    <n v="515.8599999999999"/>
    <n v="117.28800000000001"/>
    <n v="105.08"/>
    <n v="125.06"/>
    <n v="6.0000000000000001E-3"/>
    <n v="2024"/>
    <s v="Mon"/>
    <n v="420"/>
    <s v="NO"/>
    <s v="Spring"/>
    <s v="May"/>
    <n v="0"/>
  </r>
  <r>
    <s v="9F0F83C7"/>
    <x v="5"/>
    <s v="LAX"/>
    <s v="SFO"/>
    <x v="130"/>
    <d v="2025-07-15T00:00:00"/>
    <s v="UN679"/>
    <s v="First Class"/>
    <n v="123.42"/>
    <n v="10"/>
    <n v="12.34"/>
    <n v="111.08"/>
    <s v="On Time"/>
    <n v="0"/>
    <s v="Todd Harper"/>
    <s v="amber72@king.com"/>
    <s v="UNITED AIRLINES"/>
    <n v="11"/>
    <s v="679"/>
    <s v="UN"/>
    <s v="LAX-SFO"/>
    <n v="409.56"/>
    <n v="115.345"/>
    <n v="105.08"/>
    <n v="123.42"/>
    <n v="4.0000000000000001E-3"/>
    <n v="2024"/>
    <s v="Tue"/>
    <n v="420"/>
    <s v="NO"/>
    <s v="Spring"/>
    <s v="May"/>
    <n v="0"/>
  </r>
  <r>
    <s v="2D818B55"/>
    <x v="2"/>
    <s v="ORD"/>
    <s v="MIA"/>
    <x v="131"/>
    <d v="2025-07-16T00:00:00"/>
    <s v="FR633"/>
    <s v="Premium Economy"/>
    <n v="117.39"/>
    <n v="5"/>
    <n v="5.87"/>
    <n v="111.52"/>
    <s v="On Time"/>
    <n v="0"/>
    <s v="Kimberly Atkins"/>
    <s v="fritzpatty@ferrell.com"/>
    <s v="FRONTIER AIRLINES"/>
    <n v="15"/>
    <s v="633"/>
    <s v="FR"/>
    <s v="ORD-MIA"/>
    <n v="298.48"/>
    <n v="112.65333333333332"/>
    <n v="105.08"/>
    <n v="117.39"/>
    <n v="2E-3"/>
    <n v="2024"/>
    <s v="Wed"/>
    <n v="420"/>
    <s v="NO"/>
    <s v="Spring"/>
    <s v="May"/>
    <n v="0"/>
  </r>
  <r>
    <s v="7490915D"/>
    <x v="5"/>
    <s v="ATL"/>
    <s v="DEN"/>
    <x v="132"/>
    <d v="2025-07-17T00:00:00"/>
    <s v="UN308"/>
    <s v="Business"/>
    <n v="115.49"/>
    <n v="20"/>
    <n v="23.1"/>
    <n v="92.39"/>
    <s v="Delayed"/>
    <n v="144"/>
    <s v="Karen Allen"/>
    <s v="daustin@johnson.com"/>
    <s v="UNITED AIRLINES"/>
    <n v="11"/>
    <s v="308"/>
    <s v="UN"/>
    <s v="ATL-DEN"/>
    <n v="186.95999999999998"/>
    <n v="110.285"/>
    <n v="105.08"/>
    <n v="115.49"/>
    <n v="4.0000000000000001E-3"/>
    <n v="2024"/>
    <s v="Thu"/>
    <n v="420"/>
    <s v="NO"/>
    <s v="Spring"/>
    <s v="May"/>
    <n v="0"/>
  </r>
  <r>
    <s v="CD1AB883"/>
    <x v="3"/>
    <s v="ATL"/>
    <s v="JFK"/>
    <x v="133"/>
    <d v="2025-07-18T00:00:00"/>
    <s v="SP261"/>
    <s v="First Class"/>
    <n v="105.08"/>
    <n v="10"/>
    <n v="10.51"/>
    <n v="94.57"/>
    <s v="Delayed"/>
    <n v="87"/>
    <s v="Andrew Anderson"/>
    <s v="debrataylor@thompson.org"/>
    <s v="SPIRIT AIRLINES"/>
    <n v="15"/>
    <s v="261"/>
    <s v="SP"/>
    <s v="ATL-JFK"/>
    <n v="94.57"/>
    <n v="105.08"/>
    <n v="105.08"/>
    <n v="105.08"/>
    <n v="2E-3"/>
    <n v="2024"/>
    <s v="Fri"/>
    <n v="420"/>
    <s v="NO"/>
    <s v="Spring"/>
    <s v="May"/>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F94C8564"/>
    <x v="0"/>
    <s v="ATL"/>
    <s v="LAX"/>
    <x v="0"/>
    <d v="2024-03-06T00:00:00"/>
    <s v="SO146"/>
    <x v="0"/>
    <n v="1994.25"/>
    <n v="5"/>
    <n v="99.71"/>
    <n v="1894.54"/>
    <x v="0"/>
    <n v="22"/>
    <x v="0"/>
    <s v="erussell@yahoo.com"/>
    <s v="SOUTHWEST AIRLINES"/>
    <n v="9"/>
    <s v="146"/>
    <s v="SO"/>
    <x v="0"/>
    <n v="470773.90000000008"/>
    <n v="1043.7565800000009"/>
    <n v="105.08"/>
    <n v="1994.25"/>
    <n v="0.34799999999999998"/>
    <n v="2024"/>
    <s v="Fri"/>
    <n v="54"/>
    <s v="NO"/>
    <x v="0"/>
    <s v="January"/>
    <n v="58"/>
    <x v="0"/>
    <x v="0"/>
    <x v="0"/>
  </r>
  <r>
    <s v="8BA6BE08"/>
    <x v="1"/>
    <s v="SEA"/>
    <s v="LAX"/>
    <x v="1"/>
    <d v="2024-03-07T00:00:00"/>
    <s v="AL262"/>
    <x v="0"/>
    <n v="1989.12"/>
    <n v="10"/>
    <n v="198.91"/>
    <n v="1790.21"/>
    <x v="1"/>
    <n v="0"/>
    <x v="1"/>
    <s v="russell62@yahoo.com"/>
    <s v="ALASKA AIRLINES"/>
    <n v="15"/>
    <s v="262"/>
    <s v="AL"/>
    <x v="1"/>
    <n v="468879.36000000004"/>
    <n v="1041.851783567135"/>
    <n v="105.08"/>
    <n v="1989.12"/>
    <n v="0.32400000000000001"/>
    <n v="2024"/>
    <s v="Sat"/>
    <n v="54"/>
    <s v="NO"/>
    <x v="0"/>
    <s v="January"/>
    <n v="58"/>
    <x v="1"/>
    <x v="1"/>
    <x v="0"/>
  </r>
  <r>
    <s v="69E2677B"/>
    <x v="1"/>
    <s v="ORD"/>
    <s v="ATL"/>
    <x v="2"/>
    <d v="2024-03-08T00:00:00"/>
    <s v="AL525"/>
    <x v="0"/>
    <n v="1988.14"/>
    <n v="0"/>
    <n v="0"/>
    <n v="1988.14"/>
    <x v="1"/>
    <n v="0"/>
    <x v="2"/>
    <s v="halltheresa@gmail.com"/>
    <s v="ALASKA AIRLINES"/>
    <n v="15"/>
    <s v="525"/>
    <s v="AL"/>
    <x v="2"/>
    <n v="467089.15"/>
    <n v="1039.9496385542177"/>
    <n v="105.08"/>
    <n v="1988.14"/>
    <n v="0.32200000000000001"/>
    <n v="2024"/>
    <s v="Sun"/>
    <n v="54"/>
    <s v="NO"/>
    <x v="0"/>
    <s v="January"/>
    <n v="58"/>
    <x v="2"/>
    <x v="1"/>
    <x v="0"/>
  </r>
  <r>
    <s v="49F5D179"/>
    <x v="2"/>
    <s v="DFW"/>
    <s v="ATL"/>
    <x v="3"/>
    <d v="2024-03-09T00:00:00"/>
    <s v="FR526"/>
    <x v="0"/>
    <n v="1987.94"/>
    <n v="15"/>
    <n v="298.19"/>
    <n v="1689.75"/>
    <x v="0"/>
    <n v="43"/>
    <x v="3"/>
    <s v="dmarshall@stewart-ramos.info"/>
    <s v="FRONTIER AIRLINES"/>
    <n v="16"/>
    <s v="526"/>
    <s v="FR"/>
    <x v="3"/>
    <n v="465101.00999999995"/>
    <n v="1038.041810865192"/>
    <n v="105.08"/>
    <n v="1987.94"/>
    <n v="0.34599999999999997"/>
    <n v="2024"/>
    <s v="Mon"/>
    <n v="54"/>
    <s v="NO"/>
    <x v="0"/>
    <s v="January"/>
    <n v="58"/>
    <x v="3"/>
    <x v="1"/>
    <x v="0"/>
  </r>
  <r>
    <s v="8C30A0FA"/>
    <x v="1"/>
    <s v="SEA"/>
    <s v="ATL"/>
    <x v="4"/>
    <d v="2024-03-10T00:00:00"/>
    <s v="AL808"/>
    <x v="1"/>
    <n v="1987.59"/>
    <n v="5"/>
    <n v="99.38"/>
    <n v="1888.21"/>
    <x v="0"/>
    <n v="128"/>
    <x v="4"/>
    <s v="christopherdawson@gmail.com"/>
    <s v="ALASKA AIRLINES"/>
    <n v="11"/>
    <s v="808"/>
    <s v="AL"/>
    <x v="4"/>
    <n v="463411.25999999995"/>
    <n v="1036.1266935483879"/>
    <n v="105.08"/>
    <n v="1987.59"/>
    <n v="0.34399999999999997"/>
    <n v="2024"/>
    <s v="Tue"/>
    <n v="54"/>
    <s v="NO"/>
    <x v="0"/>
    <s v="January"/>
    <n v="58"/>
    <x v="4"/>
    <x v="0"/>
    <x v="0"/>
  </r>
  <r>
    <s v="5E4B3BDA"/>
    <x v="2"/>
    <s v="LAX"/>
    <s v="DFW"/>
    <x v="5"/>
    <d v="2024-03-11T00:00:00"/>
    <s v="FR728"/>
    <x v="1"/>
    <n v="1979.14"/>
    <n v="0"/>
    <n v="0"/>
    <n v="1979.14"/>
    <x v="0"/>
    <n v="50"/>
    <x v="5"/>
    <s v="frose@hotmail.com"/>
    <s v="FRONTIER AIRLINES"/>
    <n v="12"/>
    <s v="728"/>
    <s v="FR"/>
    <x v="5"/>
    <n v="461523.04999999993"/>
    <n v="1034.2045454545462"/>
    <n v="105.08"/>
    <n v="1979.14"/>
    <n v="0.34200000000000003"/>
    <n v="2024"/>
    <s v="Wed"/>
    <n v="54"/>
    <s v="NO"/>
    <x v="0"/>
    <s v="January"/>
    <n v="58"/>
    <x v="5"/>
    <x v="2"/>
    <x v="1"/>
  </r>
  <r>
    <s v="746337F2"/>
    <x v="3"/>
    <s v="LAX"/>
    <s v="DEN"/>
    <x v="6"/>
    <d v="2024-03-12T00:00:00"/>
    <s v="SP360"/>
    <x v="0"/>
    <n v="1978.01"/>
    <n v="20"/>
    <n v="395.6"/>
    <n v="1582.41"/>
    <x v="2"/>
    <n v="0"/>
    <x v="6"/>
    <s v="ewingdiane@allen-ferguson.com"/>
    <s v="SPIRIT AIRLINES"/>
    <n v="20"/>
    <s v="360"/>
    <s v="SP"/>
    <x v="6"/>
    <n v="459543.91"/>
    <n v="1032.2917206477741"/>
    <n v="105.08"/>
    <n v="1978.01"/>
    <n v="0.32800000000000001"/>
    <n v="2024"/>
    <s v="Thu"/>
    <n v="54"/>
    <s v="NO"/>
    <x v="0"/>
    <s v="January"/>
    <n v="58"/>
    <x v="6"/>
    <x v="2"/>
    <x v="0"/>
  </r>
  <r>
    <s v="4B007139"/>
    <x v="3"/>
    <s v="SEA"/>
    <s v="DFW"/>
    <x v="7"/>
    <d v="2024-03-13T00:00:00"/>
    <s v="SP241"/>
    <x v="0"/>
    <n v="1973.44"/>
    <n v="5"/>
    <n v="98.67"/>
    <n v="1874.77"/>
    <x v="2"/>
    <n v="0"/>
    <x v="7"/>
    <s v="phillipsbrian@gmail.com"/>
    <s v="SPIRIT AIRLINES"/>
    <n v="18"/>
    <s v="241"/>
    <s v="SP"/>
    <x v="7"/>
    <n v="457961.49999999994"/>
    <n v="1030.3734279918872"/>
    <n v="105.08"/>
    <n v="1973.44"/>
    <n v="0.32600000000000001"/>
    <n v="2024"/>
    <s v="Fri"/>
    <n v="54"/>
    <s v="NO"/>
    <x v="0"/>
    <s v="January"/>
    <n v="58"/>
    <x v="7"/>
    <x v="0"/>
    <x v="2"/>
  </r>
  <r>
    <s v="AF6E0783"/>
    <x v="1"/>
    <s v="DFW"/>
    <s v="MIA"/>
    <x v="8"/>
    <d v="2024-03-14T00:00:00"/>
    <s v="AL721"/>
    <x v="2"/>
    <n v="1965.51"/>
    <n v="20"/>
    <n v="393.1"/>
    <n v="1572.41"/>
    <x v="1"/>
    <n v="0"/>
    <x v="8"/>
    <s v="lawrencejason@frey-wilson.com"/>
    <s v="ALASKA AIRLINES"/>
    <n v="8"/>
    <s v="721"/>
    <s v="AL"/>
    <x v="8"/>
    <n v="456086.73"/>
    <n v="1028.456626016261"/>
    <n v="105.08"/>
    <n v="1965.51"/>
    <n v="0.32"/>
    <n v="2024"/>
    <s v="Sat"/>
    <n v="54"/>
    <s v="NO"/>
    <x v="0"/>
    <s v="January"/>
    <n v="58"/>
    <x v="8"/>
    <x v="1"/>
    <x v="1"/>
  </r>
  <r>
    <s v="50F8F5CA"/>
    <x v="0"/>
    <s v="JFK"/>
    <s v="SEA"/>
    <x v="9"/>
    <d v="2024-03-15T00:00:00"/>
    <s v="SO676"/>
    <x v="3"/>
    <n v="1965.47"/>
    <n v="5"/>
    <n v="98.27"/>
    <n v="1867.2"/>
    <x v="1"/>
    <n v="0"/>
    <x v="9"/>
    <s v="marylindsey@allen.com"/>
    <s v="SOUTHWEST AIRLINES"/>
    <n v="11"/>
    <s v="676"/>
    <s v="SO"/>
    <x v="9"/>
    <n v="454514.31999999995"/>
    <n v="1026.5481670061108"/>
    <n v="105.08"/>
    <n v="1965.47"/>
    <n v="0.318"/>
    <n v="2024"/>
    <s v="Sun"/>
    <n v="54"/>
    <s v="NO"/>
    <x v="0"/>
    <s v="January"/>
    <n v="58"/>
    <x v="9"/>
    <x v="0"/>
    <x v="1"/>
  </r>
  <r>
    <s v="54B87568"/>
    <x v="4"/>
    <s v="DEN"/>
    <s v="BOS"/>
    <x v="10"/>
    <d v="2024-03-16T00:00:00"/>
    <s v="DE266"/>
    <x v="0"/>
    <n v="1964.73"/>
    <n v="0"/>
    <n v="0"/>
    <n v="1964.73"/>
    <x v="2"/>
    <n v="0"/>
    <x v="10"/>
    <s v="lyonskimberly@combs.com"/>
    <s v="DELTA AIRLINES"/>
    <n v="9"/>
    <s v="266"/>
    <s v="DE"/>
    <x v="10"/>
    <n v="452647.11999999994"/>
    <n v="1024.6320000000007"/>
    <n v="105.08"/>
    <n v="1964.73"/>
    <n v="0.32400000000000001"/>
    <n v="2024"/>
    <s v="Mon"/>
    <n v="54"/>
    <s v="NO"/>
    <x v="0"/>
    <s v="January"/>
    <n v="58"/>
    <x v="10"/>
    <x v="2"/>
    <x v="3"/>
  </r>
  <r>
    <s v="625CFFFE"/>
    <x v="1"/>
    <s v="SFO"/>
    <s v="JFK"/>
    <x v="11"/>
    <d v="2024-03-17T00:00:00"/>
    <s v="AL168"/>
    <x v="1"/>
    <n v="1963.1"/>
    <n v="15"/>
    <n v="294.45999999999998"/>
    <n v="1668.64"/>
    <x v="1"/>
    <n v="0"/>
    <x v="11"/>
    <s v="pnguyen@yahoo.com"/>
    <s v="ALASKA AIRLINES"/>
    <n v="14"/>
    <s v="168"/>
    <s v="AL"/>
    <x v="11"/>
    <n v="450682.38999999996"/>
    <n v="1022.7095092024547"/>
    <n v="105.08"/>
    <n v="1963.1"/>
    <n v="0.316"/>
    <n v="2024"/>
    <s v="Tue"/>
    <n v="54"/>
    <s v="NO"/>
    <x v="0"/>
    <s v="January"/>
    <n v="58"/>
    <x v="11"/>
    <x v="1"/>
    <x v="3"/>
  </r>
  <r>
    <s v="2EBE1E8B"/>
    <x v="2"/>
    <s v="BOS"/>
    <s v="SFO"/>
    <x v="12"/>
    <d v="2024-03-18T00:00:00"/>
    <s v="FR505"/>
    <x v="1"/>
    <n v="1959.66"/>
    <n v="10"/>
    <n v="195.97"/>
    <n v="1763.69"/>
    <x v="2"/>
    <n v="0"/>
    <x v="12"/>
    <s v="montgomeryalbert@parks-smith.com"/>
    <s v="FRONTIER AIRLINES"/>
    <n v="12"/>
    <s v="505"/>
    <s v="FR"/>
    <x v="12"/>
    <n v="449013.75"/>
    <n v="1020.7824795081974"/>
    <n v="105.08"/>
    <n v="1959.66"/>
    <n v="0.32200000000000001"/>
    <n v="2024"/>
    <s v="Wed"/>
    <n v="54"/>
    <s v="NO"/>
    <x v="0"/>
    <s v="January"/>
    <n v="58"/>
    <x v="12"/>
    <x v="2"/>
    <x v="3"/>
  </r>
  <r>
    <s v="5BDFB8F4"/>
    <x v="3"/>
    <s v="DFW"/>
    <s v="DEN"/>
    <x v="13"/>
    <d v="2024-03-19T00:00:00"/>
    <s v="SP632"/>
    <x v="2"/>
    <n v="1956.24"/>
    <n v="20"/>
    <n v="391.25"/>
    <n v="1564.99"/>
    <x v="2"/>
    <n v="0"/>
    <x v="13"/>
    <s v="jessekim@gmail.com"/>
    <s v="SPIRIT AIRLINES"/>
    <n v="12"/>
    <s v="632"/>
    <s v="SP"/>
    <x v="13"/>
    <n v="447250.05999999994"/>
    <n v="1018.8545995893231"/>
    <n v="105.08"/>
    <n v="1956.24"/>
    <n v="0.32"/>
    <n v="2024"/>
    <s v="Thu"/>
    <n v="54"/>
    <s v="NO"/>
    <x v="0"/>
    <s v="January"/>
    <n v="58"/>
    <x v="13"/>
    <x v="2"/>
    <x v="1"/>
  </r>
  <r>
    <s v="CA9DA265"/>
    <x v="4"/>
    <s v="BOS"/>
    <s v="DFW"/>
    <x v="14"/>
    <d v="2024-03-20T00:00:00"/>
    <s v="DE851"/>
    <x v="3"/>
    <n v="1954.29"/>
    <n v="20"/>
    <n v="390.86"/>
    <n v="1563.43"/>
    <x v="1"/>
    <n v="0"/>
    <x v="14"/>
    <s v="swansonsheila@maldonado.info"/>
    <s v="DELTA AIRLINES"/>
    <n v="17"/>
    <s v="851"/>
    <s v="DE"/>
    <x v="14"/>
    <n v="445685.07"/>
    <n v="1016.9258230452682"/>
    <n v="105.08"/>
    <n v="1954.29"/>
    <n v="0.314"/>
    <n v="2024"/>
    <s v="Fri"/>
    <n v="54"/>
    <s v="NO"/>
    <x v="0"/>
    <s v="January"/>
    <n v="58"/>
    <x v="14"/>
    <x v="1"/>
    <x v="3"/>
  </r>
  <r>
    <s v="3D2F79C1"/>
    <x v="0"/>
    <s v="LAX"/>
    <s v="DEN"/>
    <x v="15"/>
    <d v="2024-03-21T00:00:00"/>
    <s v="SO197"/>
    <x v="3"/>
    <n v="1950.63"/>
    <n v="10"/>
    <n v="195.06"/>
    <n v="1755.57"/>
    <x v="1"/>
    <n v="0"/>
    <x v="15"/>
    <s v="kathyturner@hotmail.com"/>
    <s v="SOUTHWEST AIRLINES"/>
    <n v="14"/>
    <s v="197"/>
    <s v="SO"/>
    <x v="6"/>
    <n v="444121.63999999996"/>
    <n v="1014.9931134020626"/>
    <n v="105.08"/>
    <n v="1950.63"/>
    <n v="0.312"/>
    <n v="2024"/>
    <s v="Sat"/>
    <n v="54"/>
    <s v="NO"/>
    <x v="0"/>
    <s v="January"/>
    <n v="58"/>
    <x v="15"/>
    <x v="1"/>
    <x v="1"/>
  </r>
  <r>
    <s v="76A301AC"/>
    <x v="2"/>
    <s v="DFW"/>
    <s v="SEA"/>
    <x v="16"/>
    <d v="2024-03-22T00:00:00"/>
    <s v="FR140"/>
    <x v="2"/>
    <n v="1912.79"/>
    <n v="0"/>
    <n v="0"/>
    <n v="1912.79"/>
    <x v="0"/>
    <n v="142"/>
    <x v="16"/>
    <s v="kelly60@gmail.com"/>
    <s v="FRONTIER AIRLINES"/>
    <n v="12"/>
    <s v="140"/>
    <s v="FR"/>
    <x v="15"/>
    <n v="442366.06999999995"/>
    <n v="1013.0599793388437"/>
    <n v="105.08"/>
    <n v="1912.79"/>
    <n v="0.34"/>
    <n v="2024"/>
    <s v="Sun"/>
    <n v="54"/>
    <s v="NO"/>
    <x v="0"/>
    <s v="January"/>
    <n v="58"/>
    <x v="16"/>
    <x v="1"/>
    <x v="2"/>
  </r>
  <r>
    <s v="12AC7B0C"/>
    <x v="4"/>
    <s v="SEA"/>
    <s v="LAX"/>
    <x v="17"/>
    <d v="2024-03-23T00:00:00"/>
    <s v="DE109"/>
    <x v="3"/>
    <n v="1912.1"/>
    <n v="20"/>
    <n v="382.42"/>
    <n v="1529.68"/>
    <x v="0"/>
    <n v="22"/>
    <x v="17"/>
    <s v="hlewis@johnson.org"/>
    <s v="DELTA AIRLINES"/>
    <n v="14"/>
    <s v="109"/>
    <s v="DE"/>
    <x v="1"/>
    <n v="440453.27999999997"/>
    <n v="1011.1971842650111"/>
    <n v="105.08"/>
    <n v="1912.1"/>
    <n v="0.33800000000000002"/>
    <n v="2024"/>
    <s v="Mon"/>
    <n v="54"/>
    <s v="NO"/>
    <x v="0"/>
    <s v="January"/>
    <n v="58"/>
    <x v="17"/>
    <x v="1"/>
    <x v="1"/>
  </r>
  <r>
    <s v="FF2E1279"/>
    <x v="4"/>
    <s v="DEN"/>
    <s v="LAX"/>
    <x v="18"/>
    <d v="2024-03-24T00:00:00"/>
    <s v="DE959"/>
    <x v="3"/>
    <n v="1900.86"/>
    <n v="15"/>
    <n v="285.13"/>
    <n v="1615.73"/>
    <x v="0"/>
    <n v="81"/>
    <x v="18"/>
    <s v="wjackson@yahoo.com"/>
    <s v="DELTA AIRLINES"/>
    <n v="17"/>
    <s v="959"/>
    <s v="DE"/>
    <x v="16"/>
    <n v="438923.6"/>
    <n v="1009.3280912863078"/>
    <n v="105.08"/>
    <n v="1900.86"/>
    <n v="0.33600000000000002"/>
    <n v="2024"/>
    <s v="Tue"/>
    <n v="54"/>
    <s v="NO"/>
    <x v="0"/>
    <s v="January"/>
    <n v="58"/>
    <x v="18"/>
    <x v="1"/>
    <x v="0"/>
  </r>
  <r>
    <s v="CCA00E2A"/>
    <x v="0"/>
    <s v="ORD"/>
    <s v="SEA"/>
    <x v="19"/>
    <d v="2024-03-25T00:00:00"/>
    <s v="SO422"/>
    <x v="3"/>
    <n v="1898.26"/>
    <n v="10"/>
    <n v="189.83"/>
    <n v="1708.43"/>
    <x v="0"/>
    <n v="105"/>
    <x v="19"/>
    <s v="emilydelgado@yahoo.com"/>
    <s v="SOUTHWEST AIRLINES"/>
    <n v="12"/>
    <s v="422"/>
    <s v="SO"/>
    <x v="17"/>
    <n v="437307.87"/>
    <n v="1007.4745945945953"/>
    <n v="105.08"/>
    <n v="1898.26"/>
    <n v="0.33400000000000002"/>
    <n v="2024"/>
    <s v="Wed"/>
    <n v="54"/>
    <s v="NO"/>
    <x v="0"/>
    <s v="January"/>
    <n v="58"/>
    <x v="19"/>
    <x v="1"/>
    <x v="1"/>
  </r>
  <r>
    <s v="BF34B083"/>
    <x v="1"/>
    <s v="SFO"/>
    <s v="ATL"/>
    <x v="20"/>
    <d v="2024-03-26T00:00:00"/>
    <s v="AL372"/>
    <x v="1"/>
    <n v="1897.61"/>
    <n v="20"/>
    <n v="379.52"/>
    <n v="1518.09"/>
    <x v="1"/>
    <n v="0"/>
    <x v="20"/>
    <s v="alicia10@yahoo.com"/>
    <s v="ALASKA AIRLINES"/>
    <n v="16"/>
    <s v="372"/>
    <s v="AL"/>
    <x v="18"/>
    <n v="435599.44"/>
    <n v="1005.6187916666673"/>
    <n v="105.08"/>
    <n v="1897.61"/>
    <n v="0.31"/>
    <n v="2024"/>
    <s v="Thu"/>
    <n v="54"/>
    <s v="NO"/>
    <x v="0"/>
    <s v="February"/>
    <n v="58"/>
    <x v="20"/>
    <x v="1"/>
    <x v="2"/>
  </r>
  <r>
    <s v="1108D921"/>
    <x v="5"/>
    <s v="SEA"/>
    <s v="DEN"/>
    <x v="21"/>
    <d v="2024-03-27T00:00:00"/>
    <s v="UN663"/>
    <x v="3"/>
    <n v="1894.25"/>
    <n v="0"/>
    <n v="0"/>
    <n v="1894.25"/>
    <x v="1"/>
    <n v="0"/>
    <x v="21"/>
    <s v="david94@murray.com"/>
    <s v="UNITED AIRLINES"/>
    <n v="14"/>
    <s v="663"/>
    <s v="UN"/>
    <x v="19"/>
    <n v="434081.35000000003"/>
    <n v="1003.7565970772449"/>
    <n v="105.08"/>
    <n v="1894.25"/>
    <n v="0.308"/>
    <n v="2024"/>
    <s v="Fri"/>
    <n v="54"/>
    <s v="NO"/>
    <x v="0"/>
    <s v="February"/>
    <n v="57"/>
    <x v="21"/>
    <x v="2"/>
    <x v="3"/>
  </r>
  <r>
    <s v="2245809B"/>
    <x v="4"/>
    <s v="JFK"/>
    <s v="SFO"/>
    <x v="22"/>
    <d v="2024-03-28T00:00:00"/>
    <s v="DE556"/>
    <x v="1"/>
    <n v="1889.75"/>
    <n v="5"/>
    <n v="94.49"/>
    <n v="1795.26"/>
    <x v="1"/>
    <n v="0"/>
    <x v="22"/>
    <s v="james21@lyons.com"/>
    <s v="DELTA AIRLINES"/>
    <n v="14"/>
    <s v="556"/>
    <s v="DE"/>
    <x v="20"/>
    <n v="432187.1"/>
    <n v="1001.8936401673647"/>
    <n v="105.08"/>
    <n v="1889.75"/>
    <n v="0.30599999999999999"/>
    <n v="2024"/>
    <s v="Sat"/>
    <n v="54"/>
    <s v="NO"/>
    <x v="0"/>
    <s v="February"/>
    <n v="56"/>
    <x v="22"/>
    <x v="1"/>
    <x v="1"/>
  </r>
  <r>
    <s v="D2C66AF1"/>
    <x v="1"/>
    <s v="MIA"/>
    <s v="ATL"/>
    <x v="23"/>
    <d v="2024-03-29T00:00:00"/>
    <s v="AL968"/>
    <x v="2"/>
    <n v="1886.25"/>
    <n v="20"/>
    <n v="377.25"/>
    <n v="1509"/>
    <x v="1"/>
    <n v="0"/>
    <x v="23"/>
    <s v="mschneider@mcguire.net"/>
    <s v="ALASKA AIRLINES"/>
    <n v="15"/>
    <s v="968"/>
    <s v="AL"/>
    <x v="21"/>
    <n v="430391.83999999997"/>
    <n v="1000.0323060796652"/>
    <n v="105.08"/>
    <n v="1886.25"/>
    <n v="0.30399999999999999"/>
    <n v="2024"/>
    <s v="Sun"/>
    <n v="54"/>
    <s v="NO"/>
    <x v="0"/>
    <s v="February"/>
    <n v="55"/>
    <x v="23"/>
    <x v="1"/>
    <x v="3"/>
  </r>
  <r>
    <s v="5EABA2E4"/>
    <x v="3"/>
    <s v="JFK"/>
    <s v="DFW"/>
    <x v="24"/>
    <d v="2024-03-30T00:00:00"/>
    <s v="SP684"/>
    <x v="2"/>
    <n v="1884.85"/>
    <n v="20"/>
    <n v="376.97"/>
    <n v="1507.88"/>
    <x v="2"/>
    <n v="0"/>
    <x v="24"/>
    <s v="youngstephen@yahoo.com"/>
    <s v="SPIRIT AIRLINES"/>
    <n v="15"/>
    <s v="684"/>
    <s v="SP"/>
    <x v="22"/>
    <n v="428882.83999999997"/>
    <n v="998.17050420168152"/>
    <n v="105.08"/>
    <n v="1884.85"/>
    <n v="0.318"/>
    <n v="2024"/>
    <s v="Mon"/>
    <n v="54"/>
    <s v="NO"/>
    <x v="0"/>
    <s v="February"/>
    <n v="54"/>
    <x v="24"/>
    <x v="1"/>
    <x v="2"/>
  </r>
  <r>
    <s v="42032EB5"/>
    <x v="2"/>
    <s v="LAX"/>
    <s v="BOS"/>
    <x v="25"/>
    <d v="2024-03-31T00:00:00"/>
    <s v="FR306"/>
    <x v="1"/>
    <n v="1883.91"/>
    <n v="5"/>
    <n v="94.2"/>
    <n v="1789.71"/>
    <x v="0"/>
    <n v="70"/>
    <x v="25"/>
    <s v="christopherjohnson@vargas-wiggins.com"/>
    <s v="FRONTIER AIRLINES"/>
    <n v="17"/>
    <s v="306"/>
    <s v="FR"/>
    <x v="23"/>
    <n v="427374.9599999999"/>
    <n v="996.30381052631651"/>
    <n v="105.08"/>
    <n v="1883.91"/>
    <n v="0.33200000000000002"/>
    <n v="2024"/>
    <s v="Tue"/>
    <n v="54"/>
    <s v="NO"/>
    <x v="0"/>
    <s v="February"/>
    <n v="53"/>
    <x v="25"/>
    <x v="1"/>
    <x v="1"/>
  </r>
  <r>
    <s v="3CC3618B"/>
    <x v="2"/>
    <s v="DFW"/>
    <s v="LAX"/>
    <x v="26"/>
    <d v="2024-04-01T00:00:00"/>
    <s v="FR546"/>
    <x v="2"/>
    <n v="1880.08"/>
    <n v="20"/>
    <n v="376.02"/>
    <n v="1504.06"/>
    <x v="2"/>
    <n v="0"/>
    <x v="26"/>
    <s v="hmartin@simon-hansen.net"/>
    <s v="FRONTIER AIRLINES"/>
    <n v="19"/>
    <s v="546"/>
    <s v="FR"/>
    <x v="24"/>
    <n v="425585.24999999994"/>
    <n v="994.43122362869281"/>
    <n v="105.08"/>
    <n v="1880.08"/>
    <n v="0.316"/>
    <n v="2024"/>
    <s v="Wed"/>
    <n v="54"/>
    <s v="NO"/>
    <x v="0"/>
    <s v="February"/>
    <n v="52"/>
    <x v="26"/>
    <x v="2"/>
    <x v="3"/>
  </r>
  <r>
    <s v="9D6856DF"/>
    <x v="6"/>
    <s v="ATL"/>
    <s v="BOS"/>
    <x v="27"/>
    <d v="2024-04-02T00:00:00"/>
    <s v="JE689"/>
    <x v="2"/>
    <n v="1873.73"/>
    <n v="5"/>
    <n v="93.69"/>
    <n v="1780.04"/>
    <x v="1"/>
    <n v="0"/>
    <x v="27"/>
    <s v="lmunoz@hotmail.com"/>
    <s v="JETBLUE AIRWAYS"/>
    <n v="16"/>
    <s v="689"/>
    <s v="JE"/>
    <x v="25"/>
    <n v="424081.18999999994"/>
    <n v="992.55881606765399"/>
    <n v="105.08"/>
    <n v="1873.73"/>
    <n v="0.30199999999999999"/>
    <n v="2024"/>
    <s v="Thu"/>
    <n v="54"/>
    <s v="NO"/>
    <x v="0"/>
    <s v="February"/>
    <n v="51"/>
    <x v="27"/>
    <x v="1"/>
    <x v="3"/>
  </r>
  <r>
    <s v="64AFB927"/>
    <x v="1"/>
    <s v="ORD"/>
    <s v="ATL"/>
    <x v="28"/>
    <d v="2024-04-03T00:00:00"/>
    <s v="AL658"/>
    <x v="1"/>
    <n v="1871.62"/>
    <n v="20"/>
    <n v="374.32"/>
    <n v="1497.3"/>
    <x v="1"/>
    <n v="0"/>
    <x v="28"/>
    <s v="allenneal@hotmail.com"/>
    <s v="ALASKA AIRLINES"/>
    <n v="10"/>
    <s v="658"/>
    <s v="AL"/>
    <x v="2"/>
    <n v="422301.14999999997"/>
    <n v="990.69192796610253"/>
    <n v="105.08"/>
    <n v="1871.62"/>
    <n v="0.3"/>
    <n v="2024"/>
    <s v="Fri"/>
    <n v="54"/>
    <s v="NO"/>
    <x v="0"/>
    <s v="February"/>
    <n v="50"/>
    <x v="28"/>
    <x v="1"/>
    <x v="3"/>
  </r>
  <r>
    <s v="EC50A987"/>
    <x v="7"/>
    <s v="ORD"/>
    <s v="DFW"/>
    <x v="29"/>
    <d v="2024-04-04T00:00:00"/>
    <s v="AM821"/>
    <x v="1"/>
    <n v="1867.81"/>
    <n v="15"/>
    <n v="280.17"/>
    <n v="1587.64"/>
    <x v="0"/>
    <n v="164"/>
    <x v="29"/>
    <s v="marilyn68@mcdonald.com"/>
    <s v="AMERICAN AIRLINES"/>
    <n v="13"/>
    <s v="821"/>
    <s v="AM"/>
    <x v="26"/>
    <n v="420803.84999999992"/>
    <n v="988.82159235668871"/>
    <n v="105.08"/>
    <n v="1867.81"/>
    <n v="0.33"/>
    <n v="2024"/>
    <s v="Sat"/>
    <n v="54"/>
    <s v="NO"/>
    <x v="0"/>
    <s v="February"/>
    <n v="49"/>
    <x v="29"/>
    <x v="1"/>
    <x v="0"/>
  </r>
  <r>
    <s v="F4FE4715"/>
    <x v="5"/>
    <s v="DFW"/>
    <s v="DEN"/>
    <x v="30"/>
    <d v="2024-04-05T00:00:00"/>
    <s v="UN389"/>
    <x v="0"/>
    <n v="1865.37"/>
    <n v="10"/>
    <n v="186.54"/>
    <n v="1678.83"/>
    <x v="0"/>
    <n v="46"/>
    <x v="30"/>
    <s v="hsmith@massey.com"/>
    <s v="UNITED AIRLINES"/>
    <n v="11"/>
    <s v="389"/>
    <s v="UN"/>
    <x v="13"/>
    <n v="419216.2099999999"/>
    <n v="986.95140425532009"/>
    <n v="105.08"/>
    <n v="1865.37"/>
    <n v="0.32800000000000001"/>
    <n v="2024"/>
    <s v="Sun"/>
    <n v="54"/>
    <s v="NO"/>
    <x v="0"/>
    <s v="February"/>
    <n v="48"/>
    <x v="30"/>
    <x v="0"/>
    <x v="1"/>
  </r>
  <r>
    <s v="7663F521"/>
    <x v="4"/>
    <s v="SFO"/>
    <s v="ORD"/>
    <x v="31"/>
    <d v="2024-04-06T00:00:00"/>
    <s v="DE473"/>
    <x v="0"/>
    <n v="1860.71"/>
    <n v="10"/>
    <n v="186.07"/>
    <n v="1674.64"/>
    <x v="1"/>
    <n v="0"/>
    <x v="31"/>
    <s v="smithsandra@gmail.com"/>
    <s v="DELTA AIRLINES"/>
    <n v="13"/>
    <s v="473"/>
    <s v="DE"/>
    <x v="27"/>
    <n v="417537.37999999995"/>
    <n v="985.07844349680261"/>
    <n v="105.08"/>
    <n v="1860.71"/>
    <n v="0.29799999999999999"/>
    <n v="2024"/>
    <s v="Mon"/>
    <n v="54"/>
    <s v="NO"/>
    <x v="0"/>
    <s v="February"/>
    <n v="47"/>
    <x v="31"/>
    <x v="1"/>
    <x v="0"/>
  </r>
  <r>
    <s v="40B734BE"/>
    <x v="6"/>
    <s v="ORD"/>
    <s v="MIA"/>
    <x v="32"/>
    <d v="2024-04-07T00:00:00"/>
    <s v="JE244"/>
    <x v="3"/>
    <n v="1859.32"/>
    <n v="0"/>
    <n v="0"/>
    <n v="1859.32"/>
    <x v="0"/>
    <n v="54"/>
    <x v="32"/>
    <s v="johnstonjames@gomez-hooper.info"/>
    <s v="JETBLUE AIRWAYS"/>
    <n v="15"/>
    <s v="244"/>
    <s v="JE"/>
    <x v="28"/>
    <n v="415862.73999999987"/>
    <n v="983.20743589743677"/>
    <n v="105.08"/>
    <n v="1859.32"/>
    <n v="0.32600000000000001"/>
    <n v="2024"/>
    <s v="Tue"/>
    <n v="54"/>
    <s v="NO"/>
    <x v="0"/>
    <s v="February"/>
    <n v="46"/>
    <x v="32"/>
    <x v="1"/>
    <x v="0"/>
  </r>
  <r>
    <s v="136486FE"/>
    <x v="6"/>
    <s v="MIA"/>
    <s v="LAX"/>
    <x v="33"/>
    <d v="2024-04-08T00:00:00"/>
    <s v="JE532"/>
    <x v="1"/>
    <n v="1859.19"/>
    <n v="5"/>
    <n v="92.96"/>
    <n v="1766.23"/>
    <x v="1"/>
    <n v="0"/>
    <x v="33"/>
    <s v="bryantkelly@hall.org"/>
    <s v="JETBLUE AIRWAYS"/>
    <n v="12"/>
    <s v="532"/>
    <s v="JE"/>
    <x v="29"/>
    <n v="414003.41999999987"/>
    <n v="981.33139186295602"/>
    <n v="105.08"/>
    <n v="1859.19"/>
    <n v="0.29599999999999999"/>
    <n v="2024"/>
    <s v="Wed"/>
    <n v="54"/>
    <s v="NO"/>
    <x v="0"/>
    <s v="February"/>
    <n v="45"/>
    <x v="33"/>
    <x v="0"/>
    <x v="0"/>
  </r>
  <r>
    <s v="E4CF9FE3"/>
    <x v="2"/>
    <s v="MIA"/>
    <s v="DFW"/>
    <x v="34"/>
    <d v="2024-04-09T00:00:00"/>
    <s v="FR239"/>
    <x v="0"/>
    <n v="1857.02"/>
    <n v="0"/>
    <n v="0"/>
    <n v="1857.02"/>
    <x v="0"/>
    <n v="163"/>
    <x v="34"/>
    <s v="john46@newman.biz"/>
    <s v="FRONTIER AIRLINES"/>
    <n v="13"/>
    <s v="239"/>
    <s v="FR"/>
    <x v="30"/>
    <n v="412237.18999999983"/>
    <n v="979.44757510729733"/>
    <n v="105.08"/>
    <n v="1857.02"/>
    <n v="0.32400000000000001"/>
    <n v="2024"/>
    <s v="Thu"/>
    <n v="54"/>
    <s v="NO"/>
    <x v="0"/>
    <s v="February"/>
    <n v="44"/>
    <x v="34"/>
    <x v="2"/>
    <x v="3"/>
  </r>
  <r>
    <s v="77330B6D"/>
    <x v="5"/>
    <s v="JFK"/>
    <s v="ORD"/>
    <x v="35"/>
    <d v="2024-04-10T00:00:00"/>
    <s v="UN213"/>
    <x v="1"/>
    <n v="1854.01"/>
    <n v="20"/>
    <n v="370.8"/>
    <n v="1483.21"/>
    <x v="2"/>
    <n v="0"/>
    <x v="35"/>
    <s v="mduran@hotmail.com"/>
    <s v="UNITED AIRLINES"/>
    <n v="11"/>
    <s v="213"/>
    <s v="UN"/>
    <x v="31"/>
    <n v="410380.16999999987"/>
    <n v="977.56032258064624"/>
    <n v="105.08"/>
    <n v="1854.01"/>
    <n v="0.314"/>
    <n v="2024"/>
    <s v="Fri"/>
    <n v="54"/>
    <s v="NO"/>
    <x v="0"/>
    <s v="February"/>
    <n v="43"/>
    <x v="35"/>
    <x v="0"/>
    <x v="0"/>
  </r>
  <r>
    <s v="80F9F001"/>
    <x v="2"/>
    <s v="SEA"/>
    <s v="SFO"/>
    <x v="36"/>
    <d v="2024-04-11T00:00:00"/>
    <s v="FR145"/>
    <x v="1"/>
    <n v="1846.22"/>
    <n v="0"/>
    <n v="0"/>
    <n v="1846.22"/>
    <x v="2"/>
    <n v="0"/>
    <x v="36"/>
    <s v="james32@sullivan.com"/>
    <s v="FRONTIER AIRLINES"/>
    <n v="14"/>
    <s v="145"/>
    <s v="FR"/>
    <x v="32"/>
    <n v="408896.95999999985"/>
    <n v="975.67142241379418"/>
    <n v="105.08"/>
    <n v="1846.22"/>
    <n v="0.312"/>
    <n v="2024"/>
    <s v="Sat"/>
    <n v="54"/>
    <s v="NO"/>
    <x v="0"/>
    <s v="February"/>
    <n v="42"/>
    <x v="36"/>
    <x v="0"/>
    <x v="0"/>
  </r>
  <r>
    <s v="3FC9328F"/>
    <x v="2"/>
    <s v="ATL"/>
    <s v="JFK"/>
    <x v="37"/>
    <d v="2024-04-12T00:00:00"/>
    <s v="FR611"/>
    <x v="0"/>
    <n v="1844.27"/>
    <n v="10"/>
    <n v="184.43"/>
    <n v="1659.84"/>
    <x v="0"/>
    <n v="34"/>
    <x v="37"/>
    <s v="stephensimmons@scott.com"/>
    <s v="FRONTIER AIRLINES"/>
    <n v="10"/>
    <s v="611"/>
    <s v="FR"/>
    <x v="33"/>
    <n v="407050.73999999982"/>
    <n v="973.79118790496875"/>
    <n v="105.08"/>
    <n v="1844.27"/>
    <n v="0.32200000000000001"/>
    <n v="2024"/>
    <s v="Sun"/>
    <n v="54"/>
    <s v="NO"/>
    <x v="0"/>
    <s v="February"/>
    <n v="41"/>
    <x v="37"/>
    <x v="1"/>
    <x v="0"/>
  </r>
  <r>
    <s v="20019C4A"/>
    <x v="0"/>
    <s v="LAX"/>
    <s v="SEA"/>
    <x v="38"/>
    <d v="2024-04-13T00:00:00"/>
    <s v="SO950"/>
    <x v="1"/>
    <n v="1840"/>
    <n v="10"/>
    <n v="184"/>
    <n v="1656"/>
    <x v="1"/>
    <n v="0"/>
    <x v="38"/>
    <s v="kristinajackson@yahoo.com"/>
    <s v="SOUTHWEST AIRLINES"/>
    <n v="12"/>
    <s v="950"/>
    <s v="SO"/>
    <x v="34"/>
    <n v="405390.89999999985"/>
    <n v="971.90703463203579"/>
    <n v="105.08"/>
    <n v="1840"/>
    <n v="0.29399999999999998"/>
    <n v="2024"/>
    <s v="Mon"/>
    <n v="54"/>
    <s v="NO"/>
    <x v="0"/>
    <s v="February"/>
    <n v="40"/>
    <x v="38"/>
    <x v="1"/>
    <x v="3"/>
  </r>
  <r>
    <s v="157C3278"/>
    <x v="2"/>
    <s v="BOS"/>
    <s v="LAX"/>
    <x v="39"/>
    <d v="2024-04-14T00:00:00"/>
    <s v="FR366"/>
    <x v="2"/>
    <n v="1839.71"/>
    <n v="5"/>
    <n v="91.99"/>
    <n v="1747.72"/>
    <x v="1"/>
    <n v="0"/>
    <x v="39"/>
    <s v="aaron30@payne-jimenez.com"/>
    <s v="FRONTIER AIRLINES"/>
    <n v="10"/>
    <s v="366"/>
    <s v="FR"/>
    <x v="35"/>
    <n v="403734.89999999985"/>
    <n v="970.02396963123761"/>
    <n v="105.08"/>
    <n v="1839.71"/>
    <n v="0.29199999999999998"/>
    <n v="2024"/>
    <s v="Tue"/>
    <n v="54"/>
    <s v="NO"/>
    <x v="0"/>
    <s v="February"/>
    <n v="39"/>
    <x v="39"/>
    <x v="1"/>
    <x v="3"/>
  </r>
  <r>
    <s v="09858AAC"/>
    <x v="6"/>
    <s v="SFO"/>
    <s v="MIA"/>
    <x v="40"/>
    <d v="2024-04-15T00:00:00"/>
    <s v="JE206"/>
    <x v="0"/>
    <n v="1839.15"/>
    <n v="5"/>
    <n v="91.96"/>
    <n v="1747.19"/>
    <x v="1"/>
    <n v="0"/>
    <x v="40"/>
    <s v="williamslarry@hotmail.com"/>
    <s v="JETBLUE AIRWAYS"/>
    <n v="16"/>
    <s v="206"/>
    <s v="JE"/>
    <x v="36"/>
    <n v="401987.17999999993"/>
    <n v="968.13334782608797"/>
    <n v="105.08"/>
    <n v="1839.15"/>
    <n v="0.28999999999999998"/>
    <n v="2024"/>
    <s v="Wed"/>
    <n v="54"/>
    <s v="NO"/>
    <x v="0"/>
    <s v="February"/>
    <n v="38"/>
    <x v="40"/>
    <x v="2"/>
    <x v="1"/>
  </r>
  <r>
    <s v="A43C48AA"/>
    <x v="0"/>
    <s v="ATL"/>
    <s v="MIA"/>
    <x v="41"/>
    <d v="2024-04-16T00:00:00"/>
    <s v="SO620"/>
    <x v="1"/>
    <n v="1836.34"/>
    <n v="10"/>
    <n v="183.63"/>
    <n v="1652.71"/>
    <x v="0"/>
    <n v="48"/>
    <x v="41"/>
    <s v="stewarttaylor@hotmail.com"/>
    <s v="SOUTHWEST AIRLINES"/>
    <n v="14"/>
    <s v="620"/>
    <s v="SO"/>
    <x v="37"/>
    <n v="400239.98999999993"/>
    <n v="966.23570806100338"/>
    <n v="105.08"/>
    <n v="1836.34"/>
    <n v="0.32"/>
    <n v="2024"/>
    <s v="Thu"/>
    <n v="54"/>
    <s v="NO"/>
    <x v="0"/>
    <s v="February"/>
    <n v="37"/>
    <x v="41"/>
    <x v="0"/>
    <x v="2"/>
  </r>
  <r>
    <s v="09A82A20"/>
    <x v="7"/>
    <s v="SEA"/>
    <s v="ATL"/>
    <x v="42"/>
    <d v="2024-04-17T00:00:00"/>
    <s v="AM338"/>
    <x v="3"/>
    <n v="1834.66"/>
    <n v="20"/>
    <n v="366.93"/>
    <n v="1467.73"/>
    <x v="1"/>
    <n v="0"/>
    <x v="42"/>
    <s v="rachelwhitehead@yahoo.com"/>
    <s v="AMERICAN AIRLINES"/>
    <n v="13"/>
    <s v="338"/>
    <s v="AM"/>
    <x v="4"/>
    <n v="398587.27999999997"/>
    <n v="964.33591703056902"/>
    <n v="105.08"/>
    <n v="1834.66"/>
    <n v="0.28799999999999998"/>
    <n v="2024"/>
    <s v="Fri"/>
    <n v="54"/>
    <s v="NO"/>
    <x v="0"/>
    <s v="February"/>
    <n v="36"/>
    <x v="42"/>
    <x v="1"/>
    <x v="1"/>
  </r>
  <r>
    <s v="7020396F"/>
    <x v="6"/>
    <s v="MIA"/>
    <s v="LAX"/>
    <x v="43"/>
    <d v="2024-04-18T00:00:00"/>
    <s v="JE583"/>
    <x v="3"/>
    <n v="1825.89"/>
    <n v="5"/>
    <n v="91.29"/>
    <n v="1734.6"/>
    <x v="2"/>
    <n v="0"/>
    <x v="43"/>
    <s v="andrewortega@patterson-thompson.biz"/>
    <s v="JETBLUE AIRWAYS"/>
    <n v="14"/>
    <s v="583"/>
    <s v="JE"/>
    <x v="29"/>
    <n v="397119.54999999993"/>
    <n v="962.43148796499031"/>
    <n v="105.08"/>
    <n v="1825.89"/>
    <n v="0.31"/>
    <n v="2024"/>
    <s v="Sat"/>
    <n v="54"/>
    <s v="NO"/>
    <x v="0"/>
    <s v="February"/>
    <n v="35"/>
    <x v="43"/>
    <x v="1"/>
    <x v="2"/>
  </r>
  <r>
    <s v="F1109C1F"/>
    <x v="4"/>
    <s v="ATL"/>
    <s v="JFK"/>
    <x v="44"/>
    <d v="2024-04-19T00:00:00"/>
    <s v="DE341"/>
    <x v="1"/>
    <n v="1824.78"/>
    <n v="10"/>
    <n v="182.48"/>
    <n v="1642.3"/>
    <x v="1"/>
    <n v="0"/>
    <x v="44"/>
    <s v="charlesanderson@yahoo.com"/>
    <s v="DELTA AIRLINES"/>
    <n v="17"/>
    <s v="341"/>
    <s v="DE"/>
    <x v="33"/>
    <n v="395384.94999999995"/>
    <n v="960.53793859649249"/>
    <n v="105.08"/>
    <n v="1824.78"/>
    <n v="0.28599999999999998"/>
    <n v="2024"/>
    <s v="Sun"/>
    <n v="54"/>
    <s v="NO"/>
    <x v="0"/>
    <s v="February"/>
    <n v="34"/>
    <x v="44"/>
    <x v="0"/>
    <x v="2"/>
  </r>
  <r>
    <s v="D80EFA0E"/>
    <x v="7"/>
    <s v="MIA"/>
    <s v="SFO"/>
    <x v="45"/>
    <d v="2024-04-20T00:00:00"/>
    <s v="AM500"/>
    <x v="0"/>
    <n v="1818.95"/>
    <n v="0"/>
    <n v="0"/>
    <n v="1818.95"/>
    <x v="2"/>
    <n v="0"/>
    <x v="45"/>
    <s v="paul12@lara.biz"/>
    <s v="AMERICAN AIRLINES"/>
    <n v="17"/>
    <s v="500"/>
    <s v="AM"/>
    <x v="38"/>
    <n v="393742.64999999997"/>
    <n v="958.63850549450683"/>
    <n v="105.08"/>
    <n v="1818.95"/>
    <n v="0.308"/>
    <n v="2024"/>
    <s v="Mon"/>
    <n v="54"/>
    <s v="NO"/>
    <x v="0"/>
    <s v="February"/>
    <n v="33"/>
    <x v="45"/>
    <x v="1"/>
    <x v="3"/>
  </r>
  <r>
    <s v="4F59C334"/>
    <x v="5"/>
    <s v="ORD"/>
    <s v="SFO"/>
    <x v="46"/>
    <d v="2024-04-21T00:00:00"/>
    <s v="UN730"/>
    <x v="3"/>
    <n v="1818.65"/>
    <n v="0"/>
    <n v="0"/>
    <n v="1818.65"/>
    <x v="0"/>
    <n v="45"/>
    <x v="46"/>
    <s v="dennistimothy@yahoo.com"/>
    <s v="UNITED AIRLINES"/>
    <n v="15"/>
    <s v="730"/>
    <s v="UN"/>
    <x v="39"/>
    <n v="391923.69999999995"/>
    <n v="956.74354625550802"/>
    <n v="105.08"/>
    <n v="1818.65"/>
    <n v="0.318"/>
    <n v="2024"/>
    <s v="Tue"/>
    <n v="54"/>
    <s v="NO"/>
    <x v="0"/>
    <s v="February"/>
    <n v="32"/>
    <x v="46"/>
    <x v="2"/>
    <x v="0"/>
  </r>
  <r>
    <s v="C7ED361C"/>
    <x v="6"/>
    <s v="ORD"/>
    <s v="BOS"/>
    <x v="47"/>
    <d v="2024-04-22T00:00:00"/>
    <s v="JE301"/>
    <x v="0"/>
    <n v="1817.63"/>
    <n v="5"/>
    <n v="90.88"/>
    <n v="1726.75"/>
    <x v="2"/>
    <n v="0"/>
    <x v="47"/>
    <s v="cgarcia@yahoo.com"/>
    <s v="JETBLUE AIRWAYS"/>
    <n v="12"/>
    <s v="301"/>
    <s v="JE"/>
    <x v="40"/>
    <n v="390105.05"/>
    <n v="954.8408830022089"/>
    <n v="105.08"/>
    <n v="1817.63"/>
    <n v="0.30599999999999999"/>
    <n v="2024"/>
    <s v="Wed"/>
    <n v="54"/>
    <s v="NO"/>
    <x v="0"/>
    <s v="February"/>
    <n v="31"/>
    <x v="47"/>
    <x v="0"/>
    <x v="1"/>
  </r>
  <r>
    <s v="4EFEDC10"/>
    <x v="3"/>
    <s v="JFK"/>
    <s v="LAX"/>
    <x v="48"/>
    <d v="2024-04-23T00:00:00"/>
    <s v="SP903"/>
    <x v="2"/>
    <n v="1814.73"/>
    <n v="10"/>
    <n v="181.47"/>
    <n v="1633.26"/>
    <x v="2"/>
    <n v="0"/>
    <x v="48"/>
    <s v="tony34@yahoo.com"/>
    <s v="SPIRIT AIRLINES"/>
    <n v="13"/>
    <s v="903"/>
    <s v="SP"/>
    <x v="41"/>
    <n v="388378.3"/>
    <n v="952.93205752212532"/>
    <n v="105.08"/>
    <n v="1814.73"/>
    <n v="0.30399999999999999"/>
    <n v="2024"/>
    <s v="Thu"/>
    <n v="54"/>
    <s v="NO"/>
    <x v="0"/>
    <s v="February"/>
    <n v="30"/>
    <x v="48"/>
    <x v="0"/>
    <x v="1"/>
  </r>
  <r>
    <s v="320343BD"/>
    <x v="6"/>
    <s v="BOS"/>
    <s v="DEN"/>
    <x v="49"/>
    <d v="2024-04-24T00:00:00"/>
    <s v="JE868"/>
    <x v="3"/>
    <n v="1807.49"/>
    <n v="5"/>
    <n v="90.37"/>
    <n v="1717.12"/>
    <x v="1"/>
    <n v="0"/>
    <x v="49"/>
    <s v="andrewyang@hudson.org"/>
    <s v="JETBLUE AIRWAYS"/>
    <n v="12"/>
    <s v="868"/>
    <s v="JE"/>
    <x v="42"/>
    <n v="386745.04"/>
    <n v="951.02119733924758"/>
    <n v="105.08"/>
    <n v="1807.49"/>
    <n v="0.28399999999999997"/>
    <n v="2024"/>
    <s v="Fri"/>
    <n v="54"/>
    <s v="NO"/>
    <x v="1"/>
    <s v="March"/>
    <n v="29"/>
    <x v="49"/>
    <x v="1"/>
    <x v="3"/>
  </r>
  <r>
    <s v="30EE82C5"/>
    <x v="1"/>
    <s v="DFW"/>
    <s v="JFK"/>
    <x v="50"/>
    <d v="2024-04-25T00:00:00"/>
    <s v="AL430"/>
    <x v="2"/>
    <n v="1804.27"/>
    <n v="10"/>
    <n v="180.43"/>
    <n v="1623.84"/>
    <x v="2"/>
    <n v="0"/>
    <x v="50"/>
    <s v="michaelknox@gmail.com"/>
    <s v="ALASKA AIRLINES"/>
    <n v="13"/>
    <s v="430"/>
    <s v="AL"/>
    <x v="43"/>
    <n v="385027.92"/>
    <n v="949.11793333333469"/>
    <n v="105.08"/>
    <n v="1804.27"/>
    <n v="0.30199999999999999"/>
    <n v="2024"/>
    <s v="Sat"/>
    <n v="54"/>
    <s v="NO"/>
    <x v="1"/>
    <s v="March"/>
    <n v="29"/>
    <x v="50"/>
    <x v="1"/>
    <x v="3"/>
  </r>
  <r>
    <s v="4F5D0966"/>
    <x v="6"/>
    <s v="ORD"/>
    <s v="ATL"/>
    <x v="51"/>
    <d v="2024-04-26T00:00:00"/>
    <s v="JE572"/>
    <x v="3"/>
    <n v="1803.54"/>
    <n v="20"/>
    <n v="360.71"/>
    <n v="1442.83"/>
    <x v="1"/>
    <n v="0"/>
    <x v="51"/>
    <s v="zscott@gmail.com"/>
    <s v="JETBLUE AIRWAYS"/>
    <n v="12"/>
    <s v="572"/>
    <s v="JE"/>
    <x v="2"/>
    <n v="383404.07999999996"/>
    <n v="947.21336302895452"/>
    <n v="105.08"/>
    <n v="1803.54"/>
    <n v="0.28199999999999997"/>
    <n v="2024"/>
    <s v="Sun"/>
    <n v="54"/>
    <s v="NO"/>
    <x v="1"/>
    <s v="March"/>
    <n v="29"/>
    <x v="51"/>
    <x v="2"/>
    <x v="0"/>
  </r>
  <r>
    <s v="47E3BB7D"/>
    <x v="3"/>
    <s v="DEN"/>
    <s v="JFK"/>
    <x v="52"/>
    <d v="2024-04-27T00:00:00"/>
    <s v="SP775"/>
    <x v="3"/>
    <n v="1803.32"/>
    <n v="20"/>
    <n v="360.66"/>
    <n v="1442.66"/>
    <x v="2"/>
    <n v="0"/>
    <x v="52"/>
    <s v="williemckinney@lee.com"/>
    <s v="SPIRIT AIRLINES"/>
    <n v="17"/>
    <s v="775"/>
    <s v="SP"/>
    <x v="44"/>
    <n v="381961.24999999994"/>
    <n v="945.30191964285848"/>
    <n v="105.08"/>
    <n v="1803.32"/>
    <n v="0.3"/>
    <n v="2024"/>
    <s v="Mon"/>
    <n v="54"/>
    <s v="NO"/>
    <x v="1"/>
    <s v="March"/>
    <n v="29"/>
    <x v="52"/>
    <x v="1"/>
    <x v="2"/>
  </r>
  <r>
    <s v="CE129C0F"/>
    <x v="4"/>
    <s v="LAX"/>
    <s v="SEA"/>
    <x v="53"/>
    <d v="2024-04-28T00:00:00"/>
    <s v="DE536"/>
    <x v="3"/>
    <n v="1802.41"/>
    <n v="20"/>
    <n v="360.48"/>
    <n v="1441.93"/>
    <x v="1"/>
    <n v="0"/>
    <x v="53"/>
    <s v="jefferygarcia@gmail.com"/>
    <s v="DELTA AIRLINES"/>
    <n v="11"/>
    <s v="536"/>
    <s v="DE"/>
    <x v="34"/>
    <n v="380518.59"/>
    <n v="943.38241610738385"/>
    <n v="105.08"/>
    <n v="1802.41"/>
    <n v="0.28000000000000003"/>
    <n v="2024"/>
    <s v="Tue"/>
    <n v="54"/>
    <s v="NO"/>
    <x v="1"/>
    <s v="March"/>
    <n v="29"/>
    <x v="53"/>
    <x v="2"/>
    <x v="1"/>
  </r>
  <r>
    <s v="97394E49"/>
    <x v="6"/>
    <s v="ORD"/>
    <s v="SEA"/>
    <x v="54"/>
    <d v="2024-04-29T00:00:00"/>
    <s v="JE244"/>
    <x v="0"/>
    <n v="1801.01"/>
    <n v="5"/>
    <n v="90.05"/>
    <n v="1710.96"/>
    <x v="1"/>
    <n v="0"/>
    <x v="54"/>
    <s v="matthew51@porter.biz"/>
    <s v="JETBLUE AIRWAYS"/>
    <n v="14"/>
    <s v="244"/>
    <s v="JE"/>
    <x v="17"/>
    <n v="379076.66"/>
    <n v="941.45634529148117"/>
    <n v="105.08"/>
    <n v="1801.01"/>
    <n v="0.27800000000000002"/>
    <n v="2024"/>
    <s v="Wed"/>
    <n v="54"/>
    <s v="NO"/>
    <x v="1"/>
    <s v="March"/>
    <n v="29"/>
    <x v="54"/>
    <x v="1"/>
    <x v="0"/>
  </r>
  <r>
    <s v="1B384EF0"/>
    <x v="1"/>
    <s v="MIA"/>
    <s v="SEA"/>
    <x v="55"/>
    <d v="2024-04-30T00:00:00"/>
    <s v="AL444"/>
    <x v="2"/>
    <n v="1797.53"/>
    <n v="0"/>
    <n v="0"/>
    <n v="1797.53"/>
    <x v="2"/>
    <n v="0"/>
    <x v="55"/>
    <s v="frankellis@gmail.com"/>
    <s v="ALASKA AIRLINES"/>
    <n v="11"/>
    <s v="444"/>
    <s v="AL"/>
    <x v="45"/>
    <n v="377365.7"/>
    <n v="939.52476404494519"/>
    <n v="105.08"/>
    <n v="1797.53"/>
    <n v="0.29799999999999999"/>
    <n v="2024"/>
    <s v="Thu"/>
    <n v="54"/>
    <s v="NO"/>
    <x v="1"/>
    <s v="March"/>
    <n v="29"/>
    <x v="55"/>
    <x v="1"/>
    <x v="0"/>
  </r>
  <r>
    <s v="EE585D28"/>
    <x v="0"/>
    <s v="DFW"/>
    <s v="SEA"/>
    <x v="56"/>
    <d v="2024-05-01T00:00:00"/>
    <s v="SO251"/>
    <x v="1"/>
    <n v="1795.06"/>
    <n v="20"/>
    <n v="359.01"/>
    <n v="1436.05"/>
    <x v="0"/>
    <n v="121"/>
    <x v="56"/>
    <s v="lmartin@gmail.com"/>
    <s v="SOUTHWEST AIRLINES"/>
    <n v="12"/>
    <s v="251"/>
    <s v="SO"/>
    <x v="15"/>
    <n v="375568.17000000004"/>
    <n v="937.59231981982123"/>
    <n v="105.08"/>
    <n v="1795.06"/>
    <n v="0.316"/>
    <n v="2024"/>
    <s v="Fri"/>
    <n v="54"/>
    <s v="NO"/>
    <x v="1"/>
    <s v="March"/>
    <n v="29"/>
    <x v="56"/>
    <x v="2"/>
    <x v="0"/>
  </r>
  <r>
    <s v="B4F1002D"/>
    <x v="4"/>
    <s v="DFW"/>
    <s v="JFK"/>
    <x v="57"/>
    <d v="2024-05-02T00:00:00"/>
    <s v="DE855"/>
    <x v="3"/>
    <n v="1793.81"/>
    <n v="5"/>
    <n v="89.69"/>
    <n v="1704.12"/>
    <x v="0"/>
    <n v="27"/>
    <x v="57"/>
    <s v="ryanmccarthy@hotmail.com"/>
    <s v="DELTA AIRLINES"/>
    <n v="12"/>
    <s v="855"/>
    <s v="DE"/>
    <x v="43"/>
    <n v="374132.12"/>
    <n v="935.65672686230403"/>
    <n v="105.08"/>
    <n v="1793.81"/>
    <n v="0.314"/>
    <n v="2024"/>
    <s v="Sat"/>
    <n v="54"/>
    <s v="NO"/>
    <x v="1"/>
    <s v="March"/>
    <n v="29"/>
    <x v="57"/>
    <x v="0"/>
    <x v="2"/>
  </r>
  <r>
    <s v="DFC7811D"/>
    <x v="6"/>
    <s v="DEN"/>
    <s v="SEA"/>
    <x v="58"/>
    <d v="2024-05-03T00:00:00"/>
    <s v="JE217"/>
    <x v="0"/>
    <n v="1786.05"/>
    <n v="15"/>
    <n v="267.91000000000003"/>
    <n v="1518.14"/>
    <x v="2"/>
    <n v="0"/>
    <x v="58"/>
    <s v="gmason@yahoo.com"/>
    <s v="JETBLUE AIRWAYS"/>
    <n v="16"/>
    <s v="217"/>
    <s v="JE"/>
    <x v="46"/>
    <n v="372427.99999999994"/>
    <n v="933.71520361991099"/>
    <n v="105.08"/>
    <n v="1786.05"/>
    <n v="0.29599999999999999"/>
    <n v="2024"/>
    <s v="Sun"/>
    <n v="54"/>
    <s v="NO"/>
    <x v="1"/>
    <s v="March"/>
    <n v="29"/>
    <x v="58"/>
    <x v="2"/>
    <x v="3"/>
  </r>
  <r>
    <s v="B85DDAE2"/>
    <x v="6"/>
    <s v="DFW"/>
    <s v="LAX"/>
    <x v="59"/>
    <d v="2024-05-04T00:00:00"/>
    <s v="JE356"/>
    <x v="1"/>
    <n v="1781.84"/>
    <n v="15"/>
    <n v="267.27999999999997"/>
    <n v="1514.56"/>
    <x v="1"/>
    <n v="0"/>
    <x v="59"/>
    <s v="karen92@yahoo.com"/>
    <s v="JETBLUE AIRWAYS"/>
    <n v="16"/>
    <s v="356"/>
    <s v="JE"/>
    <x v="24"/>
    <n v="370909.85999999993"/>
    <n v="931.78247165533026"/>
    <n v="105.08"/>
    <n v="1781.84"/>
    <n v="0.27600000000000002"/>
    <n v="2024"/>
    <s v="Mon"/>
    <n v="54"/>
    <s v="NO"/>
    <x v="1"/>
    <s v="March"/>
    <n v="29"/>
    <x v="59"/>
    <x v="2"/>
    <x v="0"/>
  </r>
  <r>
    <s v="4AF36D81"/>
    <x v="3"/>
    <s v="BOS"/>
    <s v="DFW"/>
    <x v="60"/>
    <d v="2024-05-05T00:00:00"/>
    <s v="SP708"/>
    <x v="2"/>
    <n v="1775.92"/>
    <n v="15"/>
    <n v="266.39"/>
    <n v="1509.53"/>
    <x v="1"/>
    <n v="0"/>
    <x v="60"/>
    <s v="claytonalicia@yahoo.com"/>
    <s v="SPIRIT AIRLINES"/>
    <n v="19"/>
    <s v="708"/>
    <s v="SP"/>
    <x v="14"/>
    <n v="369395.29999999993"/>
    <n v="929.85052272727432"/>
    <n v="105.08"/>
    <n v="1775.92"/>
    <n v="0.27400000000000002"/>
    <n v="2024"/>
    <s v="Tue"/>
    <n v="54"/>
    <s v="NO"/>
    <x v="1"/>
    <s v="March"/>
    <n v="29"/>
    <x v="60"/>
    <x v="2"/>
    <x v="3"/>
  </r>
  <r>
    <s v="BCFA68A0"/>
    <x v="2"/>
    <s v="JFK"/>
    <s v="LAX"/>
    <x v="61"/>
    <d v="2024-05-06T00:00:00"/>
    <s v="FR414"/>
    <x v="2"/>
    <n v="1774.68"/>
    <n v="15"/>
    <n v="266.2"/>
    <n v="1508.48"/>
    <x v="1"/>
    <n v="0"/>
    <x v="61"/>
    <s v="dgonzales@hines-wu.biz"/>
    <s v="FRONTIER AIRLINES"/>
    <n v="11"/>
    <s v="414"/>
    <s v="FR"/>
    <x v="41"/>
    <n v="367885.76999999996"/>
    <n v="927.92325740319063"/>
    <n v="105.08"/>
    <n v="1774.68"/>
    <n v="0.27200000000000002"/>
    <n v="2024"/>
    <s v="Wed"/>
    <n v="54"/>
    <s v="NO"/>
    <x v="1"/>
    <s v="March"/>
    <n v="29"/>
    <x v="61"/>
    <x v="0"/>
    <x v="3"/>
  </r>
  <r>
    <s v="4A09A30C"/>
    <x v="1"/>
    <s v="ORD"/>
    <s v="BOS"/>
    <x v="62"/>
    <d v="2024-05-07T00:00:00"/>
    <s v="AL605"/>
    <x v="0"/>
    <n v="1765.9"/>
    <n v="0"/>
    <n v="0"/>
    <n v="1765.9"/>
    <x v="0"/>
    <n v="114"/>
    <x v="62"/>
    <s v="goodmanjessica@hotmail.com"/>
    <s v="ALASKA AIRLINES"/>
    <n v="16"/>
    <s v="605"/>
    <s v="AL"/>
    <x v="40"/>
    <n v="366377.28999999992"/>
    <n v="925.99002283105187"/>
    <n v="105.08"/>
    <n v="1765.9"/>
    <n v="0.312"/>
    <n v="2024"/>
    <s v="Thu"/>
    <n v="54"/>
    <s v="NO"/>
    <x v="1"/>
    <s v="March"/>
    <n v="29"/>
    <x v="62"/>
    <x v="1"/>
    <x v="0"/>
  </r>
  <r>
    <s v="48DD37A4"/>
    <x v="2"/>
    <s v="SEA"/>
    <s v="LAX"/>
    <x v="63"/>
    <d v="2024-05-08T00:00:00"/>
    <s v="FR584"/>
    <x v="1"/>
    <n v="1765.84"/>
    <n v="10"/>
    <n v="176.58"/>
    <n v="1589.26"/>
    <x v="1"/>
    <n v="0"/>
    <x v="63"/>
    <s v="browndawn@gmail.com"/>
    <s v="FRONTIER AIRLINES"/>
    <n v="13"/>
    <s v="584"/>
    <s v="FR"/>
    <x v="1"/>
    <n v="364611.3899999999"/>
    <n v="924.0680320366148"/>
    <n v="105.08"/>
    <n v="1765.84"/>
    <n v="0.27"/>
    <n v="2024"/>
    <s v="Fri"/>
    <n v="54"/>
    <s v="NO"/>
    <x v="1"/>
    <s v="March"/>
    <n v="29"/>
    <x v="63"/>
    <x v="0"/>
    <x v="0"/>
  </r>
  <r>
    <s v="974DCB33"/>
    <x v="5"/>
    <s v="LAX"/>
    <s v="BOS"/>
    <x v="64"/>
    <d v="2024-05-09T00:00:00"/>
    <s v="UN506"/>
    <x v="0"/>
    <n v="1758.71"/>
    <n v="5"/>
    <n v="87.94"/>
    <n v="1670.77"/>
    <x v="0"/>
    <n v="81"/>
    <x v="64"/>
    <s v="nparker@yahoo.com"/>
    <s v="UNITED AIRLINES"/>
    <n v="14"/>
    <s v="506"/>
    <s v="UN"/>
    <x v="23"/>
    <n v="363022.12999999989"/>
    <n v="922.1373623853226"/>
    <n v="105.08"/>
    <n v="1758.71"/>
    <n v="0.31"/>
    <n v="2024"/>
    <s v="Sat"/>
    <n v="54"/>
    <s v="NO"/>
    <x v="1"/>
    <s v="March"/>
    <n v="29"/>
    <x v="64"/>
    <x v="0"/>
    <x v="1"/>
  </r>
  <r>
    <s v="898C0F8D"/>
    <x v="1"/>
    <s v="SEA"/>
    <s v="DFW"/>
    <x v="65"/>
    <d v="2024-05-10T00:00:00"/>
    <s v="AL365"/>
    <x v="3"/>
    <n v="1755.46"/>
    <n v="0"/>
    <n v="0"/>
    <n v="1755.46"/>
    <x v="2"/>
    <n v="0"/>
    <x v="65"/>
    <s v="lsutton@sparks.com"/>
    <s v="ALASKA AIRLINES"/>
    <n v="11"/>
    <s v="365"/>
    <s v="AL"/>
    <x v="7"/>
    <n v="361351.35999999987"/>
    <n v="920.21420689655315"/>
    <n v="105.08"/>
    <n v="1755.46"/>
    <n v="0.29399999999999998"/>
    <n v="2024"/>
    <s v="Sun"/>
    <n v="54"/>
    <s v="NO"/>
    <x v="1"/>
    <s v="March"/>
    <n v="29"/>
    <x v="65"/>
    <x v="1"/>
    <x v="2"/>
  </r>
  <r>
    <s v="FAF51867"/>
    <x v="2"/>
    <s v="SFO"/>
    <s v="LAX"/>
    <x v="66"/>
    <d v="2024-05-11T00:00:00"/>
    <s v="FR278"/>
    <x v="0"/>
    <n v="1753.34"/>
    <n v="0"/>
    <n v="0"/>
    <n v="1753.34"/>
    <x v="1"/>
    <n v="0"/>
    <x v="66"/>
    <s v="wongalexis@gmail.com"/>
    <s v="FRONTIER AIRLINES"/>
    <n v="11"/>
    <s v="278"/>
    <s v="FR"/>
    <x v="47"/>
    <n v="359595.89999999991"/>
    <n v="918.28967741935639"/>
    <n v="105.08"/>
    <n v="1753.34"/>
    <n v="0.26800000000000002"/>
    <n v="2024"/>
    <s v="Mon"/>
    <n v="54"/>
    <s v="NO"/>
    <x v="1"/>
    <s v="March"/>
    <n v="29"/>
    <x v="66"/>
    <x v="1"/>
    <x v="2"/>
  </r>
  <r>
    <s v="93336F4F"/>
    <x v="0"/>
    <s v="SFO"/>
    <s v="LAX"/>
    <x v="67"/>
    <d v="2024-05-12T00:00:00"/>
    <s v="SO799"/>
    <x v="2"/>
    <n v="1751.59"/>
    <n v="15"/>
    <n v="262.74"/>
    <n v="1488.85"/>
    <x v="1"/>
    <n v="0"/>
    <x v="67"/>
    <s v="josephpatton@yahoo.com"/>
    <s v="SOUTHWEST AIRLINES"/>
    <n v="14"/>
    <s v="799"/>
    <s v="SO"/>
    <x v="47"/>
    <n v="357842.56"/>
    <n v="916.36115473441271"/>
    <n v="105.08"/>
    <n v="1751.59"/>
    <n v="0.26600000000000001"/>
    <n v="2024"/>
    <s v="Tue"/>
    <n v="54"/>
    <s v="NO"/>
    <x v="1"/>
    <s v="March"/>
    <n v="29"/>
    <x v="67"/>
    <x v="1"/>
    <x v="1"/>
  </r>
  <r>
    <s v="C0CCB241"/>
    <x v="7"/>
    <s v="BOS"/>
    <s v="DFW"/>
    <x v="68"/>
    <d v="2024-05-13T00:00:00"/>
    <s v="AM532"/>
    <x v="2"/>
    <n v="1751.39"/>
    <n v="0"/>
    <n v="0"/>
    <n v="1751.39"/>
    <x v="2"/>
    <n v="0"/>
    <x v="68"/>
    <s v="david58@burton.com"/>
    <s v="AMERICAN AIRLINES"/>
    <n v="11"/>
    <s v="532"/>
    <s v="AM"/>
    <x v="14"/>
    <n v="356353.71"/>
    <n v="914.42775462963129"/>
    <n v="105.08"/>
    <n v="1751.39"/>
    <n v="0.29199999999999998"/>
    <n v="2024"/>
    <s v="Wed"/>
    <n v="54"/>
    <s v="NO"/>
    <x v="1"/>
    <s v="March"/>
    <n v="29"/>
    <x v="68"/>
    <x v="1"/>
    <x v="2"/>
  </r>
  <r>
    <s v="9240B192"/>
    <x v="4"/>
    <s v="ATL"/>
    <s v="MIA"/>
    <x v="69"/>
    <d v="2024-05-14T00:00:00"/>
    <s v="DE891"/>
    <x v="1"/>
    <n v="1743.4"/>
    <n v="5"/>
    <n v="87.17"/>
    <n v="1656.23"/>
    <x v="2"/>
    <n v="0"/>
    <x v="69"/>
    <s v="ortizmadeline@lee.com"/>
    <s v="DELTA AIRLINES"/>
    <n v="11"/>
    <s v="891"/>
    <s v="DE"/>
    <x v="37"/>
    <n v="354602.32"/>
    <n v="912.48584686775109"/>
    <n v="105.08"/>
    <n v="1743.4"/>
    <n v="0.28999999999999998"/>
    <n v="2024"/>
    <s v="Thu"/>
    <n v="54"/>
    <s v="NO"/>
    <x v="1"/>
    <s v="March"/>
    <n v="29"/>
    <x v="69"/>
    <x v="0"/>
    <x v="1"/>
  </r>
  <r>
    <s v="FDAF0667"/>
    <x v="0"/>
    <s v="MIA"/>
    <s v="ATL"/>
    <x v="70"/>
    <d v="2024-05-15T00:00:00"/>
    <s v="SO425"/>
    <x v="0"/>
    <n v="1732.43"/>
    <n v="10"/>
    <n v="173.24"/>
    <n v="1559.19"/>
    <x v="1"/>
    <n v="0"/>
    <x v="70"/>
    <s v="wcastillo@yahoo.com"/>
    <s v="SOUTHWEST AIRLINES"/>
    <n v="12"/>
    <s v="425"/>
    <s v="SO"/>
    <x v="21"/>
    <n v="352946.09"/>
    <n v="910.55348837209476"/>
    <n v="105.08"/>
    <n v="1732.43"/>
    <n v="0.26400000000000001"/>
    <n v="2024"/>
    <s v="Fri"/>
    <n v="54"/>
    <s v="NO"/>
    <x v="1"/>
    <s v="March"/>
    <n v="29"/>
    <x v="70"/>
    <x v="1"/>
    <x v="1"/>
  </r>
  <r>
    <s v="C673A1DF"/>
    <x v="2"/>
    <s v="DEN"/>
    <s v="BOS"/>
    <x v="71"/>
    <d v="2024-05-16T00:00:00"/>
    <s v="FR666"/>
    <x v="0"/>
    <n v="1731.44"/>
    <n v="10"/>
    <n v="173.14"/>
    <n v="1558.3"/>
    <x v="1"/>
    <n v="0"/>
    <x v="71"/>
    <s v="juan99@yahoo.com"/>
    <s v="FRONTIER AIRLINES"/>
    <n v="17"/>
    <s v="666"/>
    <s v="FR"/>
    <x v="10"/>
    <n v="351386.90000000008"/>
    <n v="908.6376923076939"/>
    <n v="105.08"/>
    <n v="1731.44"/>
    <n v="0.26200000000000001"/>
    <n v="2024"/>
    <s v="Sat"/>
    <n v="54"/>
    <s v="NO"/>
    <x v="1"/>
    <s v="March"/>
    <n v="29"/>
    <x v="71"/>
    <x v="0"/>
    <x v="3"/>
  </r>
  <r>
    <s v="30B5133B"/>
    <x v="2"/>
    <s v="JFK"/>
    <s v="ORD"/>
    <x v="72"/>
    <d v="2024-05-17T00:00:00"/>
    <s v="FR652"/>
    <x v="1"/>
    <n v="1727.28"/>
    <n v="5"/>
    <n v="86.36"/>
    <n v="1640.92"/>
    <x v="1"/>
    <n v="0"/>
    <x v="72"/>
    <s v="bryantsuzanne@burton.biz"/>
    <s v="FRONTIER AIRLINES"/>
    <n v="12"/>
    <s v="652"/>
    <s v="FR"/>
    <x v="31"/>
    <n v="349828.60000000009"/>
    <n v="906.7152570093474"/>
    <n v="105.08"/>
    <n v="1727.28"/>
    <n v="0.26"/>
    <n v="2024"/>
    <s v="Sun"/>
    <n v="54"/>
    <s v="NO"/>
    <x v="1"/>
    <s v="March"/>
    <n v="29"/>
    <x v="72"/>
    <x v="0"/>
    <x v="0"/>
  </r>
  <r>
    <s v="25118A10"/>
    <x v="2"/>
    <s v="SFO"/>
    <s v="JFK"/>
    <x v="73"/>
    <d v="2024-05-18T00:00:00"/>
    <s v="FR537"/>
    <x v="2"/>
    <n v="1725.71"/>
    <n v="5"/>
    <n v="86.29"/>
    <n v="1639.42"/>
    <x v="1"/>
    <n v="0"/>
    <x v="73"/>
    <s v="kristinachase@hotmail.com"/>
    <s v="FRONTIER AIRLINES"/>
    <n v="13"/>
    <s v="537"/>
    <s v="FR"/>
    <x v="11"/>
    <n v="348187.68000000011"/>
    <n v="904.79355971897132"/>
    <n v="105.08"/>
    <n v="1725.71"/>
    <n v="0.25800000000000001"/>
    <n v="2024"/>
    <s v="Mon"/>
    <n v="54"/>
    <s v="NO"/>
    <x v="1"/>
    <s v="March"/>
    <n v="29"/>
    <x v="73"/>
    <x v="0"/>
    <x v="3"/>
  </r>
  <r>
    <s v="50B7E867"/>
    <x v="5"/>
    <s v="BOS"/>
    <s v="SFO"/>
    <x v="74"/>
    <d v="2024-05-19T00:00:00"/>
    <s v="UN984"/>
    <x v="2"/>
    <n v="1725.67"/>
    <n v="20"/>
    <n v="345.13"/>
    <n v="1380.54"/>
    <x v="2"/>
    <n v="0"/>
    <x v="74"/>
    <s v="browningamber@gmail.com"/>
    <s v="UNITED AIRLINES"/>
    <n v="14"/>
    <s v="984"/>
    <s v="UN"/>
    <x v="12"/>
    <n v="346548.26000000013"/>
    <n v="902.86652582159775"/>
    <n v="105.08"/>
    <n v="1725.67"/>
    <n v="0.28799999999999998"/>
    <n v="2024"/>
    <s v="Tue"/>
    <n v="54"/>
    <s v="NO"/>
    <x v="1"/>
    <s v="March"/>
    <n v="29"/>
    <x v="74"/>
    <x v="1"/>
    <x v="3"/>
  </r>
  <r>
    <s v="0C801EEE"/>
    <x v="5"/>
    <s v="SFO"/>
    <s v="BOS"/>
    <x v="75"/>
    <d v="2024-05-20T00:00:00"/>
    <s v="UN615"/>
    <x v="0"/>
    <n v="1725.07"/>
    <n v="20"/>
    <n v="345.01"/>
    <n v="1380.06"/>
    <x v="0"/>
    <n v="61"/>
    <x v="75"/>
    <s v="ldiaz@gmail.com"/>
    <s v="UNITED AIRLINES"/>
    <n v="13"/>
    <s v="615"/>
    <s v="UN"/>
    <x v="48"/>
    <n v="345167.72000000009"/>
    <n v="900.93051764706024"/>
    <n v="105.08"/>
    <n v="1725.07"/>
    <n v="0.308"/>
    <n v="2024"/>
    <s v="Wed"/>
    <n v="54"/>
    <s v="NO"/>
    <x v="1"/>
    <s v="March"/>
    <n v="29"/>
    <x v="75"/>
    <x v="1"/>
    <x v="0"/>
  </r>
  <r>
    <s v="426DF3E6"/>
    <x v="3"/>
    <s v="BOS"/>
    <s v="MIA"/>
    <x v="76"/>
    <d v="2024-05-21T00:00:00"/>
    <s v="SP599"/>
    <x v="2"/>
    <n v="1723.07"/>
    <n v="20"/>
    <n v="344.61"/>
    <n v="1378.46"/>
    <x v="0"/>
    <n v="35"/>
    <x v="76"/>
    <s v="rjohnson@johnson.com"/>
    <s v="SPIRIT AIRLINES"/>
    <n v="16"/>
    <s v="599"/>
    <s v="SP"/>
    <x v="49"/>
    <n v="343787.66000000009"/>
    <n v="898.98679245283165"/>
    <n v="105.08"/>
    <n v="1723.07"/>
    <n v="0.30599999999999999"/>
    <n v="2024"/>
    <s v="Thu"/>
    <n v="54"/>
    <s v="NO"/>
    <x v="1"/>
    <s v="March"/>
    <n v="29"/>
    <x v="76"/>
    <x v="1"/>
    <x v="1"/>
  </r>
  <r>
    <s v="215D71C3"/>
    <x v="7"/>
    <s v="DFW"/>
    <s v="SFO"/>
    <x v="77"/>
    <d v="2024-05-22T00:00:00"/>
    <s v="AM240"/>
    <x v="1"/>
    <n v="1720.96"/>
    <n v="15"/>
    <n v="258.14"/>
    <n v="1462.82"/>
    <x v="1"/>
    <n v="0"/>
    <x v="77"/>
    <s v="gmendoza@yahoo.com"/>
    <s v="AMERICAN AIRLINES"/>
    <n v="14"/>
    <s v="240"/>
    <s v="AM"/>
    <x v="50"/>
    <n v="342409.20000000007"/>
    <n v="897.03860520094702"/>
    <n v="105.08"/>
    <n v="1720.96"/>
    <n v="0.25600000000000001"/>
    <n v="2024"/>
    <s v="Fri"/>
    <n v="54"/>
    <s v="NO"/>
    <x v="1"/>
    <s v="March"/>
    <n v="29"/>
    <x v="77"/>
    <x v="1"/>
    <x v="2"/>
  </r>
  <r>
    <s v="851C1042"/>
    <x v="0"/>
    <s v="LAX"/>
    <s v="SFO"/>
    <x v="78"/>
    <d v="2024-05-23T00:00:00"/>
    <s v="SO678"/>
    <x v="2"/>
    <n v="1716.42"/>
    <n v="20"/>
    <n v="343.28"/>
    <n v="1373.14"/>
    <x v="1"/>
    <n v="0"/>
    <x v="78"/>
    <s v="amandacohen@hotmail.com"/>
    <s v="SOUTHWEST AIRLINES"/>
    <n v="15"/>
    <s v="678"/>
    <s v="SO"/>
    <x v="51"/>
    <n v="340946.38000000006"/>
    <n v="895.08618483412454"/>
    <n v="105.08"/>
    <n v="1716.42"/>
    <n v="0.254"/>
    <n v="2024"/>
    <s v="Sat"/>
    <n v="54"/>
    <s v="NO"/>
    <x v="1"/>
    <s v="March"/>
    <n v="29"/>
    <x v="78"/>
    <x v="0"/>
    <x v="1"/>
  </r>
  <r>
    <s v="238054E0"/>
    <x v="4"/>
    <s v="SEA"/>
    <s v="DFW"/>
    <x v="79"/>
    <d v="2024-05-24T00:00:00"/>
    <s v="DE276"/>
    <x v="1"/>
    <n v="1703.96"/>
    <n v="5"/>
    <n v="85.2"/>
    <n v="1618.76"/>
    <x v="0"/>
    <n v="14"/>
    <x v="79"/>
    <s v="imoon@yahoo.com"/>
    <s v="DELTA AIRLINES"/>
    <n v="12"/>
    <s v="276"/>
    <s v="DE"/>
    <x v="7"/>
    <n v="339573.24000000011"/>
    <n v="893.13527315914632"/>
    <n v="105.08"/>
    <n v="1703.96"/>
    <n v="0.30399999999999999"/>
    <n v="2024"/>
    <s v="Sun"/>
    <n v="54"/>
    <s v="NO"/>
    <x v="1"/>
    <s v="March"/>
    <n v="29"/>
    <x v="79"/>
    <x v="1"/>
    <x v="3"/>
  </r>
  <r>
    <s v="333BBE4C"/>
    <x v="4"/>
    <s v="ORD"/>
    <s v="BOS"/>
    <x v="80"/>
    <d v="2024-05-25T00:00:00"/>
    <s v="DE325"/>
    <x v="1"/>
    <n v="1703.67"/>
    <n v="0"/>
    <n v="0"/>
    <n v="1703.67"/>
    <x v="0"/>
    <n v="130"/>
    <x v="80"/>
    <s v="blankenshipcarl@yahoo.com"/>
    <s v="DELTA AIRLINES"/>
    <n v="11"/>
    <s v="325"/>
    <s v="DE"/>
    <x v="40"/>
    <n v="337954.48000000016"/>
    <n v="891.20473809523946"/>
    <n v="105.08"/>
    <n v="1703.67"/>
    <n v="0.30199999999999999"/>
    <n v="2024"/>
    <s v="Mon"/>
    <n v="54"/>
    <s v="NO"/>
    <x v="1"/>
    <s v="April"/>
    <n v="29"/>
    <x v="80"/>
    <x v="2"/>
    <x v="3"/>
  </r>
  <r>
    <s v="78174049"/>
    <x v="6"/>
    <s v="ATL"/>
    <s v="DFW"/>
    <x v="81"/>
    <d v="2024-05-26T00:00:00"/>
    <s v="JE986"/>
    <x v="3"/>
    <n v="1698.02"/>
    <n v="20"/>
    <n v="339.6"/>
    <n v="1358.42"/>
    <x v="0"/>
    <n v="115"/>
    <x v="81"/>
    <s v="raven40@brewer-sullivan.info"/>
    <s v="JETBLUE AIRWAYS"/>
    <n v="15"/>
    <s v="986"/>
    <s v="JE"/>
    <x v="52"/>
    <n v="336250.81000000017"/>
    <n v="889.26568019093202"/>
    <n v="105.08"/>
    <n v="1698.02"/>
    <n v="0.3"/>
    <n v="2024"/>
    <s v="Tue"/>
    <n v="54"/>
    <s v="NO"/>
    <x v="1"/>
    <s v="April"/>
    <n v="29"/>
    <x v="81"/>
    <x v="0"/>
    <x v="1"/>
  </r>
  <r>
    <s v="2FC82BDA"/>
    <x v="2"/>
    <s v="SFO"/>
    <s v="ATL"/>
    <x v="82"/>
    <d v="2024-05-27T00:00:00"/>
    <s v="FR405"/>
    <x v="0"/>
    <n v="1696.6"/>
    <n v="0"/>
    <n v="0"/>
    <n v="1696.6"/>
    <x v="0"/>
    <n v="154"/>
    <x v="82"/>
    <s v="hchavez@hotmail.com"/>
    <s v="FRONTIER AIRLINES"/>
    <n v="14"/>
    <s v="405"/>
    <s v="FR"/>
    <x v="18"/>
    <n v="334892.39000000013"/>
    <n v="887.33086124402053"/>
    <n v="105.08"/>
    <n v="1696.6"/>
    <n v="0.29799999999999999"/>
    <n v="2024"/>
    <s v="Wed"/>
    <n v="54"/>
    <s v="NO"/>
    <x v="1"/>
    <s v="April"/>
    <n v="29"/>
    <x v="82"/>
    <x v="2"/>
    <x v="1"/>
  </r>
  <r>
    <s v="BAA26E0A"/>
    <x v="2"/>
    <s v="ATL"/>
    <s v="SEA"/>
    <x v="83"/>
    <d v="2024-05-28T00:00:00"/>
    <s v="FR724"/>
    <x v="3"/>
    <n v="1695.12"/>
    <n v="20"/>
    <n v="339.02"/>
    <n v="1356.1"/>
    <x v="1"/>
    <n v="0"/>
    <x v="83"/>
    <s v="eddie70@yahoo.com"/>
    <s v="FRONTIER AIRLINES"/>
    <n v="13"/>
    <s v="724"/>
    <s v="FR"/>
    <x v="53"/>
    <n v="333195.79000000015"/>
    <n v="885.3901678657088"/>
    <n v="105.08"/>
    <n v="1695.12"/>
    <n v="0.252"/>
    <n v="2024"/>
    <s v="Thu"/>
    <n v="54"/>
    <s v="NO"/>
    <x v="1"/>
    <s v="April"/>
    <n v="29"/>
    <x v="83"/>
    <x v="0"/>
    <x v="3"/>
  </r>
  <r>
    <s v="0D925894"/>
    <x v="7"/>
    <s v="ATL"/>
    <s v="LAX"/>
    <x v="84"/>
    <d v="2024-05-29T00:00:00"/>
    <s v="AM345"/>
    <x v="1"/>
    <n v="1693.47"/>
    <n v="20"/>
    <n v="338.69"/>
    <n v="1354.78"/>
    <x v="2"/>
    <n v="0"/>
    <x v="84"/>
    <s v="samueljones@hotmail.com"/>
    <s v="AMERICAN AIRLINES"/>
    <n v="13"/>
    <s v="345"/>
    <s v="AM"/>
    <x v="0"/>
    <n v="331839.69000000012"/>
    <n v="883.44370192307838"/>
    <n v="105.08"/>
    <n v="1693.47"/>
    <n v="0.28599999999999998"/>
    <n v="2024"/>
    <s v="Fri"/>
    <n v="54"/>
    <s v="NO"/>
    <x v="1"/>
    <s v="April"/>
    <n v="29"/>
    <x v="84"/>
    <x v="1"/>
    <x v="1"/>
  </r>
  <r>
    <s v="5B895036"/>
    <x v="5"/>
    <s v="MIA"/>
    <s v="BOS"/>
    <x v="85"/>
    <d v="2024-05-30T00:00:00"/>
    <s v="UN318"/>
    <x v="1"/>
    <n v="1690.77"/>
    <n v="15"/>
    <n v="253.62"/>
    <n v="1437.15"/>
    <x v="0"/>
    <n v="180"/>
    <x v="85"/>
    <s v="daniellecosta@hotmail.com"/>
    <s v="UNITED AIRLINES"/>
    <n v="9"/>
    <s v="318"/>
    <s v="UN"/>
    <x v="54"/>
    <n v="330484.91000000009"/>
    <n v="881.49183132530277"/>
    <n v="105.08"/>
    <n v="1690.77"/>
    <n v="0.29599999999999999"/>
    <n v="2024"/>
    <s v="Sat"/>
    <n v="54"/>
    <s v="NO"/>
    <x v="1"/>
    <s v="April"/>
    <n v="29"/>
    <x v="85"/>
    <x v="0"/>
    <x v="2"/>
  </r>
  <r>
    <s v="DDD81CCB"/>
    <x v="6"/>
    <s v="SFO"/>
    <s v="DFW"/>
    <x v="86"/>
    <d v="2024-05-31T00:00:00"/>
    <s v="JE297"/>
    <x v="1"/>
    <n v="1679.06"/>
    <n v="5"/>
    <n v="83.95"/>
    <n v="1595.11"/>
    <x v="0"/>
    <n v="16"/>
    <x v="86"/>
    <s v="trevormartin@leach.info"/>
    <s v="JETBLUE AIRWAYS"/>
    <n v="12"/>
    <s v="297"/>
    <s v="JE"/>
    <x v="55"/>
    <n v="329047.76000000007"/>
    <n v="879.5370531400979"/>
    <n v="105.08"/>
    <n v="1679.06"/>
    <n v="0.29399999999999998"/>
    <n v="2024"/>
    <s v="Sun"/>
    <n v="54"/>
    <s v="NO"/>
    <x v="1"/>
    <s v="April"/>
    <n v="29"/>
    <x v="86"/>
    <x v="1"/>
    <x v="0"/>
  </r>
  <r>
    <s v="37A46596"/>
    <x v="7"/>
    <s v="ATL"/>
    <s v="SFO"/>
    <x v="87"/>
    <d v="2024-06-01T00:00:00"/>
    <s v="AM469"/>
    <x v="1"/>
    <n v="1679"/>
    <n v="20"/>
    <n v="335.8"/>
    <n v="1343.2"/>
    <x v="1"/>
    <n v="0"/>
    <x v="87"/>
    <s v="lmooney@hotmail.com"/>
    <s v="AMERICAN AIRLINES"/>
    <n v="15"/>
    <s v="469"/>
    <s v="AM"/>
    <x v="56"/>
    <n v="327452.65000000008"/>
    <n v="877.60116222760405"/>
    <n v="105.08"/>
    <n v="1679"/>
    <n v="0.25"/>
    <n v="2024"/>
    <s v="Mon"/>
    <n v="54"/>
    <s v="NO"/>
    <x v="1"/>
    <s v="April"/>
    <n v="29"/>
    <x v="87"/>
    <x v="1"/>
    <x v="0"/>
  </r>
  <r>
    <s v="96A274AB"/>
    <x v="0"/>
    <s v="SEA"/>
    <s v="ORD"/>
    <x v="88"/>
    <d v="2024-06-02T00:00:00"/>
    <s v="SO448"/>
    <x v="1"/>
    <n v="1674.17"/>
    <n v="5"/>
    <n v="83.71"/>
    <n v="1590.46"/>
    <x v="1"/>
    <n v="0"/>
    <x v="88"/>
    <s v="vcarpenter@yahoo.com"/>
    <s v="SOUTHWEST AIRLINES"/>
    <n v="13"/>
    <s v="448"/>
    <s v="SO"/>
    <x v="57"/>
    <n v="326109.45000000007"/>
    <n v="875.65601941747695"/>
    <n v="105.08"/>
    <n v="1674.17"/>
    <n v="0.248"/>
    <n v="2024"/>
    <s v="Tue"/>
    <n v="54"/>
    <s v="NO"/>
    <x v="1"/>
    <s v="April"/>
    <n v="29"/>
    <x v="88"/>
    <x v="0"/>
    <x v="2"/>
  </r>
  <r>
    <s v="34BFD73F"/>
    <x v="7"/>
    <s v="ATL"/>
    <s v="SFO"/>
    <x v="89"/>
    <d v="2024-06-03T00:00:00"/>
    <s v="AM262"/>
    <x v="2"/>
    <n v="1668.15"/>
    <n v="15"/>
    <n v="250.22"/>
    <n v="1417.93"/>
    <x v="2"/>
    <n v="0"/>
    <x v="89"/>
    <s v="lestes@yahoo.com"/>
    <s v="AMERICAN AIRLINES"/>
    <n v="14"/>
    <s v="262"/>
    <s v="AM"/>
    <x v="56"/>
    <n v="324518.99000000005"/>
    <n v="873.71316301703268"/>
    <n v="105.08"/>
    <n v="1668.15"/>
    <n v="0.28399999999999997"/>
    <n v="2024"/>
    <s v="Wed"/>
    <n v="54"/>
    <s v="NO"/>
    <x v="1"/>
    <s v="April"/>
    <n v="29"/>
    <x v="89"/>
    <x v="2"/>
    <x v="0"/>
  </r>
  <r>
    <s v="ECE02D11"/>
    <x v="5"/>
    <s v="SFO"/>
    <s v="ORD"/>
    <x v="90"/>
    <d v="2024-06-04T00:00:00"/>
    <s v="UN733"/>
    <x v="2"/>
    <n v="1660.51"/>
    <n v="15"/>
    <n v="249.08"/>
    <n v="1411.43"/>
    <x v="1"/>
    <n v="0"/>
    <x v="42"/>
    <s v="francesbrady@hotmail.com"/>
    <s v="UNITED AIRLINES"/>
    <n v="13"/>
    <s v="733"/>
    <s v="UN"/>
    <x v="27"/>
    <n v="323101.06000000006"/>
    <n v="871.77551219512316"/>
    <n v="105.08"/>
    <n v="1660.51"/>
    <n v="0.246"/>
    <n v="2024"/>
    <s v="Thu"/>
    <n v="54"/>
    <s v="NO"/>
    <x v="1"/>
    <s v="April"/>
    <n v="29"/>
    <x v="90"/>
    <x v="2"/>
    <x v="1"/>
  </r>
  <r>
    <s v="5E1A103E"/>
    <x v="6"/>
    <s v="ORD"/>
    <s v="SEA"/>
    <x v="91"/>
    <d v="2024-06-05T00:00:00"/>
    <s v="JE427"/>
    <x v="1"/>
    <n v="1658.51"/>
    <n v="0"/>
    <n v="0"/>
    <n v="1658.51"/>
    <x v="1"/>
    <n v="0"/>
    <x v="90"/>
    <s v="ymartin@gmail.com"/>
    <s v="JETBLUE AIRWAYS"/>
    <n v="18"/>
    <s v="427"/>
    <s v="JE"/>
    <x v="17"/>
    <n v="321689.63000000012"/>
    <n v="869.8470660146711"/>
    <n v="105.08"/>
    <n v="1658.51"/>
    <n v="0.24399999999999999"/>
    <n v="2024"/>
    <s v="Fri"/>
    <n v="54"/>
    <s v="NO"/>
    <x v="1"/>
    <s v="April"/>
    <n v="29"/>
    <x v="91"/>
    <x v="1"/>
    <x v="3"/>
  </r>
  <r>
    <s v="E4819A2E"/>
    <x v="3"/>
    <s v="DEN"/>
    <s v="SEA"/>
    <x v="92"/>
    <d v="2024-06-06T00:00:00"/>
    <s v="SP550"/>
    <x v="1"/>
    <n v="1656.44"/>
    <n v="5"/>
    <n v="82.82"/>
    <n v="1573.62"/>
    <x v="0"/>
    <n v="81"/>
    <x v="91"/>
    <s v="ballardbrandon@gmail.com"/>
    <s v="SPIRIT AIRLINES"/>
    <n v="15"/>
    <s v="550"/>
    <s v="SP"/>
    <x v="46"/>
    <n v="320031.12000000011"/>
    <n v="867.91406862745214"/>
    <n v="105.08"/>
    <n v="1656.44"/>
    <n v="0.29199999999999998"/>
    <n v="2024"/>
    <s v="Sat"/>
    <n v="54"/>
    <s v="NO"/>
    <x v="1"/>
    <s v="April"/>
    <n v="29"/>
    <x v="92"/>
    <x v="1"/>
    <x v="1"/>
  </r>
  <r>
    <s v="F225C6A5"/>
    <x v="1"/>
    <s v="SEA"/>
    <s v="ORD"/>
    <x v="93"/>
    <d v="2024-06-07T00:00:00"/>
    <s v="AL278"/>
    <x v="3"/>
    <n v="1656.29"/>
    <n v="5"/>
    <n v="82.81"/>
    <n v="1573.48"/>
    <x v="2"/>
    <n v="0"/>
    <x v="92"/>
    <s v="michaelwilson@schroeder.com"/>
    <s v="ALASKA AIRLINES"/>
    <n v="11"/>
    <s v="278"/>
    <s v="AL"/>
    <x v="57"/>
    <n v="318457.50000000012"/>
    <n v="865.97665847665974"/>
    <n v="105.08"/>
    <n v="1656.29"/>
    <n v="0.28199999999999997"/>
    <n v="2024"/>
    <s v="Sun"/>
    <n v="54"/>
    <s v="NO"/>
    <x v="1"/>
    <s v="April"/>
    <n v="29"/>
    <x v="93"/>
    <x v="0"/>
    <x v="0"/>
  </r>
  <r>
    <s v="6DBA72BB"/>
    <x v="1"/>
    <s v="ATL"/>
    <s v="DEN"/>
    <x v="94"/>
    <d v="2024-06-08T00:00:00"/>
    <s v="AL804"/>
    <x v="2"/>
    <n v="1653.62"/>
    <n v="15"/>
    <n v="248.04"/>
    <n v="1405.58"/>
    <x v="0"/>
    <n v="65"/>
    <x v="93"/>
    <s v="maciaskathleen@yahoo.com"/>
    <s v="ALASKA AIRLINES"/>
    <n v="13"/>
    <s v="804"/>
    <s v="AL"/>
    <x v="58"/>
    <n v="316884.02000000019"/>
    <n v="864.03007389162667"/>
    <n v="105.08"/>
    <n v="1653.62"/>
    <n v="0.28999999999999998"/>
    <n v="2024"/>
    <s v="Mon"/>
    <n v="54"/>
    <s v="NO"/>
    <x v="1"/>
    <s v="April"/>
    <n v="29"/>
    <x v="94"/>
    <x v="2"/>
    <x v="0"/>
  </r>
  <r>
    <s v="E33C138F"/>
    <x v="7"/>
    <s v="BOS"/>
    <s v="SFO"/>
    <x v="95"/>
    <d v="2024-06-09T00:00:00"/>
    <s v="AM167"/>
    <x v="0"/>
    <n v="1651.97"/>
    <n v="20"/>
    <n v="330.39"/>
    <n v="1321.58"/>
    <x v="2"/>
    <n v="0"/>
    <x v="94"/>
    <s v="cameronfranklin@yahoo.com"/>
    <s v="AMERICAN AIRLINES"/>
    <n v="17"/>
    <s v="167"/>
    <s v="AM"/>
    <x v="12"/>
    <n v="315478.44000000012"/>
    <n v="862.08046913580358"/>
    <n v="105.08"/>
    <n v="1651.97"/>
    <n v="0.28000000000000003"/>
    <n v="2024"/>
    <s v="Tue"/>
    <n v="54"/>
    <s v="NO"/>
    <x v="1"/>
    <s v="April"/>
    <n v="29"/>
    <x v="95"/>
    <x v="1"/>
    <x v="1"/>
  </r>
  <r>
    <s v="E17B4393"/>
    <x v="1"/>
    <s v="SEA"/>
    <s v="ATL"/>
    <x v="96"/>
    <d v="2024-06-10T00:00:00"/>
    <s v="AL641"/>
    <x v="3"/>
    <n v="1649.72"/>
    <n v="0"/>
    <n v="0"/>
    <n v="1649.72"/>
    <x v="1"/>
    <n v="0"/>
    <x v="95"/>
    <s v="jessicahuber@ward.com"/>
    <s v="ALASKA AIRLINES"/>
    <n v="16"/>
    <s v="641"/>
    <s v="AL"/>
    <x v="4"/>
    <n v="314156.8600000001"/>
    <n v="860.12529702970414"/>
    <n v="105.08"/>
    <n v="1649.72"/>
    <n v="0.24199999999999999"/>
    <n v="2024"/>
    <s v="Wed"/>
    <n v="54"/>
    <s v="NO"/>
    <x v="1"/>
    <s v="April"/>
    <n v="29"/>
    <x v="96"/>
    <x v="1"/>
    <x v="0"/>
  </r>
  <r>
    <s v="19AF8D20"/>
    <x v="5"/>
    <s v="JFK"/>
    <s v="BOS"/>
    <x v="97"/>
    <d v="2024-06-11T00:00:00"/>
    <s v="UN178"/>
    <x v="1"/>
    <n v="1649.2"/>
    <n v="10"/>
    <n v="164.92"/>
    <n v="1484.28"/>
    <x v="0"/>
    <n v="131"/>
    <x v="96"/>
    <s v="audrey91@diaz.biz"/>
    <s v="UNITED AIRLINES"/>
    <n v="13"/>
    <s v="178"/>
    <s v="UN"/>
    <x v="59"/>
    <n v="312507.14000000013"/>
    <n v="858.16600496278033"/>
    <n v="105.08"/>
    <n v="1649.2"/>
    <n v="0.28799999999999998"/>
    <n v="2024"/>
    <s v="Thu"/>
    <n v="54"/>
    <s v="NO"/>
    <x v="1"/>
    <s v="April"/>
    <n v="29"/>
    <x v="97"/>
    <x v="1"/>
    <x v="1"/>
  </r>
  <r>
    <s v="3AAB6918"/>
    <x v="1"/>
    <s v="SEA"/>
    <s v="LAX"/>
    <x v="98"/>
    <d v="2024-06-12T00:00:00"/>
    <s v="AL864"/>
    <x v="3"/>
    <n v="1645.01"/>
    <n v="15"/>
    <n v="246.75"/>
    <n v="1398.26"/>
    <x v="1"/>
    <n v="0"/>
    <x v="97"/>
    <s v="gturner@yahoo.com"/>
    <s v="ALASKA AIRLINES"/>
    <n v="12"/>
    <s v="864"/>
    <s v="AL"/>
    <x v="1"/>
    <n v="311022.8600000001"/>
    <n v="856.19825870646889"/>
    <n v="105.08"/>
    <n v="1645.01"/>
    <n v="0.24"/>
    <n v="2024"/>
    <s v="Fri"/>
    <n v="54"/>
    <s v="NO"/>
    <x v="1"/>
    <s v="April"/>
    <n v="29"/>
    <x v="98"/>
    <x v="2"/>
    <x v="3"/>
  </r>
  <r>
    <s v="A78FF4A5"/>
    <x v="3"/>
    <s v="LAX"/>
    <s v="JFK"/>
    <x v="99"/>
    <d v="2024-06-13T00:00:00"/>
    <s v="SP207"/>
    <x v="1"/>
    <n v="1642.65"/>
    <n v="5"/>
    <n v="82.13"/>
    <n v="1560.52"/>
    <x v="2"/>
    <n v="0"/>
    <x v="98"/>
    <s v="kerry09@flynn.biz"/>
    <s v="SPIRIT AIRLINES"/>
    <n v="13"/>
    <s v="207"/>
    <s v="SP"/>
    <x v="60"/>
    <n v="309624.60000000015"/>
    <n v="854.23114713217092"/>
    <n v="105.08"/>
    <n v="1642.65"/>
    <n v="0.27800000000000002"/>
    <n v="2024"/>
    <s v="Sat"/>
    <n v="54"/>
    <s v="NO"/>
    <x v="1"/>
    <s v="April"/>
    <n v="29"/>
    <x v="99"/>
    <x v="2"/>
    <x v="2"/>
  </r>
  <r>
    <s v="F1DBD53F"/>
    <x v="0"/>
    <s v="MIA"/>
    <s v="DEN"/>
    <x v="100"/>
    <d v="2024-06-14T00:00:00"/>
    <s v="SO935"/>
    <x v="1"/>
    <n v="1640.29"/>
    <n v="0"/>
    <n v="0"/>
    <n v="1640.29"/>
    <x v="1"/>
    <n v="0"/>
    <x v="99"/>
    <s v="corey90@yahoo.com"/>
    <s v="SOUTHWEST AIRLINES"/>
    <n v="14"/>
    <s v="935"/>
    <s v="SO"/>
    <x v="61"/>
    <n v="308064.08000000019"/>
    <n v="852.26010000000122"/>
    <n v="105.08"/>
    <n v="1640.29"/>
    <n v="0.23799999999999999"/>
    <n v="2024"/>
    <s v="Sun"/>
    <n v="54"/>
    <s v="NO"/>
    <x v="1"/>
    <s v="April"/>
    <n v="29"/>
    <x v="100"/>
    <x v="1"/>
    <x v="2"/>
  </r>
  <r>
    <s v="C66625E8"/>
    <x v="4"/>
    <s v="BOS"/>
    <s v="ORD"/>
    <x v="101"/>
    <d v="2024-06-15T00:00:00"/>
    <s v="DE511"/>
    <x v="2"/>
    <n v="1635.94"/>
    <n v="5"/>
    <n v="81.8"/>
    <n v="1554.14"/>
    <x v="2"/>
    <n v="0"/>
    <x v="100"/>
    <s v="lauriedelacruz@gmail.com"/>
    <s v="DELTA AIRLINES"/>
    <n v="14"/>
    <s v="511"/>
    <s v="DE"/>
    <x v="62"/>
    <n v="306423.79000000015"/>
    <n v="850.28508771929955"/>
    <n v="105.08"/>
    <n v="1635.94"/>
    <n v="0.27600000000000002"/>
    <n v="2024"/>
    <s v="Mon"/>
    <n v="54"/>
    <s v="NO"/>
    <x v="1"/>
    <s v="April"/>
    <n v="29"/>
    <x v="101"/>
    <x v="2"/>
    <x v="2"/>
  </r>
  <r>
    <s v="00690E9C"/>
    <x v="7"/>
    <s v="LAX"/>
    <s v="BOS"/>
    <x v="102"/>
    <d v="2024-06-16T00:00:00"/>
    <s v="AM320"/>
    <x v="3"/>
    <n v="1628.98"/>
    <n v="0"/>
    <n v="0"/>
    <n v="1628.98"/>
    <x v="2"/>
    <n v="0"/>
    <x v="101"/>
    <s v="brenda56@dunn.net"/>
    <s v="AMERICAN AIRLINES"/>
    <n v="14"/>
    <s v="320"/>
    <s v="AM"/>
    <x v="23"/>
    <n v="304869.65000000014"/>
    <n v="848.31108040201138"/>
    <n v="105.08"/>
    <n v="1628.98"/>
    <n v="0.27400000000000002"/>
    <n v="2024"/>
    <s v="Tue"/>
    <n v="54"/>
    <s v="NO"/>
    <x v="1"/>
    <s v="April"/>
    <n v="29"/>
    <x v="102"/>
    <x v="2"/>
    <x v="2"/>
  </r>
  <r>
    <s v="D998B2A4"/>
    <x v="2"/>
    <s v="DFW"/>
    <s v="MIA"/>
    <x v="103"/>
    <d v="2024-06-17T00:00:00"/>
    <s v="FR370"/>
    <x v="1"/>
    <n v="1627.9"/>
    <n v="5"/>
    <n v="81.400000000000006"/>
    <n v="1546.5"/>
    <x v="2"/>
    <n v="0"/>
    <x v="102"/>
    <s v="angelica87@davidson.com"/>
    <s v="FRONTIER AIRLINES"/>
    <n v="11"/>
    <s v="370"/>
    <s v="FR"/>
    <x v="8"/>
    <n v="303240.67000000016"/>
    <n v="846.34465994962341"/>
    <n v="105.08"/>
    <n v="1627.9"/>
    <n v="0.27200000000000002"/>
    <n v="2024"/>
    <s v="Wed"/>
    <n v="54"/>
    <s v="NO"/>
    <x v="1"/>
    <s v="April"/>
    <n v="29"/>
    <x v="103"/>
    <x v="1"/>
    <x v="3"/>
  </r>
  <r>
    <s v="AB91C2D8"/>
    <x v="1"/>
    <s v="BOS"/>
    <s v="DEN"/>
    <x v="104"/>
    <d v="2024-06-18T00:00:00"/>
    <s v="AL956"/>
    <x v="0"/>
    <n v="1625.51"/>
    <n v="5"/>
    <n v="81.28"/>
    <n v="1544.23"/>
    <x v="1"/>
    <n v="0"/>
    <x v="103"/>
    <s v="hodgesjesus@moore-frank.com"/>
    <s v="ALASKA AIRLINES"/>
    <n v="12"/>
    <s v="956"/>
    <s v="AL"/>
    <x v="42"/>
    <n v="301694.1700000001"/>
    <n v="844.37103535353663"/>
    <n v="105.08"/>
    <n v="1625.51"/>
    <n v="0.23599999999999999"/>
    <n v="2024"/>
    <s v="Thu"/>
    <n v="54"/>
    <s v="NO"/>
    <x v="1"/>
    <s v="April"/>
    <n v="29"/>
    <x v="104"/>
    <x v="1"/>
    <x v="1"/>
  </r>
  <r>
    <s v="FC9F1B91"/>
    <x v="6"/>
    <s v="JFK"/>
    <s v="ATL"/>
    <x v="105"/>
    <d v="2024-06-19T00:00:00"/>
    <s v="JE213"/>
    <x v="0"/>
    <n v="1620.4"/>
    <n v="5"/>
    <n v="81.02"/>
    <n v="1539.38"/>
    <x v="0"/>
    <n v="85"/>
    <x v="104"/>
    <s v="sjohnston@gmail.com"/>
    <s v="JETBLUE AIRWAYS"/>
    <n v="12"/>
    <s v="213"/>
    <s v="JE"/>
    <x v="63"/>
    <n v="300149.94000000012"/>
    <n v="842.39346835443166"/>
    <n v="105.08"/>
    <n v="1620.4"/>
    <n v="0.28599999999999998"/>
    <n v="2024"/>
    <s v="Fri"/>
    <n v="54"/>
    <s v="NO"/>
    <x v="1"/>
    <s v="April"/>
    <n v="29"/>
    <x v="105"/>
    <x v="0"/>
    <x v="3"/>
  </r>
  <r>
    <s v="1EA08729"/>
    <x v="4"/>
    <s v="MIA"/>
    <s v="LAX"/>
    <x v="106"/>
    <d v="2024-06-20T00:00:00"/>
    <s v="DE565"/>
    <x v="3"/>
    <n v="1615.63"/>
    <n v="0"/>
    <n v="0"/>
    <n v="1615.63"/>
    <x v="0"/>
    <n v="65"/>
    <x v="105"/>
    <s v="potteremily@jones-martin.com"/>
    <s v="DELTA AIRLINES"/>
    <n v="16"/>
    <s v="565"/>
    <s v="DE"/>
    <x v="29"/>
    <n v="298610.56000000006"/>
    <n v="840.41883248731119"/>
    <n v="105.08"/>
    <n v="1615.63"/>
    <n v="0.28399999999999997"/>
    <n v="2024"/>
    <s v="Sat"/>
    <n v="54"/>
    <s v="NO"/>
    <x v="1"/>
    <s v="April"/>
    <n v="29"/>
    <x v="106"/>
    <x v="0"/>
    <x v="3"/>
  </r>
  <r>
    <s v="54C13313"/>
    <x v="4"/>
    <s v="SEA"/>
    <s v="BOS"/>
    <x v="107"/>
    <d v="2024-06-21T00:00:00"/>
    <s v="DE703"/>
    <x v="0"/>
    <n v="1606.97"/>
    <n v="0"/>
    <n v="0"/>
    <n v="1606.97"/>
    <x v="2"/>
    <n v="0"/>
    <x v="106"/>
    <s v="cooperpaul@sanders.info"/>
    <s v="DELTA AIRLINES"/>
    <n v="14"/>
    <s v="703"/>
    <s v="DE"/>
    <x v="64"/>
    <n v="296994.93"/>
    <n v="838.44628498727889"/>
    <n v="105.08"/>
    <n v="1606.97"/>
    <n v="0.27"/>
    <n v="2024"/>
    <s v="Sun"/>
    <n v="54"/>
    <s v="NO"/>
    <x v="1"/>
    <s v="April"/>
    <n v="29"/>
    <x v="107"/>
    <x v="0"/>
    <x v="1"/>
  </r>
  <r>
    <s v="7E5BA480"/>
    <x v="7"/>
    <s v="DEN"/>
    <s v="JFK"/>
    <x v="108"/>
    <d v="2024-06-22T00:00:00"/>
    <s v="AM117"/>
    <x v="0"/>
    <n v="1600.92"/>
    <n v="15"/>
    <n v="240.14"/>
    <n v="1360.78"/>
    <x v="0"/>
    <n v="0"/>
    <x v="107"/>
    <s v="laurienorman@hotmail.com"/>
    <s v="AMERICAN AIRLINES"/>
    <n v="13"/>
    <s v="117"/>
    <s v="AM"/>
    <x v="44"/>
    <n v="295387.96000000002"/>
    <n v="836.48576530612388"/>
    <n v="105.08"/>
    <n v="1600.92"/>
    <n v="0.28199999999999997"/>
    <n v="2024"/>
    <s v="Mon"/>
    <n v="54"/>
    <s v="NO"/>
    <x v="1"/>
    <s v="April"/>
    <n v="29"/>
    <x v="108"/>
    <x v="1"/>
    <x v="2"/>
  </r>
  <r>
    <s v="401B8742"/>
    <x v="3"/>
    <s v="ORD"/>
    <s v="SEA"/>
    <x v="109"/>
    <d v="2024-06-23T00:00:00"/>
    <s v="SP443"/>
    <x v="1"/>
    <n v="1597.93"/>
    <n v="5"/>
    <n v="79.900000000000006"/>
    <n v="1518.03"/>
    <x v="0"/>
    <n v="134"/>
    <x v="108"/>
    <s v="melissa27@hotmail.com"/>
    <s v="SPIRIT AIRLINES"/>
    <n v="15"/>
    <s v="443"/>
    <s v="SP"/>
    <x v="17"/>
    <n v="294027.17999999993"/>
    <n v="834.53069053708577"/>
    <n v="105.08"/>
    <n v="1597.93"/>
    <n v="0.28000000000000003"/>
    <n v="2024"/>
    <s v="Tue"/>
    <n v="54"/>
    <s v="NO"/>
    <x v="1"/>
    <s v="April"/>
    <n v="29"/>
    <x v="109"/>
    <x v="1"/>
    <x v="0"/>
  </r>
  <r>
    <s v="BCAD4714"/>
    <x v="6"/>
    <s v="BOS"/>
    <s v="DFW"/>
    <x v="110"/>
    <d v="2024-06-24T00:00:00"/>
    <s v="JE476"/>
    <x v="3"/>
    <n v="1597.07"/>
    <n v="15"/>
    <n v="239.56"/>
    <n v="1357.51"/>
    <x v="0"/>
    <n v="69"/>
    <x v="109"/>
    <s v="kaitlin81@schroeder-silva.com"/>
    <s v="JETBLUE AIRWAYS"/>
    <n v="15"/>
    <s v="476"/>
    <s v="JE"/>
    <x v="14"/>
    <n v="292509.14999999997"/>
    <n v="832.57325641025773"/>
    <n v="105.08"/>
    <n v="1597.07"/>
    <n v="0.27800000000000002"/>
    <n v="2024"/>
    <s v="Wed"/>
    <n v="54"/>
    <s v="NO"/>
    <x v="1"/>
    <s v="May"/>
    <n v="29"/>
    <x v="110"/>
    <x v="1"/>
    <x v="2"/>
  </r>
  <r>
    <s v="DD63ACA5"/>
    <x v="3"/>
    <s v="BOS"/>
    <s v="ATL"/>
    <x v="111"/>
    <d v="2024-06-25T00:00:00"/>
    <s v="SP588"/>
    <x v="0"/>
    <n v="1587.7"/>
    <n v="10"/>
    <n v="158.77000000000001"/>
    <n v="1428.93"/>
    <x v="2"/>
    <n v="0"/>
    <x v="110"/>
    <s v="kathleenoconnor@atkins.com"/>
    <s v="SPIRIT AIRLINES"/>
    <n v="10"/>
    <s v="588"/>
    <s v="SP"/>
    <x v="65"/>
    <n v="291151.63999999996"/>
    <n v="830.60796915167214"/>
    <n v="105.08"/>
    <n v="1587.7"/>
    <n v="0.26800000000000002"/>
    <n v="2024"/>
    <s v="Thu"/>
    <n v="54"/>
    <s v="NO"/>
    <x v="1"/>
    <s v="May"/>
    <n v="29"/>
    <x v="111"/>
    <x v="2"/>
    <x v="3"/>
  </r>
  <r>
    <s v="94810889"/>
    <x v="3"/>
    <s v="MIA"/>
    <s v="SFO"/>
    <x v="112"/>
    <d v="2024-06-26T00:00:00"/>
    <s v="SP251"/>
    <x v="0"/>
    <n v="1585.08"/>
    <n v="5"/>
    <n v="79.25"/>
    <n v="1505.83"/>
    <x v="2"/>
    <n v="0"/>
    <x v="111"/>
    <s v="jeanette59@yahoo.com"/>
    <s v="SPIRIT AIRLINES"/>
    <n v="14"/>
    <s v="251"/>
    <s v="SP"/>
    <x v="38"/>
    <n v="289722.70999999996"/>
    <n v="828.65670103092896"/>
    <n v="105.08"/>
    <n v="1585.08"/>
    <n v="0.26600000000000001"/>
    <n v="2024"/>
    <s v="Fri"/>
    <n v="54"/>
    <s v="NO"/>
    <x v="1"/>
    <s v="May"/>
    <n v="29"/>
    <x v="112"/>
    <x v="0"/>
    <x v="1"/>
  </r>
  <r>
    <s v="50BCED77"/>
    <x v="0"/>
    <s v="SEA"/>
    <s v="MIA"/>
    <x v="113"/>
    <d v="2024-06-27T00:00:00"/>
    <s v="SO550"/>
    <x v="2"/>
    <n v="1580.98"/>
    <n v="10"/>
    <n v="158.1"/>
    <n v="1422.88"/>
    <x v="0"/>
    <n v="142"/>
    <x v="112"/>
    <s v="loricraig@smith.org"/>
    <s v="SOUTHWEST AIRLINES"/>
    <n v="12"/>
    <s v="550"/>
    <s v="SO"/>
    <x v="66"/>
    <n v="288216.87999999995"/>
    <n v="826.70211886305037"/>
    <n v="105.08"/>
    <n v="1580.98"/>
    <n v="0.27600000000000002"/>
    <n v="2024"/>
    <s v="Sat"/>
    <n v="54"/>
    <s v="NO"/>
    <x v="1"/>
    <s v="May"/>
    <n v="29"/>
    <x v="113"/>
    <x v="2"/>
    <x v="0"/>
  </r>
  <r>
    <s v="8E6D1E4E"/>
    <x v="2"/>
    <s v="JFK"/>
    <s v="DFW"/>
    <x v="114"/>
    <d v="2024-06-28T00:00:00"/>
    <s v="FR728"/>
    <x v="2"/>
    <n v="1579.6"/>
    <n v="20"/>
    <n v="315.92"/>
    <n v="1263.68"/>
    <x v="1"/>
    <n v="0"/>
    <x v="113"/>
    <s v="cynthiapayne@hotmail.com"/>
    <s v="FRONTIER AIRLINES"/>
    <n v="12"/>
    <s v="728"/>
    <s v="FR"/>
    <x v="22"/>
    <n v="286794"/>
    <n v="824.74803108808396"/>
    <n v="105.08"/>
    <n v="1579.6"/>
    <n v="0.23400000000000001"/>
    <n v="2024"/>
    <s v="Sun"/>
    <n v="54"/>
    <s v="NO"/>
    <x v="1"/>
    <s v="May"/>
    <n v="29"/>
    <x v="114"/>
    <x v="1"/>
    <x v="3"/>
  </r>
  <r>
    <s v="CAE19F89"/>
    <x v="1"/>
    <s v="DEN"/>
    <s v="ATL"/>
    <x v="115"/>
    <d v="2024-06-29T00:00:00"/>
    <s v="AL312"/>
    <x v="0"/>
    <n v="1578.69"/>
    <n v="20"/>
    <n v="315.74"/>
    <n v="1262.95"/>
    <x v="1"/>
    <n v="0"/>
    <x v="114"/>
    <s v="llopez@smith.com"/>
    <s v="ALASKA AIRLINES"/>
    <n v="13"/>
    <s v="312"/>
    <s v="AL"/>
    <x v="67"/>
    <n v="285530.31999999995"/>
    <n v="822.78737662337755"/>
    <n v="105.08"/>
    <n v="1578.69"/>
    <n v="0.23200000000000001"/>
    <n v="2024"/>
    <s v="Mon"/>
    <n v="54"/>
    <s v="NO"/>
    <x v="1"/>
    <s v="May"/>
    <n v="29"/>
    <x v="115"/>
    <x v="2"/>
    <x v="3"/>
  </r>
  <r>
    <s v="6F16EAED"/>
    <x v="7"/>
    <s v="ORD"/>
    <s v="SEA"/>
    <x v="116"/>
    <d v="2024-06-30T00:00:00"/>
    <s v="AM127"/>
    <x v="0"/>
    <n v="1574.79"/>
    <n v="0"/>
    <n v="0"/>
    <n v="1574.79"/>
    <x v="1"/>
    <n v="0"/>
    <x v="115"/>
    <s v="ywest@jones.net"/>
    <s v="AMERICAN AIRLINES"/>
    <n v="14"/>
    <s v="127"/>
    <s v="AM"/>
    <x v="17"/>
    <n v="284267.37"/>
    <n v="820.81888020833446"/>
    <n v="105.08"/>
    <n v="1574.79"/>
    <n v="0.23"/>
    <n v="2024"/>
    <s v="Tue"/>
    <n v="54"/>
    <s v="NO"/>
    <x v="1"/>
    <s v="May"/>
    <n v="29"/>
    <x v="116"/>
    <x v="0"/>
    <x v="1"/>
  </r>
  <r>
    <s v="E2A11BFA"/>
    <x v="2"/>
    <s v="SFO"/>
    <s v="ORD"/>
    <x v="117"/>
    <d v="2024-07-01T00:00:00"/>
    <s v="FR372"/>
    <x v="1"/>
    <n v="1562.8"/>
    <n v="5"/>
    <n v="78.14"/>
    <n v="1484.66"/>
    <x v="2"/>
    <n v="0"/>
    <x v="116"/>
    <s v="emily19@hotmail.com"/>
    <s v="FRONTIER AIRLINES"/>
    <n v="11"/>
    <s v="372"/>
    <s v="FR"/>
    <x v="27"/>
    <n v="282692.57999999996"/>
    <n v="818.85028720626713"/>
    <n v="105.08"/>
    <n v="1562.8"/>
    <n v="0.26400000000000001"/>
    <n v="2024"/>
    <s v="Wed"/>
    <n v="54"/>
    <s v="NO"/>
    <x v="1"/>
    <s v="May"/>
    <n v="29"/>
    <x v="117"/>
    <x v="0"/>
    <x v="3"/>
  </r>
  <r>
    <s v="9342F16A"/>
    <x v="6"/>
    <s v="DFW"/>
    <s v="ORD"/>
    <x v="118"/>
    <d v="2024-07-02T00:00:00"/>
    <s v="JE401"/>
    <x v="2"/>
    <n v="1560.24"/>
    <n v="20"/>
    <n v="312.05"/>
    <n v="1248.19"/>
    <x v="0"/>
    <n v="28"/>
    <x v="117"/>
    <s v="swilkerson@hotmail.com"/>
    <s v="JETBLUE AIRWAYS"/>
    <n v="11"/>
    <s v="401"/>
    <s v="JE"/>
    <x v="68"/>
    <n v="281207.91999999993"/>
    <n v="816.90277486911066"/>
    <n v="105.08"/>
    <n v="1560.24"/>
    <n v="0.27400000000000002"/>
    <n v="2024"/>
    <s v="Thu"/>
    <n v="54"/>
    <s v="NO"/>
    <x v="1"/>
    <s v="May"/>
    <n v="29"/>
    <x v="118"/>
    <x v="2"/>
    <x v="2"/>
  </r>
  <r>
    <s v="EB6C5315"/>
    <x v="3"/>
    <s v="DFW"/>
    <s v="SEA"/>
    <x v="119"/>
    <d v="2024-07-03T00:00:00"/>
    <s v="SP479"/>
    <x v="1"/>
    <n v="1560.03"/>
    <n v="0"/>
    <n v="0"/>
    <n v="1560.03"/>
    <x v="2"/>
    <n v="0"/>
    <x v="118"/>
    <s v="rmoon@hotmail.com"/>
    <s v="SPIRIT AIRLINES"/>
    <n v="13"/>
    <s v="479"/>
    <s v="SP"/>
    <x v="15"/>
    <n v="279959.72999999992"/>
    <n v="814.95175853018429"/>
    <n v="105.08"/>
    <n v="1560.03"/>
    <n v="0.26200000000000001"/>
    <n v="2024"/>
    <s v="Fri"/>
    <n v="54"/>
    <s v="NO"/>
    <x v="1"/>
    <s v="May"/>
    <n v="29"/>
    <x v="119"/>
    <x v="1"/>
    <x v="1"/>
  </r>
  <r>
    <s v="FE1577E7"/>
    <x v="3"/>
    <s v="SFO"/>
    <s v="ATL"/>
    <x v="120"/>
    <d v="2024-07-04T00:00:00"/>
    <s v="SP327"/>
    <x v="2"/>
    <n v="1546.78"/>
    <n v="15"/>
    <n v="232.02"/>
    <n v="1314.76"/>
    <x v="2"/>
    <n v="0"/>
    <x v="119"/>
    <s v="rebecca28@gmail.com"/>
    <s v="SPIRIT AIRLINES"/>
    <n v="9"/>
    <s v="327"/>
    <s v="SP"/>
    <x v="18"/>
    <n v="278399.69999999995"/>
    <n v="812.99102631579012"/>
    <n v="105.08"/>
    <n v="1546.78"/>
    <n v="0.26"/>
    <n v="2024"/>
    <s v="Sat"/>
    <n v="54"/>
    <s v="NO"/>
    <x v="1"/>
    <s v="May"/>
    <n v="29"/>
    <x v="120"/>
    <x v="0"/>
    <x v="3"/>
  </r>
  <r>
    <s v="47645259"/>
    <x v="7"/>
    <s v="SEA"/>
    <s v="MIA"/>
    <x v="121"/>
    <d v="2024-07-05T00:00:00"/>
    <s v="AM337"/>
    <x v="1"/>
    <n v="1544.83"/>
    <n v="15"/>
    <n v="231.72"/>
    <n v="1313.11"/>
    <x v="2"/>
    <n v="0"/>
    <x v="120"/>
    <s v="mary44@barton.com"/>
    <s v="AMERICAN AIRLINES"/>
    <n v="15"/>
    <s v="337"/>
    <s v="AM"/>
    <x v="66"/>
    <n v="277084.94"/>
    <n v="811.05490765171544"/>
    <n v="105.08"/>
    <n v="1544.83"/>
    <n v="0.25800000000000001"/>
    <n v="2024"/>
    <s v="Sun"/>
    <n v="54"/>
    <s v="NO"/>
    <x v="1"/>
    <s v="May"/>
    <n v="29"/>
    <x v="121"/>
    <x v="1"/>
    <x v="2"/>
  </r>
  <r>
    <s v="C86C6943"/>
    <x v="7"/>
    <s v="SEA"/>
    <s v="SFO"/>
    <x v="122"/>
    <d v="2024-07-06T00:00:00"/>
    <s v="AM444"/>
    <x v="0"/>
    <n v="1544.05"/>
    <n v="5"/>
    <n v="77.2"/>
    <n v="1466.85"/>
    <x v="0"/>
    <n v="33"/>
    <x v="121"/>
    <s v="youngtroy@yahoo.com"/>
    <s v="AMERICAN AIRLINES"/>
    <n v="19"/>
    <s v="444"/>
    <s v="AM"/>
    <x v="32"/>
    <n v="275771.83000000007"/>
    <n v="809.11370370370423"/>
    <n v="105.08"/>
    <n v="1544.05"/>
    <n v="0.27200000000000002"/>
    <n v="2024"/>
    <s v="Mon"/>
    <n v="54"/>
    <s v="NO"/>
    <x v="1"/>
    <s v="May"/>
    <n v="29"/>
    <x v="122"/>
    <x v="0"/>
    <x v="2"/>
  </r>
  <r>
    <s v="577437A6"/>
    <x v="5"/>
    <s v="JFK"/>
    <s v="ATL"/>
    <x v="123"/>
    <d v="2024-07-07T00:00:00"/>
    <s v="UN143"/>
    <x v="1"/>
    <n v="1542.99"/>
    <n v="5"/>
    <n v="77.150000000000006"/>
    <n v="1465.84"/>
    <x v="1"/>
    <n v="0"/>
    <x v="122"/>
    <s v="rcarter@palmer-bailey.biz"/>
    <s v="UNITED AIRLINES"/>
    <n v="13"/>
    <s v="143"/>
    <s v="UN"/>
    <x v="63"/>
    <n v="274304.9800000001"/>
    <n v="807.16427055702979"/>
    <n v="105.08"/>
    <n v="1542.99"/>
    <n v="0.22800000000000001"/>
    <n v="2024"/>
    <s v="Tue"/>
    <n v="54"/>
    <s v="NO"/>
    <x v="1"/>
    <s v="May"/>
    <n v="29"/>
    <x v="123"/>
    <x v="1"/>
    <x v="1"/>
  </r>
  <r>
    <s v="4397FDDA"/>
    <x v="7"/>
    <s v="ORD"/>
    <s v="DEN"/>
    <x v="124"/>
    <d v="2024-07-08T00:00:00"/>
    <s v="AM219"/>
    <x v="3"/>
    <n v="1536.76"/>
    <n v="15"/>
    <n v="230.51"/>
    <n v="1306.25"/>
    <x v="0"/>
    <n v="38"/>
    <x v="115"/>
    <s v="melissa71@barker-henson.com"/>
    <s v="AMERICAN AIRLINES"/>
    <n v="14"/>
    <s v="219"/>
    <s v="AM"/>
    <x v="69"/>
    <n v="272839.14000000013"/>
    <n v="805.20728723404306"/>
    <n v="105.08"/>
    <n v="1536.76"/>
    <n v="0.27"/>
    <n v="2024"/>
    <s v="Wed"/>
    <n v="54"/>
    <s v="NO"/>
    <x v="1"/>
    <s v="May"/>
    <n v="29"/>
    <x v="124"/>
    <x v="1"/>
    <x v="3"/>
  </r>
  <r>
    <s v="2359E788"/>
    <x v="2"/>
    <s v="ATL"/>
    <s v="JFK"/>
    <x v="125"/>
    <d v="2024-07-09T00:00:00"/>
    <s v="FR385"/>
    <x v="2"/>
    <n v="1536.52"/>
    <n v="15"/>
    <n v="230.48"/>
    <n v="1306.04"/>
    <x v="1"/>
    <n v="0"/>
    <x v="123"/>
    <s v="alexandertaylor@roberts.biz"/>
    <s v="FRONTIER AIRLINES"/>
    <n v="14"/>
    <s v="385"/>
    <s v="FR"/>
    <x v="33"/>
    <n v="271532.89000000007"/>
    <n v="803.25648000000024"/>
    <n v="105.08"/>
    <n v="1536.52"/>
    <n v="0.22600000000000001"/>
    <n v="2024"/>
    <s v="Thu"/>
    <n v="54"/>
    <s v="NO"/>
    <x v="1"/>
    <s v="May"/>
    <n v="29"/>
    <x v="125"/>
    <x v="0"/>
    <x v="1"/>
  </r>
  <r>
    <s v="989281CD"/>
    <x v="2"/>
    <s v="DEN"/>
    <s v="MIA"/>
    <x v="126"/>
    <d v="2024-07-10T00:00:00"/>
    <s v="FR675"/>
    <x v="1"/>
    <n v="1531.49"/>
    <n v="20"/>
    <n v="306.3"/>
    <n v="1225.19"/>
    <x v="2"/>
    <n v="0"/>
    <x v="124"/>
    <s v="hhaas@gmail.com"/>
    <s v="FRONTIER AIRLINES"/>
    <n v="13"/>
    <s v="675"/>
    <s v="FR"/>
    <x v="70"/>
    <n v="270226.85000000015"/>
    <n v="801.29588235294148"/>
    <n v="105.08"/>
    <n v="1531.49"/>
    <n v="0.25600000000000001"/>
    <n v="2024"/>
    <s v="Fri"/>
    <n v="54"/>
    <s v="NO"/>
    <x v="1"/>
    <s v="May"/>
    <n v="29"/>
    <x v="126"/>
    <x v="2"/>
    <x v="3"/>
  </r>
  <r>
    <s v="8C7D5915"/>
    <x v="6"/>
    <s v="LAX"/>
    <s v="SFO"/>
    <x v="127"/>
    <d v="2024-07-11T00:00:00"/>
    <s v="JE982"/>
    <x v="2"/>
    <n v="1531.19"/>
    <n v="5"/>
    <n v="76.56"/>
    <n v="1454.63"/>
    <x v="2"/>
    <n v="0"/>
    <x v="125"/>
    <s v="fordbarbara@hotmail.com"/>
    <s v="JETBLUE AIRWAYS"/>
    <n v="9"/>
    <s v="982"/>
    <s v="JE"/>
    <x v="51"/>
    <n v="269001.66000000015"/>
    <n v="799.33825737265431"/>
    <n v="105.08"/>
    <n v="1531.19"/>
    <n v="0.254"/>
    <n v="2024"/>
    <s v="Sat"/>
    <n v="54"/>
    <s v="NO"/>
    <x v="1"/>
    <s v="May"/>
    <n v="29"/>
    <x v="127"/>
    <x v="0"/>
    <x v="3"/>
  </r>
  <r>
    <s v="F30CCF40"/>
    <x v="4"/>
    <s v="DEN"/>
    <s v="SFO"/>
    <x v="128"/>
    <d v="2024-07-12T00:00:00"/>
    <s v="DE137"/>
    <x v="1"/>
    <n v="1524.54"/>
    <n v="10"/>
    <n v="152.44999999999999"/>
    <n v="1372.09"/>
    <x v="0"/>
    <n v="115"/>
    <x v="126"/>
    <s v="caitlyn70@torres.biz"/>
    <s v="DELTA AIRLINES"/>
    <n v="14"/>
    <s v="137"/>
    <s v="DE"/>
    <x v="71"/>
    <n v="267547.03000000014"/>
    <n v="797.37091397849485"/>
    <n v="105.08"/>
    <n v="1524.54"/>
    <n v="0.26800000000000002"/>
    <n v="2024"/>
    <s v="Sun"/>
    <n v="54"/>
    <s v="NO"/>
    <x v="1"/>
    <s v="May"/>
    <n v="29"/>
    <x v="128"/>
    <x v="1"/>
    <x v="2"/>
  </r>
  <r>
    <s v="5AC42B0B"/>
    <x v="7"/>
    <s v="JFK"/>
    <s v="ATL"/>
    <x v="129"/>
    <d v="2024-07-13T00:00:00"/>
    <s v="AM307"/>
    <x v="3"/>
    <n v="1524.3"/>
    <n v="10"/>
    <n v="152.43"/>
    <n v="1371.87"/>
    <x v="1"/>
    <n v="0"/>
    <x v="127"/>
    <s v="johnny19@taylor.com"/>
    <s v="AMERICAN AIRLINES"/>
    <n v="12"/>
    <s v="307"/>
    <s v="AM"/>
    <x v="63"/>
    <n v="266174.94000000024"/>
    <n v="795.41088948787092"/>
    <n v="105.08"/>
    <n v="1524.3"/>
    <n v="0.224"/>
    <n v="2024"/>
    <s v="Mon"/>
    <n v="54"/>
    <s v="NO"/>
    <x v="1"/>
    <s v="May"/>
    <n v="29"/>
    <x v="129"/>
    <x v="0"/>
    <x v="2"/>
  </r>
  <r>
    <s v="0476AE70"/>
    <x v="7"/>
    <s v="ORD"/>
    <s v="LAX"/>
    <x v="130"/>
    <d v="2024-07-14T00:00:00"/>
    <s v="AM383"/>
    <x v="2"/>
    <n v="1521.66"/>
    <n v="10"/>
    <n v="152.16999999999999"/>
    <n v="1369.49"/>
    <x v="0"/>
    <n v="64"/>
    <x v="128"/>
    <s v="conleybrittney@holden-thompson.net"/>
    <s v="AMERICAN AIRLINES"/>
    <n v="13"/>
    <s v="383"/>
    <s v="AM"/>
    <x v="72"/>
    <n v="264803.0700000003"/>
    <n v="793.44091891891924"/>
    <n v="105.08"/>
    <n v="1521.66"/>
    <n v="0.26600000000000001"/>
    <n v="2024"/>
    <s v="Tue"/>
    <n v="54"/>
    <s v="NO"/>
    <x v="1"/>
    <s v="May"/>
    <n v="29"/>
    <x v="130"/>
    <x v="1"/>
    <x v="2"/>
  </r>
  <r>
    <s v="3A94DD54"/>
    <x v="7"/>
    <s v="ORD"/>
    <s v="ATL"/>
    <x v="131"/>
    <d v="2024-07-15T00:00:00"/>
    <s v="AM487"/>
    <x v="1"/>
    <n v="1516.31"/>
    <n v="15"/>
    <n v="227.45"/>
    <n v="1288.8599999999999"/>
    <x v="0"/>
    <n v="91"/>
    <x v="129"/>
    <s v="zachary33@davenport.net"/>
    <s v="AMERICAN AIRLINES"/>
    <n v="11"/>
    <s v="487"/>
    <s v="AM"/>
    <x v="2"/>
    <n v="263433.58000000025"/>
    <n v="791.46742547425515"/>
    <n v="105.08"/>
    <n v="1516.31"/>
    <n v="0.26400000000000001"/>
    <n v="2024"/>
    <s v="Wed"/>
    <n v="54"/>
    <s v="NO"/>
    <x v="1"/>
    <s v="May"/>
    <n v="29"/>
    <x v="131"/>
    <x v="2"/>
    <x v="3"/>
  </r>
  <r>
    <s v="92529FF8"/>
    <x v="2"/>
    <s v="ORD"/>
    <s v="ATL"/>
    <x v="132"/>
    <d v="2024-07-16T00:00:00"/>
    <s v="FR908"/>
    <x v="1"/>
    <n v="1512.44"/>
    <n v="15"/>
    <n v="226.87"/>
    <n v="1285.57"/>
    <x v="0"/>
    <n v="137"/>
    <x v="130"/>
    <s v="ambermiller@walker.com"/>
    <s v="FRONTIER AIRLINES"/>
    <n v="15"/>
    <s v="908"/>
    <s v="FR"/>
    <x v="2"/>
    <n v="262144.7200000002"/>
    <n v="789.49774456521777"/>
    <n v="105.08"/>
    <n v="1512.44"/>
    <n v="0.26200000000000001"/>
    <n v="2024"/>
    <s v="Thu"/>
    <n v="54"/>
    <s v="NO"/>
    <x v="1"/>
    <s v="May"/>
    <n v="29"/>
    <x v="132"/>
    <x v="0"/>
    <x v="1"/>
  </r>
  <r>
    <s v="24986EEC"/>
    <x v="3"/>
    <s v="MIA"/>
    <s v="ATL"/>
    <x v="133"/>
    <d v="2024-07-17T00:00:00"/>
    <s v="SP694"/>
    <x v="0"/>
    <n v="1504.06"/>
    <n v="10"/>
    <n v="150.41"/>
    <n v="1353.65"/>
    <x v="1"/>
    <n v="0"/>
    <x v="131"/>
    <s v="steven39@hotmail.com"/>
    <s v="SPIRIT AIRLINES"/>
    <n v="18"/>
    <s v="694"/>
    <s v="SP"/>
    <x v="21"/>
    <n v="260859.1500000002"/>
    <n v="787.52787465940094"/>
    <n v="105.08"/>
    <n v="1504.06"/>
    <n v="0.222"/>
    <n v="2024"/>
    <s v="Fri"/>
    <n v="54"/>
    <s v="NO"/>
    <x v="1"/>
    <s v="May"/>
    <n v="29"/>
    <x v="133"/>
    <x v="1"/>
    <x v="1"/>
  </r>
  <r>
    <s v="1F7EE49D"/>
    <x v="6"/>
    <s v="MIA"/>
    <s v="SEA"/>
    <x v="134"/>
    <d v="2024-07-18T00:00:00"/>
    <s v="JE864"/>
    <x v="1"/>
    <n v="1502.86"/>
    <n v="5"/>
    <n v="75.14"/>
    <n v="1427.72"/>
    <x v="1"/>
    <n v="0"/>
    <x v="132"/>
    <s v="farleysergio@brown.org"/>
    <s v="JETBLUE AIRWAYS"/>
    <n v="13"/>
    <s v="864"/>
    <s v="JE"/>
    <x v="45"/>
    <n v="259505.5000000002"/>
    <n v="785.57013661202211"/>
    <n v="105.08"/>
    <n v="1502.86"/>
    <n v="0.22"/>
    <n v="2024"/>
    <s v="Sat"/>
    <n v="54"/>
    <s v="NO"/>
    <x v="1"/>
    <s v="May"/>
    <n v="29"/>
    <x v="134"/>
    <x v="0"/>
    <x v="2"/>
  </r>
  <r>
    <s v="D149A679"/>
    <x v="5"/>
    <s v="DFW"/>
    <s v="LAX"/>
    <x v="135"/>
    <d v="2024-07-19T00:00:00"/>
    <s v="UN115"/>
    <x v="3"/>
    <n v="1502.66"/>
    <n v="20"/>
    <n v="300.52999999999997"/>
    <n v="1202.1300000000001"/>
    <x v="0"/>
    <n v="48"/>
    <x v="133"/>
    <s v="thomasrobin@thompson.com"/>
    <s v="UNITED AIRLINES"/>
    <n v="18"/>
    <s v="115"/>
    <s v="UN"/>
    <x v="24"/>
    <n v="258077.7800000002"/>
    <n v="783.60495890410971"/>
    <n v="105.08"/>
    <n v="1502.66"/>
    <n v="0.26"/>
    <n v="2024"/>
    <s v="Sun"/>
    <n v="54"/>
    <s v="NO"/>
    <x v="1"/>
    <s v="May"/>
    <n v="29"/>
    <x v="135"/>
    <x v="0"/>
    <x v="1"/>
  </r>
  <r>
    <s v="6EFE00D7"/>
    <x v="3"/>
    <s v="BOS"/>
    <s v="MIA"/>
    <x v="136"/>
    <d v="2024-07-20T00:00:00"/>
    <s v="SP613"/>
    <x v="3"/>
    <n v="1499.81"/>
    <n v="5"/>
    <n v="74.989999999999995"/>
    <n v="1424.82"/>
    <x v="0"/>
    <n v="67"/>
    <x v="134"/>
    <s v="ngonzalez@gmail.com"/>
    <s v="SPIRIT AIRLINES"/>
    <n v="10"/>
    <s v="613"/>
    <s v="SP"/>
    <x v="49"/>
    <n v="256875.65000000023"/>
    <n v="781.62953296703301"/>
    <n v="105.08"/>
    <n v="1499.81"/>
    <n v="0.25800000000000001"/>
    <n v="2024"/>
    <s v="Mon"/>
    <n v="54"/>
    <s v="NO"/>
    <x v="1"/>
    <s v="May"/>
    <n v="29"/>
    <x v="136"/>
    <x v="1"/>
    <x v="2"/>
  </r>
  <r>
    <s v="229ABBB8"/>
    <x v="4"/>
    <s v="DFW"/>
    <s v="ATL"/>
    <x v="137"/>
    <d v="2024-07-21T00:00:00"/>
    <s v="DE358"/>
    <x v="1"/>
    <n v="1492.47"/>
    <n v="10"/>
    <n v="149.25"/>
    <n v="1343.22"/>
    <x v="1"/>
    <n v="0"/>
    <x v="135"/>
    <s v="juan71@lopez-bradford.com"/>
    <s v="DELTA AIRLINES"/>
    <n v="11"/>
    <s v="358"/>
    <s v="DE"/>
    <x v="3"/>
    <n v="255450.83000000022"/>
    <n v="779.65107438016548"/>
    <n v="105.08"/>
    <n v="1492.47"/>
    <n v="0.218"/>
    <n v="2024"/>
    <s v="Tue"/>
    <n v="54"/>
    <s v="NO"/>
    <x v="1"/>
    <s v="May"/>
    <n v="29"/>
    <x v="137"/>
    <x v="2"/>
    <x v="2"/>
  </r>
  <r>
    <s v="A19F3D38"/>
    <x v="2"/>
    <s v="ORD"/>
    <s v="MIA"/>
    <x v="138"/>
    <d v="2024-07-22T00:00:00"/>
    <s v="FR711"/>
    <x v="1"/>
    <n v="1490.31"/>
    <n v="5"/>
    <n v="74.52"/>
    <n v="1415.79"/>
    <x v="0"/>
    <n v="113"/>
    <x v="136"/>
    <s v="yleonard@gmail.com"/>
    <s v="FRONTIER AIRLINES"/>
    <n v="10"/>
    <s v="711"/>
    <s v="FR"/>
    <x v="28"/>
    <n v="254107.61000000022"/>
    <n v="777.68196132596699"/>
    <n v="105.08"/>
    <n v="1490.31"/>
    <n v="0.25600000000000001"/>
    <n v="2024"/>
    <s v="Wed"/>
    <n v="54"/>
    <s v="NO"/>
    <x v="1"/>
    <s v="May"/>
    <n v="29"/>
    <x v="138"/>
    <x v="1"/>
    <x v="2"/>
  </r>
  <r>
    <s v="B410F0DD"/>
    <x v="6"/>
    <s v="DEN"/>
    <s v="SFO"/>
    <x v="139"/>
    <d v="2024-07-23T00:00:00"/>
    <s v="JE793"/>
    <x v="1"/>
    <n v="1485.26"/>
    <n v="0"/>
    <n v="0"/>
    <n v="1485.26"/>
    <x v="0"/>
    <n v="91"/>
    <x v="137"/>
    <s v="brittanyfisher@yahoo.com"/>
    <s v="JETBLUE AIRWAYS"/>
    <n v="15"/>
    <s v="793"/>
    <s v="JE"/>
    <x v="71"/>
    <n v="252691.82000000021"/>
    <n v="775.70792243767312"/>
    <n v="105.08"/>
    <n v="1485.26"/>
    <n v="0.254"/>
    <n v="2024"/>
    <s v="Thu"/>
    <n v="54"/>
    <s v="NO"/>
    <x v="1"/>
    <s v="May"/>
    <n v="29"/>
    <x v="139"/>
    <x v="1"/>
    <x v="3"/>
  </r>
  <r>
    <s v="644D5F0F"/>
    <x v="0"/>
    <s v="LAX"/>
    <s v="ATL"/>
    <x v="140"/>
    <d v="2024-07-24T00:00:00"/>
    <s v="SO938"/>
    <x v="3"/>
    <n v="1482.08"/>
    <n v="5"/>
    <n v="74.099999999999994"/>
    <n v="1407.98"/>
    <x v="0"/>
    <n v="160"/>
    <x v="138"/>
    <s v="xrodriguez@hotmail.com"/>
    <s v="SOUTHWEST AIRLINES"/>
    <n v="12"/>
    <s v="938"/>
    <s v="SO"/>
    <x v="73"/>
    <n v="251206.5600000002"/>
    <n v="773.73694444444436"/>
    <n v="105.08"/>
    <n v="1482.08"/>
    <n v="0.252"/>
    <n v="2024"/>
    <s v="Fri"/>
    <n v="54"/>
    <s v="NO"/>
    <x v="1"/>
    <s v="May"/>
    <n v="29"/>
    <x v="140"/>
    <x v="1"/>
    <x v="3"/>
  </r>
  <r>
    <s v="E9D8F520"/>
    <x v="1"/>
    <s v="JFK"/>
    <s v="MIA"/>
    <x v="141"/>
    <d v="2024-07-25T00:00:00"/>
    <s v="AL945"/>
    <x v="0"/>
    <n v="1482.05"/>
    <n v="0"/>
    <n v="0"/>
    <n v="1482.05"/>
    <x v="2"/>
    <n v="0"/>
    <x v="139"/>
    <s v="jesuscarlson@yahoo.com"/>
    <s v="ALASKA AIRLINES"/>
    <n v="16"/>
    <s v="945"/>
    <s v="AL"/>
    <x v="74"/>
    <n v="249798.58000000019"/>
    <n v="771.76384401114217"/>
    <n v="105.08"/>
    <n v="1482.05"/>
    <n v="0.252"/>
    <n v="2024"/>
    <s v="Sat"/>
    <n v="54"/>
    <s v="NO"/>
    <x v="2"/>
    <s v="June"/>
    <n v="29"/>
    <x v="141"/>
    <x v="1"/>
    <x v="0"/>
  </r>
  <r>
    <s v="9AAC0DC0"/>
    <x v="1"/>
    <s v="BOS"/>
    <s v="SFO"/>
    <x v="142"/>
    <d v="2024-07-26T00:00:00"/>
    <s v="AL230"/>
    <x v="2"/>
    <n v="1475.63"/>
    <n v="20"/>
    <n v="295.13"/>
    <n v="1180.5"/>
    <x v="0"/>
    <n v="26"/>
    <x v="140"/>
    <s v="moralesmegan@carter.com"/>
    <s v="ALASKA AIRLINES"/>
    <n v="18"/>
    <s v="230"/>
    <s v="AL"/>
    <x v="12"/>
    <n v="248316.53000000017"/>
    <n v="769.77980446927381"/>
    <n v="105.08"/>
    <n v="1475.63"/>
    <n v="0.25"/>
    <n v="2024"/>
    <s v="Sun"/>
    <n v="54"/>
    <s v="NO"/>
    <x v="2"/>
    <s v="June"/>
    <n v="29"/>
    <x v="142"/>
    <x v="1"/>
    <x v="0"/>
  </r>
  <r>
    <s v="1E4ABC07"/>
    <x v="3"/>
    <s v="LAX"/>
    <s v="ORD"/>
    <x v="143"/>
    <d v="2024-07-27T00:00:00"/>
    <s v="SP812"/>
    <x v="2"/>
    <n v="1472.95"/>
    <n v="20"/>
    <n v="294.58999999999997"/>
    <n v="1178.3599999999999"/>
    <x v="2"/>
    <n v="0"/>
    <x v="141"/>
    <s v="cheryl82@newman.com"/>
    <s v="SPIRIT AIRLINES"/>
    <n v="13"/>
    <s v="812"/>
    <s v="SP"/>
    <x v="75"/>
    <n v="247136.0300000002"/>
    <n v="767.80263305322137"/>
    <n v="105.08"/>
    <n v="1472.95"/>
    <n v="0.25"/>
    <n v="2024"/>
    <s v="Mon"/>
    <n v="54"/>
    <s v="NO"/>
    <x v="2"/>
    <s v="June"/>
    <n v="29"/>
    <x v="143"/>
    <x v="2"/>
    <x v="1"/>
  </r>
  <r>
    <s v="7597D01F"/>
    <x v="7"/>
    <s v="DFW"/>
    <s v="SFO"/>
    <x v="144"/>
    <d v="2024-07-28T00:00:00"/>
    <s v="AM335"/>
    <x v="0"/>
    <n v="1461.92"/>
    <n v="20"/>
    <n v="292.38"/>
    <n v="1169.54"/>
    <x v="1"/>
    <n v="0"/>
    <x v="142"/>
    <s v="mrichardson@gmail.com"/>
    <s v="AMERICAN AIRLINES"/>
    <n v="12"/>
    <s v="335"/>
    <s v="AM"/>
    <x v="50"/>
    <n v="245957.67000000022"/>
    <n v="765.82188202247187"/>
    <n v="105.08"/>
    <n v="1461.92"/>
    <n v="0.216"/>
    <n v="2024"/>
    <s v="Tue"/>
    <n v="54"/>
    <s v="NO"/>
    <x v="2"/>
    <s v="June"/>
    <n v="29"/>
    <x v="144"/>
    <x v="1"/>
    <x v="2"/>
  </r>
  <r>
    <s v="E1F57B6C"/>
    <x v="3"/>
    <s v="DFW"/>
    <s v="MIA"/>
    <x v="145"/>
    <d v="2024-07-29T00:00:00"/>
    <s v="SP559"/>
    <x v="2"/>
    <n v="1460.48"/>
    <n v="5"/>
    <n v="73.02"/>
    <n v="1387.46"/>
    <x v="2"/>
    <n v="0"/>
    <x v="143"/>
    <s v="floresjoyce@hotmail.com"/>
    <s v="SPIRIT AIRLINES"/>
    <n v="12"/>
    <s v="559"/>
    <s v="SP"/>
    <x v="8"/>
    <n v="244788.13000000024"/>
    <n v="763.86104225352119"/>
    <n v="105.08"/>
    <n v="1460.48"/>
    <n v="0.248"/>
    <n v="2024"/>
    <s v="Wed"/>
    <n v="54"/>
    <s v="NO"/>
    <x v="2"/>
    <s v="June"/>
    <n v="29"/>
    <x v="145"/>
    <x v="1"/>
    <x v="0"/>
  </r>
  <r>
    <s v="A5F193BB"/>
    <x v="5"/>
    <s v="SFO"/>
    <s v="BOS"/>
    <x v="146"/>
    <d v="2024-07-30T00:00:00"/>
    <s v="UN299"/>
    <x v="0"/>
    <n v="1452.66"/>
    <n v="5"/>
    <n v="72.63"/>
    <n v="1380.03"/>
    <x v="1"/>
    <n v="0"/>
    <x v="144"/>
    <s v="joseph62@koch-smith.org"/>
    <s v="UNITED AIRLINES"/>
    <n v="11"/>
    <s v="299"/>
    <s v="UN"/>
    <x v="48"/>
    <n v="243400.67000000025"/>
    <n v="761.8931920903957"/>
    <n v="105.08"/>
    <n v="1452.66"/>
    <n v="0.214"/>
    <n v="2024"/>
    <s v="Thu"/>
    <n v="54"/>
    <s v="NO"/>
    <x v="2"/>
    <s v="June"/>
    <n v="29"/>
    <x v="146"/>
    <x v="1"/>
    <x v="2"/>
  </r>
  <r>
    <s v="BF02A62E"/>
    <x v="3"/>
    <s v="DFW"/>
    <s v="LAX"/>
    <x v="147"/>
    <d v="2024-07-31T00:00:00"/>
    <s v="SP533"/>
    <x v="0"/>
    <n v="1452.03"/>
    <n v="0"/>
    <n v="0"/>
    <n v="1452.03"/>
    <x v="2"/>
    <n v="0"/>
    <x v="145"/>
    <s v="jessicaberry@gmail.com"/>
    <s v="SPIRIT AIRLINES"/>
    <n v="14"/>
    <s v="533"/>
    <s v="SP"/>
    <x v="24"/>
    <n v="242020.64000000025"/>
    <n v="759.93634560906526"/>
    <n v="105.08"/>
    <n v="1452.03"/>
    <n v="0.246"/>
    <n v="2024"/>
    <s v="Fri"/>
    <n v="54"/>
    <s v="NO"/>
    <x v="2"/>
    <s v="June"/>
    <n v="29"/>
    <x v="147"/>
    <x v="1"/>
    <x v="2"/>
  </r>
  <r>
    <s v="7E99E357"/>
    <x v="5"/>
    <s v="SEA"/>
    <s v="LAX"/>
    <x v="148"/>
    <d v="2024-08-01T00:00:00"/>
    <s v="UN937"/>
    <x v="1"/>
    <n v="1450.08"/>
    <n v="20"/>
    <n v="290.02"/>
    <n v="1160.06"/>
    <x v="2"/>
    <n v="0"/>
    <x v="146"/>
    <s v="jean87@yahoo.com"/>
    <s v="UNITED AIRLINES"/>
    <n v="17"/>
    <s v="937"/>
    <s v="UN"/>
    <x v="1"/>
    <n v="240568.61000000028"/>
    <n v="757.97017045454561"/>
    <n v="105.08"/>
    <n v="1450.08"/>
    <n v="0.24399999999999999"/>
    <n v="2024"/>
    <s v="Sat"/>
    <n v="54"/>
    <s v="NO"/>
    <x v="2"/>
    <s v="June"/>
    <n v="29"/>
    <x v="148"/>
    <x v="2"/>
    <x v="0"/>
  </r>
  <r>
    <s v="23B7C198"/>
    <x v="7"/>
    <s v="LAX"/>
    <s v="DEN"/>
    <x v="149"/>
    <d v="2024-08-02T00:00:00"/>
    <s v="AM836"/>
    <x v="3"/>
    <n v="1448.73"/>
    <n v="5"/>
    <n v="72.44"/>
    <n v="1376.29"/>
    <x v="2"/>
    <n v="0"/>
    <x v="147"/>
    <s v="lopezalexander@hernandez.com"/>
    <s v="AMERICAN AIRLINES"/>
    <n v="14"/>
    <s v="836"/>
    <s v="AM"/>
    <x v="6"/>
    <n v="239408.55000000025"/>
    <n v="755.99834757834765"/>
    <n v="105.08"/>
    <n v="1448.73"/>
    <n v="0.24199999999999999"/>
    <n v="2024"/>
    <s v="Sun"/>
    <n v="54"/>
    <s v="NO"/>
    <x v="2"/>
    <s v="June"/>
    <n v="29"/>
    <x v="149"/>
    <x v="2"/>
    <x v="0"/>
  </r>
  <r>
    <s v="7B5C5D98"/>
    <x v="1"/>
    <s v="SEA"/>
    <s v="SFO"/>
    <x v="150"/>
    <d v="2024-08-03T00:00:00"/>
    <s v="AL131"/>
    <x v="1"/>
    <n v="1448.42"/>
    <n v="0"/>
    <n v="0"/>
    <n v="1448.42"/>
    <x v="1"/>
    <n v="0"/>
    <x v="148"/>
    <s v="turneralexander@gmail.com"/>
    <s v="ALASKA AIRLINES"/>
    <n v="14"/>
    <s v="131"/>
    <s v="AL"/>
    <x v="32"/>
    <n v="238032.26000000027"/>
    <n v="754.01911428571429"/>
    <n v="105.08"/>
    <n v="1448.42"/>
    <n v="0.21199999999999999"/>
    <n v="2024"/>
    <s v="Mon"/>
    <n v="54"/>
    <s v="NO"/>
    <x v="2"/>
    <s v="June"/>
    <n v="29"/>
    <x v="150"/>
    <x v="1"/>
    <x v="3"/>
  </r>
  <r>
    <s v="4C2362BC"/>
    <x v="4"/>
    <s v="JFK"/>
    <s v="DFW"/>
    <x v="151"/>
    <d v="2024-08-04T00:00:00"/>
    <s v="DE936"/>
    <x v="0"/>
    <n v="1437.34"/>
    <n v="10"/>
    <n v="143.72999999999999"/>
    <n v="1293.6099999999999"/>
    <x v="1"/>
    <n v="0"/>
    <x v="149"/>
    <s v="marc06@george-hernandez.com"/>
    <s v="DELTA AIRLINES"/>
    <n v="11"/>
    <s v="936"/>
    <s v="DE"/>
    <x v="22"/>
    <n v="236583.84000000029"/>
    <n v="752.02942693409716"/>
    <n v="105.08"/>
    <n v="1437.34"/>
    <n v="0.21"/>
    <n v="2024"/>
    <s v="Tue"/>
    <n v="54"/>
    <s v="NO"/>
    <x v="2"/>
    <s v="June"/>
    <n v="29"/>
    <x v="151"/>
    <x v="0"/>
    <x v="3"/>
  </r>
  <r>
    <s v="04C40E24"/>
    <x v="7"/>
    <s v="SEA"/>
    <s v="ATL"/>
    <x v="152"/>
    <d v="2024-08-05T00:00:00"/>
    <s v="AM876"/>
    <x v="1"/>
    <n v="1436.61"/>
    <n v="10"/>
    <n v="143.66"/>
    <n v="1292.95"/>
    <x v="0"/>
    <n v="4"/>
    <x v="150"/>
    <s v="brianruiz@yahoo.com"/>
    <s v="AMERICAN AIRLINES"/>
    <n v="16"/>
    <s v="876"/>
    <s v="AM"/>
    <x v="4"/>
    <n v="235290.23000000027"/>
    <n v="750.06014367816067"/>
    <n v="105.08"/>
    <n v="1436.61"/>
    <n v="0.248"/>
    <n v="2024"/>
    <s v="Wed"/>
    <n v="54"/>
    <s v="NO"/>
    <x v="2"/>
    <s v="June"/>
    <n v="29"/>
    <x v="152"/>
    <x v="1"/>
    <x v="1"/>
  </r>
  <r>
    <s v="E7429E2F"/>
    <x v="3"/>
    <s v="DFW"/>
    <s v="SFO"/>
    <x v="153"/>
    <d v="2024-08-06T00:00:00"/>
    <s v="SP132"/>
    <x v="1"/>
    <n v="1427.91"/>
    <n v="15"/>
    <n v="214.19"/>
    <n v="1213.72"/>
    <x v="0"/>
    <n v="40"/>
    <x v="151"/>
    <s v="briangregory@yahoo.com"/>
    <s v="SPIRIT AIRLINES"/>
    <n v="12"/>
    <s v="132"/>
    <s v="SP"/>
    <x v="50"/>
    <n v="233997.28000000026"/>
    <n v="748.08161383285278"/>
    <n v="105.08"/>
    <n v="1427.91"/>
    <n v="0.246"/>
    <n v="2024"/>
    <s v="Thu"/>
    <n v="54"/>
    <s v="NO"/>
    <x v="2"/>
    <s v="June"/>
    <n v="29"/>
    <x v="153"/>
    <x v="2"/>
    <x v="0"/>
  </r>
  <r>
    <s v="1310D2F7"/>
    <x v="5"/>
    <s v="SFO"/>
    <s v="MIA"/>
    <x v="154"/>
    <d v="2024-08-07T00:00:00"/>
    <s v="UN391"/>
    <x v="3"/>
    <n v="1422.96"/>
    <n v="15"/>
    <n v="213.44"/>
    <n v="1209.52"/>
    <x v="0"/>
    <n v="175"/>
    <x v="152"/>
    <s v="jackhensley@yahoo.com"/>
    <s v="UNITED AIRLINES"/>
    <n v="13"/>
    <s v="391"/>
    <s v="UN"/>
    <x v="36"/>
    <n v="232783.56000000026"/>
    <n v="746.1167919075142"/>
    <n v="105.08"/>
    <n v="1422.96"/>
    <n v="0.24399999999999999"/>
    <n v="2024"/>
    <s v="Fri"/>
    <n v="54"/>
    <s v="NO"/>
    <x v="2"/>
    <s v="June"/>
    <n v="29"/>
    <x v="154"/>
    <x v="0"/>
    <x v="0"/>
  </r>
  <r>
    <s v="51557013"/>
    <x v="6"/>
    <s v="DEN"/>
    <s v="MIA"/>
    <x v="155"/>
    <d v="2024-08-08T00:00:00"/>
    <s v="JE177"/>
    <x v="2"/>
    <n v="1415.89"/>
    <n v="0"/>
    <n v="0"/>
    <n v="1415.89"/>
    <x v="0"/>
    <n v="83"/>
    <x v="153"/>
    <s v="collinsrebecca@gmail.com"/>
    <s v="JETBLUE AIRWAYS"/>
    <n v="14"/>
    <s v="177"/>
    <s v="JE"/>
    <x v="70"/>
    <n v="231574.04000000027"/>
    <n v="744.15492753623153"/>
    <n v="105.08"/>
    <n v="1415.89"/>
    <n v="0.24199999999999999"/>
    <n v="2024"/>
    <s v="Sat"/>
    <n v="54"/>
    <s v="NO"/>
    <x v="2"/>
    <s v="June"/>
    <n v="29"/>
    <x v="155"/>
    <x v="0"/>
    <x v="1"/>
  </r>
  <r>
    <s v="49772D1D"/>
    <x v="7"/>
    <s v="ATL"/>
    <s v="BOS"/>
    <x v="156"/>
    <d v="2024-08-09T00:00:00"/>
    <s v="AM884"/>
    <x v="0"/>
    <n v="1415.56"/>
    <n v="10"/>
    <n v="141.56"/>
    <n v="1274"/>
    <x v="0"/>
    <n v="15"/>
    <x v="154"/>
    <s v="danderson@gmail.com"/>
    <s v="AMERICAN AIRLINES"/>
    <n v="13"/>
    <s v="884"/>
    <s v="AM"/>
    <x v="25"/>
    <n v="230158.15000000029"/>
    <n v="742.20220930232529"/>
    <n v="105.08"/>
    <n v="1415.56"/>
    <n v="0.24"/>
    <n v="2024"/>
    <s v="Sun"/>
    <n v="54"/>
    <s v="NO"/>
    <x v="2"/>
    <s v="June"/>
    <n v="29"/>
    <x v="156"/>
    <x v="2"/>
    <x v="0"/>
  </r>
  <r>
    <s v="264A9318"/>
    <x v="6"/>
    <s v="ORD"/>
    <s v="BOS"/>
    <x v="157"/>
    <d v="2024-08-10T00:00:00"/>
    <s v="JE236"/>
    <x v="1"/>
    <n v="1411.95"/>
    <n v="0"/>
    <n v="0"/>
    <n v="1411.95"/>
    <x v="1"/>
    <n v="0"/>
    <x v="155"/>
    <s v="wandahall@hotmail.com"/>
    <s v="JETBLUE AIRWAYS"/>
    <n v="14"/>
    <s v="236"/>
    <s v="JE"/>
    <x v="40"/>
    <n v="228884.15000000026"/>
    <n v="740.23906705539332"/>
    <n v="105.08"/>
    <n v="1411.95"/>
    <n v="0.20799999999999999"/>
    <n v="2024"/>
    <s v="Mon"/>
    <n v="54"/>
    <s v="NO"/>
    <x v="2"/>
    <s v="June"/>
    <n v="29"/>
    <x v="157"/>
    <x v="0"/>
    <x v="3"/>
  </r>
  <r>
    <s v="EC6F7528"/>
    <x v="3"/>
    <s v="SFO"/>
    <s v="LAX"/>
    <x v="158"/>
    <d v="2024-08-11T00:00:00"/>
    <s v="SP998"/>
    <x v="3"/>
    <n v="1408.77"/>
    <n v="10"/>
    <n v="140.88"/>
    <n v="1267.8900000000001"/>
    <x v="2"/>
    <n v="0"/>
    <x v="156"/>
    <s v="sierrasmith@taylor-fitzgerald.com"/>
    <s v="SPIRIT AIRLINES"/>
    <n v="13"/>
    <s v="998"/>
    <s v="SP"/>
    <x v="47"/>
    <n v="227472.20000000024"/>
    <n v="738.27499999999975"/>
    <n v="105.08"/>
    <n v="1408.77"/>
    <n v="0.24"/>
    <n v="2024"/>
    <s v="Tue"/>
    <n v="54"/>
    <s v="NO"/>
    <x v="2"/>
    <s v="June"/>
    <n v="29"/>
    <x v="158"/>
    <x v="1"/>
    <x v="0"/>
  </r>
  <r>
    <s v="9644E941"/>
    <x v="7"/>
    <s v="JFK"/>
    <s v="DEN"/>
    <x v="159"/>
    <d v="2024-08-12T00:00:00"/>
    <s v="AM486"/>
    <x v="1"/>
    <n v="1406.56"/>
    <n v="15"/>
    <n v="210.98"/>
    <n v="1195.58"/>
    <x v="1"/>
    <n v="0"/>
    <x v="157"/>
    <s v="skline@hotmail.com"/>
    <s v="AMERICAN AIRLINES"/>
    <n v="11"/>
    <s v="486"/>
    <s v="AM"/>
    <x v="76"/>
    <n v="226204.31000000026"/>
    <n v="736.30873900293227"/>
    <n v="105.08"/>
    <n v="1406.56"/>
    <n v="0.20599999999999999"/>
    <n v="2024"/>
    <s v="Wed"/>
    <n v="54"/>
    <s v="NO"/>
    <x v="2"/>
    <s v="June"/>
    <n v="29"/>
    <x v="159"/>
    <x v="0"/>
    <x v="2"/>
  </r>
  <r>
    <s v="8FCA095A"/>
    <x v="3"/>
    <s v="JFK"/>
    <s v="DEN"/>
    <x v="160"/>
    <d v="2024-08-13T00:00:00"/>
    <s v="SP113"/>
    <x v="3"/>
    <n v="1405.99"/>
    <n v="10"/>
    <n v="140.6"/>
    <n v="1265.3900000000001"/>
    <x v="2"/>
    <n v="0"/>
    <x v="158"/>
    <s v="landerson@taylor.com"/>
    <s v="SPIRIT AIRLINES"/>
    <n v="11"/>
    <s v="113"/>
    <s v="SP"/>
    <x v="76"/>
    <n v="225008.73000000024"/>
    <n v="734.33741176470573"/>
    <n v="105.08"/>
    <n v="1405.99"/>
    <n v="0.23799999999999999"/>
    <n v="2024"/>
    <s v="Thu"/>
    <n v="54"/>
    <s v="NO"/>
    <x v="2"/>
    <s v="June"/>
    <n v="29"/>
    <x v="160"/>
    <x v="1"/>
    <x v="2"/>
  </r>
  <r>
    <s v="C0EC1535"/>
    <x v="6"/>
    <s v="SEA"/>
    <s v="DEN"/>
    <x v="161"/>
    <d v="2024-08-14T00:00:00"/>
    <s v="JE236"/>
    <x v="1"/>
    <n v="1403.23"/>
    <n v="0"/>
    <n v="0"/>
    <n v="1403.23"/>
    <x v="2"/>
    <n v="0"/>
    <x v="159"/>
    <s v="wilsondennis@hammond.biz"/>
    <s v="JETBLUE AIRWAYS"/>
    <n v="13"/>
    <s v="236"/>
    <s v="JE"/>
    <x v="19"/>
    <n v="223743.34000000023"/>
    <n v="732.35613569321515"/>
    <n v="105.08"/>
    <n v="1403.23"/>
    <n v="0.23599999999999999"/>
    <n v="2024"/>
    <s v="Fri"/>
    <n v="54"/>
    <s v="NO"/>
    <x v="2"/>
    <s v="June"/>
    <n v="29"/>
    <x v="161"/>
    <x v="1"/>
    <x v="3"/>
  </r>
  <r>
    <s v="40A556AB"/>
    <x v="6"/>
    <s v="LAX"/>
    <s v="SEA"/>
    <x v="162"/>
    <d v="2024-08-15T00:00:00"/>
    <s v="JE460"/>
    <x v="0"/>
    <n v="1402.94"/>
    <n v="0"/>
    <n v="0"/>
    <n v="1402.94"/>
    <x v="0"/>
    <n v="87"/>
    <x v="160"/>
    <s v="hallnicholas@stewart-collins.net"/>
    <s v="JETBLUE AIRWAYS"/>
    <n v="12"/>
    <s v="460"/>
    <s v="JE"/>
    <x v="34"/>
    <n v="222340.11000000025"/>
    <n v="730.37130177514769"/>
    <n v="105.08"/>
    <n v="1402.94"/>
    <n v="0.23799999999999999"/>
    <n v="2024"/>
    <s v="Sat"/>
    <n v="54"/>
    <s v="NO"/>
    <x v="2"/>
    <s v="June"/>
    <n v="29"/>
    <x v="162"/>
    <x v="2"/>
    <x v="2"/>
  </r>
  <r>
    <s v="2F07C7D2"/>
    <x v="2"/>
    <s v="BOS"/>
    <s v="ATL"/>
    <x v="163"/>
    <d v="2024-08-16T00:00:00"/>
    <s v="FR637"/>
    <x v="0"/>
    <n v="1400.72"/>
    <n v="10"/>
    <n v="140.07"/>
    <n v="1260.6500000000001"/>
    <x v="1"/>
    <n v="0"/>
    <x v="161"/>
    <s v="pamela75@ewing.com"/>
    <s v="FRONTIER AIRLINES"/>
    <n v="13"/>
    <s v="637"/>
    <s v="FR"/>
    <x v="65"/>
    <n v="220937.17000000025"/>
    <n v="728.37554896142399"/>
    <n v="105.08"/>
    <n v="1400.72"/>
    <n v="0.20399999999999999"/>
    <n v="2024"/>
    <s v="Sun"/>
    <n v="54"/>
    <s v="NO"/>
    <x v="2"/>
    <s v="June"/>
    <n v="29"/>
    <x v="163"/>
    <x v="0"/>
    <x v="3"/>
  </r>
  <r>
    <s v="7B07E479"/>
    <x v="2"/>
    <s v="MIA"/>
    <s v="JFK"/>
    <x v="164"/>
    <d v="2024-08-17T00:00:00"/>
    <s v="FR196"/>
    <x v="3"/>
    <n v="1400.62"/>
    <n v="15"/>
    <n v="210.09"/>
    <n v="1190.53"/>
    <x v="1"/>
    <n v="0"/>
    <x v="162"/>
    <s v="donaldgarcia@gmail.com"/>
    <s v="FRONTIER AIRLINES"/>
    <n v="14"/>
    <s v="196"/>
    <s v="FR"/>
    <x v="77"/>
    <n v="219676.52000000028"/>
    <n v="726.37452380952357"/>
    <n v="105.08"/>
    <n v="1400.62"/>
    <n v="0.20200000000000001"/>
    <n v="2024"/>
    <s v="Mon"/>
    <n v="54"/>
    <s v="NO"/>
    <x v="2"/>
    <s v="June"/>
    <n v="29"/>
    <x v="164"/>
    <x v="2"/>
    <x v="2"/>
  </r>
  <r>
    <s v="87C23E29"/>
    <x v="7"/>
    <s v="BOS"/>
    <s v="DEN"/>
    <x v="165"/>
    <d v="2024-08-18T00:00:00"/>
    <s v="AM238"/>
    <x v="0"/>
    <n v="1395.27"/>
    <n v="0"/>
    <n v="0"/>
    <n v="1395.27"/>
    <x v="1"/>
    <n v="0"/>
    <x v="163"/>
    <s v="traceygarza@sutton-crawford.com"/>
    <s v="AMERICAN AIRLINES"/>
    <n v="9"/>
    <s v="238"/>
    <s v="AM"/>
    <x v="42"/>
    <n v="218485.99000000025"/>
    <n v="724.36185074626837"/>
    <n v="105.08"/>
    <n v="1395.27"/>
    <n v="0.2"/>
    <n v="2024"/>
    <s v="Tue"/>
    <n v="54"/>
    <s v="NO"/>
    <x v="2"/>
    <s v="June"/>
    <n v="29"/>
    <x v="165"/>
    <x v="1"/>
    <x v="3"/>
  </r>
  <r>
    <s v="C8F9AE80"/>
    <x v="3"/>
    <s v="BOS"/>
    <s v="LAX"/>
    <x v="166"/>
    <d v="2024-08-19T00:00:00"/>
    <s v="SP360"/>
    <x v="2"/>
    <n v="1381.45"/>
    <n v="0"/>
    <n v="0"/>
    <n v="1381.45"/>
    <x v="1"/>
    <n v="0"/>
    <x v="164"/>
    <s v="icolon@west-brown.org"/>
    <s v="SPIRIT AIRLINES"/>
    <n v="10"/>
    <s v="360"/>
    <s v="SP"/>
    <x v="35"/>
    <n v="217090.72000000026"/>
    <n v="722.35314371257459"/>
    <n v="105.08"/>
    <n v="1381.45"/>
    <n v="0.19800000000000001"/>
    <n v="2024"/>
    <s v="Wed"/>
    <n v="54"/>
    <s v="NO"/>
    <x v="2"/>
    <s v="June"/>
    <n v="29"/>
    <x v="166"/>
    <x v="0"/>
    <x v="2"/>
  </r>
  <r>
    <s v="E35ADF65"/>
    <x v="6"/>
    <s v="JFK"/>
    <s v="LAX"/>
    <x v="167"/>
    <d v="2024-08-20T00:00:00"/>
    <s v="JE529"/>
    <x v="2"/>
    <n v="1379.9"/>
    <n v="5"/>
    <n v="69"/>
    <n v="1310.9"/>
    <x v="0"/>
    <n v="69"/>
    <x v="165"/>
    <s v="harrisontoni@powell.com"/>
    <s v="JETBLUE AIRWAYS"/>
    <n v="13"/>
    <s v="529"/>
    <s v="JE"/>
    <x v="41"/>
    <n v="215709.27000000025"/>
    <n v="720.37387387387355"/>
    <n v="105.08"/>
    <n v="1379.9"/>
    <n v="0.23599999999999999"/>
    <n v="2024"/>
    <s v="Thu"/>
    <n v="54"/>
    <s v="NO"/>
    <x v="2"/>
    <s v="June"/>
    <n v="29"/>
    <x v="167"/>
    <x v="1"/>
    <x v="2"/>
  </r>
  <r>
    <s v="3EB7385D"/>
    <x v="3"/>
    <s v="ATL"/>
    <s v="SEA"/>
    <x v="168"/>
    <d v="2024-08-21T00:00:00"/>
    <s v="SP492"/>
    <x v="0"/>
    <n v="1371.7"/>
    <n v="5"/>
    <n v="68.59"/>
    <n v="1303.1099999999999"/>
    <x v="0"/>
    <n v="119"/>
    <x v="166"/>
    <s v="montgomeryalicia@yahoo.com"/>
    <s v="SPIRIT AIRLINES"/>
    <n v="13"/>
    <s v="492"/>
    <s v="SP"/>
    <x v="53"/>
    <n v="214398.37000000029"/>
    <n v="718.3873493975899"/>
    <n v="105.08"/>
    <n v="1371.7"/>
    <n v="0.23400000000000001"/>
    <n v="2024"/>
    <s v="Fri"/>
    <n v="54"/>
    <s v="NO"/>
    <x v="2"/>
    <s v="June"/>
    <n v="29"/>
    <x v="168"/>
    <x v="1"/>
    <x v="0"/>
  </r>
  <r>
    <s v="B8ABC334"/>
    <x v="4"/>
    <s v="ATL"/>
    <s v="SEA"/>
    <x v="169"/>
    <d v="2024-08-22T00:00:00"/>
    <s v="DE202"/>
    <x v="1"/>
    <n v="1361.65"/>
    <n v="15"/>
    <n v="204.25"/>
    <n v="1157.4000000000001"/>
    <x v="0"/>
    <n v="109"/>
    <x v="167"/>
    <s v="mcbridemark@davis-stephens.com"/>
    <s v="DELTA AIRLINES"/>
    <n v="15"/>
    <s v="202"/>
    <s v="DE"/>
    <x v="53"/>
    <n v="213095.26000000027"/>
    <n v="716.41359516616274"/>
    <n v="105.08"/>
    <n v="1361.65"/>
    <n v="0.23200000000000001"/>
    <n v="2024"/>
    <s v="Sat"/>
    <n v="54"/>
    <s v="NO"/>
    <x v="2"/>
    <s v="June"/>
    <n v="29"/>
    <x v="169"/>
    <x v="0"/>
    <x v="3"/>
  </r>
  <r>
    <s v="9F95F62A"/>
    <x v="2"/>
    <s v="SEA"/>
    <s v="DFW"/>
    <x v="170"/>
    <d v="2024-08-23T00:00:00"/>
    <s v="FR979"/>
    <x v="2"/>
    <n v="1357.5"/>
    <n v="5"/>
    <n v="67.88"/>
    <n v="1289.6199999999999"/>
    <x v="1"/>
    <n v="0"/>
    <x v="168"/>
    <s v="lford@hotmail.com"/>
    <s v="FRONTIER AIRLINES"/>
    <n v="16"/>
    <s v="979"/>
    <s v="FR"/>
    <x v="7"/>
    <n v="211937.86000000028"/>
    <n v="714.45833333333292"/>
    <n v="105.08"/>
    <n v="1357.5"/>
    <n v="0.19600000000000001"/>
    <n v="2024"/>
    <s v="Sun"/>
    <n v="54"/>
    <s v="NO"/>
    <x v="2"/>
    <s v="June"/>
    <n v="29"/>
    <x v="170"/>
    <x v="0"/>
    <x v="3"/>
  </r>
  <r>
    <s v="5600224C"/>
    <x v="4"/>
    <s v="JFK"/>
    <s v="BOS"/>
    <x v="171"/>
    <d v="2024-08-24T00:00:00"/>
    <s v="DE720"/>
    <x v="1"/>
    <n v="1356.24"/>
    <n v="0"/>
    <n v="0"/>
    <n v="1356.24"/>
    <x v="2"/>
    <n v="0"/>
    <x v="169"/>
    <s v="vangmark@hotmail.com"/>
    <s v="DELTA AIRLINES"/>
    <n v="12"/>
    <s v="720"/>
    <s v="DE"/>
    <x v="59"/>
    <n v="210648.24000000025"/>
    <n v="712.50379939209677"/>
    <n v="105.08"/>
    <n v="1356.24"/>
    <n v="0.23400000000000001"/>
    <n v="2024"/>
    <s v="Mon"/>
    <n v="54"/>
    <s v="NO"/>
    <x v="2"/>
    <s v="July"/>
    <n v="29"/>
    <x v="171"/>
    <x v="2"/>
    <x v="3"/>
  </r>
  <r>
    <s v="EE47BC17"/>
    <x v="3"/>
    <s v="ATL"/>
    <s v="MIA"/>
    <x v="172"/>
    <d v="2024-08-25T00:00:00"/>
    <s v="SP493"/>
    <x v="0"/>
    <n v="1354.54"/>
    <n v="20"/>
    <n v="270.91000000000003"/>
    <n v="1083.6300000000001"/>
    <x v="2"/>
    <n v="0"/>
    <x v="170"/>
    <s v="perezbenjamin@gmail.com"/>
    <s v="SPIRIT AIRLINES"/>
    <n v="12"/>
    <s v="493"/>
    <s v="SP"/>
    <x v="37"/>
    <n v="209292.00000000026"/>
    <n v="710.54118902438972"/>
    <n v="105.08"/>
    <n v="1354.54"/>
    <n v="0.23200000000000001"/>
    <n v="2024"/>
    <s v="Tue"/>
    <n v="54"/>
    <s v="NO"/>
    <x v="2"/>
    <s v="July"/>
    <n v="29"/>
    <x v="172"/>
    <x v="1"/>
    <x v="3"/>
  </r>
  <r>
    <s v="CDAC17EC"/>
    <x v="2"/>
    <s v="DFW"/>
    <s v="SFO"/>
    <x v="173"/>
    <d v="2024-08-26T00:00:00"/>
    <s v="FR300"/>
    <x v="1"/>
    <n v="1353.64"/>
    <n v="20"/>
    <n v="270.73"/>
    <n v="1082.9100000000001"/>
    <x v="0"/>
    <n v="82"/>
    <x v="171"/>
    <s v="perezdaniel@gmail.com"/>
    <s v="FRONTIER AIRLINES"/>
    <n v="13"/>
    <s v="300"/>
    <s v="FR"/>
    <x v="50"/>
    <n v="208208.37000000023"/>
    <n v="708.57177370030536"/>
    <n v="105.08"/>
    <n v="1353.64"/>
    <n v="0.23"/>
    <n v="2024"/>
    <s v="Wed"/>
    <n v="54"/>
    <s v="NO"/>
    <x v="2"/>
    <s v="July"/>
    <n v="29"/>
    <x v="173"/>
    <x v="0"/>
    <x v="3"/>
  </r>
  <r>
    <s v="941D94A7"/>
    <x v="7"/>
    <s v="DFW"/>
    <s v="ATL"/>
    <x v="174"/>
    <d v="2024-08-27T00:00:00"/>
    <s v="AM860"/>
    <x v="0"/>
    <n v="1350.45"/>
    <n v="10"/>
    <n v="135.05000000000001"/>
    <n v="1215.4000000000001"/>
    <x v="2"/>
    <n v="0"/>
    <x v="172"/>
    <s v="stacysellers@hotmail.com"/>
    <s v="AMERICAN AIRLINES"/>
    <n v="14"/>
    <s v="860"/>
    <s v="AM"/>
    <x v="3"/>
    <n v="207125.46000000025"/>
    <n v="706.59303680981543"/>
    <n v="105.08"/>
    <n v="1350.45"/>
    <n v="0.23"/>
    <n v="2024"/>
    <s v="Thu"/>
    <n v="54"/>
    <s v="NO"/>
    <x v="2"/>
    <s v="July"/>
    <n v="29"/>
    <x v="174"/>
    <x v="2"/>
    <x v="3"/>
  </r>
  <r>
    <s v="85E264E8"/>
    <x v="7"/>
    <s v="DFW"/>
    <s v="MIA"/>
    <x v="175"/>
    <d v="2024-08-28T00:00:00"/>
    <s v="AM888"/>
    <x v="1"/>
    <n v="1349.55"/>
    <n v="10"/>
    <n v="134.96"/>
    <n v="1214.5899999999999"/>
    <x v="0"/>
    <n v="12"/>
    <x v="173"/>
    <s v="pcurtis@rice.com"/>
    <s v="AMERICAN AIRLINES"/>
    <n v="14"/>
    <s v="888"/>
    <s v="AM"/>
    <x v="8"/>
    <n v="205910.06000000023"/>
    <n v="704.61193846153787"/>
    <n v="105.08"/>
    <n v="1349.55"/>
    <n v="0.22800000000000001"/>
    <n v="2024"/>
    <s v="Fri"/>
    <n v="54"/>
    <s v="NO"/>
    <x v="2"/>
    <s v="July"/>
    <n v="29"/>
    <x v="175"/>
    <x v="1"/>
    <x v="1"/>
  </r>
  <r>
    <s v="A43C2AEB"/>
    <x v="5"/>
    <s v="ORD"/>
    <s v="LAX"/>
    <x v="176"/>
    <d v="2024-08-29T00:00:00"/>
    <s v="UN162"/>
    <x v="2"/>
    <n v="1346.61"/>
    <n v="0"/>
    <n v="0"/>
    <n v="1346.61"/>
    <x v="1"/>
    <n v="0"/>
    <x v="174"/>
    <s v="sandrathompson@hotmail.com"/>
    <s v="UNITED AIRLINES"/>
    <n v="15"/>
    <s v="162"/>
    <s v="UN"/>
    <x v="72"/>
    <n v="204695.47000000023"/>
    <n v="702.62138888888842"/>
    <n v="105.08"/>
    <n v="1346.61"/>
    <n v="0.19400000000000001"/>
    <n v="2024"/>
    <s v="Sat"/>
    <n v="54"/>
    <s v="NO"/>
    <x v="2"/>
    <s v="July"/>
    <n v="29"/>
    <x v="176"/>
    <x v="0"/>
    <x v="2"/>
  </r>
  <r>
    <s v="655B1FDD"/>
    <x v="6"/>
    <s v="ORD"/>
    <s v="DEN"/>
    <x v="177"/>
    <d v="2024-08-30T00:00:00"/>
    <s v="JE158"/>
    <x v="2"/>
    <n v="1343.85"/>
    <n v="20"/>
    <n v="268.77"/>
    <n v="1075.08"/>
    <x v="2"/>
    <n v="0"/>
    <x v="175"/>
    <s v="melissamartinez@kane-butler.com"/>
    <s v="JETBLUE AIRWAYS"/>
    <n v="15"/>
    <s v="158"/>
    <s v="JE"/>
    <x v="69"/>
    <n v="203348.86000000025"/>
    <n v="700.62761609907068"/>
    <n v="105.08"/>
    <n v="1343.85"/>
    <n v="0.22800000000000001"/>
    <n v="2024"/>
    <s v="Sun"/>
    <n v="54"/>
    <s v="NO"/>
    <x v="2"/>
    <s v="July"/>
    <n v="29"/>
    <x v="177"/>
    <x v="2"/>
    <x v="1"/>
  </r>
  <r>
    <s v="BB2765C9"/>
    <x v="4"/>
    <s v="ORD"/>
    <s v="LAX"/>
    <x v="178"/>
    <d v="2024-08-31T00:00:00"/>
    <s v="DE358"/>
    <x v="0"/>
    <n v="1342.89"/>
    <n v="0"/>
    <n v="0"/>
    <n v="1342.89"/>
    <x v="1"/>
    <n v="0"/>
    <x v="176"/>
    <s v="hollandbrandon@santos-richardson.info"/>
    <s v="DELTA AIRLINES"/>
    <n v="15"/>
    <s v="358"/>
    <s v="DE"/>
    <x v="72"/>
    <n v="202273.78000000023"/>
    <n v="698.63003105589996"/>
    <n v="105.08"/>
    <n v="1342.89"/>
    <n v="0.192"/>
    <n v="2024"/>
    <s v="Mon"/>
    <n v="54"/>
    <s v="NO"/>
    <x v="2"/>
    <s v="July"/>
    <n v="29"/>
    <x v="178"/>
    <x v="1"/>
    <x v="2"/>
  </r>
  <r>
    <s v="CBB79CC3"/>
    <x v="7"/>
    <s v="LAX"/>
    <s v="JFK"/>
    <x v="179"/>
    <d v="2024-09-01T00:00:00"/>
    <s v="AM208"/>
    <x v="1"/>
    <n v="1339.52"/>
    <n v="0"/>
    <n v="0"/>
    <n v="1339.52"/>
    <x v="2"/>
    <n v="0"/>
    <x v="177"/>
    <s v="james21@hotmail.com"/>
    <s v="AMERICAN AIRLINES"/>
    <n v="18"/>
    <s v="208"/>
    <s v="AM"/>
    <x v="60"/>
    <n v="200930.89000000028"/>
    <n v="696.62299065420495"/>
    <n v="105.08"/>
    <n v="1339.52"/>
    <n v="0.22600000000000001"/>
    <n v="2024"/>
    <s v="Tue"/>
    <n v="54"/>
    <s v="NO"/>
    <x v="2"/>
    <s v="July"/>
    <n v="29"/>
    <x v="179"/>
    <x v="2"/>
    <x v="1"/>
  </r>
  <r>
    <s v="9B6CDBAE"/>
    <x v="3"/>
    <s v="BOS"/>
    <s v="DEN"/>
    <x v="180"/>
    <d v="2024-09-02T00:00:00"/>
    <s v="SP165"/>
    <x v="0"/>
    <n v="1338.43"/>
    <n v="5"/>
    <n v="66.92"/>
    <n v="1271.51"/>
    <x v="1"/>
    <n v="0"/>
    <x v="178"/>
    <s v="ian52@hotmail.com"/>
    <s v="SPIRIT AIRLINES"/>
    <n v="11"/>
    <s v="165"/>
    <s v="SP"/>
    <x v="42"/>
    <n v="199591.37000000026"/>
    <n v="694.61393749999934"/>
    <n v="105.08"/>
    <n v="1338.43"/>
    <n v="0.19"/>
    <n v="2024"/>
    <s v="Wed"/>
    <n v="54"/>
    <s v="NO"/>
    <x v="2"/>
    <s v="July"/>
    <n v="29"/>
    <x v="180"/>
    <x v="2"/>
    <x v="1"/>
  </r>
  <r>
    <s v="D55A48D3"/>
    <x v="5"/>
    <s v="DFW"/>
    <s v="ATL"/>
    <x v="181"/>
    <d v="2024-09-03T00:00:00"/>
    <s v="UN819"/>
    <x v="2"/>
    <n v="1336.71"/>
    <n v="5"/>
    <n v="66.84"/>
    <n v="1269.8699999999999"/>
    <x v="2"/>
    <n v="0"/>
    <x v="179"/>
    <s v="vaughangabriel@zhang.com"/>
    <s v="UNITED AIRLINES"/>
    <n v="18"/>
    <s v="819"/>
    <s v="UN"/>
    <x v="3"/>
    <n v="198319.86000000022"/>
    <n v="692.59570532915291"/>
    <n v="105.08"/>
    <n v="1336.71"/>
    <n v="0.224"/>
    <n v="2024"/>
    <s v="Thu"/>
    <n v="54"/>
    <s v="NO"/>
    <x v="2"/>
    <s v="July"/>
    <n v="29"/>
    <x v="181"/>
    <x v="2"/>
    <x v="0"/>
  </r>
  <r>
    <s v="9ADC4202"/>
    <x v="0"/>
    <s v="BOS"/>
    <s v="ATL"/>
    <x v="182"/>
    <d v="2024-09-04T00:00:00"/>
    <s v="SO156"/>
    <x v="3"/>
    <n v="1321.16"/>
    <n v="0"/>
    <n v="0"/>
    <n v="1321.16"/>
    <x v="0"/>
    <n v="177"/>
    <x v="180"/>
    <s v="brandon83@wilson-luna.info"/>
    <s v="SOUTHWEST AIRLINES"/>
    <n v="14"/>
    <s v="156"/>
    <s v="SO"/>
    <x v="65"/>
    <n v="197049.99000000025"/>
    <n v="690.57018867924467"/>
    <n v="105.08"/>
    <n v="1321.16"/>
    <n v="0.22600000000000001"/>
    <n v="2024"/>
    <s v="Fri"/>
    <n v="54"/>
    <s v="NO"/>
    <x v="2"/>
    <s v="July"/>
    <n v="29"/>
    <x v="182"/>
    <x v="0"/>
    <x v="1"/>
  </r>
  <r>
    <s v="98B40970"/>
    <x v="3"/>
    <s v="DFW"/>
    <s v="SFO"/>
    <x v="183"/>
    <d v="2024-09-05T00:00:00"/>
    <s v="SP677"/>
    <x v="1"/>
    <n v="1318.25"/>
    <n v="0"/>
    <n v="0"/>
    <n v="1318.25"/>
    <x v="1"/>
    <n v="0"/>
    <x v="181"/>
    <s v="curtisfisher@yahoo.com"/>
    <s v="SPIRIT AIRLINES"/>
    <n v="24"/>
    <s v="677"/>
    <s v="SP"/>
    <x v="50"/>
    <n v="195728.83000000022"/>
    <n v="688.58094637223917"/>
    <n v="105.08"/>
    <n v="1318.25"/>
    <n v="0.188"/>
    <n v="2024"/>
    <s v="Sat"/>
    <n v="54"/>
    <s v="NO"/>
    <x v="2"/>
    <s v="July"/>
    <n v="29"/>
    <x v="183"/>
    <x v="2"/>
    <x v="2"/>
  </r>
  <r>
    <s v="8306D176"/>
    <x v="0"/>
    <s v="MIA"/>
    <s v="SEA"/>
    <x v="184"/>
    <d v="2024-09-06T00:00:00"/>
    <s v="SO715"/>
    <x v="1"/>
    <n v="1315.18"/>
    <n v="15"/>
    <n v="197.28"/>
    <n v="1117.9000000000001"/>
    <x v="0"/>
    <n v="158"/>
    <x v="182"/>
    <s v="heidisanchez@morrison-gregory.com"/>
    <s v="SOUTHWEST AIRLINES"/>
    <n v="12"/>
    <s v="715"/>
    <s v="SO"/>
    <x v="45"/>
    <n v="194410.58000000022"/>
    <n v="686.58832278480941"/>
    <n v="105.08"/>
    <n v="1315.18"/>
    <n v="0.224"/>
    <n v="2024"/>
    <s v="Sun"/>
    <n v="54"/>
    <s v="NO"/>
    <x v="2"/>
    <s v="July"/>
    <n v="29"/>
    <x v="184"/>
    <x v="2"/>
    <x v="2"/>
  </r>
  <r>
    <s v="0B847EE5"/>
    <x v="2"/>
    <s v="DFW"/>
    <s v="SFO"/>
    <x v="185"/>
    <d v="2024-09-07T00:00:00"/>
    <s v="FR323"/>
    <x v="2"/>
    <n v="1313.97"/>
    <n v="0"/>
    <n v="0"/>
    <n v="1313.97"/>
    <x v="1"/>
    <n v="0"/>
    <x v="183"/>
    <s v="ericjohnson@gregory.net"/>
    <s v="FRONTIER AIRLINES"/>
    <n v="14"/>
    <s v="323"/>
    <s v="FR"/>
    <x v="50"/>
    <n v="193292.6800000002"/>
    <n v="684.59279365079294"/>
    <n v="105.08"/>
    <n v="1313.97"/>
    <n v="0.186"/>
    <n v="2024"/>
    <s v="Mon"/>
    <n v="54"/>
    <s v="NO"/>
    <x v="2"/>
    <s v="July"/>
    <n v="29"/>
    <x v="185"/>
    <x v="0"/>
    <x v="0"/>
  </r>
  <r>
    <s v="98F592DD"/>
    <x v="7"/>
    <s v="SFO"/>
    <s v="DFW"/>
    <x v="186"/>
    <d v="2024-09-08T00:00:00"/>
    <s v="AM576"/>
    <x v="3"/>
    <n v="1312.29"/>
    <n v="20"/>
    <n v="262.45999999999998"/>
    <n v="1049.83"/>
    <x v="2"/>
    <n v="0"/>
    <x v="184"/>
    <s v="nicoleortiz@gmail.com"/>
    <s v="AMERICAN AIRLINES"/>
    <n v="14"/>
    <s v="576"/>
    <s v="AM"/>
    <x v="55"/>
    <n v="191978.7100000002"/>
    <n v="682.58840764331148"/>
    <n v="105.08"/>
    <n v="1312.29"/>
    <n v="0.222"/>
    <n v="2024"/>
    <s v="Tue"/>
    <n v="54"/>
    <s v="NO"/>
    <x v="2"/>
    <s v="July"/>
    <n v="29"/>
    <x v="186"/>
    <x v="0"/>
    <x v="3"/>
  </r>
  <r>
    <s v="1D939B65"/>
    <x v="2"/>
    <s v="DEN"/>
    <s v="DFW"/>
    <x v="187"/>
    <d v="2024-09-09T00:00:00"/>
    <s v="FR815"/>
    <x v="1"/>
    <n v="1311.18"/>
    <n v="0"/>
    <n v="0"/>
    <n v="1311.18"/>
    <x v="2"/>
    <n v="0"/>
    <x v="185"/>
    <s v="jclay@dawson-barnett.com"/>
    <s v="FRONTIER AIRLINES"/>
    <n v="10"/>
    <s v="815"/>
    <s v="FR"/>
    <x v="78"/>
    <n v="190928.88000000021"/>
    <n v="680.57658146964786"/>
    <n v="105.08"/>
    <n v="1311.18"/>
    <n v="0.22"/>
    <n v="2024"/>
    <s v="Wed"/>
    <n v="54"/>
    <s v="NO"/>
    <x v="2"/>
    <s v="July"/>
    <n v="29"/>
    <x v="187"/>
    <x v="0"/>
    <x v="2"/>
  </r>
  <r>
    <s v="AC3743F5"/>
    <x v="2"/>
    <s v="ORD"/>
    <s v="SFO"/>
    <x v="188"/>
    <d v="2024-09-10T00:00:00"/>
    <s v="FR322"/>
    <x v="0"/>
    <n v="1305.6400000000001"/>
    <n v="5"/>
    <n v="65.28"/>
    <n v="1240.3599999999999"/>
    <x v="2"/>
    <n v="0"/>
    <x v="186"/>
    <s v="jessica43@yahoo.com"/>
    <s v="FRONTIER AIRLINES"/>
    <n v="11"/>
    <s v="322"/>
    <s v="FR"/>
    <x v="39"/>
    <n v="189617.70000000019"/>
    <n v="678.55541666666591"/>
    <n v="105.08"/>
    <n v="1305.6400000000001"/>
    <n v="0.218"/>
    <n v="2024"/>
    <s v="Thu"/>
    <n v="54"/>
    <s v="NO"/>
    <x v="2"/>
    <s v="July"/>
    <n v="29"/>
    <x v="188"/>
    <x v="1"/>
    <x v="2"/>
  </r>
  <r>
    <s v="0F1576D5"/>
    <x v="1"/>
    <s v="ORD"/>
    <s v="LAX"/>
    <x v="189"/>
    <d v="2024-09-11T00:00:00"/>
    <s v="AL380"/>
    <x v="3"/>
    <n v="1301.73"/>
    <n v="15"/>
    <n v="195.26"/>
    <n v="1106.47"/>
    <x v="0"/>
    <n v="39"/>
    <x v="187"/>
    <s v="jonathan19@brooks.com"/>
    <s v="ALASKA AIRLINES"/>
    <n v="15"/>
    <s v="380"/>
    <s v="AL"/>
    <x v="72"/>
    <n v="188377.34000000014"/>
    <n v="676.53906752411513"/>
    <n v="105.08"/>
    <n v="1301.73"/>
    <n v="0.222"/>
    <n v="2024"/>
    <s v="Fri"/>
    <n v="54"/>
    <s v="NO"/>
    <x v="2"/>
    <s v="July"/>
    <n v="29"/>
    <x v="189"/>
    <x v="2"/>
    <x v="3"/>
  </r>
  <r>
    <s v="D685FF49"/>
    <x v="4"/>
    <s v="BOS"/>
    <s v="JFK"/>
    <x v="190"/>
    <d v="2024-09-12T00:00:00"/>
    <s v="DE123"/>
    <x v="3"/>
    <n v="1300.8900000000001"/>
    <n v="10"/>
    <n v="130.09"/>
    <n v="1170.8"/>
    <x v="0"/>
    <n v="175"/>
    <x v="188"/>
    <s v="bcruz@yahoo.com"/>
    <s v="DELTA AIRLINES"/>
    <n v="15"/>
    <s v="123"/>
    <s v="DE"/>
    <x v="79"/>
    <n v="187270.87000000014"/>
    <n v="674.52232258064441"/>
    <n v="105.08"/>
    <n v="1300.8900000000001"/>
    <n v="0.22"/>
    <n v="2024"/>
    <s v="Sat"/>
    <n v="54"/>
    <s v="NO"/>
    <x v="2"/>
    <s v="July"/>
    <n v="29"/>
    <x v="190"/>
    <x v="1"/>
    <x v="0"/>
  </r>
  <r>
    <s v="A2806DD4"/>
    <x v="3"/>
    <s v="MIA"/>
    <s v="BOS"/>
    <x v="191"/>
    <d v="2024-09-13T00:00:00"/>
    <s v="SP923"/>
    <x v="1"/>
    <n v="1296.51"/>
    <n v="20"/>
    <n v="259.3"/>
    <n v="1037.21"/>
    <x v="2"/>
    <n v="0"/>
    <x v="189"/>
    <s v="erinmurphy@hotmail.com"/>
    <s v="SPIRIT AIRLINES"/>
    <n v="16"/>
    <s v="923"/>
    <s v="SP"/>
    <x v="54"/>
    <n v="186100.07000000015"/>
    <n v="672.49524271844587"/>
    <n v="105.08"/>
    <n v="1296.51"/>
    <n v="0.216"/>
    <n v="2024"/>
    <s v="Sun"/>
    <n v="54"/>
    <s v="NO"/>
    <x v="2"/>
    <s v="July"/>
    <n v="29"/>
    <x v="191"/>
    <x v="0"/>
    <x v="2"/>
  </r>
  <r>
    <s v="B85AAF34"/>
    <x v="7"/>
    <s v="SEA"/>
    <s v="LAX"/>
    <x v="192"/>
    <d v="2024-09-14T00:00:00"/>
    <s v="AM604"/>
    <x v="3"/>
    <n v="1292.97"/>
    <n v="0"/>
    <n v="0"/>
    <n v="1292.97"/>
    <x v="1"/>
    <n v="0"/>
    <x v="190"/>
    <s v="william94@simmons.com"/>
    <s v="AMERICAN AIRLINES"/>
    <n v="11"/>
    <s v="604"/>
    <s v="AM"/>
    <x v="1"/>
    <n v="185062.86000000016"/>
    <n v="670.46922077922011"/>
    <n v="105.08"/>
    <n v="1292.97"/>
    <n v="0.184"/>
    <n v="2024"/>
    <s v="Mon"/>
    <n v="54"/>
    <s v="NO"/>
    <x v="2"/>
    <s v="July"/>
    <n v="29"/>
    <x v="192"/>
    <x v="1"/>
    <x v="1"/>
  </r>
  <r>
    <s v="7FA51843"/>
    <x v="5"/>
    <s v="ATL"/>
    <s v="ORD"/>
    <x v="193"/>
    <d v="2024-09-15T00:00:00"/>
    <s v="UN321"/>
    <x v="2"/>
    <n v="1290.69"/>
    <n v="20"/>
    <n v="258.14"/>
    <n v="1032.55"/>
    <x v="0"/>
    <n v="51"/>
    <x v="191"/>
    <s v="ahahn@tucker.com"/>
    <s v="UNITED AIRLINES"/>
    <n v="12"/>
    <s v="321"/>
    <s v="UN"/>
    <x v="80"/>
    <n v="183769.89000000016"/>
    <n v="668.44153094462479"/>
    <n v="105.08"/>
    <n v="1290.69"/>
    <n v="0.218"/>
    <n v="2024"/>
    <s v="Tue"/>
    <n v="54"/>
    <s v="NO"/>
    <x v="2"/>
    <s v="July"/>
    <n v="29"/>
    <x v="193"/>
    <x v="1"/>
    <x v="0"/>
  </r>
  <r>
    <s v="9B010372"/>
    <x v="5"/>
    <s v="BOS"/>
    <s v="ORD"/>
    <x v="194"/>
    <d v="2024-09-16T00:00:00"/>
    <s v="UN992"/>
    <x v="3"/>
    <n v="1287.79"/>
    <n v="5"/>
    <n v="64.39"/>
    <n v="1223.4000000000001"/>
    <x v="0"/>
    <n v="90"/>
    <x v="192"/>
    <s v="acastillo@yahoo.com"/>
    <s v="UNITED AIRLINES"/>
    <n v="10"/>
    <s v="992"/>
    <s v="UN"/>
    <x v="62"/>
    <n v="182737.34000000017"/>
    <n v="666.40803921568556"/>
    <n v="105.08"/>
    <n v="1287.79"/>
    <n v="0.216"/>
    <n v="2024"/>
    <s v="Wed"/>
    <n v="54"/>
    <s v="NO"/>
    <x v="2"/>
    <s v="July"/>
    <n v="29"/>
    <x v="194"/>
    <x v="1"/>
    <x v="1"/>
  </r>
  <r>
    <s v="8F66F63C"/>
    <x v="1"/>
    <s v="BOS"/>
    <s v="JFK"/>
    <x v="195"/>
    <d v="2024-09-17T00:00:00"/>
    <s v="AL570"/>
    <x v="0"/>
    <n v="1274.18"/>
    <n v="0"/>
    <n v="0"/>
    <n v="1274.18"/>
    <x v="2"/>
    <n v="0"/>
    <x v="193"/>
    <s v="grantmary@gmail.com"/>
    <s v="ALASKA AIRLINES"/>
    <n v="13"/>
    <s v="570"/>
    <s v="AL"/>
    <x v="79"/>
    <n v="181513.94000000015"/>
    <n v="664.37072131147454"/>
    <n v="105.08"/>
    <n v="1274.18"/>
    <n v="0.214"/>
    <n v="2024"/>
    <s v="Thu"/>
    <n v="54"/>
    <s v="NO"/>
    <x v="2"/>
    <s v="July"/>
    <n v="29"/>
    <x v="195"/>
    <x v="1"/>
    <x v="0"/>
  </r>
  <r>
    <s v="B3C2DB0F"/>
    <x v="0"/>
    <s v="LAX"/>
    <s v="SFO"/>
    <x v="196"/>
    <d v="2024-09-18T00:00:00"/>
    <s v="SO243"/>
    <x v="0"/>
    <n v="1264.3499999999999"/>
    <n v="15"/>
    <n v="189.65"/>
    <n v="1074.7"/>
    <x v="0"/>
    <n v="36"/>
    <x v="194"/>
    <s v="dustinaustin@ward.info"/>
    <s v="SOUTHWEST AIRLINES"/>
    <n v="12"/>
    <s v="243"/>
    <s v="SO"/>
    <x v="51"/>
    <n v="180239.76000000013"/>
    <n v="662.36476973684125"/>
    <n v="105.08"/>
    <n v="1264.3499999999999"/>
    <n v="0.214"/>
    <n v="2024"/>
    <s v="Fri"/>
    <n v="54"/>
    <s v="NO"/>
    <x v="2"/>
    <s v="July"/>
    <n v="29"/>
    <x v="196"/>
    <x v="0"/>
    <x v="1"/>
  </r>
  <r>
    <s v="9CAB49E8"/>
    <x v="3"/>
    <s v="JFK"/>
    <s v="SFO"/>
    <x v="197"/>
    <d v="2024-09-19T00:00:00"/>
    <s v="SP250"/>
    <x v="1"/>
    <n v="1263.8"/>
    <n v="10"/>
    <n v="126.38"/>
    <n v="1137.42"/>
    <x v="0"/>
    <n v="139"/>
    <x v="195"/>
    <s v="amyfrench@yahoo.com"/>
    <s v="SPIRIT AIRLINES"/>
    <n v="13"/>
    <s v="250"/>
    <s v="SP"/>
    <x v="20"/>
    <n v="179165.06000000011"/>
    <n v="660.37801980197935"/>
    <n v="105.08"/>
    <n v="1263.8"/>
    <n v="0.21199999999999999"/>
    <n v="2024"/>
    <s v="Sat"/>
    <n v="54"/>
    <s v="NO"/>
    <x v="2"/>
    <s v="July"/>
    <n v="29"/>
    <x v="197"/>
    <x v="0"/>
    <x v="1"/>
  </r>
  <r>
    <s v="C9C01D55"/>
    <x v="6"/>
    <s v="SFO"/>
    <s v="ORD"/>
    <x v="198"/>
    <d v="2024-09-20T00:00:00"/>
    <s v="JE147"/>
    <x v="2"/>
    <n v="1252.44"/>
    <n v="10"/>
    <n v="125.24"/>
    <n v="1127.2"/>
    <x v="1"/>
    <n v="0"/>
    <x v="196"/>
    <s v="stephanie12@maxwell.com"/>
    <s v="JETBLUE AIRWAYS"/>
    <n v="13"/>
    <s v="147"/>
    <s v="JE"/>
    <x v="27"/>
    <n v="178027.64000000013"/>
    <n v="658.37993377483349"/>
    <n v="105.08"/>
    <n v="1252.44"/>
    <n v="0.182"/>
    <n v="2024"/>
    <s v="Sun"/>
    <n v="54"/>
    <s v="NO"/>
    <x v="2"/>
    <s v="July"/>
    <n v="29"/>
    <x v="198"/>
    <x v="2"/>
    <x v="0"/>
  </r>
  <r>
    <s v="06B57AD6"/>
    <x v="0"/>
    <s v="LAX"/>
    <s v="BOS"/>
    <x v="199"/>
    <d v="2024-09-21T00:00:00"/>
    <s v="SO472"/>
    <x v="2"/>
    <n v="1246.8499999999999"/>
    <n v="5"/>
    <n v="62.34"/>
    <n v="1184.51"/>
    <x v="1"/>
    <n v="0"/>
    <x v="197"/>
    <s v="mcmahondavid@gmail.com"/>
    <s v="SOUTHWEST AIRLINES"/>
    <n v="13"/>
    <s v="472"/>
    <s v="SO"/>
    <x v="23"/>
    <n v="176900.44000000012"/>
    <n v="656.40631229235794"/>
    <n v="105.08"/>
    <n v="1246.8499999999999"/>
    <n v="0.18"/>
    <n v="2024"/>
    <s v="Mon"/>
    <n v="54"/>
    <s v="NO"/>
    <x v="2"/>
    <s v="July"/>
    <n v="29"/>
    <x v="199"/>
    <x v="1"/>
    <x v="2"/>
  </r>
  <r>
    <s v="4A6F47EB"/>
    <x v="5"/>
    <s v="LAX"/>
    <s v="DFW"/>
    <x v="200"/>
    <d v="2024-09-22T00:00:00"/>
    <s v="UN486"/>
    <x v="1"/>
    <n v="1244.92"/>
    <n v="5"/>
    <n v="62.25"/>
    <n v="1182.67"/>
    <x v="1"/>
    <n v="0"/>
    <x v="198"/>
    <s v="garyritter@yahoo.com"/>
    <s v="UNITED AIRLINES"/>
    <n v="16"/>
    <s v="486"/>
    <s v="UN"/>
    <x v="5"/>
    <n v="175715.93000000011"/>
    <n v="654.43816666666589"/>
    <n v="105.08"/>
    <n v="1244.92"/>
    <n v="0.17799999999999999"/>
    <n v="2024"/>
    <s v="Tue"/>
    <n v="54"/>
    <s v="NO"/>
    <x v="2"/>
    <s v="July"/>
    <n v="29"/>
    <x v="200"/>
    <x v="1"/>
    <x v="3"/>
  </r>
  <r>
    <s v="1C3FF8AB"/>
    <x v="1"/>
    <s v="DFW"/>
    <s v="ATL"/>
    <x v="201"/>
    <d v="2024-09-23T00:00:00"/>
    <s v="AL413"/>
    <x v="1"/>
    <n v="1242.98"/>
    <n v="10"/>
    <n v="124.3"/>
    <n v="1118.68"/>
    <x v="2"/>
    <n v="0"/>
    <x v="199"/>
    <s v="gabriela39@hotmail.com"/>
    <s v="ALASKA AIRLINES"/>
    <n v="12"/>
    <s v="413"/>
    <s v="AL"/>
    <x v="3"/>
    <n v="174533.26000000013"/>
    <n v="652.46331103678847"/>
    <n v="105.08"/>
    <n v="1242.98"/>
    <n v="0.21199999999999999"/>
    <n v="2024"/>
    <s v="Wed"/>
    <n v="54"/>
    <s v="NO"/>
    <x v="2"/>
    <s v="July"/>
    <n v="29"/>
    <x v="201"/>
    <x v="2"/>
    <x v="1"/>
  </r>
  <r>
    <s v="DE065259"/>
    <x v="5"/>
    <s v="JFK"/>
    <s v="SEA"/>
    <x v="202"/>
    <d v="2024-09-24T00:00:00"/>
    <s v="UN560"/>
    <x v="3"/>
    <n v="1242.6199999999999"/>
    <n v="0"/>
    <n v="0"/>
    <n v="1242.6199999999999"/>
    <x v="0"/>
    <n v="61"/>
    <x v="200"/>
    <s v="droach@gmail.com"/>
    <s v="UNITED AIRLINES"/>
    <n v="12"/>
    <s v="560"/>
    <s v="UN"/>
    <x v="9"/>
    <n v="173414.58000000013"/>
    <n v="650.4817114093953"/>
    <n v="105.08"/>
    <n v="1242.6199999999999"/>
    <n v="0.21"/>
    <n v="2024"/>
    <s v="Thu"/>
    <n v="54"/>
    <s v="NO"/>
    <x v="2"/>
    <s v="August"/>
    <n v="29"/>
    <x v="202"/>
    <x v="2"/>
    <x v="0"/>
  </r>
  <r>
    <s v="42D23636"/>
    <x v="1"/>
    <s v="ORD"/>
    <s v="LAX"/>
    <x v="203"/>
    <d v="2024-09-25T00:00:00"/>
    <s v="AL801"/>
    <x v="3"/>
    <n v="1240.53"/>
    <n v="10"/>
    <n v="124.05"/>
    <n v="1116.48"/>
    <x v="0"/>
    <n v="169"/>
    <x v="201"/>
    <s v="qwashington@jones.com"/>
    <s v="ALASKA AIRLINES"/>
    <n v="13"/>
    <s v="801"/>
    <s v="AL"/>
    <x v="72"/>
    <n v="172171.96000000008"/>
    <n v="648.48797979797916"/>
    <n v="105.08"/>
    <n v="1240.53"/>
    <n v="0.20799999999999999"/>
    <n v="2024"/>
    <s v="Fri"/>
    <n v="54"/>
    <s v="NO"/>
    <x v="2"/>
    <s v="August"/>
    <n v="29"/>
    <x v="203"/>
    <x v="0"/>
    <x v="3"/>
  </r>
  <r>
    <s v="0C1EC17E"/>
    <x v="0"/>
    <s v="ATL"/>
    <s v="DEN"/>
    <x v="204"/>
    <d v="2024-09-26T00:00:00"/>
    <s v="SO348"/>
    <x v="3"/>
    <n v="1237.3599999999999"/>
    <n v="15"/>
    <n v="185.6"/>
    <n v="1051.76"/>
    <x v="0"/>
    <n v="74"/>
    <x v="202"/>
    <s v="twright@yahoo.com"/>
    <s v="SOUTHWEST AIRLINES"/>
    <n v="12"/>
    <s v="348"/>
    <s v="SO"/>
    <x v="58"/>
    <n v="171055.48000000007"/>
    <n v="646.48783783783733"/>
    <n v="105.08"/>
    <n v="1237.3599999999999"/>
    <n v="0.20599999999999999"/>
    <n v="2024"/>
    <s v="Sat"/>
    <n v="54"/>
    <s v="NO"/>
    <x v="2"/>
    <s v="August"/>
    <n v="29"/>
    <x v="204"/>
    <x v="1"/>
    <x v="2"/>
  </r>
  <r>
    <s v="8F19D240"/>
    <x v="3"/>
    <s v="MIA"/>
    <s v="DFW"/>
    <x v="205"/>
    <d v="2024-09-27T00:00:00"/>
    <s v="SP240"/>
    <x v="0"/>
    <n v="1236.73"/>
    <n v="5"/>
    <n v="61.84"/>
    <n v="1174.8900000000001"/>
    <x v="1"/>
    <n v="0"/>
    <x v="203"/>
    <s v="markpearson@burns.com"/>
    <s v="SPIRIT AIRLINES"/>
    <n v="14"/>
    <s v="240"/>
    <s v="SP"/>
    <x v="30"/>
    <n v="170003.72000000006"/>
    <n v="644.48488135593175"/>
    <n v="105.08"/>
    <n v="1236.73"/>
    <n v="0.17599999999999999"/>
    <n v="2024"/>
    <s v="Sun"/>
    <n v="54"/>
    <s v="NO"/>
    <x v="2"/>
    <s v="August"/>
    <n v="29"/>
    <x v="205"/>
    <x v="1"/>
    <x v="2"/>
  </r>
  <r>
    <s v="CA854B3B"/>
    <x v="6"/>
    <s v="ATL"/>
    <s v="DFW"/>
    <x v="206"/>
    <d v="2024-09-28T00:00:00"/>
    <s v="JE437"/>
    <x v="1"/>
    <n v="1233.0999999999999"/>
    <n v="15"/>
    <n v="184.96"/>
    <n v="1048.1400000000001"/>
    <x v="0"/>
    <n v="66"/>
    <x v="204"/>
    <s v="bryanbeltran@winters.biz"/>
    <s v="JETBLUE AIRWAYS"/>
    <n v="11"/>
    <s v="437"/>
    <s v="JE"/>
    <x v="52"/>
    <n v="168828.83000000007"/>
    <n v="642.47044217687028"/>
    <n v="105.08"/>
    <n v="1233.0999999999999"/>
    <n v="0.20399999999999999"/>
    <n v="2024"/>
    <s v="Mon"/>
    <n v="54"/>
    <s v="NO"/>
    <x v="2"/>
    <s v="August"/>
    <n v="29"/>
    <x v="206"/>
    <x v="1"/>
    <x v="1"/>
  </r>
  <r>
    <s v="9DBF1782"/>
    <x v="1"/>
    <s v="DEN"/>
    <s v="MIA"/>
    <x v="207"/>
    <d v="2024-09-29T00:00:00"/>
    <s v="AL292"/>
    <x v="1"/>
    <n v="1230.72"/>
    <n v="10"/>
    <n v="123.07"/>
    <n v="1107.6500000000001"/>
    <x v="2"/>
    <n v="0"/>
    <x v="205"/>
    <s v="leemichael@gmail.com"/>
    <s v="ALASKA AIRLINES"/>
    <n v="10"/>
    <s v="292"/>
    <s v="AL"/>
    <x v="70"/>
    <n v="167780.69000000012"/>
    <n v="640.45464163822487"/>
    <n v="105.08"/>
    <n v="1230.72"/>
    <n v="0.21"/>
    <n v="2024"/>
    <s v="Tue"/>
    <n v="54"/>
    <s v="NO"/>
    <x v="2"/>
    <s v="August"/>
    <n v="29"/>
    <x v="207"/>
    <x v="2"/>
    <x v="3"/>
  </r>
  <r>
    <s v="DA43D3B9"/>
    <x v="7"/>
    <s v="SEA"/>
    <s v="JFK"/>
    <x v="208"/>
    <d v="2024-09-30T00:00:00"/>
    <s v="AM687"/>
    <x v="3"/>
    <n v="1224.08"/>
    <n v="0"/>
    <n v="0"/>
    <n v="1224.08"/>
    <x v="0"/>
    <n v="147"/>
    <x v="206"/>
    <s v="briana98@gmail.com"/>
    <s v="AMERICAN AIRLINES"/>
    <n v="19"/>
    <s v="687"/>
    <s v="AM"/>
    <x v="81"/>
    <n v="166673.04000000012"/>
    <n v="638.43318493150639"/>
    <n v="105.08"/>
    <n v="1224.08"/>
    <n v="0.20200000000000001"/>
    <n v="2024"/>
    <s v="Wed"/>
    <n v="54"/>
    <s v="NO"/>
    <x v="2"/>
    <s v="August"/>
    <n v="29"/>
    <x v="208"/>
    <x v="0"/>
    <x v="0"/>
  </r>
  <r>
    <s v="EA156991"/>
    <x v="1"/>
    <s v="ATL"/>
    <s v="SFO"/>
    <x v="209"/>
    <d v="2024-10-01T00:00:00"/>
    <s v="AL490"/>
    <x v="2"/>
    <n v="1223.1400000000001"/>
    <n v="0"/>
    <n v="0"/>
    <n v="1223.1400000000001"/>
    <x v="1"/>
    <n v="0"/>
    <x v="207"/>
    <s v="kennethwallace@cook.com"/>
    <s v="ALASKA AIRLINES"/>
    <n v="11"/>
    <s v="490"/>
    <s v="AL"/>
    <x v="56"/>
    <n v="165448.96000000014"/>
    <n v="636.42065292096163"/>
    <n v="105.08"/>
    <n v="1223.1400000000001"/>
    <n v="0.17399999999999999"/>
    <n v="2024"/>
    <s v="Thu"/>
    <n v="54"/>
    <s v="NO"/>
    <x v="2"/>
    <s v="August"/>
    <n v="29"/>
    <x v="209"/>
    <x v="0"/>
    <x v="1"/>
  </r>
  <r>
    <s v="AB8038CD"/>
    <x v="7"/>
    <s v="LAX"/>
    <s v="SFO"/>
    <x v="210"/>
    <d v="2024-10-02T00:00:00"/>
    <s v="AM284"/>
    <x v="3"/>
    <n v="1218.76"/>
    <n v="20"/>
    <n v="243.75"/>
    <n v="975.01"/>
    <x v="0"/>
    <n v="16"/>
    <x v="208"/>
    <s v="reginajackson@baker-randall.net"/>
    <s v="AMERICAN AIRLINES"/>
    <n v="11"/>
    <s v="284"/>
    <s v="AM"/>
    <x v="51"/>
    <n v="164225.82000000012"/>
    <n v="634.39748275862019"/>
    <n v="105.08"/>
    <n v="1218.76"/>
    <n v="0.2"/>
    <n v="2024"/>
    <s v="Fri"/>
    <n v="54"/>
    <s v="NO"/>
    <x v="2"/>
    <s v="August"/>
    <n v="29"/>
    <x v="210"/>
    <x v="1"/>
    <x v="3"/>
  </r>
  <r>
    <s v="08EE1FF2"/>
    <x v="1"/>
    <s v="JFK"/>
    <s v="ORD"/>
    <x v="211"/>
    <d v="2024-10-03T00:00:00"/>
    <s v="AL163"/>
    <x v="1"/>
    <n v="1216.8499999999999"/>
    <n v="20"/>
    <n v="243.37"/>
    <n v="973.48"/>
    <x v="0"/>
    <n v="106"/>
    <x v="209"/>
    <s v="tschmidt@yahoo.com"/>
    <s v="ALASKA AIRLINES"/>
    <n v="17"/>
    <s v="163"/>
    <s v="AL"/>
    <x v="31"/>
    <n v="163250.81000000014"/>
    <n v="632.37546712802714"/>
    <n v="105.08"/>
    <n v="1216.8499999999999"/>
    <n v="0.19800000000000001"/>
    <n v="2024"/>
    <s v="Sat"/>
    <n v="54"/>
    <s v="NO"/>
    <x v="2"/>
    <s v="August"/>
    <n v="29"/>
    <x v="211"/>
    <x v="2"/>
    <x v="0"/>
  </r>
  <r>
    <s v="9CB58C8B"/>
    <x v="4"/>
    <s v="DFW"/>
    <s v="MIA"/>
    <x v="212"/>
    <d v="2024-10-04T00:00:00"/>
    <s v="DE599"/>
    <x v="2"/>
    <n v="1214.73"/>
    <n v="20"/>
    <n v="242.95"/>
    <n v="971.78"/>
    <x v="2"/>
    <n v="0"/>
    <x v="210"/>
    <s v="fgray@dennis.com"/>
    <s v="DELTA AIRLINES"/>
    <n v="14"/>
    <s v="599"/>
    <s v="DE"/>
    <x v="8"/>
    <n v="162277.33000000016"/>
    <n v="630.34604166666611"/>
    <n v="105.08"/>
    <n v="1214.73"/>
    <n v="0.20799999999999999"/>
    <n v="2024"/>
    <s v="Sun"/>
    <n v="54"/>
    <s v="NO"/>
    <x v="2"/>
    <s v="August"/>
    <n v="29"/>
    <x v="212"/>
    <x v="1"/>
    <x v="3"/>
  </r>
  <r>
    <s v="63FF31FA"/>
    <x v="5"/>
    <s v="LAX"/>
    <s v="ATL"/>
    <x v="213"/>
    <d v="2024-10-05T00:00:00"/>
    <s v="UN794"/>
    <x v="2"/>
    <n v="1212.49"/>
    <n v="15"/>
    <n v="181.87"/>
    <n v="1030.6199999999999"/>
    <x v="0"/>
    <n v="78"/>
    <x v="211"/>
    <s v="herreraamy@miller-carpenter.com"/>
    <s v="UNITED AIRLINES"/>
    <n v="12"/>
    <s v="794"/>
    <s v="UN"/>
    <x v="73"/>
    <n v="161305.55000000016"/>
    <n v="628.30986062717727"/>
    <n v="105.08"/>
    <n v="1212.49"/>
    <n v="0.19600000000000001"/>
    <n v="2024"/>
    <s v="Mon"/>
    <n v="54"/>
    <s v="NO"/>
    <x v="2"/>
    <s v="August"/>
    <n v="29"/>
    <x v="213"/>
    <x v="0"/>
    <x v="0"/>
  </r>
  <r>
    <s v="8255FC77"/>
    <x v="2"/>
    <s v="DFW"/>
    <s v="SFO"/>
    <x v="214"/>
    <d v="2024-10-06T00:00:00"/>
    <s v="FR969"/>
    <x v="2"/>
    <n v="1209.5"/>
    <n v="10"/>
    <n v="120.95"/>
    <n v="1088.55"/>
    <x v="1"/>
    <n v="0"/>
    <x v="212"/>
    <s v="lauriemckinney@hawkins.com"/>
    <s v="FRONTIER AIRLINES"/>
    <n v="11"/>
    <s v="969"/>
    <s v="FR"/>
    <x v="50"/>
    <n v="160274.9300000002"/>
    <n v="626.26727272727237"/>
    <n v="105.08"/>
    <n v="1209.5"/>
    <n v="0.17199999999999999"/>
    <n v="2024"/>
    <s v="Tue"/>
    <n v="54"/>
    <s v="NO"/>
    <x v="2"/>
    <s v="August"/>
    <n v="29"/>
    <x v="214"/>
    <x v="2"/>
    <x v="0"/>
  </r>
  <r>
    <s v="5A0B9BCF"/>
    <x v="5"/>
    <s v="DEN"/>
    <s v="ORD"/>
    <x v="215"/>
    <d v="2024-10-07T00:00:00"/>
    <s v="UN859"/>
    <x v="1"/>
    <n v="1208.6099999999999"/>
    <n v="20"/>
    <n v="241.72"/>
    <n v="966.89"/>
    <x v="1"/>
    <n v="0"/>
    <x v="213"/>
    <s v="uward@wright.com"/>
    <s v="UNITED AIRLINES"/>
    <n v="17"/>
    <s v="859"/>
    <s v="UN"/>
    <x v="82"/>
    <n v="159186.38000000021"/>
    <n v="624.2208421052627"/>
    <n v="105.08"/>
    <n v="1208.6099999999999"/>
    <n v="0.17"/>
    <n v="2024"/>
    <s v="Wed"/>
    <n v="54"/>
    <s v="NO"/>
    <x v="2"/>
    <s v="August"/>
    <n v="29"/>
    <x v="215"/>
    <x v="2"/>
    <x v="1"/>
  </r>
  <r>
    <s v="F68A56FD"/>
    <x v="7"/>
    <s v="LAX"/>
    <s v="ATL"/>
    <x v="216"/>
    <d v="2024-10-08T00:00:00"/>
    <s v="AM405"/>
    <x v="3"/>
    <n v="1201.8800000000001"/>
    <n v="20"/>
    <n v="240.38"/>
    <n v="961.5"/>
    <x v="2"/>
    <n v="0"/>
    <x v="214"/>
    <s v="michaelperkins@gmail.com"/>
    <s v="AMERICAN AIRLINES"/>
    <n v="12"/>
    <s v="405"/>
    <s v="AM"/>
    <x v="73"/>
    <n v="158219.49000000019"/>
    <n v="622.16313380281656"/>
    <n v="105.08"/>
    <n v="1201.8800000000001"/>
    <n v="0.20599999999999999"/>
    <n v="2024"/>
    <s v="Thu"/>
    <n v="54"/>
    <s v="NO"/>
    <x v="2"/>
    <s v="August"/>
    <n v="29"/>
    <x v="216"/>
    <x v="0"/>
    <x v="2"/>
  </r>
  <r>
    <s v="934439BD"/>
    <x v="5"/>
    <s v="ORD"/>
    <s v="SFO"/>
    <x v="217"/>
    <d v="2024-10-09T00:00:00"/>
    <s v="UN505"/>
    <x v="2"/>
    <n v="1195.31"/>
    <n v="15"/>
    <n v="179.3"/>
    <n v="1016.01"/>
    <x v="1"/>
    <n v="0"/>
    <x v="215"/>
    <s v="johngarcia@meyer.biz"/>
    <s v="UNITED AIRLINES"/>
    <n v="14"/>
    <s v="505"/>
    <s v="UN"/>
    <x v="39"/>
    <n v="157257.99000000019"/>
    <n v="620.11466431095369"/>
    <n v="105.08"/>
    <n v="1195.31"/>
    <n v="0.16800000000000001"/>
    <n v="2024"/>
    <s v="Fri"/>
    <n v="54"/>
    <s v="NO"/>
    <x v="2"/>
    <s v="August"/>
    <n v="29"/>
    <x v="217"/>
    <x v="2"/>
    <x v="1"/>
  </r>
  <r>
    <s v="E6668614"/>
    <x v="5"/>
    <s v="DFW"/>
    <s v="LAX"/>
    <x v="218"/>
    <d v="2024-10-10T00:00:00"/>
    <s v="UN510"/>
    <x v="2"/>
    <n v="1192.06"/>
    <n v="20"/>
    <n v="238.41"/>
    <n v="953.65"/>
    <x v="2"/>
    <n v="0"/>
    <x v="216"/>
    <s v="oroman@yahoo.com"/>
    <s v="UNITED AIRLINES"/>
    <n v="15"/>
    <s v="510"/>
    <s v="UN"/>
    <x v="24"/>
    <n v="156241.98000000019"/>
    <n v="618.07496453900671"/>
    <n v="105.08"/>
    <n v="1192.06"/>
    <n v="0.20399999999999999"/>
    <n v="2024"/>
    <s v="Sat"/>
    <n v="54"/>
    <s v="NO"/>
    <x v="2"/>
    <s v="August"/>
    <n v="29"/>
    <x v="218"/>
    <x v="1"/>
    <x v="3"/>
  </r>
  <r>
    <s v="A831949A"/>
    <x v="3"/>
    <s v="SEA"/>
    <s v="ATL"/>
    <x v="219"/>
    <d v="2024-10-11T00:00:00"/>
    <s v="SP390"/>
    <x v="1"/>
    <n v="1191.5999999999999"/>
    <n v="10"/>
    <n v="119.16"/>
    <n v="1072.44"/>
    <x v="1"/>
    <n v="0"/>
    <x v="217"/>
    <s v="schneidermarcus@hayes.com"/>
    <s v="SPIRIT AIRLINES"/>
    <n v="13"/>
    <s v="390"/>
    <s v="SP"/>
    <x v="4"/>
    <n v="155288.33000000016"/>
    <n v="616.03231316725953"/>
    <n v="105.08"/>
    <n v="1191.5999999999999"/>
    <n v="0.16600000000000001"/>
    <n v="2024"/>
    <s v="Sun"/>
    <n v="54"/>
    <s v="NO"/>
    <x v="2"/>
    <s v="August"/>
    <n v="29"/>
    <x v="219"/>
    <x v="1"/>
    <x v="3"/>
  </r>
  <r>
    <s v="8FFE53E2"/>
    <x v="4"/>
    <s v="ORD"/>
    <s v="MIA"/>
    <x v="220"/>
    <d v="2024-10-12T00:00:00"/>
    <s v="DE902"/>
    <x v="1"/>
    <n v="1189.8"/>
    <n v="20"/>
    <n v="237.96"/>
    <n v="951.84"/>
    <x v="2"/>
    <n v="0"/>
    <x v="218"/>
    <s v="nicolesmith@jackson-morrison.com"/>
    <s v="DELTA AIRLINES"/>
    <n v="19"/>
    <s v="902"/>
    <s v="DE"/>
    <x v="28"/>
    <n v="154215.89000000016"/>
    <n v="613.97671428571414"/>
    <n v="105.08"/>
    <n v="1189.8"/>
    <n v="0.20200000000000001"/>
    <n v="2024"/>
    <s v="Mon"/>
    <n v="54"/>
    <s v="NO"/>
    <x v="2"/>
    <s v="August"/>
    <n v="29"/>
    <x v="220"/>
    <x v="0"/>
    <x v="0"/>
  </r>
  <r>
    <s v="09424748"/>
    <x v="6"/>
    <s v="BOS"/>
    <s v="LAX"/>
    <x v="221"/>
    <d v="2024-10-13T00:00:00"/>
    <s v="JE699"/>
    <x v="1"/>
    <n v="1182.51"/>
    <n v="10"/>
    <n v="118.25"/>
    <n v="1064.26"/>
    <x v="2"/>
    <n v="0"/>
    <x v="219"/>
    <s v="jmarshall@gmail.com"/>
    <s v="JETBLUE AIRWAYS"/>
    <n v="14"/>
    <s v="699"/>
    <s v="JE"/>
    <x v="35"/>
    <n v="153264.05000000016"/>
    <n v="611.91283154121845"/>
    <n v="105.08"/>
    <n v="1182.51"/>
    <n v="0.2"/>
    <n v="2024"/>
    <s v="Tue"/>
    <n v="54"/>
    <s v="NO"/>
    <x v="2"/>
    <s v="August"/>
    <n v="29"/>
    <x v="221"/>
    <x v="0"/>
    <x v="3"/>
  </r>
  <r>
    <s v="1FD61C42"/>
    <x v="2"/>
    <s v="ORD"/>
    <s v="DEN"/>
    <x v="222"/>
    <d v="2024-10-14T00:00:00"/>
    <s v="FR931"/>
    <x v="0"/>
    <n v="1181.82"/>
    <n v="5"/>
    <n v="59.09"/>
    <n v="1122.73"/>
    <x v="0"/>
    <n v="39"/>
    <x v="220"/>
    <s v="vegajared@archer.com"/>
    <s v="FRONTIER AIRLINES"/>
    <n v="9"/>
    <s v="931"/>
    <s v="FR"/>
    <x v="69"/>
    <n v="152199.79000000015"/>
    <n v="609.86032374100728"/>
    <n v="105.08"/>
    <n v="1181.82"/>
    <n v="0.19400000000000001"/>
    <n v="2024"/>
    <s v="Wed"/>
    <n v="54"/>
    <s v="NO"/>
    <x v="2"/>
    <s v="August"/>
    <n v="29"/>
    <x v="222"/>
    <x v="1"/>
    <x v="3"/>
  </r>
  <r>
    <s v="A8D0DA0D"/>
    <x v="0"/>
    <s v="SFO"/>
    <s v="BOS"/>
    <x v="223"/>
    <d v="2024-10-15T00:00:00"/>
    <s v="SO680"/>
    <x v="0"/>
    <n v="1180.6300000000001"/>
    <n v="10"/>
    <n v="118.06"/>
    <n v="1062.57"/>
    <x v="2"/>
    <n v="0"/>
    <x v="221"/>
    <s v="nglenn@yahoo.com"/>
    <s v="SOUTHWEST AIRLINES"/>
    <n v="11"/>
    <s v="680"/>
    <s v="SO"/>
    <x v="48"/>
    <n v="151077.06000000014"/>
    <n v="607.79548736462084"/>
    <n v="105.08"/>
    <n v="1180.6300000000001"/>
    <n v="0.19800000000000001"/>
    <n v="2024"/>
    <s v="Thu"/>
    <n v="54"/>
    <s v="NO"/>
    <x v="2"/>
    <s v="August"/>
    <n v="29"/>
    <x v="223"/>
    <x v="1"/>
    <x v="1"/>
  </r>
  <r>
    <s v="07857AEB"/>
    <x v="2"/>
    <s v="LAX"/>
    <s v="DEN"/>
    <x v="224"/>
    <d v="2024-10-16T00:00:00"/>
    <s v="FR643"/>
    <x v="2"/>
    <n v="1166.28"/>
    <n v="10"/>
    <n v="116.63"/>
    <n v="1049.6500000000001"/>
    <x v="1"/>
    <n v="0"/>
    <x v="222"/>
    <s v="yjones@james.com"/>
    <s v="FRONTIER AIRLINES"/>
    <n v="14"/>
    <s v="643"/>
    <s v="FR"/>
    <x v="6"/>
    <n v="150014.49000000014"/>
    <n v="605.71999999999991"/>
    <n v="105.08"/>
    <n v="1166.28"/>
    <n v="0.16400000000000001"/>
    <n v="2024"/>
    <s v="Fri"/>
    <n v="54"/>
    <s v="NO"/>
    <x v="2"/>
    <s v="August"/>
    <n v="29"/>
    <x v="224"/>
    <x v="2"/>
    <x v="1"/>
  </r>
  <r>
    <s v="F86530B3"/>
    <x v="1"/>
    <s v="DEN"/>
    <s v="SEA"/>
    <x v="225"/>
    <d v="2024-10-17T00:00:00"/>
    <s v="AL537"/>
    <x v="3"/>
    <n v="1164.6500000000001"/>
    <n v="15"/>
    <n v="174.7"/>
    <n v="989.95"/>
    <x v="2"/>
    <n v="0"/>
    <x v="223"/>
    <s v="rossmarcus@gmail.com"/>
    <s v="ALASKA AIRLINES"/>
    <n v="11"/>
    <s v="537"/>
    <s v="AL"/>
    <x v="46"/>
    <n v="148964.84000000014"/>
    <n v="603.68159999999989"/>
    <n v="105.08"/>
    <n v="1164.6500000000001"/>
    <n v="0.19600000000000001"/>
    <n v="2024"/>
    <s v="Sat"/>
    <n v="54"/>
    <s v="NO"/>
    <x v="2"/>
    <s v="August"/>
    <n v="29"/>
    <x v="225"/>
    <x v="1"/>
    <x v="2"/>
  </r>
  <r>
    <s v="23F1E5D8"/>
    <x v="1"/>
    <s v="SEA"/>
    <s v="ATL"/>
    <x v="226"/>
    <d v="2024-10-18T00:00:00"/>
    <s v="AL482"/>
    <x v="1"/>
    <n v="1153.27"/>
    <n v="10"/>
    <n v="115.33"/>
    <n v="1037.94"/>
    <x v="1"/>
    <n v="0"/>
    <x v="224"/>
    <s v="jacobcollins@yahoo.com"/>
    <s v="ALASKA AIRLINES"/>
    <n v="11"/>
    <s v="482"/>
    <s v="AL"/>
    <x v="4"/>
    <n v="147974.8900000001"/>
    <n v="601.63427007299254"/>
    <n v="105.08"/>
    <n v="1153.27"/>
    <n v="0.16200000000000001"/>
    <n v="2024"/>
    <s v="Sun"/>
    <n v="54"/>
    <s v="NO"/>
    <x v="2"/>
    <s v="August"/>
    <n v="29"/>
    <x v="226"/>
    <x v="1"/>
    <x v="0"/>
  </r>
  <r>
    <s v="9B9882E2"/>
    <x v="1"/>
    <s v="ORD"/>
    <s v="SFO"/>
    <x v="227"/>
    <d v="2024-10-19T00:00:00"/>
    <s v="AL892"/>
    <x v="3"/>
    <n v="1152.52"/>
    <n v="15"/>
    <n v="172.88"/>
    <n v="979.64"/>
    <x v="0"/>
    <n v="123"/>
    <x v="225"/>
    <s v="justin81@bond.com"/>
    <s v="ALASKA AIRLINES"/>
    <n v="12"/>
    <s v="892"/>
    <s v="AL"/>
    <x v="39"/>
    <n v="146936.9500000001"/>
    <n v="599.61362637362618"/>
    <n v="105.08"/>
    <n v="1152.52"/>
    <n v="0.192"/>
    <n v="2024"/>
    <s v="Mon"/>
    <n v="54"/>
    <s v="NO"/>
    <x v="2"/>
    <s v="August"/>
    <n v="29"/>
    <x v="227"/>
    <x v="2"/>
    <x v="2"/>
  </r>
  <r>
    <s v="2079CA82"/>
    <x v="2"/>
    <s v="SFO"/>
    <s v="LAX"/>
    <x v="228"/>
    <d v="2024-10-20T00:00:00"/>
    <s v="FR601"/>
    <x v="0"/>
    <n v="1143.92"/>
    <n v="15"/>
    <n v="171.59"/>
    <n v="972.33"/>
    <x v="0"/>
    <n v="129"/>
    <x v="226"/>
    <s v="gabriel33@brown.com"/>
    <s v="FRONTIER AIRLINES"/>
    <n v="10"/>
    <s v="601"/>
    <s v="FR"/>
    <x v="47"/>
    <n v="145957.31000000008"/>
    <n v="597.5808823529411"/>
    <n v="105.08"/>
    <n v="1143.92"/>
    <n v="0.19"/>
    <n v="2024"/>
    <s v="Tue"/>
    <n v="54"/>
    <s v="NO"/>
    <x v="2"/>
    <s v="August"/>
    <n v="29"/>
    <x v="228"/>
    <x v="0"/>
    <x v="0"/>
  </r>
  <r>
    <s v="6B6105A2"/>
    <x v="6"/>
    <s v="ATL"/>
    <s v="SFO"/>
    <x v="229"/>
    <d v="2024-10-21T00:00:00"/>
    <s v="JE398"/>
    <x v="2"/>
    <n v="1143.8499999999999"/>
    <n v="5"/>
    <n v="57.19"/>
    <n v="1086.6600000000001"/>
    <x v="0"/>
    <n v="88"/>
    <x v="227"/>
    <s v="carl62@hotmail.com"/>
    <s v="JETBLUE AIRWAYS"/>
    <n v="13"/>
    <s v="398"/>
    <s v="JE"/>
    <x v="56"/>
    <n v="144984.98000000007"/>
    <n v="595.56487084870832"/>
    <n v="105.08"/>
    <n v="1143.8499999999999"/>
    <n v="0.188"/>
    <n v="2024"/>
    <s v="Wed"/>
    <n v="54"/>
    <s v="NO"/>
    <x v="2"/>
    <s v="August"/>
    <n v="29"/>
    <x v="229"/>
    <x v="1"/>
    <x v="2"/>
  </r>
  <r>
    <s v="275694F3"/>
    <x v="5"/>
    <s v="SFO"/>
    <s v="ATL"/>
    <x v="230"/>
    <d v="2024-10-22T00:00:00"/>
    <s v="UN878"/>
    <x v="1"/>
    <n v="1143.2"/>
    <n v="20"/>
    <n v="228.64"/>
    <n v="914.56"/>
    <x v="2"/>
    <n v="0"/>
    <x v="228"/>
    <s v="valerieschmidt@hernandez-barton.biz"/>
    <s v="UNITED AIRLINES"/>
    <n v="17"/>
    <s v="878"/>
    <s v="UN"/>
    <x v="18"/>
    <n v="143898.32000000007"/>
    <n v="593.53418518518504"/>
    <n v="105.08"/>
    <n v="1143.2"/>
    <n v="0.19400000000000001"/>
    <n v="2024"/>
    <s v="Thu"/>
    <n v="54"/>
    <s v="NO"/>
    <x v="2"/>
    <s v="August"/>
    <n v="29"/>
    <x v="230"/>
    <x v="1"/>
    <x v="3"/>
  </r>
  <r>
    <s v="D57A0423"/>
    <x v="6"/>
    <s v="BOS"/>
    <s v="ORD"/>
    <x v="231"/>
    <d v="2024-10-23T00:00:00"/>
    <s v="JE293"/>
    <x v="0"/>
    <n v="1140.75"/>
    <n v="10"/>
    <n v="114.08"/>
    <n v="1026.67"/>
    <x v="2"/>
    <n v="0"/>
    <x v="229"/>
    <s v="margaretsmith@yahoo.com"/>
    <s v="JETBLUE AIRWAYS"/>
    <n v="11"/>
    <s v="293"/>
    <s v="JE"/>
    <x v="62"/>
    <n v="142983.76000000007"/>
    <n v="591.49081784386601"/>
    <n v="105.08"/>
    <n v="1140.75"/>
    <n v="0.192"/>
    <n v="2024"/>
    <s v="Fri"/>
    <n v="54"/>
    <s v="NO"/>
    <x v="2"/>
    <s v="August"/>
    <n v="29"/>
    <x v="231"/>
    <x v="1"/>
    <x v="2"/>
  </r>
  <r>
    <s v="81C24D39"/>
    <x v="4"/>
    <s v="ORD"/>
    <s v="ATL"/>
    <x v="232"/>
    <d v="2024-10-24T00:00:00"/>
    <s v="DE288"/>
    <x v="3"/>
    <n v="1124.24"/>
    <n v="10"/>
    <n v="112.42"/>
    <n v="1011.82"/>
    <x v="0"/>
    <n v="174"/>
    <x v="230"/>
    <s v="crystal14@yahoo.com"/>
    <s v="DELTA AIRLINES"/>
    <n v="18"/>
    <s v="288"/>
    <s v="DE"/>
    <x v="2"/>
    <n v="141957.09000000005"/>
    <n v="589.44134328358189"/>
    <n v="105.08"/>
    <n v="1124.24"/>
    <n v="0.186"/>
    <n v="2024"/>
    <s v="Sat"/>
    <n v="54"/>
    <s v="NO"/>
    <x v="2"/>
    <s v="August"/>
    <n v="29"/>
    <x v="232"/>
    <x v="0"/>
    <x v="2"/>
  </r>
  <r>
    <s v="0E6F2FA9"/>
    <x v="0"/>
    <s v="DEN"/>
    <s v="MIA"/>
    <x v="233"/>
    <d v="2024-10-25T00:00:00"/>
    <s v="SO782"/>
    <x v="0"/>
    <n v="1123.6400000000001"/>
    <n v="20"/>
    <n v="224.73"/>
    <n v="898.91"/>
    <x v="2"/>
    <n v="0"/>
    <x v="231"/>
    <s v="chentamara@schultz-fox.biz"/>
    <s v="SOUTHWEST AIRLINES"/>
    <n v="14"/>
    <s v="782"/>
    <s v="SO"/>
    <x v="70"/>
    <n v="140945.27000000008"/>
    <n v="587.43835205992502"/>
    <n v="105.08"/>
    <n v="1123.6400000000001"/>
    <n v="0.19"/>
    <n v="2024"/>
    <s v="Sun"/>
    <n v="54"/>
    <s v="NO"/>
    <x v="3"/>
    <s v="September"/>
    <n v="29"/>
    <x v="233"/>
    <x v="1"/>
    <x v="1"/>
  </r>
  <r>
    <s v="BC5C5E4F"/>
    <x v="7"/>
    <s v="DEN"/>
    <s v="SEA"/>
    <x v="234"/>
    <d v="2024-10-26T00:00:00"/>
    <s v="AM259"/>
    <x v="2"/>
    <n v="1121.73"/>
    <n v="0"/>
    <n v="0"/>
    <n v="1121.73"/>
    <x v="2"/>
    <n v="0"/>
    <x v="232"/>
    <s v="catherinebrown@yahoo.com"/>
    <s v="AMERICAN AIRLINES"/>
    <n v="13"/>
    <s v="259"/>
    <s v="AM"/>
    <x v="46"/>
    <n v="140046.36000000007"/>
    <n v="585.42255639097732"/>
    <n v="105.08"/>
    <n v="1121.73"/>
    <n v="0.188"/>
    <n v="2024"/>
    <s v="Mon"/>
    <n v="54"/>
    <s v="NO"/>
    <x v="3"/>
    <s v="September"/>
    <n v="29"/>
    <x v="234"/>
    <x v="1"/>
    <x v="2"/>
  </r>
  <r>
    <s v="E32E5A7B"/>
    <x v="7"/>
    <s v="ATL"/>
    <s v="JFK"/>
    <x v="235"/>
    <d v="2024-10-27T00:00:00"/>
    <s v="AM926"/>
    <x v="2"/>
    <n v="1120.3900000000001"/>
    <n v="20"/>
    <n v="224.08"/>
    <n v="896.31"/>
    <x v="0"/>
    <n v="53"/>
    <x v="233"/>
    <s v="whitneybarrett@cuevas.org"/>
    <s v="AMERICAN AIRLINES"/>
    <n v="12"/>
    <s v="926"/>
    <s v="AM"/>
    <x v="33"/>
    <n v="138924.63"/>
    <n v="583.3987547169811"/>
    <n v="105.08"/>
    <n v="1120.3900000000001"/>
    <n v="0.184"/>
    <n v="2024"/>
    <s v="Tue"/>
    <n v="54"/>
    <s v="NO"/>
    <x v="3"/>
    <s v="September"/>
    <n v="29"/>
    <x v="235"/>
    <x v="1"/>
    <x v="0"/>
  </r>
  <r>
    <s v="DFE0F583"/>
    <x v="2"/>
    <s v="SEA"/>
    <s v="ATL"/>
    <x v="236"/>
    <d v="2024-10-28T00:00:00"/>
    <s v="FR628"/>
    <x v="0"/>
    <n v="1112.77"/>
    <n v="20"/>
    <n v="222.55"/>
    <n v="890.22"/>
    <x v="0"/>
    <n v="164"/>
    <x v="234"/>
    <s v="keith15@gmail.com"/>
    <s v="FRONTIER AIRLINES"/>
    <n v="13"/>
    <s v="628"/>
    <s v="FR"/>
    <x v="4"/>
    <n v="138028.32000000004"/>
    <n v="581.36469696969698"/>
    <n v="105.08"/>
    <n v="1112.77"/>
    <n v="0.182"/>
    <n v="2024"/>
    <s v="Wed"/>
    <n v="54"/>
    <s v="NO"/>
    <x v="3"/>
    <s v="September"/>
    <n v="29"/>
    <x v="236"/>
    <x v="2"/>
    <x v="2"/>
  </r>
  <r>
    <s v="2B0F21B7"/>
    <x v="2"/>
    <s v="DEN"/>
    <s v="LAX"/>
    <x v="237"/>
    <d v="2024-10-29T00:00:00"/>
    <s v="FR430"/>
    <x v="1"/>
    <n v="1112.56"/>
    <n v="20"/>
    <n v="222.51"/>
    <n v="890.05"/>
    <x v="0"/>
    <n v="32"/>
    <x v="235"/>
    <s v="moorelisa@robinson.com"/>
    <s v="FRONTIER AIRLINES"/>
    <n v="15"/>
    <s v="430"/>
    <s v="FR"/>
    <x v="16"/>
    <n v="137138.10000000006"/>
    <n v="579.34414448669202"/>
    <n v="105.08"/>
    <n v="1112.56"/>
    <n v="0.18"/>
    <n v="2024"/>
    <s v="Thu"/>
    <n v="54"/>
    <s v="NO"/>
    <x v="3"/>
    <s v="September"/>
    <n v="29"/>
    <x v="237"/>
    <x v="0"/>
    <x v="2"/>
  </r>
  <r>
    <s v="D731898E"/>
    <x v="6"/>
    <s v="ATL"/>
    <s v="DEN"/>
    <x v="238"/>
    <d v="2024-10-30T00:00:00"/>
    <s v="JE411"/>
    <x v="0"/>
    <n v="1105.25"/>
    <n v="10"/>
    <n v="110.53"/>
    <n v="994.72"/>
    <x v="2"/>
    <n v="0"/>
    <x v="236"/>
    <s v="jenniferwilliams@hotmail.com"/>
    <s v="JETBLUE AIRWAYS"/>
    <n v="14"/>
    <s v="411"/>
    <s v="JE"/>
    <x v="58"/>
    <n v="136248.05000000008"/>
    <n v="577.30896946564894"/>
    <n v="105.08"/>
    <n v="1105.25"/>
    <n v="0.186"/>
    <n v="2024"/>
    <s v="Fri"/>
    <n v="54"/>
    <s v="NO"/>
    <x v="3"/>
    <s v="September"/>
    <n v="29"/>
    <x v="238"/>
    <x v="1"/>
    <x v="1"/>
  </r>
  <r>
    <s v="BEC37478"/>
    <x v="3"/>
    <s v="ATL"/>
    <s v="ORD"/>
    <x v="239"/>
    <d v="2024-10-31T00:00:00"/>
    <s v="SP624"/>
    <x v="2"/>
    <n v="1100.19"/>
    <n v="20"/>
    <n v="220.04"/>
    <n v="880.15"/>
    <x v="1"/>
    <n v="0"/>
    <x v="237"/>
    <s v="lindajensen@baker.biz"/>
    <s v="SPIRIT AIRLINES"/>
    <n v="15"/>
    <s v="624"/>
    <s v="SP"/>
    <x v="80"/>
    <n v="135253.33000000002"/>
    <n v="575.28620689655156"/>
    <n v="105.08"/>
    <n v="1100.19"/>
    <n v="0.16"/>
    <n v="2024"/>
    <s v="Sat"/>
    <n v="54"/>
    <s v="NO"/>
    <x v="3"/>
    <s v="September"/>
    <n v="29"/>
    <x v="239"/>
    <x v="0"/>
    <x v="1"/>
  </r>
  <r>
    <s v="D6E54CFB"/>
    <x v="5"/>
    <s v="ATL"/>
    <s v="SEA"/>
    <x v="240"/>
    <d v="2024-11-01T00:00:00"/>
    <s v="UN642"/>
    <x v="1"/>
    <n v="1090.1400000000001"/>
    <n v="10"/>
    <n v="109.01"/>
    <n v="981.13"/>
    <x v="0"/>
    <n v="124"/>
    <x v="238"/>
    <s v="rstrickland@mitchell.com"/>
    <s v="UNITED AIRLINES"/>
    <n v="11"/>
    <s v="642"/>
    <s v="UN"/>
    <x v="53"/>
    <n v="134373.18000000002"/>
    <n v="573.26734615384623"/>
    <n v="105.08"/>
    <n v="1090.1400000000001"/>
    <n v="0.17799999999999999"/>
    <n v="2024"/>
    <s v="Sun"/>
    <n v="54"/>
    <s v="NO"/>
    <x v="3"/>
    <s v="September"/>
    <n v="29"/>
    <x v="240"/>
    <x v="0"/>
    <x v="0"/>
  </r>
  <r>
    <s v="4C4CC41E"/>
    <x v="3"/>
    <s v="SFO"/>
    <s v="DFW"/>
    <x v="241"/>
    <d v="2024-11-02T00:00:00"/>
    <s v="SP340"/>
    <x v="2"/>
    <n v="1083.92"/>
    <n v="5"/>
    <n v="54.2"/>
    <n v="1029.72"/>
    <x v="2"/>
    <n v="0"/>
    <x v="239"/>
    <s v="heidiburns@hunter.com"/>
    <s v="SPIRIT AIRLINES"/>
    <n v="9"/>
    <s v="340"/>
    <s v="SP"/>
    <x v="55"/>
    <n v="133392.05000000005"/>
    <n v="571.27169884169894"/>
    <n v="105.08"/>
    <n v="1083.92"/>
    <n v="0.184"/>
    <n v="2024"/>
    <s v="Mon"/>
    <n v="54"/>
    <s v="NO"/>
    <x v="3"/>
    <s v="September"/>
    <n v="29"/>
    <x v="241"/>
    <x v="1"/>
    <x v="0"/>
  </r>
  <r>
    <s v="72810003"/>
    <x v="2"/>
    <s v="ATL"/>
    <s v="DFW"/>
    <x v="242"/>
    <d v="2024-11-03T00:00:00"/>
    <s v="FR766"/>
    <x v="3"/>
    <n v="1082.72"/>
    <n v="10"/>
    <n v="108.27"/>
    <n v="974.45"/>
    <x v="1"/>
    <n v="0"/>
    <x v="240"/>
    <s v="bradleygolden@hotmail.com"/>
    <s v="FRONTIER AIRLINES"/>
    <n v="14"/>
    <s v="766"/>
    <s v="FR"/>
    <x v="52"/>
    <n v="132362.33000000002"/>
    <n v="569.28468992248065"/>
    <n v="105.08"/>
    <n v="1082.72"/>
    <n v="0.158"/>
    <n v="2024"/>
    <s v="Tue"/>
    <n v="54"/>
    <s v="NO"/>
    <x v="3"/>
    <s v="September"/>
    <n v="29"/>
    <x v="242"/>
    <x v="1"/>
    <x v="3"/>
  </r>
  <r>
    <s v="3F9812C9"/>
    <x v="0"/>
    <s v="SFO"/>
    <s v="JFK"/>
    <x v="243"/>
    <d v="2024-11-04T00:00:00"/>
    <s v="SO184"/>
    <x v="0"/>
    <n v="1080.21"/>
    <n v="0"/>
    <n v="0"/>
    <n v="1080.21"/>
    <x v="2"/>
    <n v="0"/>
    <x v="241"/>
    <s v="jason89@yahoo.com"/>
    <s v="SOUTHWEST AIRLINES"/>
    <n v="13"/>
    <s v="184"/>
    <s v="SO"/>
    <x v="11"/>
    <n v="131387.88"/>
    <n v="567.28688715953319"/>
    <n v="105.08"/>
    <n v="1080.21"/>
    <n v="0.182"/>
    <n v="2024"/>
    <s v="Wed"/>
    <n v="54"/>
    <s v="NO"/>
    <x v="3"/>
    <s v="September"/>
    <n v="29"/>
    <x v="243"/>
    <x v="0"/>
    <x v="0"/>
  </r>
  <r>
    <s v="7B6223B1"/>
    <x v="7"/>
    <s v="LAX"/>
    <s v="MIA"/>
    <x v="244"/>
    <d v="2024-11-05T00:00:00"/>
    <s v="AM297"/>
    <x v="3"/>
    <n v="1074.3399999999999"/>
    <n v="15"/>
    <n v="161.15"/>
    <n v="913.19"/>
    <x v="0"/>
    <n v="4"/>
    <x v="242"/>
    <s v="brownlaura@gmail.com"/>
    <s v="AMERICAN AIRLINES"/>
    <n v="16"/>
    <s v="297"/>
    <s v="AM"/>
    <x v="83"/>
    <n v="130307.67000000003"/>
    <n v="565.28328125000019"/>
    <n v="105.08"/>
    <n v="1074.3399999999999"/>
    <n v="0.17599999999999999"/>
    <n v="2024"/>
    <s v="Thu"/>
    <n v="54"/>
    <s v="NO"/>
    <x v="3"/>
    <s v="September"/>
    <n v="29"/>
    <x v="244"/>
    <x v="0"/>
    <x v="1"/>
  </r>
  <r>
    <s v="5E17DA35"/>
    <x v="0"/>
    <s v="BOS"/>
    <s v="MIA"/>
    <x v="245"/>
    <d v="2024-11-06T00:00:00"/>
    <s v="SO360"/>
    <x v="3"/>
    <n v="1072.93"/>
    <n v="10"/>
    <n v="107.29"/>
    <n v="965.64"/>
    <x v="2"/>
    <n v="0"/>
    <x v="243"/>
    <s v="eflores@hotmail.com"/>
    <s v="SOUTHWEST AIRLINES"/>
    <n v="14"/>
    <s v="360"/>
    <s v="SO"/>
    <x v="49"/>
    <n v="129394.48000000003"/>
    <n v="563.28698039215703"/>
    <n v="105.08"/>
    <n v="1072.93"/>
    <n v="0.18"/>
    <n v="2024"/>
    <s v="Fri"/>
    <n v="54"/>
    <s v="NO"/>
    <x v="3"/>
    <s v="September"/>
    <n v="29"/>
    <x v="245"/>
    <x v="0"/>
    <x v="2"/>
  </r>
  <r>
    <s v="7CC4D825"/>
    <x v="0"/>
    <s v="LAX"/>
    <s v="JFK"/>
    <x v="246"/>
    <d v="2024-11-07T00:00:00"/>
    <s v="SO614"/>
    <x v="3"/>
    <n v="1070.31"/>
    <n v="0"/>
    <n v="0"/>
    <n v="1070.31"/>
    <x v="0"/>
    <n v="113"/>
    <x v="244"/>
    <s v="terrimurphy@day.com"/>
    <s v="SOUTHWEST AIRLINES"/>
    <n v="15"/>
    <s v="614"/>
    <s v="SO"/>
    <x v="60"/>
    <n v="128428.84000000003"/>
    <n v="561.28051181102387"/>
    <n v="105.08"/>
    <n v="1070.31"/>
    <n v="0.17399999999999999"/>
    <n v="2024"/>
    <s v="Sat"/>
    <n v="54"/>
    <s v="NO"/>
    <x v="3"/>
    <s v="September"/>
    <n v="29"/>
    <x v="246"/>
    <x v="2"/>
    <x v="0"/>
  </r>
  <r>
    <s v="2A3207EE"/>
    <x v="3"/>
    <s v="DEN"/>
    <s v="JFK"/>
    <x v="247"/>
    <d v="2024-11-08T00:00:00"/>
    <s v="SP995"/>
    <x v="3"/>
    <n v="1069.24"/>
    <n v="0"/>
    <n v="0"/>
    <n v="1069.24"/>
    <x v="2"/>
    <n v="0"/>
    <x v="245"/>
    <s v="hollyschneider@yahoo.com"/>
    <s v="SPIRIT AIRLINES"/>
    <n v="18"/>
    <s v="995"/>
    <s v="SP"/>
    <x v="44"/>
    <n v="127358.53000000003"/>
    <n v="559.26853754940726"/>
    <n v="105.08"/>
    <n v="1069.24"/>
    <n v="0.17799999999999999"/>
    <n v="2024"/>
    <s v="Sun"/>
    <n v="54"/>
    <s v="NO"/>
    <x v="3"/>
    <s v="September"/>
    <n v="29"/>
    <x v="247"/>
    <x v="0"/>
    <x v="0"/>
  </r>
  <r>
    <s v="7B06CA88"/>
    <x v="7"/>
    <s v="MIA"/>
    <s v="BOS"/>
    <x v="248"/>
    <d v="2024-11-09T00:00:00"/>
    <s v="AM449"/>
    <x v="0"/>
    <n v="1066.31"/>
    <n v="0"/>
    <n v="0"/>
    <n v="1066.31"/>
    <x v="0"/>
    <n v="141"/>
    <x v="246"/>
    <s v="pamelahebert@ramsey.com"/>
    <s v="AMERICAN AIRLINES"/>
    <n v="10"/>
    <s v="449"/>
    <s v="AM"/>
    <x v="54"/>
    <n v="126289.29000000002"/>
    <n v="557.24484126984134"/>
    <n v="105.08"/>
    <n v="1066.31"/>
    <n v="0.17199999999999999"/>
    <n v="2024"/>
    <s v="Mon"/>
    <n v="54"/>
    <s v="NO"/>
    <x v="3"/>
    <s v="September"/>
    <n v="29"/>
    <x v="248"/>
    <x v="1"/>
    <x v="2"/>
  </r>
  <r>
    <s v="890B946B"/>
    <x v="3"/>
    <s v="BOS"/>
    <s v="JFK"/>
    <x v="249"/>
    <d v="2024-11-10T00:00:00"/>
    <s v="SP580"/>
    <x v="1"/>
    <n v="1064.8800000000001"/>
    <n v="10"/>
    <n v="106.49"/>
    <n v="958.39"/>
    <x v="1"/>
    <n v="0"/>
    <x v="247"/>
    <s v="bradleypalmer@james.net"/>
    <s v="SPIRIT AIRLINES"/>
    <n v="11"/>
    <s v="580"/>
    <s v="SP"/>
    <x v="79"/>
    <n v="125222.98000000003"/>
    <n v="555.21669322709181"/>
    <n v="105.08"/>
    <n v="1064.8800000000001"/>
    <n v="0.156"/>
    <n v="2024"/>
    <s v="Tue"/>
    <n v="54"/>
    <s v="NO"/>
    <x v="3"/>
    <s v="September"/>
    <n v="29"/>
    <x v="249"/>
    <x v="1"/>
    <x v="0"/>
  </r>
  <r>
    <s v="C6DB3741"/>
    <x v="3"/>
    <s v="DEN"/>
    <s v="ATL"/>
    <x v="250"/>
    <d v="2024-11-11T00:00:00"/>
    <s v="SP650"/>
    <x v="3"/>
    <n v="1059.07"/>
    <n v="0"/>
    <n v="0"/>
    <n v="1059.07"/>
    <x v="2"/>
    <n v="0"/>
    <x v="248"/>
    <s v="samuel02@yahoo.com"/>
    <s v="SPIRIT AIRLINES"/>
    <n v="16"/>
    <s v="650"/>
    <s v="SP"/>
    <x v="67"/>
    <n v="124264.59000000003"/>
    <n v="553.17804000000001"/>
    <n v="105.08"/>
    <n v="1059.07"/>
    <n v="0.17599999999999999"/>
    <n v="2024"/>
    <s v="Wed"/>
    <n v="54"/>
    <s v="NO"/>
    <x v="3"/>
    <s v="September"/>
    <n v="29"/>
    <x v="250"/>
    <x v="0"/>
    <x v="2"/>
  </r>
  <r>
    <s v="B8FBBD9E"/>
    <x v="6"/>
    <s v="SFO"/>
    <s v="DFW"/>
    <x v="251"/>
    <d v="2024-11-12T00:00:00"/>
    <s v="JE373"/>
    <x v="3"/>
    <n v="1057.83"/>
    <n v="10"/>
    <n v="105.78"/>
    <n v="952.05"/>
    <x v="1"/>
    <n v="0"/>
    <x v="249"/>
    <s v="amiller@yahoo.com"/>
    <s v="JETBLUE AIRWAYS"/>
    <n v="14"/>
    <s v="373"/>
    <s v="JE"/>
    <x v="55"/>
    <n v="123205.52000000002"/>
    <n v="551.14634538152609"/>
    <n v="105.08"/>
    <n v="1057.83"/>
    <n v="0.154"/>
    <n v="2024"/>
    <s v="Thu"/>
    <n v="54"/>
    <s v="NO"/>
    <x v="3"/>
    <s v="September"/>
    <n v="29"/>
    <x v="251"/>
    <x v="1"/>
    <x v="1"/>
  </r>
  <r>
    <s v="93006517"/>
    <x v="5"/>
    <s v="ORD"/>
    <s v="SFO"/>
    <x v="252"/>
    <d v="2024-11-13T00:00:00"/>
    <s v="UN614"/>
    <x v="0"/>
    <n v="1053.79"/>
    <n v="0"/>
    <n v="0"/>
    <n v="1053.79"/>
    <x v="2"/>
    <n v="0"/>
    <x v="250"/>
    <s v="millerlisa@olson.net"/>
    <s v="UNITED AIRLINES"/>
    <n v="16"/>
    <s v="614"/>
    <s v="UN"/>
    <x v="39"/>
    <n v="122253.47000000003"/>
    <n v="549.10326612903236"/>
    <n v="105.08"/>
    <n v="1053.79"/>
    <n v="0.17399999999999999"/>
    <n v="2024"/>
    <s v="Fri"/>
    <n v="54"/>
    <s v="NO"/>
    <x v="3"/>
    <s v="September"/>
    <n v="29"/>
    <x v="252"/>
    <x v="0"/>
    <x v="3"/>
  </r>
  <r>
    <s v="445C5941"/>
    <x v="7"/>
    <s v="SEA"/>
    <s v="LAX"/>
    <x v="253"/>
    <d v="2024-11-14T00:00:00"/>
    <s v="AM380"/>
    <x v="3"/>
    <n v="1052.72"/>
    <n v="20"/>
    <n v="210.54"/>
    <n v="842.18"/>
    <x v="0"/>
    <n v="125"/>
    <x v="251"/>
    <s v="murraylogan@hotmail.com"/>
    <s v="AMERICAN AIRLINES"/>
    <n v="13"/>
    <s v="380"/>
    <s v="AM"/>
    <x v="1"/>
    <n v="121199.68000000001"/>
    <n v="547.05999999999995"/>
    <n v="105.08"/>
    <n v="1052.72"/>
    <n v="0.17"/>
    <n v="2024"/>
    <s v="Sat"/>
    <n v="54"/>
    <s v="NO"/>
    <x v="3"/>
    <s v="September"/>
    <n v="29"/>
    <x v="253"/>
    <x v="1"/>
    <x v="1"/>
  </r>
  <r>
    <s v="C1E79738"/>
    <x v="0"/>
    <s v="SFO"/>
    <s v="ORD"/>
    <x v="254"/>
    <d v="2024-11-15T00:00:00"/>
    <s v="SO404"/>
    <x v="2"/>
    <n v="1050.95"/>
    <n v="0"/>
    <n v="0"/>
    <n v="1050.95"/>
    <x v="0"/>
    <n v="168"/>
    <x v="252"/>
    <s v="paulmoody@larson.com"/>
    <s v="SOUTHWEST AIRLINES"/>
    <n v="16"/>
    <s v="404"/>
    <s v="SO"/>
    <x v="27"/>
    <n v="120357.50000000001"/>
    <n v="545.00447154471544"/>
    <n v="105.08"/>
    <n v="1050.95"/>
    <n v="0.16800000000000001"/>
    <n v="2024"/>
    <s v="Sun"/>
    <n v="54"/>
    <s v="NO"/>
    <x v="3"/>
    <s v="September"/>
    <n v="29"/>
    <x v="254"/>
    <x v="0"/>
    <x v="1"/>
  </r>
  <r>
    <s v="C29A6A3F"/>
    <x v="4"/>
    <s v="SFO"/>
    <s v="JFK"/>
    <x v="255"/>
    <d v="2024-11-16T00:00:00"/>
    <s v="DE930"/>
    <x v="2"/>
    <n v="1049.29"/>
    <n v="10"/>
    <n v="104.93"/>
    <n v="944.36"/>
    <x v="0"/>
    <n v="164"/>
    <x v="253"/>
    <s v="mpatrick@ramirez.org"/>
    <s v="DELTA AIRLINES"/>
    <n v="14"/>
    <s v="930"/>
    <s v="DE"/>
    <x v="11"/>
    <n v="119306.55000000002"/>
    <n v="542.93938775510219"/>
    <n v="105.08"/>
    <n v="1049.29"/>
    <n v="0.16600000000000001"/>
    <n v="2024"/>
    <s v="Mon"/>
    <n v="54"/>
    <s v="NO"/>
    <x v="3"/>
    <s v="September"/>
    <n v="29"/>
    <x v="255"/>
    <x v="1"/>
    <x v="1"/>
  </r>
  <r>
    <s v="79A0FBBB"/>
    <x v="0"/>
    <s v="LAX"/>
    <s v="DEN"/>
    <x v="256"/>
    <d v="2024-11-17T00:00:00"/>
    <s v="SO487"/>
    <x v="0"/>
    <n v="1034.98"/>
    <n v="20"/>
    <n v="207"/>
    <n v="827.98"/>
    <x v="1"/>
    <n v="0"/>
    <x v="254"/>
    <s v="matthewjackson@gmail.com"/>
    <s v="SOUTHWEST AIRLINES"/>
    <n v="17"/>
    <s v="487"/>
    <s v="SO"/>
    <x v="6"/>
    <n v="118362.19000000002"/>
    <n v="540.86418032786901"/>
    <n v="105.08"/>
    <n v="1034.98"/>
    <n v="0.152"/>
    <n v="2024"/>
    <s v="Tue"/>
    <n v="54"/>
    <s v="NO"/>
    <x v="3"/>
    <s v="September"/>
    <n v="29"/>
    <x v="256"/>
    <x v="0"/>
    <x v="0"/>
  </r>
  <r>
    <s v="5EEC7998"/>
    <x v="2"/>
    <s v="ORD"/>
    <s v="DFW"/>
    <x v="257"/>
    <d v="2024-11-18T00:00:00"/>
    <s v="FR489"/>
    <x v="2"/>
    <n v="1034.93"/>
    <n v="15"/>
    <n v="155.24"/>
    <n v="879.69"/>
    <x v="2"/>
    <n v="0"/>
    <x v="255"/>
    <s v="kimberly01@yahoo.com"/>
    <s v="FRONTIER AIRLINES"/>
    <n v="9"/>
    <s v="489"/>
    <s v="FR"/>
    <x v="26"/>
    <n v="117534.21000000002"/>
    <n v="538.83078189300409"/>
    <n v="105.08"/>
    <n v="1034.93"/>
    <n v="0.17199999999999999"/>
    <n v="2024"/>
    <s v="Wed"/>
    <n v="54"/>
    <s v="NO"/>
    <x v="3"/>
    <s v="September"/>
    <n v="29"/>
    <x v="257"/>
    <x v="1"/>
    <x v="1"/>
  </r>
  <r>
    <s v="7F18A534"/>
    <x v="2"/>
    <s v="LAX"/>
    <s v="MIA"/>
    <x v="258"/>
    <d v="2024-11-19T00:00:00"/>
    <s v="FR367"/>
    <x v="2"/>
    <n v="1029.21"/>
    <n v="0"/>
    <n v="0"/>
    <n v="1029.21"/>
    <x v="0"/>
    <n v="77"/>
    <x v="256"/>
    <s v="wilsonjoyce@murphy-bowen.com"/>
    <s v="FRONTIER AIRLINES"/>
    <n v="14"/>
    <s v="367"/>
    <s v="FR"/>
    <x v="83"/>
    <n v="116654.52000000003"/>
    <n v="536.78078512396689"/>
    <n v="105.08"/>
    <n v="1029.21"/>
    <n v="0.16400000000000001"/>
    <n v="2024"/>
    <s v="Thu"/>
    <n v="54"/>
    <s v="NO"/>
    <x v="3"/>
    <s v="September"/>
    <n v="29"/>
    <x v="258"/>
    <x v="1"/>
    <x v="0"/>
  </r>
  <r>
    <s v="1C5B99DC"/>
    <x v="1"/>
    <s v="MIA"/>
    <s v="ORD"/>
    <x v="259"/>
    <d v="2024-11-20T00:00:00"/>
    <s v="AL202"/>
    <x v="1"/>
    <n v="1016.78"/>
    <n v="10"/>
    <n v="101.68"/>
    <n v="915.1"/>
    <x v="2"/>
    <n v="0"/>
    <x v="257"/>
    <s v="chapmanelizabeth@smith.com"/>
    <s v="ALASKA AIRLINES"/>
    <n v="14"/>
    <s v="202"/>
    <s v="AL"/>
    <x v="84"/>
    <n v="115625.31000000003"/>
    <n v="534.73751037344391"/>
    <n v="105.08"/>
    <n v="1016.78"/>
    <n v="0.17"/>
    <n v="2024"/>
    <s v="Fri"/>
    <n v="54"/>
    <s v="NO"/>
    <x v="3"/>
    <s v="September"/>
    <n v="29"/>
    <x v="259"/>
    <x v="1"/>
    <x v="2"/>
  </r>
  <r>
    <s v="6805AF5B"/>
    <x v="3"/>
    <s v="SEA"/>
    <s v="DEN"/>
    <x v="260"/>
    <d v="2024-11-21T00:00:00"/>
    <s v="SP277"/>
    <x v="2"/>
    <n v="1009.57"/>
    <n v="15"/>
    <n v="151.44"/>
    <n v="858.13"/>
    <x v="0"/>
    <n v="13"/>
    <x v="258"/>
    <s v="elizabethgreer@rogers.com"/>
    <s v="SPIRIT AIRLINES"/>
    <n v="13"/>
    <s v="277"/>
    <s v="SP"/>
    <x v="19"/>
    <n v="114710.21000000004"/>
    <n v="532.72899999999993"/>
    <n v="105.08"/>
    <n v="1009.57"/>
    <n v="0.16200000000000001"/>
    <n v="2024"/>
    <s v="Sat"/>
    <n v="54"/>
    <s v="NO"/>
    <x v="3"/>
    <s v="September"/>
    <n v="29"/>
    <x v="260"/>
    <x v="1"/>
    <x v="3"/>
  </r>
  <r>
    <s v="8FAE6540"/>
    <x v="0"/>
    <s v="ORD"/>
    <s v="DFW"/>
    <x v="261"/>
    <d v="2024-11-22T00:00:00"/>
    <s v="SO566"/>
    <x v="1"/>
    <n v="993.7"/>
    <n v="10"/>
    <n v="99.37"/>
    <n v="894.33"/>
    <x v="1"/>
    <n v="0"/>
    <x v="259"/>
    <s v="ooneill@cook-hammond.com"/>
    <s v="SOUTHWEST AIRLINES"/>
    <n v="14"/>
    <s v="566"/>
    <s v="SO"/>
    <x v="26"/>
    <n v="113852.08000000003"/>
    <n v="530.73384937238484"/>
    <n v="105.08"/>
    <n v="993.7"/>
    <n v="0.15"/>
    <n v="2024"/>
    <s v="Sun"/>
    <n v="54"/>
    <s v="NO"/>
    <x v="3"/>
    <s v="September"/>
    <n v="29"/>
    <x v="261"/>
    <x v="2"/>
    <x v="2"/>
  </r>
  <r>
    <s v="D76E4319"/>
    <x v="2"/>
    <s v="BOS"/>
    <s v="JFK"/>
    <x v="262"/>
    <d v="2024-11-23T00:00:00"/>
    <s v="FR894"/>
    <x v="1"/>
    <n v="991.63"/>
    <n v="15"/>
    <n v="148.74"/>
    <n v="842.89"/>
    <x v="0"/>
    <n v="35"/>
    <x v="260"/>
    <s v="bakerlauren@gmail.com"/>
    <s v="FRONTIER AIRLINES"/>
    <n v="17"/>
    <s v="894"/>
    <s v="FR"/>
    <x v="79"/>
    <n v="112957.75000000003"/>
    <n v="528.78861344537802"/>
    <n v="105.08"/>
    <n v="991.63"/>
    <n v="0.16"/>
    <n v="2024"/>
    <s v="Mon"/>
    <n v="54"/>
    <s v="NO"/>
    <x v="3"/>
    <s v="September"/>
    <n v="29"/>
    <x v="262"/>
    <x v="2"/>
    <x v="3"/>
  </r>
  <r>
    <s v="89D61F09"/>
    <x v="3"/>
    <s v="BOS"/>
    <s v="LAX"/>
    <x v="263"/>
    <d v="2024-11-24T00:00:00"/>
    <s v="SP380"/>
    <x v="0"/>
    <n v="989.3"/>
    <n v="5"/>
    <n v="49.47"/>
    <n v="939.83"/>
    <x v="2"/>
    <n v="0"/>
    <x v="261"/>
    <s v="alexagomez@bell-turner.net"/>
    <s v="SPIRIT AIRLINES"/>
    <n v="14"/>
    <s v="380"/>
    <s v="SP"/>
    <x v="35"/>
    <n v="112114.86000000003"/>
    <n v="526.83569620253161"/>
    <n v="105.08"/>
    <n v="989.3"/>
    <n v="0.16800000000000001"/>
    <n v="2024"/>
    <s v="Tue"/>
    <n v="54"/>
    <s v="NO"/>
    <x v="3"/>
    <s v="October"/>
    <n v="29"/>
    <x v="263"/>
    <x v="1"/>
    <x v="2"/>
  </r>
  <r>
    <s v="CEF2CB68"/>
    <x v="6"/>
    <s v="ORD"/>
    <s v="BOS"/>
    <x v="264"/>
    <d v="2024-11-25T00:00:00"/>
    <s v="JE254"/>
    <x v="0"/>
    <n v="984.4"/>
    <n v="20"/>
    <n v="196.88"/>
    <n v="787.52"/>
    <x v="0"/>
    <n v="92"/>
    <x v="262"/>
    <s v="dfernandez@gmail.com"/>
    <s v="JETBLUE AIRWAYS"/>
    <n v="10"/>
    <s v="254"/>
    <s v="JE"/>
    <x v="40"/>
    <n v="111175.03000000003"/>
    <n v="524.87610169491518"/>
    <n v="105.08"/>
    <n v="984.4"/>
    <n v="0.158"/>
    <n v="2024"/>
    <s v="Wed"/>
    <n v="54"/>
    <s v="NO"/>
    <x v="3"/>
    <s v="October"/>
    <n v="29"/>
    <x v="264"/>
    <x v="0"/>
    <x v="0"/>
  </r>
  <r>
    <s v="9100DF01"/>
    <x v="1"/>
    <s v="DEN"/>
    <s v="MIA"/>
    <x v="265"/>
    <d v="2024-11-26T00:00:00"/>
    <s v="AL428"/>
    <x v="0"/>
    <n v="980.99"/>
    <n v="15"/>
    <n v="147.15"/>
    <n v="833.84"/>
    <x v="1"/>
    <n v="0"/>
    <x v="263"/>
    <s v="peggybuck@simpson-livingston.com"/>
    <s v="ALASKA AIRLINES"/>
    <n v="11"/>
    <s v="428"/>
    <s v="AL"/>
    <x v="70"/>
    <n v="110387.51000000002"/>
    <n v="522.92068085106382"/>
    <n v="105.08"/>
    <n v="980.99"/>
    <n v="0.14799999999999999"/>
    <n v="2024"/>
    <s v="Thu"/>
    <n v="54"/>
    <s v="NO"/>
    <x v="3"/>
    <s v="October"/>
    <n v="29"/>
    <x v="265"/>
    <x v="1"/>
    <x v="2"/>
  </r>
  <r>
    <s v="E0D1A7ED"/>
    <x v="4"/>
    <s v="ATL"/>
    <s v="LAX"/>
    <x v="266"/>
    <d v="2024-11-27T00:00:00"/>
    <s v="DE490"/>
    <x v="0"/>
    <n v="971.65"/>
    <n v="15"/>
    <n v="145.75"/>
    <n v="825.9"/>
    <x v="1"/>
    <n v="0"/>
    <x v="264"/>
    <s v="christopherandrews@waters.com"/>
    <s v="DELTA AIRLINES"/>
    <n v="13"/>
    <s v="490"/>
    <s v="DE"/>
    <x v="0"/>
    <n v="109553.67000000001"/>
    <n v="520.96311965811969"/>
    <n v="105.08"/>
    <n v="971.65"/>
    <n v="0.14599999999999999"/>
    <n v="2024"/>
    <s v="Fri"/>
    <n v="54"/>
    <s v="NO"/>
    <x v="3"/>
    <s v="October"/>
    <n v="29"/>
    <x v="266"/>
    <x v="2"/>
    <x v="2"/>
  </r>
  <r>
    <s v="5A81C5EB"/>
    <x v="6"/>
    <s v="JFK"/>
    <s v="MIA"/>
    <x v="267"/>
    <d v="2024-11-28T00:00:00"/>
    <s v="JE442"/>
    <x v="1"/>
    <n v="968.63"/>
    <n v="0"/>
    <n v="0"/>
    <n v="968.63"/>
    <x v="2"/>
    <n v="0"/>
    <x v="265"/>
    <s v="caleb97@hotmail.com"/>
    <s v="JETBLUE AIRWAYS"/>
    <n v="13"/>
    <s v="442"/>
    <s v="JE"/>
    <x v="74"/>
    <n v="108727.77000000002"/>
    <n v="519.02884120171677"/>
    <n v="105.08"/>
    <n v="968.63"/>
    <n v="0.16600000000000001"/>
    <n v="2024"/>
    <s v="Sat"/>
    <n v="54"/>
    <s v="NO"/>
    <x v="3"/>
    <s v="October"/>
    <n v="29"/>
    <x v="267"/>
    <x v="1"/>
    <x v="2"/>
  </r>
  <r>
    <s v="257AFC1D"/>
    <x v="4"/>
    <s v="LAX"/>
    <s v="SEA"/>
    <x v="268"/>
    <d v="2024-11-29T00:00:00"/>
    <s v="DE895"/>
    <x v="1"/>
    <n v="965.27"/>
    <n v="15"/>
    <n v="144.79"/>
    <n v="820.48"/>
    <x v="0"/>
    <n v="50"/>
    <x v="266"/>
    <s v="elizabeth52@sanders.info"/>
    <s v="DELTA AIRLINES"/>
    <n v="17"/>
    <s v="895"/>
    <s v="DE"/>
    <x v="34"/>
    <n v="107759.14"/>
    <n v="517.09090517241384"/>
    <n v="105.08"/>
    <n v="965.27"/>
    <n v="0.156"/>
    <n v="2024"/>
    <s v="Sun"/>
    <n v="54"/>
    <s v="NO"/>
    <x v="3"/>
    <s v="October"/>
    <n v="29"/>
    <x v="268"/>
    <x v="1"/>
    <x v="1"/>
  </r>
  <r>
    <s v="11E56CDE"/>
    <x v="5"/>
    <s v="JFK"/>
    <s v="MIA"/>
    <x v="269"/>
    <d v="2024-11-30T00:00:00"/>
    <s v="UN995"/>
    <x v="3"/>
    <n v="959.7"/>
    <n v="15"/>
    <n v="143.96"/>
    <n v="815.74"/>
    <x v="2"/>
    <n v="0"/>
    <x v="267"/>
    <s v="matthew45@yahoo.com"/>
    <s v="UNITED AIRLINES"/>
    <n v="13"/>
    <s v="995"/>
    <s v="UN"/>
    <x v="74"/>
    <n v="106938.66"/>
    <n v="515.150735930736"/>
    <n v="105.08"/>
    <n v="959.7"/>
    <n v="0.16400000000000001"/>
    <n v="2024"/>
    <s v="Mon"/>
    <n v="54"/>
    <s v="NO"/>
    <x v="3"/>
    <s v="October"/>
    <n v="29"/>
    <x v="269"/>
    <x v="1"/>
    <x v="2"/>
  </r>
  <r>
    <s v="E2C8C2C6"/>
    <x v="6"/>
    <s v="DFW"/>
    <s v="DEN"/>
    <x v="270"/>
    <d v="2024-12-01T00:00:00"/>
    <s v="JE535"/>
    <x v="0"/>
    <n v="955.65"/>
    <n v="5"/>
    <n v="47.78"/>
    <n v="907.87"/>
    <x v="0"/>
    <n v="48"/>
    <x v="268"/>
    <s v="alexiswagner@king-rogers.com"/>
    <s v="JETBLUE AIRWAYS"/>
    <n v="11"/>
    <s v="535"/>
    <s v="JE"/>
    <x v="13"/>
    <n v="106122.92"/>
    <n v="513.21791304347835"/>
    <n v="105.08"/>
    <n v="955.65"/>
    <n v="0.154"/>
    <n v="2024"/>
    <s v="Tue"/>
    <n v="54"/>
    <s v="NO"/>
    <x v="3"/>
    <s v="October"/>
    <n v="29"/>
    <x v="270"/>
    <x v="1"/>
    <x v="1"/>
  </r>
  <r>
    <s v="FDBF2A0D"/>
    <x v="3"/>
    <s v="ORD"/>
    <s v="BOS"/>
    <x v="271"/>
    <d v="2024-12-02T00:00:00"/>
    <s v="SP885"/>
    <x v="2"/>
    <n v="954.95"/>
    <n v="5"/>
    <n v="47.75"/>
    <n v="907.2"/>
    <x v="1"/>
    <n v="0"/>
    <x v="269"/>
    <s v="phaney@hotmail.com"/>
    <s v="SPIRIT AIRLINES"/>
    <n v="12"/>
    <s v="885"/>
    <s v="SP"/>
    <x v="40"/>
    <n v="105215.04999999999"/>
    <n v="511.28589519650654"/>
    <n v="105.08"/>
    <n v="954.95"/>
    <n v="0.14399999999999999"/>
    <n v="2024"/>
    <s v="Wed"/>
    <n v="54"/>
    <s v="NO"/>
    <x v="3"/>
    <s v="October"/>
    <n v="29"/>
    <x v="271"/>
    <x v="1"/>
    <x v="3"/>
  </r>
  <r>
    <s v="FA6EF02E"/>
    <x v="6"/>
    <s v="LAX"/>
    <s v="MIA"/>
    <x v="272"/>
    <d v="2024-12-03T00:00:00"/>
    <s v="JE833"/>
    <x v="2"/>
    <n v="950.76"/>
    <n v="0"/>
    <n v="0"/>
    <n v="950.76"/>
    <x v="1"/>
    <n v="0"/>
    <x v="270"/>
    <s v="thompsonchristopher@terry.net"/>
    <s v="JETBLUE AIRWAYS"/>
    <n v="10"/>
    <s v="833"/>
    <s v="JE"/>
    <x v="83"/>
    <n v="104307.85"/>
    <n v="509.34000000000003"/>
    <n v="105.08"/>
    <n v="950.76"/>
    <n v="0.14199999999999999"/>
    <n v="2024"/>
    <s v="Thu"/>
    <n v="54"/>
    <s v="NO"/>
    <x v="3"/>
    <s v="October"/>
    <n v="29"/>
    <x v="272"/>
    <x v="1"/>
    <x v="0"/>
  </r>
  <r>
    <s v="AA402B36"/>
    <x v="5"/>
    <s v="DFW"/>
    <s v="BOS"/>
    <x v="273"/>
    <d v="2024-12-04T00:00:00"/>
    <s v="UN298"/>
    <x v="2"/>
    <n v="950.45"/>
    <n v="15"/>
    <n v="142.57"/>
    <n v="807.88"/>
    <x v="1"/>
    <n v="0"/>
    <x v="271"/>
    <s v="joseph40@gmail.com"/>
    <s v="UNITED AIRLINES"/>
    <n v="13"/>
    <s v="298"/>
    <s v="UN"/>
    <x v="85"/>
    <n v="103357.09"/>
    <n v="507.39541850220263"/>
    <n v="105.08"/>
    <n v="950.45"/>
    <n v="0.14000000000000001"/>
    <n v="2024"/>
    <s v="Fri"/>
    <n v="54"/>
    <s v="NO"/>
    <x v="3"/>
    <s v="October"/>
    <n v="29"/>
    <x v="273"/>
    <x v="1"/>
    <x v="3"/>
  </r>
  <r>
    <s v="A2086215"/>
    <x v="5"/>
    <s v="ORD"/>
    <s v="SFO"/>
    <x v="274"/>
    <d v="2024-12-05T00:00:00"/>
    <s v="UN123"/>
    <x v="0"/>
    <n v="949.86"/>
    <n v="5"/>
    <n v="47.49"/>
    <n v="902.37"/>
    <x v="2"/>
    <n v="0"/>
    <x v="272"/>
    <s v="ryanhernandez@hotmail.com"/>
    <s v="UNITED AIRLINES"/>
    <n v="12"/>
    <s v="123"/>
    <s v="UN"/>
    <x v="39"/>
    <n v="102549.20999999999"/>
    <n v="505.435"/>
    <n v="105.08"/>
    <n v="949.86"/>
    <n v="0.16200000000000001"/>
    <n v="2024"/>
    <s v="Sat"/>
    <n v="54"/>
    <s v="NO"/>
    <x v="3"/>
    <s v="October"/>
    <n v="29"/>
    <x v="274"/>
    <x v="0"/>
    <x v="0"/>
  </r>
  <r>
    <s v="7CBB5FCF"/>
    <x v="7"/>
    <s v="SEA"/>
    <s v="ORD"/>
    <x v="275"/>
    <d v="2024-12-06T00:00:00"/>
    <s v="AM101"/>
    <x v="3"/>
    <n v="941.77"/>
    <n v="10"/>
    <n v="94.18"/>
    <n v="847.59"/>
    <x v="0"/>
    <n v="152"/>
    <x v="273"/>
    <s v="owells@underwood.org"/>
    <s v="AMERICAN AIRLINES"/>
    <n v="13"/>
    <s v="101"/>
    <s v="AM"/>
    <x v="57"/>
    <n v="101646.84"/>
    <n v="503.45977777777779"/>
    <n v="105.08"/>
    <n v="941.77"/>
    <n v="0.152"/>
    <n v="2024"/>
    <s v="Sun"/>
    <n v="54"/>
    <s v="NO"/>
    <x v="3"/>
    <s v="October"/>
    <n v="29"/>
    <x v="275"/>
    <x v="1"/>
    <x v="1"/>
  </r>
  <r>
    <s v="68D43BE3"/>
    <x v="3"/>
    <s v="SEA"/>
    <s v="DEN"/>
    <x v="276"/>
    <d v="2024-12-07T00:00:00"/>
    <s v="SP397"/>
    <x v="3"/>
    <n v="936.74"/>
    <n v="0"/>
    <n v="0"/>
    <n v="936.74"/>
    <x v="2"/>
    <n v="0"/>
    <x v="274"/>
    <s v="kellyedward@ramos-wade.com"/>
    <s v="SPIRIT AIRLINES"/>
    <n v="13"/>
    <s v="397"/>
    <s v="SP"/>
    <x v="19"/>
    <n v="100799.25"/>
    <n v="501.50303571428566"/>
    <n v="105.08"/>
    <n v="936.74"/>
    <n v="0.16"/>
    <n v="2024"/>
    <s v="Mon"/>
    <n v="54"/>
    <s v="NO"/>
    <x v="3"/>
    <s v="October"/>
    <n v="29"/>
    <x v="276"/>
    <x v="2"/>
    <x v="2"/>
  </r>
  <r>
    <s v="A4244ADF"/>
    <x v="7"/>
    <s v="SEA"/>
    <s v="BOS"/>
    <x v="277"/>
    <d v="2024-12-08T00:00:00"/>
    <s v="AM781"/>
    <x v="1"/>
    <n v="932.7"/>
    <n v="20"/>
    <n v="186.54"/>
    <n v="746.16"/>
    <x v="0"/>
    <n v="168"/>
    <x v="275"/>
    <s v="jamesjohnson@lewis-brooks.biz"/>
    <s v="AMERICAN AIRLINES"/>
    <n v="13"/>
    <s v="781"/>
    <s v="AM"/>
    <x v="64"/>
    <n v="99862.510000000009"/>
    <n v="499.55130044843042"/>
    <n v="105.08"/>
    <n v="932.7"/>
    <n v="0.15"/>
    <n v="2024"/>
    <s v="Tue"/>
    <n v="54"/>
    <s v="NO"/>
    <x v="3"/>
    <s v="October"/>
    <n v="29"/>
    <x v="277"/>
    <x v="2"/>
    <x v="2"/>
  </r>
  <r>
    <s v="E63DF2F9"/>
    <x v="1"/>
    <s v="BOS"/>
    <s v="LAX"/>
    <x v="278"/>
    <d v="2024-12-09T00:00:00"/>
    <s v="AL219"/>
    <x v="3"/>
    <n v="932.7"/>
    <n v="0"/>
    <n v="0"/>
    <n v="932.7"/>
    <x v="1"/>
    <n v="0"/>
    <x v="276"/>
    <s v="carrie45@yahoo.com"/>
    <s v="ALASKA AIRLINES"/>
    <n v="10"/>
    <s v="219"/>
    <s v="AL"/>
    <x v="35"/>
    <n v="99116.35"/>
    <n v="497.60018018018013"/>
    <n v="105.08"/>
    <n v="932.7"/>
    <n v="0.13800000000000001"/>
    <n v="2024"/>
    <s v="Wed"/>
    <n v="54"/>
    <s v="NO"/>
    <x v="3"/>
    <s v="October"/>
    <n v="29"/>
    <x v="278"/>
    <x v="1"/>
    <x v="1"/>
  </r>
  <r>
    <s v="E2DB806B"/>
    <x v="2"/>
    <s v="ATL"/>
    <s v="LAX"/>
    <x v="279"/>
    <d v="2024-12-10T00:00:00"/>
    <s v="FR362"/>
    <x v="3"/>
    <n v="925.73"/>
    <n v="10"/>
    <n v="92.57"/>
    <n v="833.16"/>
    <x v="2"/>
    <n v="0"/>
    <x v="277"/>
    <s v="andrewsashley@gmail.com"/>
    <s v="FRONTIER AIRLINES"/>
    <n v="14"/>
    <s v="362"/>
    <s v="FR"/>
    <x v="0"/>
    <n v="98183.650000000009"/>
    <n v="495.63140271493211"/>
    <n v="105.08"/>
    <n v="925.73"/>
    <n v="0.158"/>
    <n v="2024"/>
    <s v="Thu"/>
    <n v="54"/>
    <s v="NO"/>
    <x v="3"/>
    <s v="October"/>
    <n v="29"/>
    <x v="279"/>
    <x v="2"/>
    <x v="0"/>
  </r>
  <r>
    <s v="2D26A2F3"/>
    <x v="6"/>
    <s v="ORD"/>
    <s v="BOS"/>
    <x v="280"/>
    <d v="2024-12-11T00:00:00"/>
    <s v="JE892"/>
    <x v="3"/>
    <n v="924.61"/>
    <n v="15"/>
    <n v="138.69"/>
    <n v="785.92"/>
    <x v="2"/>
    <n v="0"/>
    <x v="278"/>
    <s v="brendasanders@miller-porter.com"/>
    <s v="JETBLUE AIRWAYS"/>
    <n v="16"/>
    <s v="892"/>
    <s v="JE"/>
    <x v="40"/>
    <n v="97350.49"/>
    <n v="493.67640909090909"/>
    <n v="105.08"/>
    <n v="924.61"/>
    <n v="0.156"/>
    <n v="2024"/>
    <s v="Fri"/>
    <n v="54"/>
    <s v="NO"/>
    <x v="3"/>
    <s v="October"/>
    <n v="29"/>
    <x v="280"/>
    <x v="1"/>
    <x v="3"/>
  </r>
  <r>
    <s v="B6ED9936"/>
    <x v="2"/>
    <s v="LAX"/>
    <s v="MIA"/>
    <x v="281"/>
    <d v="2024-12-12T00:00:00"/>
    <s v="FR459"/>
    <x v="0"/>
    <n v="916.48"/>
    <n v="5"/>
    <n v="45.82"/>
    <n v="870.66"/>
    <x v="2"/>
    <n v="0"/>
    <x v="279"/>
    <s v="brownkevin@gmail.com"/>
    <s v="FRONTIER AIRLINES"/>
    <n v="12"/>
    <s v="459"/>
    <s v="FR"/>
    <x v="83"/>
    <n v="96564.569999999992"/>
    <n v="491.70867579908679"/>
    <n v="105.08"/>
    <n v="916.48"/>
    <n v="0.154"/>
    <n v="2024"/>
    <s v="Sat"/>
    <n v="54"/>
    <s v="NO"/>
    <x v="3"/>
    <s v="October"/>
    <n v="29"/>
    <x v="281"/>
    <x v="2"/>
    <x v="0"/>
  </r>
  <r>
    <s v="9AC40A49"/>
    <x v="7"/>
    <s v="ORD"/>
    <s v="DEN"/>
    <x v="282"/>
    <d v="2024-12-13T00:00:00"/>
    <s v="AM565"/>
    <x v="2"/>
    <n v="906.89"/>
    <n v="20"/>
    <n v="181.38"/>
    <n v="725.51"/>
    <x v="2"/>
    <n v="0"/>
    <x v="280"/>
    <s v="qpage@chan.org"/>
    <s v="AMERICAN AIRLINES"/>
    <n v="13"/>
    <s v="565"/>
    <s v="AM"/>
    <x v="69"/>
    <n v="95693.909999999974"/>
    <n v="489.76018348623853"/>
    <n v="105.08"/>
    <n v="906.89"/>
    <n v="0.152"/>
    <n v="2024"/>
    <s v="Sun"/>
    <n v="54"/>
    <s v="NO"/>
    <x v="3"/>
    <s v="October"/>
    <n v="29"/>
    <x v="282"/>
    <x v="2"/>
    <x v="0"/>
  </r>
  <r>
    <s v="F3DD0E83"/>
    <x v="6"/>
    <s v="MIA"/>
    <s v="ORD"/>
    <x v="283"/>
    <d v="2024-12-14T00:00:00"/>
    <s v="JE669"/>
    <x v="1"/>
    <n v="899.97"/>
    <n v="15"/>
    <n v="135"/>
    <n v="764.97"/>
    <x v="0"/>
    <n v="69"/>
    <x v="281"/>
    <s v="tkennedy@yahoo.com"/>
    <s v="JETBLUE AIRWAYS"/>
    <n v="9"/>
    <s v="669"/>
    <s v="JE"/>
    <x v="84"/>
    <n v="94968.399999999965"/>
    <n v="487.83792626728109"/>
    <n v="105.08"/>
    <n v="899.97"/>
    <n v="0.14799999999999999"/>
    <n v="2024"/>
    <s v="Mon"/>
    <n v="54"/>
    <s v="NO"/>
    <x v="3"/>
    <s v="October"/>
    <n v="29"/>
    <x v="283"/>
    <x v="2"/>
    <x v="1"/>
  </r>
  <r>
    <s v="AC01BE04"/>
    <x v="5"/>
    <s v="JFK"/>
    <s v="SEA"/>
    <x v="284"/>
    <d v="2024-12-15T00:00:00"/>
    <s v="UN918"/>
    <x v="3"/>
    <n v="898.12"/>
    <n v="10"/>
    <n v="89.81"/>
    <n v="808.31"/>
    <x v="1"/>
    <n v="0"/>
    <x v="282"/>
    <s v="maryryan@hughes.com"/>
    <s v="UNITED AIRLINES"/>
    <n v="11"/>
    <s v="918"/>
    <s v="UN"/>
    <x v="9"/>
    <n v="94203.429999999964"/>
    <n v="485.92990740740743"/>
    <n v="105.08"/>
    <n v="898.12"/>
    <n v="0.13600000000000001"/>
    <n v="2024"/>
    <s v="Tue"/>
    <n v="54"/>
    <s v="NO"/>
    <x v="3"/>
    <s v="October"/>
    <n v="29"/>
    <x v="284"/>
    <x v="1"/>
    <x v="1"/>
  </r>
  <r>
    <s v="84D514F9"/>
    <x v="5"/>
    <s v="JFK"/>
    <s v="DFW"/>
    <x v="285"/>
    <d v="2024-12-16T00:00:00"/>
    <s v="UN856"/>
    <x v="2"/>
    <n v="896.81"/>
    <n v="20"/>
    <n v="179.36"/>
    <n v="717.45"/>
    <x v="1"/>
    <n v="0"/>
    <x v="283"/>
    <s v="ambermendoza@santiago.com"/>
    <s v="UNITED AIRLINES"/>
    <n v="15"/>
    <s v="856"/>
    <s v="UN"/>
    <x v="22"/>
    <n v="93395.119999999952"/>
    <n v="484.01274418604646"/>
    <n v="105.08"/>
    <n v="896.81"/>
    <n v="0.13400000000000001"/>
    <n v="2024"/>
    <s v="Wed"/>
    <n v="54"/>
    <s v="NO"/>
    <x v="3"/>
    <s v="October"/>
    <n v="29"/>
    <x v="285"/>
    <x v="0"/>
    <x v="1"/>
  </r>
  <r>
    <s v="A76368D8"/>
    <x v="2"/>
    <s v="SFO"/>
    <s v="LAX"/>
    <x v="286"/>
    <d v="2024-12-17T00:00:00"/>
    <s v="FR980"/>
    <x v="2"/>
    <n v="896.28"/>
    <n v="5"/>
    <n v="44.81"/>
    <n v="851.47"/>
    <x v="2"/>
    <n v="0"/>
    <x v="284"/>
    <s v="kathymorse@mccoy-fritz.info"/>
    <s v="FRONTIER AIRLINES"/>
    <n v="15"/>
    <s v="980"/>
    <s v="FR"/>
    <x v="47"/>
    <n v="92677.669999999955"/>
    <n v="482.08378504672902"/>
    <n v="105.08"/>
    <n v="896.28"/>
    <n v="0.15"/>
    <n v="2024"/>
    <s v="Thu"/>
    <n v="54"/>
    <s v="NO"/>
    <x v="3"/>
    <s v="October"/>
    <n v="29"/>
    <x v="286"/>
    <x v="1"/>
    <x v="1"/>
  </r>
  <r>
    <s v="72EB7B55"/>
    <x v="4"/>
    <s v="LAX"/>
    <s v="BOS"/>
    <x v="287"/>
    <d v="2024-12-18T00:00:00"/>
    <s v="DE646"/>
    <x v="3"/>
    <n v="892.19"/>
    <n v="20"/>
    <n v="178.44"/>
    <n v="713.75"/>
    <x v="0"/>
    <n v="111"/>
    <x v="285"/>
    <s v="aking@ortiz.org"/>
    <s v="DELTA AIRLINES"/>
    <n v="11"/>
    <s v="646"/>
    <s v="DE"/>
    <x v="23"/>
    <n v="91826.199999999953"/>
    <n v="480.13920187793434"/>
    <n v="105.08"/>
    <n v="892.19"/>
    <n v="0.14599999999999999"/>
    <n v="2024"/>
    <s v="Fri"/>
    <n v="54"/>
    <s v="NO"/>
    <x v="3"/>
    <s v="October"/>
    <n v="29"/>
    <x v="287"/>
    <x v="1"/>
    <x v="2"/>
  </r>
  <r>
    <s v="94E1BEA1"/>
    <x v="6"/>
    <s v="LAX"/>
    <s v="ATL"/>
    <x v="288"/>
    <d v="2024-12-19T00:00:00"/>
    <s v="JE515"/>
    <x v="1"/>
    <n v="887.09"/>
    <n v="5"/>
    <n v="44.35"/>
    <n v="842.74"/>
    <x v="1"/>
    <n v="0"/>
    <x v="286"/>
    <s v="browningveronica@walker.com"/>
    <s v="JETBLUE AIRWAYS"/>
    <n v="11"/>
    <s v="515"/>
    <s v="JE"/>
    <x v="73"/>
    <n v="91112.449999999953"/>
    <n v="478.19556603773589"/>
    <n v="105.08"/>
    <n v="887.09"/>
    <n v="0.13200000000000001"/>
    <n v="2024"/>
    <s v="Sat"/>
    <n v="54"/>
    <s v="NO"/>
    <x v="3"/>
    <s v="October"/>
    <n v="29"/>
    <x v="288"/>
    <x v="1"/>
    <x v="1"/>
  </r>
  <r>
    <s v="B593BCF7"/>
    <x v="1"/>
    <s v="BOS"/>
    <s v="LAX"/>
    <x v="289"/>
    <d v="2024-12-20T00:00:00"/>
    <s v="AL882"/>
    <x v="3"/>
    <n v="884.28"/>
    <n v="10"/>
    <n v="88.43"/>
    <n v="795.85"/>
    <x v="0"/>
    <n v="83"/>
    <x v="287"/>
    <s v="qreilly@gmail.com"/>
    <s v="ALASKA AIRLINES"/>
    <n v="14"/>
    <s v="882"/>
    <s v="AL"/>
    <x v="35"/>
    <n v="90269.709999999963"/>
    <n v="476.25767772511853"/>
    <n v="105.08"/>
    <n v="884.28"/>
    <n v="0.14399999999999999"/>
    <n v="2024"/>
    <s v="Sun"/>
    <n v="54"/>
    <s v="NO"/>
    <x v="3"/>
    <s v="October"/>
    <n v="29"/>
    <x v="289"/>
    <x v="1"/>
    <x v="0"/>
  </r>
  <r>
    <s v="CF5BC8D9"/>
    <x v="1"/>
    <s v="MIA"/>
    <s v="JFK"/>
    <x v="290"/>
    <d v="2024-12-21T00:00:00"/>
    <s v="AL860"/>
    <x v="3"/>
    <n v="884.12"/>
    <n v="20"/>
    <n v="176.82"/>
    <n v="707.3"/>
    <x v="0"/>
    <n v="18"/>
    <x v="288"/>
    <s v="alicehouston@watkins.net"/>
    <s v="ALASKA AIRLINES"/>
    <n v="12"/>
    <s v="860"/>
    <s v="AL"/>
    <x v="77"/>
    <n v="89473.859999999942"/>
    <n v="474.31471428571433"/>
    <n v="105.08"/>
    <n v="884.12"/>
    <n v="0.14199999999999999"/>
    <n v="2024"/>
    <s v="Mon"/>
    <n v="54"/>
    <s v="NO"/>
    <x v="3"/>
    <s v="October"/>
    <n v="29"/>
    <x v="290"/>
    <x v="2"/>
    <x v="0"/>
  </r>
  <r>
    <s v="844F42E9"/>
    <x v="2"/>
    <s v="ATL"/>
    <s v="DEN"/>
    <x v="291"/>
    <d v="2024-12-22T00:00:00"/>
    <s v="FR427"/>
    <x v="1"/>
    <n v="881.29"/>
    <n v="5"/>
    <n v="44.06"/>
    <n v="837.23"/>
    <x v="0"/>
    <n v="152"/>
    <x v="289"/>
    <s v="ymckinney@gonzales.com"/>
    <s v="FRONTIER AIRLINES"/>
    <n v="10"/>
    <s v="427"/>
    <s v="FR"/>
    <x v="58"/>
    <n v="88766.559999999969"/>
    <n v="472.35392344497609"/>
    <n v="105.08"/>
    <n v="881.29"/>
    <n v="0.14000000000000001"/>
    <n v="2024"/>
    <s v="Tue"/>
    <n v="54"/>
    <s v="NO"/>
    <x v="3"/>
    <s v="October"/>
    <n v="29"/>
    <x v="291"/>
    <x v="1"/>
    <x v="3"/>
  </r>
  <r>
    <s v="656BAD5E"/>
    <x v="4"/>
    <s v="SFO"/>
    <s v="DFW"/>
    <x v="292"/>
    <d v="2024-12-23T00:00:00"/>
    <s v="DE331"/>
    <x v="0"/>
    <n v="870.46"/>
    <n v="5"/>
    <n v="43.52"/>
    <n v="826.94"/>
    <x v="1"/>
    <n v="0"/>
    <x v="290"/>
    <s v="bethanyhawkins@hotmail.com"/>
    <s v="DELTA AIRLINES"/>
    <n v="15"/>
    <s v="331"/>
    <s v="DE"/>
    <x v="55"/>
    <n v="87929.329999999958"/>
    <n v="470.38788461538456"/>
    <n v="105.08"/>
    <n v="870.46"/>
    <n v="0.13"/>
    <n v="2024"/>
    <s v="Wed"/>
    <n v="54"/>
    <s v="NO"/>
    <x v="3"/>
    <s v="October"/>
    <n v="29"/>
    <x v="292"/>
    <x v="2"/>
    <x v="1"/>
  </r>
  <r>
    <s v="8E632736"/>
    <x v="4"/>
    <s v="JFK"/>
    <s v="ORD"/>
    <x v="293"/>
    <d v="2024-12-24T00:00:00"/>
    <s v="DE938"/>
    <x v="2"/>
    <n v="860.53"/>
    <n v="15"/>
    <n v="129.08000000000001"/>
    <n v="731.45"/>
    <x v="0"/>
    <n v="47"/>
    <x v="291"/>
    <s v="ricardo60@stevens.info"/>
    <s v="DELTA AIRLINES"/>
    <n v="11"/>
    <s v="938"/>
    <s v="DE"/>
    <x v="31"/>
    <n v="87102.38999999997"/>
    <n v="468.45516908212556"/>
    <n v="105.08"/>
    <n v="860.53"/>
    <n v="0.13800000000000001"/>
    <n v="2024"/>
    <s v="Thu"/>
    <n v="54"/>
    <s v="NO"/>
    <x v="3"/>
    <s v="October"/>
    <n v="29"/>
    <x v="293"/>
    <x v="2"/>
    <x v="2"/>
  </r>
  <r>
    <s v="27BFB200"/>
    <x v="0"/>
    <s v="DFW"/>
    <s v="MIA"/>
    <x v="294"/>
    <d v="2024-12-25T00:00:00"/>
    <s v="SO774"/>
    <x v="2"/>
    <n v="857.68"/>
    <n v="0"/>
    <n v="0"/>
    <n v="857.68"/>
    <x v="2"/>
    <n v="0"/>
    <x v="292"/>
    <s v="wsmith@morse-young.org"/>
    <s v="SOUTHWEST AIRLINES"/>
    <n v="12"/>
    <s v="774"/>
    <s v="SO"/>
    <x v="8"/>
    <n v="86370.939999999959"/>
    <n v="466.55189320388337"/>
    <n v="105.08"/>
    <n v="857.68"/>
    <n v="0.14799999999999999"/>
    <n v="2024"/>
    <s v="Fri"/>
    <n v="54"/>
    <s v="NO"/>
    <x v="3"/>
    <s v="November"/>
    <n v="29"/>
    <x v="294"/>
    <x v="0"/>
    <x v="2"/>
  </r>
  <r>
    <s v="1903FAB3"/>
    <x v="3"/>
    <s v="DFW"/>
    <s v="SEA"/>
    <x v="295"/>
    <d v="2024-12-26T00:00:00"/>
    <s v="SP802"/>
    <x v="3"/>
    <n v="844.5"/>
    <n v="0"/>
    <n v="0"/>
    <n v="844.5"/>
    <x v="2"/>
    <n v="0"/>
    <x v="293"/>
    <s v="zgriffin@gmail.com"/>
    <s v="SPIRIT AIRLINES"/>
    <n v="18"/>
    <s v="802"/>
    <s v="SP"/>
    <x v="15"/>
    <n v="85513.259999999966"/>
    <n v="464.64395121951208"/>
    <n v="105.08"/>
    <n v="844.5"/>
    <n v="0.14599999999999999"/>
    <n v="2024"/>
    <s v="Sat"/>
    <n v="54"/>
    <s v="NO"/>
    <x v="3"/>
    <s v="November"/>
    <n v="29"/>
    <x v="295"/>
    <x v="1"/>
    <x v="2"/>
  </r>
  <r>
    <s v="3C12549D"/>
    <x v="6"/>
    <s v="JFK"/>
    <s v="SEA"/>
    <x v="296"/>
    <d v="2024-12-27T00:00:00"/>
    <s v="JE922"/>
    <x v="1"/>
    <n v="839.44"/>
    <n v="20"/>
    <n v="167.89"/>
    <n v="671.55"/>
    <x v="1"/>
    <n v="0"/>
    <x v="294"/>
    <s v="wpeterson@berry-martinez.com"/>
    <s v="JETBLUE AIRWAYS"/>
    <n v="14"/>
    <s v="922"/>
    <s v="JE"/>
    <x v="9"/>
    <n v="84668.75999999998"/>
    <n v="462.78191176470574"/>
    <n v="105.08"/>
    <n v="839.44"/>
    <n v="0.128"/>
    <n v="2024"/>
    <s v="Sun"/>
    <n v="54"/>
    <s v="NO"/>
    <x v="3"/>
    <s v="November"/>
    <n v="29"/>
    <x v="296"/>
    <x v="1"/>
    <x v="2"/>
  </r>
  <r>
    <s v="1E23C1F3"/>
    <x v="0"/>
    <s v="MIA"/>
    <s v="DEN"/>
    <x v="297"/>
    <d v="2024-12-28T00:00:00"/>
    <s v="SO885"/>
    <x v="0"/>
    <n v="838.81"/>
    <n v="0"/>
    <n v="0"/>
    <n v="838.81"/>
    <x v="1"/>
    <n v="0"/>
    <x v="295"/>
    <s v="mary35@yahoo.com"/>
    <s v="SOUTHWEST AIRLINES"/>
    <n v="14"/>
    <s v="885"/>
    <s v="SO"/>
    <x v="61"/>
    <n v="83997.209999999977"/>
    <n v="460.92645320197033"/>
    <n v="105.08"/>
    <n v="838.81"/>
    <n v="0.126"/>
    <n v="2024"/>
    <s v="Mon"/>
    <n v="54"/>
    <s v="NO"/>
    <x v="3"/>
    <s v="November"/>
    <n v="29"/>
    <x v="297"/>
    <x v="2"/>
    <x v="1"/>
  </r>
  <r>
    <s v="C703ED21"/>
    <x v="4"/>
    <s v="ATL"/>
    <s v="SFO"/>
    <x v="298"/>
    <d v="2024-12-29T00:00:00"/>
    <s v="DE180"/>
    <x v="0"/>
    <n v="838.69"/>
    <n v="20"/>
    <n v="167.74"/>
    <n v="670.95"/>
    <x v="1"/>
    <n v="0"/>
    <x v="296"/>
    <s v="fischerjaime@gmail.com"/>
    <s v="DELTA AIRLINES"/>
    <n v="12"/>
    <s v="180"/>
    <s v="DE"/>
    <x v="56"/>
    <n v="83158.39999999998"/>
    <n v="459.05574257425724"/>
    <n v="105.08"/>
    <n v="838.69"/>
    <n v="0.124"/>
    <n v="2024"/>
    <s v="Tue"/>
    <n v="54"/>
    <s v="NO"/>
    <x v="3"/>
    <s v="November"/>
    <n v="29"/>
    <x v="298"/>
    <x v="1"/>
    <x v="1"/>
  </r>
  <r>
    <s v="E30A01FA"/>
    <x v="0"/>
    <s v="SFO"/>
    <s v="MIA"/>
    <x v="299"/>
    <d v="2024-12-30T00:00:00"/>
    <s v="SO885"/>
    <x v="2"/>
    <n v="838.45"/>
    <n v="5"/>
    <n v="41.92"/>
    <n v="796.53"/>
    <x v="1"/>
    <n v="0"/>
    <x v="297"/>
    <s v="cory68@blackburn.com"/>
    <s v="SOUTHWEST AIRLINES"/>
    <n v="17"/>
    <s v="885"/>
    <s v="SO"/>
    <x v="36"/>
    <n v="82487.449999999968"/>
    <n v="457.167014925373"/>
    <n v="105.08"/>
    <n v="838.45"/>
    <n v="0.122"/>
    <n v="2024"/>
    <s v="Wed"/>
    <n v="54"/>
    <s v="NO"/>
    <x v="3"/>
    <s v="November"/>
    <n v="29"/>
    <x v="299"/>
    <x v="0"/>
    <x v="1"/>
  </r>
  <r>
    <s v="0BF7AA32"/>
    <x v="7"/>
    <s v="LAX"/>
    <s v="SEA"/>
    <x v="300"/>
    <d v="2024-12-31T00:00:00"/>
    <s v="AM881"/>
    <x v="1"/>
    <n v="837.24"/>
    <n v="0"/>
    <n v="0"/>
    <n v="837.24"/>
    <x v="1"/>
    <n v="0"/>
    <x v="298"/>
    <s v="daleharvey@charles-collins.com"/>
    <s v="AMERICAN AIRLINES"/>
    <n v="14"/>
    <s v="881"/>
    <s v="AM"/>
    <x v="34"/>
    <n v="81690.919999999984"/>
    <n v="455.26059999999978"/>
    <n v="105.08"/>
    <n v="837.24"/>
    <n v="0.12"/>
    <n v="2024"/>
    <s v="Thu"/>
    <n v="54"/>
    <s v="NO"/>
    <x v="3"/>
    <s v="November"/>
    <n v="29"/>
    <x v="300"/>
    <x v="1"/>
    <x v="1"/>
  </r>
  <r>
    <s v="389C8FFC"/>
    <x v="1"/>
    <s v="SEA"/>
    <s v="JFK"/>
    <x v="301"/>
    <d v="2025-01-01T00:00:00"/>
    <s v="AL373"/>
    <x v="3"/>
    <n v="831.96"/>
    <n v="10"/>
    <n v="83.2"/>
    <n v="748.76"/>
    <x v="0"/>
    <n v="22"/>
    <x v="299"/>
    <s v="blevinsmichael@gmail.com"/>
    <s v="ALASKA AIRLINES"/>
    <n v="12"/>
    <s v="373"/>
    <s v="AL"/>
    <x v="81"/>
    <n v="80853.679999999993"/>
    <n v="453.34110552763798"/>
    <n v="105.08"/>
    <n v="831.96"/>
    <n v="0.13600000000000001"/>
    <n v="2024"/>
    <s v="Fri"/>
    <n v="54"/>
    <s v="NO"/>
    <x v="3"/>
    <s v="November"/>
    <n v="29"/>
    <x v="301"/>
    <x v="2"/>
    <x v="3"/>
  </r>
  <r>
    <s v="FAF05852"/>
    <x v="6"/>
    <s v="JFK"/>
    <s v="MIA"/>
    <x v="302"/>
    <d v="2025-01-02T00:00:00"/>
    <s v="JE999"/>
    <x v="2"/>
    <n v="821.45"/>
    <n v="5"/>
    <n v="41.07"/>
    <n v="780.38"/>
    <x v="1"/>
    <n v="0"/>
    <x v="300"/>
    <s v="freemanbrittany@yahoo.com"/>
    <s v="JETBLUE AIRWAYS"/>
    <n v="14"/>
    <s v="999"/>
    <s v="JE"/>
    <x v="74"/>
    <n v="80104.92"/>
    <n v="451.42888888888865"/>
    <n v="105.08"/>
    <n v="821.45"/>
    <n v="0.11799999999999999"/>
    <n v="2024"/>
    <s v="Sat"/>
    <n v="54"/>
    <s v="NO"/>
    <x v="3"/>
    <s v="November"/>
    <n v="29"/>
    <x v="302"/>
    <x v="1"/>
    <x v="1"/>
  </r>
  <r>
    <s v="27F65878"/>
    <x v="6"/>
    <s v="SFO"/>
    <s v="LAX"/>
    <x v="303"/>
    <d v="2025-01-03T00:00:00"/>
    <s v="JE856"/>
    <x v="0"/>
    <n v="802.32"/>
    <n v="5"/>
    <n v="40.119999999999997"/>
    <n v="762.2"/>
    <x v="2"/>
    <n v="0"/>
    <x v="301"/>
    <s v="gregoryburke@yahoo.com"/>
    <s v="JETBLUE AIRWAYS"/>
    <n v="12"/>
    <s v="856"/>
    <s v="JE"/>
    <x v="47"/>
    <n v="79324.539999999994"/>
    <n v="449.55060913705563"/>
    <n v="105.08"/>
    <n v="802.32"/>
    <n v="0.14399999999999999"/>
    <n v="2024"/>
    <s v="Sun"/>
    <n v="54"/>
    <s v="NO"/>
    <x v="3"/>
    <s v="November"/>
    <n v="29"/>
    <x v="303"/>
    <x v="2"/>
    <x v="3"/>
  </r>
  <r>
    <s v="1510007F"/>
    <x v="1"/>
    <s v="DEN"/>
    <s v="JFK"/>
    <x v="304"/>
    <d v="2025-01-04T00:00:00"/>
    <s v="AL149"/>
    <x v="2"/>
    <n v="800.45"/>
    <n v="5"/>
    <n v="40.020000000000003"/>
    <n v="760.43"/>
    <x v="0"/>
    <n v="109"/>
    <x v="302"/>
    <s v="qhayes@yahoo.com"/>
    <s v="ALASKA AIRLINES"/>
    <n v="17"/>
    <s v="149"/>
    <s v="AL"/>
    <x v="44"/>
    <n v="78562.34"/>
    <n v="447.75076530612222"/>
    <n v="105.08"/>
    <n v="800.45"/>
    <n v="0.13400000000000001"/>
    <n v="2024"/>
    <s v="Mon"/>
    <n v="54"/>
    <s v="NO"/>
    <x v="3"/>
    <s v="November"/>
    <n v="29"/>
    <x v="304"/>
    <x v="1"/>
    <x v="0"/>
  </r>
  <r>
    <s v="893E38FC"/>
    <x v="2"/>
    <s v="DEN"/>
    <s v="SFO"/>
    <x v="305"/>
    <d v="2025-01-05T00:00:00"/>
    <s v="FR446"/>
    <x v="1"/>
    <n v="799.66"/>
    <n v="0"/>
    <n v="0"/>
    <n v="799.66"/>
    <x v="0"/>
    <n v="166"/>
    <x v="303"/>
    <s v="fwagner@hotmail.com"/>
    <s v="FRONTIER AIRLINES"/>
    <n v="14"/>
    <s v="446"/>
    <s v="FR"/>
    <x v="71"/>
    <n v="77801.909999999974"/>
    <n v="445.94205128205107"/>
    <n v="105.08"/>
    <n v="799.66"/>
    <n v="0.13200000000000001"/>
    <n v="2024"/>
    <s v="Tue"/>
    <n v="54"/>
    <s v="NO"/>
    <x v="3"/>
    <s v="November"/>
    <n v="29"/>
    <x v="305"/>
    <x v="0"/>
    <x v="2"/>
  </r>
  <r>
    <s v="69CC6C09"/>
    <x v="7"/>
    <s v="DFW"/>
    <s v="ATL"/>
    <x v="306"/>
    <d v="2025-01-06T00:00:00"/>
    <s v="AM235"/>
    <x v="2"/>
    <n v="799.57"/>
    <n v="20"/>
    <n v="159.91"/>
    <n v="639.66"/>
    <x v="1"/>
    <n v="0"/>
    <x v="304"/>
    <s v="vangdiana@mcpherson-calhoun.net"/>
    <s v="AMERICAN AIRLINES"/>
    <n v="13"/>
    <s v="235"/>
    <s v="AM"/>
    <x v="3"/>
    <n v="77002.249999999985"/>
    <n v="444.11876288659778"/>
    <n v="105.08"/>
    <n v="799.57"/>
    <n v="0.11600000000000001"/>
    <n v="2024"/>
    <s v="Wed"/>
    <n v="54"/>
    <s v="NO"/>
    <x v="3"/>
    <s v="November"/>
    <n v="29"/>
    <x v="306"/>
    <x v="1"/>
    <x v="2"/>
  </r>
  <r>
    <s v="8F6B0B79"/>
    <x v="0"/>
    <s v="SEA"/>
    <s v="MIA"/>
    <x v="307"/>
    <d v="2025-01-07T00:00:00"/>
    <s v="SO195"/>
    <x v="0"/>
    <n v="797.63"/>
    <n v="10"/>
    <n v="79.760000000000005"/>
    <n v="717.87"/>
    <x v="1"/>
    <n v="0"/>
    <x v="305"/>
    <s v="dhughes@yahoo.com"/>
    <s v="SOUTHWEST AIRLINES"/>
    <n v="15"/>
    <s v="195"/>
    <s v="SO"/>
    <x v="66"/>
    <n v="76362.589999999982"/>
    <n v="442.27704663212421"/>
    <n v="105.08"/>
    <n v="797.63"/>
    <n v="0.114"/>
    <n v="2024"/>
    <s v="Thu"/>
    <n v="54"/>
    <s v="NO"/>
    <x v="3"/>
    <s v="November"/>
    <n v="29"/>
    <x v="307"/>
    <x v="1"/>
    <x v="3"/>
  </r>
  <r>
    <s v="DE532801"/>
    <x v="6"/>
    <s v="DEN"/>
    <s v="ATL"/>
    <x v="308"/>
    <d v="2025-01-08T00:00:00"/>
    <s v="JE869"/>
    <x v="0"/>
    <n v="791.97"/>
    <n v="5"/>
    <n v="39.6"/>
    <n v="752.37"/>
    <x v="1"/>
    <n v="0"/>
    <x v="306"/>
    <s v="tamara91@howe.com"/>
    <s v="JETBLUE AIRWAYS"/>
    <n v="16"/>
    <s v="869"/>
    <s v="JE"/>
    <x v="67"/>
    <n v="75644.72"/>
    <n v="440.42624999999975"/>
    <n v="105.08"/>
    <n v="791.97"/>
    <n v="0.112"/>
    <n v="2024"/>
    <s v="Fri"/>
    <n v="54"/>
    <s v="NO"/>
    <x v="3"/>
    <s v="November"/>
    <n v="29"/>
    <x v="308"/>
    <x v="1"/>
    <x v="1"/>
  </r>
  <r>
    <s v="D0739A37"/>
    <x v="6"/>
    <s v="DEN"/>
    <s v="SFO"/>
    <x v="309"/>
    <d v="2025-01-09T00:00:00"/>
    <s v="JE401"/>
    <x v="1"/>
    <n v="788.71"/>
    <n v="0"/>
    <n v="0"/>
    <n v="788.71"/>
    <x v="2"/>
    <n v="0"/>
    <x v="307"/>
    <s v="pbell@gmail.com"/>
    <s v="JETBLUE AIRWAYS"/>
    <n v="12"/>
    <s v="401"/>
    <s v="JE"/>
    <x v="71"/>
    <n v="74892.350000000006"/>
    <n v="438.58570680628247"/>
    <n v="105.08"/>
    <n v="788.71"/>
    <n v="0.14199999999999999"/>
    <n v="2024"/>
    <s v="Sat"/>
    <n v="54"/>
    <s v="NO"/>
    <x v="3"/>
    <s v="November"/>
    <n v="29"/>
    <x v="309"/>
    <x v="1"/>
    <x v="3"/>
  </r>
  <r>
    <s v="D52F1A10"/>
    <x v="0"/>
    <s v="MIA"/>
    <s v="DEN"/>
    <x v="310"/>
    <d v="2025-01-10T00:00:00"/>
    <s v="SO926"/>
    <x v="2"/>
    <n v="784.93"/>
    <n v="15"/>
    <n v="117.74"/>
    <n v="667.19"/>
    <x v="0"/>
    <n v="130"/>
    <x v="308"/>
    <s v="roystephanie@yahoo.com"/>
    <s v="SOUTHWEST AIRLINES"/>
    <n v="11"/>
    <s v="926"/>
    <s v="SO"/>
    <x v="61"/>
    <n v="74103.64"/>
    <n v="436.74294736842074"/>
    <n v="105.08"/>
    <n v="784.93"/>
    <n v="0.13"/>
    <n v="2024"/>
    <s v="Sun"/>
    <n v="54"/>
    <s v="NO"/>
    <x v="3"/>
    <s v="November"/>
    <n v="29"/>
    <x v="310"/>
    <x v="0"/>
    <x v="0"/>
  </r>
  <r>
    <s v="FF625F47"/>
    <x v="2"/>
    <s v="ORD"/>
    <s v="JFK"/>
    <x v="311"/>
    <d v="2025-01-11T00:00:00"/>
    <s v="FR865"/>
    <x v="1"/>
    <n v="782.47"/>
    <n v="10"/>
    <n v="78.25"/>
    <n v="704.22"/>
    <x v="1"/>
    <n v="0"/>
    <x v="309"/>
    <s v="michael66@jones.com"/>
    <s v="FRONTIER AIRLINES"/>
    <n v="14"/>
    <s v="865"/>
    <s v="FR"/>
    <x v="86"/>
    <n v="73436.450000000012"/>
    <n v="434.90068783068756"/>
    <n v="105.08"/>
    <n v="782.47"/>
    <n v="0.11"/>
    <n v="2024"/>
    <s v="Mon"/>
    <n v="54"/>
    <s v="NO"/>
    <x v="3"/>
    <s v="November"/>
    <n v="29"/>
    <x v="311"/>
    <x v="0"/>
    <x v="1"/>
  </r>
  <r>
    <s v="4399ED7A"/>
    <x v="0"/>
    <s v="SFO"/>
    <s v="DFW"/>
    <x v="312"/>
    <d v="2025-01-12T00:00:00"/>
    <s v="SO289"/>
    <x v="1"/>
    <n v="781.79"/>
    <n v="20"/>
    <n v="156.36000000000001"/>
    <n v="625.42999999999995"/>
    <x v="2"/>
    <n v="0"/>
    <x v="310"/>
    <s v="hicksmadeline@simpson.com"/>
    <s v="SOUTHWEST AIRLINES"/>
    <n v="15"/>
    <s v="289"/>
    <s v="SO"/>
    <x v="55"/>
    <n v="72732.23000000001"/>
    <n v="433.0519148936167"/>
    <n v="105.08"/>
    <n v="781.79"/>
    <n v="0.14000000000000001"/>
    <n v="2024"/>
    <s v="Tue"/>
    <n v="54"/>
    <s v="NO"/>
    <x v="3"/>
    <s v="November"/>
    <n v="29"/>
    <x v="312"/>
    <x v="1"/>
    <x v="2"/>
  </r>
  <r>
    <s v="16D98EBC"/>
    <x v="2"/>
    <s v="ORD"/>
    <s v="DEN"/>
    <x v="313"/>
    <d v="2025-01-13T00:00:00"/>
    <s v="FR276"/>
    <x v="0"/>
    <n v="778.53"/>
    <n v="0"/>
    <n v="0"/>
    <n v="778.53"/>
    <x v="0"/>
    <n v="74"/>
    <x v="311"/>
    <s v="bookerjennifer@gmail.com"/>
    <s v="FRONTIER AIRLINES"/>
    <n v="16"/>
    <s v="276"/>
    <s v="FR"/>
    <x v="69"/>
    <n v="72106.8"/>
    <n v="431.1870053475933"/>
    <n v="105.08"/>
    <n v="778.53"/>
    <n v="0.128"/>
    <n v="2024"/>
    <s v="Wed"/>
    <n v="54"/>
    <s v="NO"/>
    <x v="3"/>
    <s v="November"/>
    <n v="29"/>
    <x v="313"/>
    <x v="1"/>
    <x v="2"/>
  </r>
  <r>
    <s v="B08A7308"/>
    <x v="7"/>
    <s v="JFK"/>
    <s v="BOS"/>
    <x v="314"/>
    <d v="2025-01-14T00:00:00"/>
    <s v="AM223"/>
    <x v="1"/>
    <n v="770.43"/>
    <n v="5"/>
    <n v="38.520000000000003"/>
    <n v="731.91"/>
    <x v="1"/>
    <n v="0"/>
    <x v="312"/>
    <s v="amanda57@hotmail.com"/>
    <s v="AMERICAN AIRLINES"/>
    <n v="13"/>
    <s v="223"/>
    <s v="AM"/>
    <x v="59"/>
    <n v="71328.26999999999"/>
    <n v="429.31956989247271"/>
    <n v="105.08"/>
    <n v="770.43"/>
    <n v="0.108"/>
    <n v="2024"/>
    <s v="Thu"/>
    <n v="54"/>
    <s v="NO"/>
    <x v="3"/>
    <s v="November"/>
    <n v="29"/>
    <x v="314"/>
    <x v="2"/>
    <x v="0"/>
  </r>
  <r>
    <s v="EF15D11F"/>
    <x v="3"/>
    <s v="SFO"/>
    <s v="BOS"/>
    <x v="315"/>
    <d v="2025-01-15T00:00:00"/>
    <s v="SP489"/>
    <x v="1"/>
    <n v="751.13"/>
    <n v="10"/>
    <n v="75.11"/>
    <n v="676.02"/>
    <x v="1"/>
    <n v="0"/>
    <x v="313"/>
    <s v="hahnmichelle@murray.net"/>
    <s v="SPIRIT AIRLINES"/>
    <n v="17"/>
    <s v="489"/>
    <s v="SP"/>
    <x v="48"/>
    <n v="70596.360000000015"/>
    <n v="427.47572972972938"/>
    <n v="105.08"/>
    <n v="751.13"/>
    <n v="0.106"/>
    <n v="2024"/>
    <s v="Fri"/>
    <n v="54"/>
    <s v="NO"/>
    <x v="3"/>
    <s v="November"/>
    <n v="29"/>
    <x v="315"/>
    <x v="1"/>
    <x v="0"/>
  </r>
  <r>
    <s v="2831AE8A"/>
    <x v="7"/>
    <s v="SFO"/>
    <s v="LAX"/>
    <x v="316"/>
    <d v="2025-01-16T00:00:00"/>
    <s v="AM119"/>
    <x v="0"/>
    <n v="748.91"/>
    <n v="5"/>
    <n v="37.450000000000003"/>
    <n v="711.46"/>
    <x v="1"/>
    <n v="0"/>
    <x v="314"/>
    <s v="cohenchristina@cox-martin.biz"/>
    <s v="AMERICAN AIRLINES"/>
    <n v="11"/>
    <s v="119"/>
    <s v="AM"/>
    <x v="47"/>
    <n v="69920.340000000026"/>
    <n v="425.71673913043441"/>
    <n v="105.08"/>
    <n v="748.91"/>
    <n v="0.104"/>
    <n v="2024"/>
    <s v="Sat"/>
    <n v="54"/>
    <s v="NO"/>
    <x v="3"/>
    <s v="November"/>
    <n v="29"/>
    <x v="316"/>
    <x v="0"/>
    <x v="3"/>
  </r>
  <r>
    <s v="46250CFF"/>
    <x v="4"/>
    <s v="ORD"/>
    <s v="ATL"/>
    <x v="317"/>
    <d v="2025-01-17T00:00:00"/>
    <s v="DE120"/>
    <x v="1"/>
    <n v="748.47"/>
    <n v="15"/>
    <n v="112.27"/>
    <n v="636.20000000000005"/>
    <x v="2"/>
    <n v="0"/>
    <x v="315"/>
    <s v="qguerrero@carter-bruce.com"/>
    <s v="DELTA AIRLINES"/>
    <n v="12"/>
    <s v="120"/>
    <s v="DE"/>
    <x v="2"/>
    <n v="69208.880000000034"/>
    <n v="423.95065573770455"/>
    <n v="105.08"/>
    <n v="748.47"/>
    <n v="0.13800000000000001"/>
    <n v="2024"/>
    <s v="Sun"/>
    <n v="54"/>
    <s v="NO"/>
    <x v="3"/>
    <s v="November"/>
    <n v="29"/>
    <x v="317"/>
    <x v="1"/>
    <x v="3"/>
  </r>
  <r>
    <s v="8EA7F39F"/>
    <x v="2"/>
    <s v="SEA"/>
    <s v="ORD"/>
    <x v="318"/>
    <d v="2025-01-18T00:00:00"/>
    <s v="FR979"/>
    <x v="1"/>
    <n v="739.7"/>
    <n v="20"/>
    <n v="147.94"/>
    <n v="591.76"/>
    <x v="2"/>
    <n v="0"/>
    <x v="316"/>
    <s v="julieyork@gmail.com"/>
    <s v="FRONTIER AIRLINES"/>
    <n v="21"/>
    <s v="979"/>
    <s v="FR"/>
    <x v="57"/>
    <n v="68572.680000000022"/>
    <n v="422.16758241758208"/>
    <n v="105.08"/>
    <n v="739.7"/>
    <n v="0.13600000000000001"/>
    <n v="2024"/>
    <s v="Mon"/>
    <n v="54"/>
    <s v="NO"/>
    <x v="3"/>
    <s v="November"/>
    <n v="29"/>
    <x v="318"/>
    <x v="1"/>
    <x v="3"/>
  </r>
  <r>
    <s v="3AF80072"/>
    <x v="7"/>
    <s v="BOS"/>
    <s v="SEA"/>
    <x v="319"/>
    <d v="2025-01-19T00:00:00"/>
    <s v="AM947"/>
    <x v="2"/>
    <n v="738.55"/>
    <n v="20"/>
    <n v="147.71"/>
    <n v="590.84"/>
    <x v="2"/>
    <n v="0"/>
    <x v="317"/>
    <s v="lhughes@gmail.com"/>
    <s v="AMERICAN AIRLINES"/>
    <n v="11"/>
    <s v="947"/>
    <s v="AM"/>
    <x v="87"/>
    <n v="67980.920000000027"/>
    <n v="420.41325966850809"/>
    <n v="105.08"/>
    <n v="738.55"/>
    <n v="0.13400000000000001"/>
    <n v="2024"/>
    <s v="Tue"/>
    <n v="54"/>
    <s v="NO"/>
    <x v="3"/>
    <s v="November"/>
    <n v="29"/>
    <x v="319"/>
    <x v="2"/>
    <x v="1"/>
  </r>
  <r>
    <s v="B8986F8C"/>
    <x v="0"/>
    <s v="SFO"/>
    <s v="JFK"/>
    <x v="320"/>
    <d v="2025-01-20T00:00:00"/>
    <s v="SO131"/>
    <x v="2"/>
    <n v="736.27"/>
    <n v="10"/>
    <n v="73.63"/>
    <n v="662.64"/>
    <x v="2"/>
    <n v="0"/>
    <x v="318"/>
    <s v="pneal@hotmail.com"/>
    <s v="SOUTHWEST AIRLINES"/>
    <n v="12"/>
    <s v="131"/>
    <s v="SO"/>
    <x v="11"/>
    <n v="67390.080000000016"/>
    <n v="418.64583333333314"/>
    <n v="105.08"/>
    <n v="736.27"/>
    <n v="0.13200000000000001"/>
    <n v="2024"/>
    <s v="Wed"/>
    <n v="54"/>
    <s v="NO"/>
    <x v="3"/>
    <s v="November"/>
    <n v="29"/>
    <x v="320"/>
    <x v="0"/>
    <x v="2"/>
  </r>
  <r>
    <s v="51ECB127"/>
    <x v="2"/>
    <s v="MIA"/>
    <s v="DFW"/>
    <x v="321"/>
    <d v="2025-01-21T00:00:00"/>
    <s v="FR866"/>
    <x v="0"/>
    <n v="725.93"/>
    <n v="20"/>
    <n v="145.19"/>
    <n v="580.74"/>
    <x v="1"/>
    <n v="0"/>
    <x v="319"/>
    <s v="bmueller@hotmail.com"/>
    <s v="FRONTIER AIRLINES"/>
    <n v="11"/>
    <s v="866"/>
    <s v="FR"/>
    <x v="30"/>
    <n v="66727.440000000031"/>
    <n v="416.87139664804442"/>
    <n v="105.08"/>
    <n v="725.93"/>
    <n v="0.10199999999999999"/>
    <n v="2024"/>
    <s v="Thu"/>
    <n v="54"/>
    <s v="NO"/>
    <x v="3"/>
    <s v="November"/>
    <n v="29"/>
    <x v="321"/>
    <x v="1"/>
    <x v="2"/>
  </r>
  <r>
    <s v="6603C9C3"/>
    <x v="5"/>
    <s v="BOS"/>
    <s v="ATL"/>
    <x v="322"/>
    <d v="2025-01-22T00:00:00"/>
    <s v="UN214"/>
    <x v="2"/>
    <n v="725.06"/>
    <n v="10"/>
    <n v="72.510000000000005"/>
    <n v="652.54999999999995"/>
    <x v="2"/>
    <n v="0"/>
    <x v="320"/>
    <s v="restes@davidson.com"/>
    <s v="UNITED AIRLINES"/>
    <n v="12"/>
    <s v="214"/>
    <s v="UN"/>
    <x v="65"/>
    <n v="66146.700000000026"/>
    <n v="415.13511235955031"/>
    <n v="105.08"/>
    <n v="725.06"/>
    <n v="0.13"/>
    <n v="2024"/>
    <s v="Fri"/>
    <n v="54"/>
    <s v="NO"/>
    <x v="3"/>
    <s v="November"/>
    <n v="29"/>
    <x v="322"/>
    <x v="2"/>
    <x v="1"/>
  </r>
  <r>
    <s v="985791C9"/>
    <x v="6"/>
    <s v="MIA"/>
    <s v="BOS"/>
    <x v="323"/>
    <d v="2025-01-23T00:00:00"/>
    <s v="JE264"/>
    <x v="0"/>
    <n v="706.67"/>
    <n v="0"/>
    <n v="0"/>
    <n v="706.67"/>
    <x v="2"/>
    <n v="0"/>
    <x v="321"/>
    <s v="ohill@parker-ballard.org"/>
    <s v="JETBLUE AIRWAYS"/>
    <n v="19"/>
    <s v="264"/>
    <s v="JE"/>
    <x v="54"/>
    <n v="65494.150000000009"/>
    <n v="413.38412429378508"/>
    <n v="105.08"/>
    <n v="706.67"/>
    <n v="0.128"/>
    <n v="2024"/>
    <s v="Sat"/>
    <n v="54"/>
    <s v="NO"/>
    <x v="3"/>
    <s v="November"/>
    <n v="29"/>
    <x v="323"/>
    <x v="2"/>
    <x v="1"/>
  </r>
  <r>
    <s v="0A666ED5"/>
    <x v="0"/>
    <s v="JFK"/>
    <s v="MIA"/>
    <x v="324"/>
    <d v="2025-01-24T00:00:00"/>
    <s v="SO438"/>
    <x v="3"/>
    <n v="704.45"/>
    <n v="15"/>
    <n v="105.67"/>
    <n v="598.78"/>
    <x v="0"/>
    <n v="110"/>
    <x v="322"/>
    <s v="aaron53@gmail.com"/>
    <s v="SOUTHWEST AIRLINES"/>
    <n v="14"/>
    <s v="438"/>
    <s v="SO"/>
    <x v="74"/>
    <n v="64787.48000000001"/>
    <n v="411.71772727272707"/>
    <n v="105.08"/>
    <n v="704.45"/>
    <n v="0.126"/>
    <n v="2024"/>
    <s v="Sun"/>
    <n v="54"/>
    <s v="NO"/>
    <x v="0"/>
    <s v="December"/>
    <n v="29"/>
    <x v="324"/>
    <x v="2"/>
    <x v="3"/>
  </r>
  <r>
    <s v="C0FCD5FC"/>
    <x v="6"/>
    <s v="ATL"/>
    <s v="DFW"/>
    <x v="325"/>
    <d v="2025-01-25T00:00:00"/>
    <s v="JE868"/>
    <x v="2"/>
    <n v="701.3"/>
    <n v="20"/>
    <n v="140.26"/>
    <n v="561.04"/>
    <x v="0"/>
    <n v="168"/>
    <x v="323"/>
    <s v="jeremy51@hotmail.com"/>
    <s v="JETBLUE AIRWAYS"/>
    <n v="14"/>
    <s v="868"/>
    <s v="JE"/>
    <x v="52"/>
    <n v="64188.700000000012"/>
    <n v="410.04497142857133"/>
    <n v="105.08"/>
    <n v="701.3"/>
    <n v="0.124"/>
    <n v="2024"/>
    <s v="Mon"/>
    <n v="54"/>
    <s v="NO"/>
    <x v="0"/>
    <s v="December"/>
    <n v="29"/>
    <x v="325"/>
    <x v="1"/>
    <x v="0"/>
  </r>
  <r>
    <s v="837849FB"/>
    <x v="3"/>
    <s v="LAX"/>
    <s v="DFW"/>
    <x v="326"/>
    <d v="2025-01-26T00:00:00"/>
    <s v="SP263"/>
    <x v="3"/>
    <n v="696.98"/>
    <n v="10"/>
    <n v="69.7"/>
    <n v="627.28"/>
    <x v="1"/>
    <n v="0"/>
    <x v="324"/>
    <s v="stacey17@yahoo.com"/>
    <s v="SPIRIT AIRLINES"/>
    <n v="17"/>
    <s v="263"/>
    <s v="SP"/>
    <x v="5"/>
    <n v="63627.660000000025"/>
    <n v="408.37109195402286"/>
    <n v="105.08"/>
    <n v="696.98"/>
    <n v="0.1"/>
    <n v="2024"/>
    <s v="Tue"/>
    <n v="54"/>
    <s v="NO"/>
    <x v="0"/>
    <s v="December"/>
    <n v="29"/>
    <x v="326"/>
    <x v="1"/>
    <x v="3"/>
  </r>
  <r>
    <s v="A2EC3C22"/>
    <x v="4"/>
    <s v="DEN"/>
    <s v="BOS"/>
    <x v="327"/>
    <d v="2025-01-27T00:00:00"/>
    <s v="DE561"/>
    <x v="3"/>
    <n v="695.29"/>
    <n v="10"/>
    <n v="69.53"/>
    <n v="625.76"/>
    <x v="1"/>
    <n v="0"/>
    <x v="325"/>
    <s v="michaelgarcia@martin-mendoza.org"/>
    <s v="DELTA AIRLINES"/>
    <n v="15"/>
    <s v="561"/>
    <s v="DE"/>
    <x v="10"/>
    <n v="63000.380000000019"/>
    <n v="406.7028323699422"/>
    <n v="105.08"/>
    <n v="695.29"/>
    <n v="9.8000000000000004E-2"/>
    <n v="2024"/>
    <s v="Wed"/>
    <n v="54"/>
    <s v="NO"/>
    <x v="0"/>
    <s v="December"/>
    <n v="29"/>
    <x v="327"/>
    <x v="1"/>
    <x v="3"/>
  </r>
  <r>
    <s v="5AFAEF8A"/>
    <x v="0"/>
    <s v="DFW"/>
    <s v="BOS"/>
    <x v="328"/>
    <d v="2025-01-28T00:00:00"/>
    <s v="SO426"/>
    <x v="1"/>
    <n v="694.54"/>
    <n v="5"/>
    <n v="34.729999999999997"/>
    <n v="659.81"/>
    <x v="2"/>
    <n v="0"/>
    <x v="326"/>
    <s v="wdaniels@gmail.com"/>
    <s v="SOUTHWEST AIRLINES"/>
    <n v="14"/>
    <s v="426"/>
    <s v="SO"/>
    <x v="85"/>
    <n v="62374.620000000024"/>
    <n v="405.02500000000003"/>
    <n v="105.08"/>
    <n v="694.54"/>
    <n v="0.126"/>
    <n v="2024"/>
    <s v="Thu"/>
    <n v="54"/>
    <s v="NO"/>
    <x v="0"/>
    <s v="December"/>
    <n v="29"/>
    <x v="328"/>
    <x v="0"/>
    <x v="3"/>
  </r>
  <r>
    <s v="A358ACF9"/>
    <x v="0"/>
    <s v="DFW"/>
    <s v="SEA"/>
    <x v="329"/>
    <d v="2025-01-29T00:00:00"/>
    <s v="SO290"/>
    <x v="0"/>
    <n v="687.9"/>
    <n v="5"/>
    <n v="34.4"/>
    <n v="653.5"/>
    <x v="0"/>
    <n v="13"/>
    <x v="327"/>
    <s v="webbsean@gmail.com"/>
    <s v="SOUTHWEST AIRLINES"/>
    <n v="13"/>
    <s v="290"/>
    <s v="SO"/>
    <x v="15"/>
    <n v="61714.810000000019"/>
    <n v="403.33192982456148"/>
    <n v="105.08"/>
    <n v="687.9"/>
    <n v="0.122"/>
    <n v="2024"/>
    <s v="Fri"/>
    <n v="54"/>
    <s v="NO"/>
    <x v="0"/>
    <s v="December"/>
    <n v="29"/>
    <x v="329"/>
    <x v="1"/>
    <x v="3"/>
  </r>
  <r>
    <s v="62F7F970"/>
    <x v="0"/>
    <s v="DFW"/>
    <s v="DEN"/>
    <x v="330"/>
    <d v="2025-01-30T00:00:00"/>
    <s v="SO453"/>
    <x v="2"/>
    <n v="685.41"/>
    <n v="0"/>
    <n v="0"/>
    <n v="685.41"/>
    <x v="2"/>
    <n v="0"/>
    <x v="328"/>
    <s v="rebecca40@woods-craig.com"/>
    <s v="SOUTHWEST AIRLINES"/>
    <n v="9"/>
    <s v="453"/>
    <s v="SO"/>
    <x v="13"/>
    <n v="61061.310000000019"/>
    <n v="401.65800000000002"/>
    <n v="105.08"/>
    <n v="685.41"/>
    <n v="0.124"/>
    <n v="2024"/>
    <s v="Sat"/>
    <n v="54"/>
    <s v="NO"/>
    <x v="0"/>
    <s v="December"/>
    <n v="29"/>
    <x v="330"/>
    <x v="1"/>
    <x v="3"/>
  </r>
  <r>
    <s v="4B76A189"/>
    <x v="2"/>
    <s v="SEA"/>
    <s v="LAX"/>
    <x v="331"/>
    <d v="2025-01-31T00:00:00"/>
    <s v="FR131"/>
    <x v="3"/>
    <n v="685.09"/>
    <n v="5"/>
    <n v="34.25"/>
    <n v="650.84"/>
    <x v="2"/>
    <n v="0"/>
    <x v="329"/>
    <s v="marcusgeorge@rios-glenn.com"/>
    <s v="FRONTIER AIRLINES"/>
    <n v="14"/>
    <s v="131"/>
    <s v="FR"/>
    <x v="1"/>
    <n v="60375.900000000023"/>
    <n v="399.97899408284025"/>
    <n v="105.08"/>
    <n v="685.09"/>
    <n v="0.122"/>
    <n v="2024"/>
    <s v="Sun"/>
    <n v="54"/>
    <s v="NO"/>
    <x v="0"/>
    <s v="December"/>
    <n v="29"/>
    <x v="331"/>
    <x v="2"/>
    <x v="1"/>
  </r>
  <r>
    <s v="D83486F4"/>
    <x v="3"/>
    <s v="ORD"/>
    <s v="SEA"/>
    <x v="332"/>
    <d v="2025-02-01T00:00:00"/>
    <s v="SP502"/>
    <x v="1"/>
    <n v="676.81"/>
    <n v="5"/>
    <n v="33.840000000000003"/>
    <n v="642.97"/>
    <x v="0"/>
    <n v="21"/>
    <x v="330"/>
    <s v="hwatson@hayes-moore.com"/>
    <s v="SPIRIT AIRLINES"/>
    <n v="15"/>
    <s v="502"/>
    <s v="SP"/>
    <x v="17"/>
    <n v="59725.060000000027"/>
    <n v="398.28190476190474"/>
    <n v="105.08"/>
    <n v="676.81"/>
    <n v="0.12"/>
    <n v="2024"/>
    <s v="Mon"/>
    <n v="54"/>
    <s v="NO"/>
    <x v="0"/>
    <s v="December"/>
    <n v="29"/>
    <x v="332"/>
    <x v="0"/>
    <x v="0"/>
  </r>
  <r>
    <s v="4A458FF2"/>
    <x v="1"/>
    <s v="SFO"/>
    <s v="DFW"/>
    <x v="333"/>
    <d v="2025-02-02T00:00:00"/>
    <s v="AL977"/>
    <x v="0"/>
    <n v="668.52"/>
    <n v="20"/>
    <n v="133.69999999999999"/>
    <n v="534.82000000000005"/>
    <x v="1"/>
    <n v="0"/>
    <x v="331"/>
    <s v="barneslinda@hotmail.com"/>
    <s v="ALASKA AIRLINES"/>
    <n v="15"/>
    <s v="977"/>
    <s v="AL"/>
    <x v="55"/>
    <n v="59082.090000000026"/>
    <n v="396.61407185628752"/>
    <n v="105.08"/>
    <n v="668.52"/>
    <n v="9.6000000000000002E-2"/>
    <n v="2024"/>
    <s v="Tue"/>
    <n v="54"/>
    <s v="NO"/>
    <x v="0"/>
    <s v="December"/>
    <n v="29"/>
    <x v="333"/>
    <x v="2"/>
    <x v="0"/>
  </r>
  <r>
    <s v="5A44517D"/>
    <x v="6"/>
    <s v="ORD"/>
    <s v="JFK"/>
    <x v="334"/>
    <d v="2025-02-03T00:00:00"/>
    <s v="JE477"/>
    <x v="0"/>
    <n v="667.58"/>
    <n v="5"/>
    <n v="33.380000000000003"/>
    <n v="634.20000000000005"/>
    <x v="0"/>
    <n v="84"/>
    <x v="332"/>
    <s v="melissajohnson@baker.com"/>
    <s v="JETBLUE AIRWAYS"/>
    <n v="15"/>
    <s v="477"/>
    <s v="JE"/>
    <x v="86"/>
    <n v="58547.270000000026"/>
    <n v="394.9760843373495"/>
    <n v="105.08"/>
    <n v="667.58"/>
    <n v="0.11799999999999999"/>
    <n v="2024"/>
    <s v="Wed"/>
    <n v="54"/>
    <s v="NO"/>
    <x v="0"/>
    <s v="December"/>
    <n v="29"/>
    <x v="334"/>
    <x v="1"/>
    <x v="2"/>
  </r>
  <r>
    <s v="0F5E7000"/>
    <x v="2"/>
    <s v="SFO"/>
    <s v="BOS"/>
    <x v="335"/>
    <d v="2025-02-04T00:00:00"/>
    <s v="FR384"/>
    <x v="1"/>
    <n v="666.41"/>
    <n v="0"/>
    <n v="0"/>
    <n v="666.41"/>
    <x v="2"/>
    <n v="0"/>
    <x v="333"/>
    <s v="tylerbenson@gmail.com"/>
    <s v="FRONTIER AIRLINES"/>
    <n v="16"/>
    <s v="384"/>
    <s v="FR"/>
    <x v="48"/>
    <n v="57913.070000000029"/>
    <n v="393.3239393939395"/>
    <n v="105.08"/>
    <n v="666.41"/>
    <n v="0.12"/>
    <n v="2024"/>
    <s v="Thu"/>
    <n v="54"/>
    <s v="NO"/>
    <x v="0"/>
    <s v="December"/>
    <n v="29"/>
    <x v="335"/>
    <x v="1"/>
    <x v="2"/>
  </r>
  <r>
    <s v="549DF853"/>
    <x v="3"/>
    <s v="SFO"/>
    <s v="MIA"/>
    <x v="336"/>
    <d v="2025-02-05T00:00:00"/>
    <s v="SP306"/>
    <x v="1"/>
    <n v="665.88"/>
    <n v="5"/>
    <n v="33.29"/>
    <n v="632.59"/>
    <x v="2"/>
    <n v="0"/>
    <x v="334"/>
    <s v="qclayton@hotmail.com"/>
    <s v="SPIRIT AIRLINES"/>
    <n v="12"/>
    <s v="306"/>
    <s v="SP"/>
    <x v="36"/>
    <n v="57246.660000000025"/>
    <n v="391.65878048780502"/>
    <n v="105.08"/>
    <n v="665.88"/>
    <n v="0.11799999999999999"/>
    <n v="2024"/>
    <s v="Fri"/>
    <n v="54"/>
    <s v="NO"/>
    <x v="0"/>
    <s v="December"/>
    <n v="29"/>
    <x v="336"/>
    <x v="1"/>
    <x v="0"/>
  </r>
  <r>
    <s v="6CF033FE"/>
    <x v="6"/>
    <s v="LAX"/>
    <s v="SEA"/>
    <x v="337"/>
    <d v="2025-02-06T00:00:00"/>
    <s v="JE663"/>
    <x v="3"/>
    <n v="663.05"/>
    <n v="20"/>
    <n v="132.61000000000001"/>
    <n v="530.44000000000005"/>
    <x v="1"/>
    <n v="0"/>
    <x v="335"/>
    <s v="johnsonjacob@hotmail.com"/>
    <s v="JETBLUE AIRWAYS"/>
    <n v="16"/>
    <s v="663"/>
    <s v="JE"/>
    <x v="34"/>
    <n v="56614.070000000022"/>
    <n v="389.97644171779154"/>
    <n v="105.08"/>
    <n v="663.05"/>
    <n v="9.4E-2"/>
    <n v="2024"/>
    <s v="Sat"/>
    <n v="54"/>
    <s v="NO"/>
    <x v="0"/>
    <s v="December"/>
    <n v="29"/>
    <x v="337"/>
    <x v="1"/>
    <x v="1"/>
  </r>
  <r>
    <s v="5C8B5212"/>
    <x v="4"/>
    <s v="SEA"/>
    <s v="DEN"/>
    <x v="338"/>
    <d v="2025-02-07T00:00:00"/>
    <s v="DE921"/>
    <x v="1"/>
    <n v="654.46"/>
    <n v="20"/>
    <n v="130.88999999999999"/>
    <n v="523.57000000000005"/>
    <x v="0"/>
    <n v="6"/>
    <x v="336"/>
    <s v="morgan53@harrison.com"/>
    <s v="DELTA AIRLINES"/>
    <n v="15"/>
    <s v="921"/>
    <s v="DE"/>
    <x v="19"/>
    <n v="56083.630000000012"/>
    <n v="388.29080246913594"/>
    <n v="105.08"/>
    <n v="654.46"/>
    <n v="0.11600000000000001"/>
    <n v="2024"/>
    <s v="Sun"/>
    <n v="54"/>
    <s v="NO"/>
    <x v="0"/>
    <s v="December"/>
    <n v="29"/>
    <x v="338"/>
    <x v="2"/>
    <x v="2"/>
  </r>
  <r>
    <s v="DA687A19"/>
    <x v="5"/>
    <s v="BOS"/>
    <s v="JFK"/>
    <x v="339"/>
    <d v="2025-02-08T00:00:00"/>
    <s v="UN555"/>
    <x v="3"/>
    <n v="653.29999999999995"/>
    <n v="5"/>
    <n v="32.659999999999997"/>
    <n v="620.64"/>
    <x v="2"/>
    <n v="0"/>
    <x v="337"/>
    <s v="kathryngrant@hotmail.com"/>
    <s v="UNITED AIRLINES"/>
    <n v="13"/>
    <s v="555"/>
    <s v="UN"/>
    <x v="79"/>
    <n v="55560.060000000012"/>
    <n v="386.63757763975173"/>
    <n v="105.08"/>
    <n v="653.29999999999995"/>
    <n v="0.11600000000000001"/>
    <n v="2024"/>
    <s v="Mon"/>
    <n v="54"/>
    <s v="NO"/>
    <x v="0"/>
    <s v="December"/>
    <n v="29"/>
    <x v="339"/>
    <x v="1"/>
    <x v="2"/>
  </r>
  <r>
    <s v="63300A60"/>
    <x v="4"/>
    <s v="DFW"/>
    <s v="LAX"/>
    <x v="340"/>
    <d v="2025-02-09T00:00:00"/>
    <s v="DE987"/>
    <x v="1"/>
    <n v="652.27"/>
    <n v="10"/>
    <n v="65.23"/>
    <n v="587.04"/>
    <x v="2"/>
    <n v="0"/>
    <x v="338"/>
    <s v="morenomichael@rodriguez-gonzales.com"/>
    <s v="DELTA AIRLINES"/>
    <n v="14"/>
    <s v="987"/>
    <s v="DE"/>
    <x v="24"/>
    <n v="54939.420000000013"/>
    <n v="384.9709375000001"/>
    <n v="105.08"/>
    <n v="652.27"/>
    <n v="0.114"/>
    <n v="2024"/>
    <s v="Tue"/>
    <n v="54"/>
    <s v="NO"/>
    <x v="0"/>
    <s v="December"/>
    <n v="29"/>
    <x v="340"/>
    <x v="2"/>
    <x v="3"/>
  </r>
  <r>
    <s v="3EE4FC88"/>
    <x v="1"/>
    <s v="MIA"/>
    <s v="LAX"/>
    <x v="341"/>
    <d v="2025-02-10T00:00:00"/>
    <s v="AL255"/>
    <x v="1"/>
    <n v="649.74"/>
    <n v="15"/>
    <n v="97.46"/>
    <n v="552.28"/>
    <x v="2"/>
    <n v="0"/>
    <x v="339"/>
    <s v="daniel98@hotmail.com"/>
    <s v="ALASKA AIRLINES"/>
    <n v="13"/>
    <s v="255"/>
    <s v="AL"/>
    <x v="29"/>
    <n v="54352.380000000012"/>
    <n v="383.28981132075489"/>
    <n v="105.08"/>
    <n v="649.74"/>
    <n v="0.112"/>
    <n v="2024"/>
    <s v="Wed"/>
    <n v="54"/>
    <s v="NO"/>
    <x v="0"/>
    <s v="December"/>
    <n v="29"/>
    <x v="341"/>
    <x v="0"/>
    <x v="3"/>
  </r>
  <r>
    <s v="AC19B993"/>
    <x v="3"/>
    <s v="SFO"/>
    <s v="DEN"/>
    <x v="342"/>
    <d v="2025-02-11T00:00:00"/>
    <s v="SP812"/>
    <x v="1"/>
    <n v="645.4"/>
    <n v="15"/>
    <n v="96.81"/>
    <n v="548.59"/>
    <x v="2"/>
    <n v="0"/>
    <x v="340"/>
    <s v="amandawelch@hotmail.com"/>
    <s v="SPIRIT AIRLINES"/>
    <n v="12"/>
    <s v="812"/>
    <s v="SP"/>
    <x v="88"/>
    <n v="53800.100000000006"/>
    <n v="381.60341772151912"/>
    <n v="105.08"/>
    <n v="645.4"/>
    <n v="0.11"/>
    <n v="2024"/>
    <s v="Thu"/>
    <n v="54"/>
    <s v="NO"/>
    <x v="0"/>
    <s v="December"/>
    <n v="29"/>
    <x v="342"/>
    <x v="1"/>
    <x v="0"/>
  </r>
  <r>
    <s v="3462EFDE"/>
    <x v="1"/>
    <s v="SEA"/>
    <s v="JFK"/>
    <x v="343"/>
    <d v="2025-02-12T00:00:00"/>
    <s v="AL477"/>
    <x v="1"/>
    <n v="643.62"/>
    <n v="0"/>
    <n v="0"/>
    <n v="643.62"/>
    <x v="2"/>
    <n v="0"/>
    <x v="341"/>
    <s v="millsdonald@yahoo.com"/>
    <s v="ALASKA AIRLINES"/>
    <n v="13"/>
    <s v="477"/>
    <s v="AL"/>
    <x v="81"/>
    <n v="53251.51"/>
    <n v="379.92318471337597"/>
    <n v="105.08"/>
    <n v="643.62"/>
    <n v="0.108"/>
    <n v="2024"/>
    <s v="Fri"/>
    <n v="54"/>
    <s v="NO"/>
    <x v="0"/>
    <s v="December"/>
    <n v="29"/>
    <x v="343"/>
    <x v="2"/>
    <x v="3"/>
  </r>
  <r>
    <s v="564924F8"/>
    <x v="6"/>
    <s v="LAX"/>
    <s v="ATL"/>
    <x v="344"/>
    <d v="2025-02-13T00:00:00"/>
    <s v="JE745"/>
    <x v="1"/>
    <n v="642.73"/>
    <n v="10"/>
    <n v="64.27"/>
    <n v="578.46"/>
    <x v="2"/>
    <n v="0"/>
    <x v="342"/>
    <s v="smithbenjamin@davis.com"/>
    <s v="JETBLUE AIRWAYS"/>
    <n v="10"/>
    <s v="745"/>
    <s v="JE"/>
    <x v="73"/>
    <n v="52607.890000000007"/>
    <n v="378.23282051282069"/>
    <n v="105.08"/>
    <n v="642.73"/>
    <n v="0.106"/>
    <n v="2024"/>
    <s v="Sat"/>
    <n v="54"/>
    <s v="NO"/>
    <x v="0"/>
    <s v="December"/>
    <n v="29"/>
    <x v="344"/>
    <x v="1"/>
    <x v="0"/>
  </r>
  <r>
    <s v="C6B3B533"/>
    <x v="4"/>
    <s v="BOS"/>
    <s v="JFK"/>
    <x v="345"/>
    <d v="2025-02-14T00:00:00"/>
    <s v="DE238"/>
    <x v="0"/>
    <n v="638.17999999999995"/>
    <n v="0"/>
    <n v="0"/>
    <n v="638.17999999999995"/>
    <x v="1"/>
    <n v="0"/>
    <x v="343"/>
    <s v="gregoryconley@gmail.com"/>
    <s v="DELTA AIRLINES"/>
    <n v="12"/>
    <s v="238"/>
    <s v="DE"/>
    <x v="79"/>
    <n v="52029.430000000015"/>
    <n v="376.52638709677439"/>
    <n v="105.08"/>
    <n v="638.17999999999995"/>
    <n v="9.1999999999999998E-2"/>
    <n v="2024"/>
    <s v="Sun"/>
    <n v="54"/>
    <s v="NO"/>
    <x v="0"/>
    <s v="December"/>
    <n v="29"/>
    <x v="345"/>
    <x v="1"/>
    <x v="1"/>
  </r>
  <r>
    <s v="8DB8F0B9"/>
    <x v="0"/>
    <s v="DEN"/>
    <s v="SFO"/>
    <x v="346"/>
    <d v="2025-02-15T00:00:00"/>
    <s v="SO174"/>
    <x v="2"/>
    <n v="631.74"/>
    <n v="20"/>
    <n v="126.35"/>
    <n v="505.39"/>
    <x v="2"/>
    <n v="0"/>
    <x v="344"/>
    <s v="melissa92@hotmail.com"/>
    <s v="SOUTHWEST AIRLINES"/>
    <n v="15"/>
    <s v="174"/>
    <s v="SO"/>
    <x v="71"/>
    <n v="51391.250000000015"/>
    <n v="374.82733766233775"/>
    <n v="105.08"/>
    <n v="631.74"/>
    <n v="0.104"/>
    <n v="2024"/>
    <s v="Mon"/>
    <n v="54"/>
    <s v="NO"/>
    <x v="0"/>
    <s v="December"/>
    <n v="29"/>
    <x v="346"/>
    <x v="2"/>
    <x v="1"/>
  </r>
  <r>
    <s v="CDA4ED1B"/>
    <x v="6"/>
    <s v="ATL"/>
    <s v="ORD"/>
    <x v="347"/>
    <d v="2025-02-16T00:00:00"/>
    <s v="JE492"/>
    <x v="2"/>
    <n v="624.28"/>
    <n v="20"/>
    <n v="124.86"/>
    <n v="499.42"/>
    <x v="1"/>
    <n v="0"/>
    <x v="345"/>
    <s v="tjohnson@hotmail.com"/>
    <s v="JETBLUE AIRWAYS"/>
    <n v="12"/>
    <s v="492"/>
    <s v="JE"/>
    <x v="80"/>
    <n v="50885.860000000008"/>
    <n v="373.14816993464063"/>
    <n v="105.08"/>
    <n v="624.28"/>
    <n v="0.09"/>
    <n v="2024"/>
    <s v="Tue"/>
    <n v="54"/>
    <s v="NO"/>
    <x v="0"/>
    <s v="December"/>
    <n v="29"/>
    <x v="347"/>
    <x v="0"/>
    <x v="0"/>
  </r>
  <r>
    <s v="822C4FB2"/>
    <x v="5"/>
    <s v="DFW"/>
    <s v="ORD"/>
    <x v="348"/>
    <d v="2025-02-17T00:00:00"/>
    <s v="UN938"/>
    <x v="0"/>
    <n v="624.09"/>
    <n v="20"/>
    <n v="124.82"/>
    <n v="499.27"/>
    <x v="2"/>
    <n v="0"/>
    <x v="346"/>
    <s v="elizabeth39@hotmail.com"/>
    <s v="UNITED AIRLINES"/>
    <n v="11"/>
    <s v="938"/>
    <s v="UN"/>
    <x v="68"/>
    <n v="50386.44000000001"/>
    <n v="371.49598684210537"/>
    <n v="105.08"/>
    <n v="624.09"/>
    <n v="0.10199999999999999"/>
    <n v="2024"/>
    <s v="Wed"/>
    <n v="54"/>
    <s v="NO"/>
    <x v="0"/>
    <s v="December"/>
    <n v="29"/>
    <x v="348"/>
    <x v="1"/>
    <x v="1"/>
  </r>
  <r>
    <s v="6E44CA2A"/>
    <x v="5"/>
    <s v="ORD"/>
    <s v="ATL"/>
    <x v="349"/>
    <d v="2025-02-18T00:00:00"/>
    <s v="UN385"/>
    <x v="2"/>
    <n v="623.28"/>
    <n v="20"/>
    <n v="124.66"/>
    <n v="498.62"/>
    <x v="0"/>
    <n v="71"/>
    <x v="347"/>
    <s v="carterstephanie@hotmail.com"/>
    <s v="UNITED AIRLINES"/>
    <n v="11"/>
    <s v="385"/>
    <s v="UN"/>
    <x v="2"/>
    <n v="49887.170000000013"/>
    <n v="369.82317880794716"/>
    <n v="105.08"/>
    <n v="623.28"/>
    <n v="0.114"/>
    <n v="2024"/>
    <s v="Thu"/>
    <n v="54"/>
    <s v="NO"/>
    <x v="0"/>
    <s v="December"/>
    <n v="29"/>
    <x v="349"/>
    <x v="0"/>
    <x v="0"/>
  </r>
  <r>
    <s v="B3DEE856"/>
    <x v="4"/>
    <s v="DFW"/>
    <s v="ORD"/>
    <x v="350"/>
    <d v="2025-02-19T00:00:00"/>
    <s v="DE397"/>
    <x v="2"/>
    <n v="619.17999999999995"/>
    <n v="20"/>
    <n v="123.84"/>
    <n v="495.34"/>
    <x v="0"/>
    <n v="79"/>
    <x v="348"/>
    <s v="joseph05@campbell.com"/>
    <s v="DELTA AIRLINES"/>
    <n v="12"/>
    <s v="397"/>
    <s v="DE"/>
    <x v="68"/>
    <n v="49388.55000000001"/>
    <n v="368.13346666666678"/>
    <n v="105.08"/>
    <n v="619.17999999999995"/>
    <n v="0.112"/>
    <n v="2024"/>
    <s v="Fri"/>
    <n v="54"/>
    <s v="NO"/>
    <x v="0"/>
    <s v="December"/>
    <n v="29"/>
    <x v="350"/>
    <x v="1"/>
    <x v="0"/>
  </r>
  <r>
    <s v="897F0064"/>
    <x v="4"/>
    <s v="DEN"/>
    <s v="ATL"/>
    <x v="351"/>
    <d v="2025-02-20T00:00:00"/>
    <s v="DE986"/>
    <x v="2"/>
    <n v="618.01"/>
    <n v="20"/>
    <n v="123.6"/>
    <n v="494.41"/>
    <x v="0"/>
    <n v="174"/>
    <x v="349"/>
    <s v="michael57@williams-mullins.biz"/>
    <s v="DELTA AIRLINES"/>
    <n v="13"/>
    <s v="986"/>
    <s v="DE"/>
    <x v="67"/>
    <n v="48893.210000000006"/>
    <n v="366.44859060402695"/>
    <n v="105.08"/>
    <n v="618.01"/>
    <n v="0.11"/>
    <n v="2024"/>
    <s v="Sat"/>
    <n v="54"/>
    <s v="NO"/>
    <x v="0"/>
    <s v="December"/>
    <n v="29"/>
    <x v="351"/>
    <x v="0"/>
    <x v="3"/>
  </r>
  <r>
    <s v="F3A7820C"/>
    <x v="4"/>
    <s v="LAX"/>
    <s v="MIA"/>
    <x v="352"/>
    <d v="2025-02-21T00:00:00"/>
    <s v="DE624"/>
    <x v="2"/>
    <n v="615.85"/>
    <n v="0"/>
    <n v="0"/>
    <n v="615.85"/>
    <x v="2"/>
    <n v="0"/>
    <x v="350"/>
    <s v="dlopez@gmail.com"/>
    <s v="DELTA AIRLINES"/>
    <n v="16"/>
    <s v="624"/>
    <s v="DE"/>
    <x v="83"/>
    <n v="48398.8"/>
    <n v="364.74885135135139"/>
    <n v="105.08"/>
    <n v="615.85"/>
    <n v="0.1"/>
    <n v="2024"/>
    <s v="Sun"/>
    <n v="54"/>
    <s v="NO"/>
    <x v="0"/>
    <s v="December"/>
    <n v="29"/>
    <x v="352"/>
    <x v="2"/>
    <x v="0"/>
  </r>
  <r>
    <s v="FB27C5D2"/>
    <x v="4"/>
    <s v="MIA"/>
    <s v="DFW"/>
    <x v="353"/>
    <d v="2025-02-22T00:00:00"/>
    <s v="DE190"/>
    <x v="1"/>
    <n v="613.30999999999995"/>
    <n v="10"/>
    <n v="61.33"/>
    <n v="551.98"/>
    <x v="2"/>
    <n v="0"/>
    <x v="351"/>
    <s v="ashleycarson@yahoo.com"/>
    <s v="DELTA AIRLINES"/>
    <n v="18"/>
    <s v="190"/>
    <s v="DE"/>
    <x v="30"/>
    <n v="47782.950000000004"/>
    <n v="363.04068027210889"/>
    <n v="105.08"/>
    <n v="613.30999999999995"/>
    <n v="9.8000000000000004E-2"/>
    <n v="2024"/>
    <s v="Mon"/>
    <n v="54"/>
    <s v="NO"/>
    <x v="0"/>
    <s v="December"/>
    <n v="29"/>
    <x v="353"/>
    <x v="1"/>
    <x v="2"/>
  </r>
  <r>
    <s v="FDEE6A4D"/>
    <x v="6"/>
    <s v="JFK"/>
    <s v="DEN"/>
    <x v="354"/>
    <d v="2025-02-23T00:00:00"/>
    <s v="JE789"/>
    <x v="0"/>
    <n v="611.53"/>
    <n v="15"/>
    <n v="91.73"/>
    <n v="519.79999999999995"/>
    <x v="0"/>
    <n v="139"/>
    <x v="352"/>
    <s v="douglas94@hotmail.com"/>
    <s v="JETBLUE AIRWAYS"/>
    <n v="13"/>
    <s v="789"/>
    <s v="JE"/>
    <x v="76"/>
    <n v="47230.97"/>
    <n v="361.32650684931508"/>
    <n v="105.08"/>
    <n v="611.53"/>
    <n v="0.108"/>
    <n v="2024"/>
    <s v="Tue"/>
    <n v="54"/>
    <s v="NO"/>
    <x v="0"/>
    <s v="December"/>
    <n v="29"/>
    <x v="354"/>
    <x v="1"/>
    <x v="3"/>
  </r>
  <r>
    <s v="5FE43587"/>
    <x v="5"/>
    <s v="LAX"/>
    <s v="MIA"/>
    <x v="355"/>
    <d v="2025-02-24T00:00:00"/>
    <s v="UN523"/>
    <x v="3"/>
    <n v="608.71"/>
    <n v="20"/>
    <n v="121.74"/>
    <n v="486.97"/>
    <x v="0"/>
    <n v="102"/>
    <x v="353"/>
    <s v="smithmicheal@lewis.com"/>
    <s v="UNITED AIRLINES"/>
    <n v="14"/>
    <s v="523"/>
    <s v="UN"/>
    <x v="83"/>
    <n v="46711.17"/>
    <n v="359.60096551724143"/>
    <n v="105.08"/>
    <n v="608.71"/>
    <n v="0.106"/>
    <n v="2024"/>
    <s v="Mon"/>
    <n v="420"/>
    <s v="NO"/>
    <x v="0"/>
    <s v="January"/>
    <n v="29"/>
    <x v="355"/>
    <x v="1"/>
    <x v="2"/>
  </r>
  <r>
    <s v="6612E26E"/>
    <x v="0"/>
    <s v="LAX"/>
    <s v="MIA"/>
    <x v="356"/>
    <d v="2025-02-25T00:00:00"/>
    <s v="SO697"/>
    <x v="3"/>
    <n v="604.20000000000005"/>
    <n v="15"/>
    <n v="90.63"/>
    <n v="513.57000000000005"/>
    <x v="2"/>
    <n v="0"/>
    <x v="354"/>
    <s v="amanda78@gmail.com"/>
    <s v="SOUTHWEST AIRLINES"/>
    <n v="13"/>
    <s v="697"/>
    <s v="SO"/>
    <x v="83"/>
    <n v="46224.2"/>
    <n v="357.87104166666671"/>
    <n v="105.08"/>
    <n v="604.20000000000005"/>
    <n v="9.6000000000000002E-2"/>
    <n v="2024"/>
    <s v="Tue"/>
    <n v="420"/>
    <s v="NO"/>
    <x v="0"/>
    <s v="January"/>
    <n v="29"/>
    <x v="356"/>
    <x v="1"/>
    <x v="1"/>
  </r>
  <r>
    <s v="B8472C77"/>
    <x v="6"/>
    <s v="SEA"/>
    <s v="DFW"/>
    <x v="357"/>
    <d v="2025-02-26T00:00:00"/>
    <s v="JE413"/>
    <x v="2"/>
    <n v="604.19000000000005"/>
    <n v="20"/>
    <n v="120.84"/>
    <n v="483.35"/>
    <x v="0"/>
    <n v="83"/>
    <x v="355"/>
    <s v="williamsrobert@martinez-arnold.com"/>
    <s v="JETBLUE AIRWAYS"/>
    <n v="13"/>
    <s v="413"/>
    <s v="JE"/>
    <x v="7"/>
    <n v="45710.630000000005"/>
    <n v="356.14846153846162"/>
    <n v="105.08"/>
    <n v="604.19000000000005"/>
    <n v="0.104"/>
    <n v="2024"/>
    <s v="Wed"/>
    <n v="420"/>
    <s v="NO"/>
    <x v="0"/>
    <s v="January"/>
    <n v="29"/>
    <x v="357"/>
    <x v="0"/>
    <x v="0"/>
  </r>
  <r>
    <s v="9DAC9484"/>
    <x v="2"/>
    <s v="LAX"/>
    <s v="BOS"/>
    <x v="358"/>
    <d v="2025-02-27T00:00:00"/>
    <s v="FR320"/>
    <x v="0"/>
    <n v="597.27"/>
    <n v="15"/>
    <n v="89.59"/>
    <n v="507.68"/>
    <x v="2"/>
    <n v="0"/>
    <x v="356"/>
    <s v="lisa70@hotmail.com"/>
    <s v="FRONTIER AIRLINES"/>
    <n v="11"/>
    <s v="320"/>
    <s v="FR"/>
    <x v="23"/>
    <n v="45227.280000000006"/>
    <n v="354.40169014084512"/>
    <n v="105.08"/>
    <n v="597.27"/>
    <n v="9.4E-2"/>
    <n v="2024"/>
    <s v="Thu"/>
    <n v="420"/>
    <s v="NO"/>
    <x v="0"/>
    <s v="January"/>
    <n v="29"/>
    <x v="358"/>
    <x v="2"/>
    <x v="1"/>
  </r>
  <r>
    <s v="6E64DDF7"/>
    <x v="5"/>
    <s v="DFW"/>
    <s v="SFO"/>
    <x v="359"/>
    <d v="2025-02-28T00:00:00"/>
    <s v="UN935"/>
    <x v="1"/>
    <n v="593.09"/>
    <n v="15"/>
    <n v="88.96"/>
    <n v="504.13"/>
    <x v="0"/>
    <n v="93"/>
    <x v="357"/>
    <s v="xlowery@yahoo.com"/>
    <s v="UNITED AIRLINES"/>
    <n v="13"/>
    <s v="935"/>
    <s v="UN"/>
    <x v="50"/>
    <n v="44719.600000000006"/>
    <n v="352.67921985815599"/>
    <n v="105.08"/>
    <n v="593.09"/>
    <n v="0.10199999999999999"/>
    <n v="2024"/>
    <s v="Fri"/>
    <n v="420"/>
    <s v="NO"/>
    <x v="0"/>
    <s v="January"/>
    <n v="29"/>
    <x v="359"/>
    <x v="2"/>
    <x v="3"/>
  </r>
  <r>
    <s v="DE1B001B"/>
    <x v="7"/>
    <s v="DFW"/>
    <s v="JFK"/>
    <x v="360"/>
    <d v="2025-03-01T00:00:00"/>
    <s v="AM490"/>
    <x v="0"/>
    <n v="593.04999999999995"/>
    <n v="20"/>
    <n v="118.61"/>
    <n v="474.44"/>
    <x v="0"/>
    <n v="106"/>
    <x v="358"/>
    <s v="bethany12@moore.com"/>
    <s v="AMERICAN AIRLINES"/>
    <n v="14"/>
    <s v="490"/>
    <s v="AM"/>
    <x v="43"/>
    <n v="44215.470000000008"/>
    <n v="350.96199999999999"/>
    <n v="105.08"/>
    <n v="593.04999999999995"/>
    <n v="0.1"/>
    <n v="2024"/>
    <s v="Sat"/>
    <n v="420"/>
    <s v="NO"/>
    <x v="0"/>
    <s v="January"/>
    <n v="29"/>
    <x v="360"/>
    <x v="0"/>
    <x v="0"/>
  </r>
  <r>
    <s v="563358C0"/>
    <x v="5"/>
    <s v="SFO"/>
    <s v="JFK"/>
    <x v="361"/>
    <d v="2025-03-02T00:00:00"/>
    <s v="UN334"/>
    <x v="3"/>
    <n v="587.84"/>
    <n v="0"/>
    <n v="0"/>
    <n v="587.84"/>
    <x v="0"/>
    <n v="62"/>
    <x v="359"/>
    <s v="msparks@hotmail.com"/>
    <s v="UNITED AIRLINES"/>
    <n v="15"/>
    <s v="334"/>
    <s v="UN"/>
    <x v="11"/>
    <n v="43741.030000000006"/>
    <n v="349.22035971223022"/>
    <n v="105.08"/>
    <n v="587.84"/>
    <n v="9.8000000000000004E-2"/>
    <n v="2024"/>
    <s v="Sun"/>
    <n v="420"/>
    <s v="NO"/>
    <x v="0"/>
    <s v="January"/>
    <n v="29"/>
    <x v="361"/>
    <x v="1"/>
    <x v="3"/>
  </r>
  <r>
    <s v="9DD060C9"/>
    <x v="3"/>
    <s v="BOS"/>
    <s v="DEN"/>
    <x v="362"/>
    <d v="2025-03-03T00:00:00"/>
    <s v="SP790"/>
    <x v="0"/>
    <n v="587.35"/>
    <n v="20"/>
    <n v="117.47"/>
    <n v="469.88"/>
    <x v="2"/>
    <n v="0"/>
    <x v="360"/>
    <s v="ujohnson@coleman.info"/>
    <s v="SPIRIT AIRLINES"/>
    <n v="11"/>
    <s v="790"/>
    <s v="SP"/>
    <x v="42"/>
    <n v="43153.19"/>
    <n v="347.49123188405798"/>
    <n v="105.08"/>
    <n v="587.35"/>
    <n v="9.1999999999999998E-2"/>
    <n v="2024"/>
    <s v="Mon"/>
    <n v="420"/>
    <s v="NO"/>
    <x v="0"/>
    <s v="January"/>
    <n v="29"/>
    <x v="362"/>
    <x v="2"/>
    <x v="1"/>
  </r>
  <r>
    <s v="ACFE7628"/>
    <x v="1"/>
    <s v="DFW"/>
    <s v="ORD"/>
    <x v="363"/>
    <d v="2025-03-04T00:00:00"/>
    <s v="AL531"/>
    <x v="1"/>
    <n v="584.02"/>
    <n v="15"/>
    <n v="87.6"/>
    <n v="496.42"/>
    <x v="1"/>
    <n v="0"/>
    <x v="361"/>
    <s v="trosales@gmail.com"/>
    <s v="ALASKA AIRLINES"/>
    <n v="10"/>
    <s v="531"/>
    <s v="AL"/>
    <x v="68"/>
    <n v="42683.310000000005"/>
    <n v="345.7404379562044"/>
    <n v="105.08"/>
    <n v="584.02"/>
    <n v="8.7999999999999995E-2"/>
    <n v="2024"/>
    <s v="Tue"/>
    <n v="420"/>
    <s v="NO"/>
    <x v="0"/>
    <s v="January"/>
    <n v="29"/>
    <x v="363"/>
    <x v="1"/>
    <x v="2"/>
  </r>
  <r>
    <s v="7DA42E59"/>
    <x v="7"/>
    <s v="LAX"/>
    <s v="MIA"/>
    <x v="364"/>
    <d v="2025-03-05T00:00:00"/>
    <s v="AM200"/>
    <x v="3"/>
    <n v="579.17999999999995"/>
    <n v="10"/>
    <n v="57.92"/>
    <n v="521.26"/>
    <x v="2"/>
    <n v="0"/>
    <x v="362"/>
    <s v="edward37@gmail.com"/>
    <s v="AMERICAN AIRLINES"/>
    <n v="13"/>
    <s v="200"/>
    <s v="AM"/>
    <x v="83"/>
    <n v="42186.890000000007"/>
    <n v="343.98838235294124"/>
    <n v="105.08"/>
    <n v="579.17999999999995"/>
    <n v="0.09"/>
    <n v="2024"/>
    <s v="Wed"/>
    <n v="420"/>
    <s v="NO"/>
    <x v="0"/>
    <s v="January"/>
    <n v="29"/>
    <x v="364"/>
    <x v="2"/>
    <x v="3"/>
  </r>
  <r>
    <s v="A8BD0761"/>
    <x v="7"/>
    <s v="SFO"/>
    <s v="BOS"/>
    <x v="365"/>
    <d v="2025-03-06T00:00:00"/>
    <s v="AM872"/>
    <x v="2"/>
    <n v="578.21"/>
    <n v="10"/>
    <n v="57.82"/>
    <n v="520.39"/>
    <x v="0"/>
    <n v="180"/>
    <x v="363"/>
    <s v="jamesreid@johnson.biz"/>
    <s v="AMERICAN AIRLINES"/>
    <n v="13"/>
    <s v="872"/>
    <s v="AM"/>
    <x v="48"/>
    <n v="41665.629999999997"/>
    <n v="342.24622222222234"/>
    <n v="105.08"/>
    <n v="578.21"/>
    <n v="9.6000000000000002E-2"/>
    <n v="2024"/>
    <s v="Thu"/>
    <n v="420"/>
    <s v="NO"/>
    <x v="0"/>
    <s v="January"/>
    <n v="29"/>
    <x v="365"/>
    <x v="2"/>
    <x v="2"/>
  </r>
  <r>
    <s v="72F62412"/>
    <x v="3"/>
    <s v="BOS"/>
    <s v="SFO"/>
    <x v="0"/>
    <d v="2025-03-07T00:00:00"/>
    <s v="SP840"/>
    <x v="0"/>
    <n v="577"/>
    <n v="5"/>
    <n v="28.85"/>
    <n v="548.15"/>
    <x v="2"/>
    <n v="0"/>
    <x v="364"/>
    <s v="andrewgray@hotmail.com"/>
    <s v="SPIRIT AIRLINES"/>
    <n v="13"/>
    <s v="840"/>
    <s v="SP"/>
    <x v="12"/>
    <n v="41145.240000000005"/>
    <n v="340.48529850746274"/>
    <n v="105.08"/>
    <n v="577"/>
    <n v="8.7999999999999995E-2"/>
    <n v="2024"/>
    <s v="Fri"/>
    <n v="420"/>
    <s v="NO"/>
    <x v="0"/>
    <s v="January"/>
    <n v="29"/>
    <x v="366"/>
    <x v="1"/>
    <x v="1"/>
  </r>
  <r>
    <s v="80562197"/>
    <x v="5"/>
    <s v="BOS"/>
    <s v="LAX"/>
    <x v="1"/>
    <d v="2025-03-08T00:00:00"/>
    <s v="UN661"/>
    <x v="3"/>
    <n v="572.37"/>
    <n v="10"/>
    <n v="57.24"/>
    <n v="515.13"/>
    <x v="0"/>
    <n v="110"/>
    <x v="365"/>
    <s v="grice@hotmail.com"/>
    <s v="UNITED AIRLINES"/>
    <n v="8"/>
    <s v="661"/>
    <s v="UN"/>
    <x v="35"/>
    <n v="40597.090000000004"/>
    <n v="338.70699248120297"/>
    <n v="105.08"/>
    <n v="572.37"/>
    <n v="9.4E-2"/>
    <n v="2024"/>
    <s v="Sat"/>
    <n v="420"/>
    <s v="NO"/>
    <x v="0"/>
    <s v="January"/>
    <n v="29"/>
    <x v="367"/>
    <x v="0"/>
    <x v="2"/>
  </r>
  <r>
    <s v="69464ABE"/>
    <x v="5"/>
    <s v="ATL"/>
    <s v="DEN"/>
    <x v="2"/>
    <d v="2025-03-09T00:00:00"/>
    <s v="UN621"/>
    <x v="3"/>
    <n v="570.92999999999995"/>
    <n v="5"/>
    <n v="28.55"/>
    <n v="542.38"/>
    <x v="2"/>
    <n v="0"/>
    <x v="366"/>
    <s v="kimberlyfrench@zimmerman-smith.com"/>
    <s v="UNITED AIRLINES"/>
    <n v="9"/>
    <s v="621"/>
    <s v="UN"/>
    <x v="58"/>
    <n v="40081.960000000006"/>
    <n v="336.93681818181813"/>
    <n v="105.08"/>
    <n v="570.92999999999995"/>
    <n v="8.5999999999999993E-2"/>
    <n v="2024"/>
    <s v="Sun"/>
    <n v="420"/>
    <s v="NO"/>
    <x v="0"/>
    <s v="January"/>
    <n v="29"/>
    <x v="368"/>
    <x v="0"/>
    <x v="3"/>
  </r>
  <r>
    <s v="4EB46AC5"/>
    <x v="4"/>
    <s v="MIA"/>
    <s v="DEN"/>
    <x v="3"/>
    <d v="2025-03-10T00:00:00"/>
    <s v="DE787"/>
    <x v="2"/>
    <n v="569.09"/>
    <n v="15"/>
    <n v="85.36"/>
    <n v="483.73"/>
    <x v="0"/>
    <n v="114"/>
    <x v="367"/>
    <s v="cmartinez@hotmail.com"/>
    <s v="DELTA AIRLINES"/>
    <n v="14"/>
    <s v="787"/>
    <s v="DE"/>
    <x v="61"/>
    <n v="39539.580000000009"/>
    <n v="335.15061068702289"/>
    <n v="105.08"/>
    <n v="569.09"/>
    <n v="9.1999999999999998E-2"/>
    <n v="2024"/>
    <s v="Mon"/>
    <n v="420"/>
    <s v="NO"/>
    <x v="0"/>
    <s v="January"/>
    <n v="29"/>
    <x v="369"/>
    <x v="2"/>
    <x v="3"/>
  </r>
  <r>
    <s v="9A4E8364"/>
    <x v="4"/>
    <s v="DEN"/>
    <s v="ATL"/>
    <x v="4"/>
    <d v="2025-03-11T00:00:00"/>
    <s v="DE187"/>
    <x v="2"/>
    <n v="566.47"/>
    <n v="0"/>
    <n v="0"/>
    <n v="566.47"/>
    <x v="2"/>
    <n v="0"/>
    <x v="368"/>
    <s v="john34@jackson.com"/>
    <s v="DELTA AIRLINES"/>
    <n v="13"/>
    <s v="187"/>
    <s v="DE"/>
    <x v="67"/>
    <n v="39055.850000000013"/>
    <n v="333.3510769230769"/>
    <n v="105.08"/>
    <n v="566.47"/>
    <n v="8.4000000000000005E-2"/>
    <n v="2024"/>
    <s v="Tue"/>
    <n v="420"/>
    <s v="NO"/>
    <x v="0"/>
    <s v="January"/>
    <n v="29"/>
    <x v="370"/>
    <x v="2"/>
    <x v="0"/>
  </r>
  <r>
    <s v="842B2850"/>
    <x v="6"/>
    <s v="LAX"/>
    <s v="ORD"/>
    <x v="5"/>
    <d v="2025-03-12T00:00:00"/>
    <s v="JE951"/>
    <x v="3"/>
    <n v="554.80999999999995"/>
    <n v="15"/>
    <n v="83.22"/>
    <n v="471.59"/>
    <x v="2"/>
    <n v="0"/>
    <x v="369"/>
    <s v="gomezryan@hotmail.com"/>
    <s v="JETBLUE AIRWAYS"/>
    <n v="13"/>
    <s v="951"/>
    <s v="JE"/>
    <x v="75"/>
    <n v="38489.380000000012"/>
    <n v="331.5439534883721"/>
    <n v="105.08"/>
    <n v="554.80999999999995"/>
    <n v="8.2000000000000003E-2"/>
    <n v="2024"/>
    <s v="Wed"/>
    <n v="420"/>
    <s v="NO"/>
    <x v="0"/>
    <s v="January"/>
    <n v="29"/>
    <x v="371"/>
    <x v="2"/>
    <x v="0"/>
  </r>
  <r>
    <s v="EB0F1E29"/>
    <x v="5"/>
    <s v="LAX"/>
    <s v="JFK"/>
    <x v="6"/>
    <d v="2025-03-13T00:00:00"/>
    <s v="UN662"/>
    <x v="2"/>
    <n v="554.55999999999995"/>
    <n v="5"/>
    <n v="27.73"/>
    <n v="526.83000000000004"/>
    <x v="0"/>
    <n v="109"/>
    <x v="370"/>
    <s v="vwalsh@vaughn.org"/>
    <s v="UNITED AIRLINES"/>
    <n v="13"/>
    <s v="662"/>
    <s v="UN"/>
    <x v="60"/>
    <n v="38017.790000000008"/>
    <n v="329.7996875"/>
    <n v="105.08"/>
    <n v="554.55999999999995"/>
    <n v="0.09"/>
    <n v="2024"/>
    <s v="Thu"/>
    <n v="420"/>
    <s v="NO"/>
    <x v="0"/>
    <s v="January"/>
    <n v="29"/>
    <x v="372"/>
    <x v="1"/>
    <x v="1"/>
  </r>
  <r>
    <s v="D4166C25"/>
    <x v="7"/>
    <s v="MIA"/>
    <s v="JFK"/>
    <x v="7"/>
    <d v="2025-03-14T00:00:00"/>
    <s v="AM723"/>
    <x v="0"/>
    <n v="553.83000000000004"/>
    <n v="0"/>
    <n v="0"/>
    <n v="553.83000000000004"/>
    <x v="0"/>
    <n v="54"/>
    <x v="371"/>
    <s v="ramirezalexander@bentley.info"/>
    <s v="AMERICAN AIRLINES"/>
    <n v="15"/>
    <s v="723"/>
    <s v="AM"/>
    <x v="77"/>
    <n v="37490.959999999999"/>
    <n v="328.02992125984252"/>
    <n v="105.08"/>
    <n v="553.83000000000004"/>
    <n v="8.7999999999999995E-2"/>
    <n v="2024"/>
    <s v="Fri"/>
    <n v="420"/>
    <s v="NO"/>
    <x v="0"/>
    <s v="January"/>
    <n v="29"/>
    <x v="373"/>
    <x v="1"/>
    <x v="1"/>
  </r>
  <r>
    <s v="6516F0A2"/>
    <x v="2"/>
    <s v="JFK"/>
    <s v="DFW"/>
    <x v="8"/>
    <d v="2025-03-15T00:00:00"/>
    <s v="FR456"/>
    <x v="2"/>
    <n v="550.58000000000004"/>
    <n v="0"/>
    <n v="0"/>
    <n v="550.58000000000004"/>
    <x v="0"/>
    <n v="66"/>
    <x v="372"/>
    <s v="davenportjoanna@yahoo.com"/>
    <s v="FRONTIER AIRLINES"/>
    <n v="11"/>
    <s v="456"/>
    <s v="FR"/>
    <x v="22"/>
    <n v="36937.129999999997"/>
    <n v="326.23785714285714"/>
    <n v="105.08"/>
    <n v="550.58000000000004"/>
    <n v="8.5999999999999993E-2"/>
    <n v="2024"/>
    <s v="Sat"/>
    <n v="420"/>
    <s v="NO"/>
    <x v="0"/>
    <s v="January"/>
    <n v="29"/>
    <x v="374"/>
    <x v="2"/>
    <x v="0"/>
  </r>
  <r>
    <s v="88688611"/>
    <x v="6"/>
    <s v="BOS"/>
    <s v="DFW"/>
    <x v="9"/>
    <d v="2025-03-16T00:00:00"/>
    <s v="JE194"/>
    <x v="3"/>
    <n v="549.54999999999995"/>
    <n v="10"/>
    <n v="54.95"/>
    <n v="494.6"/>
    <x v="1"/>
    <n v="0"/>
    <x v="373"/>
    <s v="heatherpope@hotmail.com"/>
    <s v="JETBLUE AIRWAYS"/>
    <n v="15"/>
    <s v="194"/>
    <s v="JE"/>
    <x v="14"/>
    <n v="36386.549999999996"/>
    <n v="324.44311999999996"/>
    <n v="105.08"/>
    <n v="549.54999999999995"/>
    <n v="8.5999999999999993E-2"/>
    <n v="2024"/>
    <s v="Sun"/>
    <n v="420"/>
    <s v="NO"/>
    <x v="0"/>
    <s v="January"/>
    <n v="29"/>
    <x v="375"/>
    <x v="1"/>
    <x v="2"/>
  </r>
  <r>
    <s v="9BF0DA04"/>
    <x v="5"/>
    <s v="LAX"/>
    <s v="DFW"/>
    <x v="10"/>
    <d v="2025-03-17T00:00:00"/>
    <s v="UN210"/>
    <x v="0"/>
    <n v="544.96"/>
    <n v="10"/>
    <n v="54.5"/>
    <n v="490.46"/>
    <x v="0"/>
    <n v="90"/>
    <x v="374"/>
    <s v="timothyclark@johnson-barker.org"/>
    <s v="UNITED AIRLINES"/>
    <n v="12"/>
    <s v="210"/>
    <s v="UN"/>
    <x v="5"/>
    <n v="35891.949999999997"/>
    <n v="322.62774193548387"/>
    <n v="105.08"/>
    <n v="544.96"/>
    <n v="8.4000000000000005E-2"/>
    <n v="2024"/>
    <s v="Mon"/>
    <n v="420"/>
    <s v="NO"/>
    <x v="0"/>
    <s v="January"/>
    <n v="29"/>
    <x v="376"/>
    <x v="0"/>
    <x v="1"/>
  </r>
  <r>
    <s v="06ACB3EE"/>
    <x v="0"/>
    <s v="DEN"/>
    <s v="ATL"/>
    <x v="11"/>
    <d v="2025-03-18T00:00:00"/>
    <s v="SO885"/>
    <x v="3"/>
    <n v="544.52"/>
    <n v="20"/>
    <n v="108.9"/>
    <n v="435.62"/>
    <x v="1"/>
    <n v="0"/>
    <x v="375"/>
    <s v="juarezxavier@scott-walters.com"/>
    <s v="SOUTHWEST AIRLINES"/>
    <n v="16"/>
    <s v="885"/>
    <s v="SO"/>
    <x v="67"/>
    <n v="35401.49"/>
    <n v="320.82016260162601"/>
    <n v="105.08"/>
    <n v="544.52"/>
    <n v="8.4000000000000005E-2"/>
    <n v="2024"/>
    <s v="Tue"/>
    <n v="420"/>
    <s v="NO"/>
    <x v="0"/>
    <s v="January"/>
    <n v="29"/>
    <x v="377"/>
    <x v="0"/>
    <x v="3"/>
  </r>
  <r>
    <s v="D8E402CC"/>
    <x v="1"/>
    <s v="BOS"/>
    <s v="SEA"/>
    <x v="12"/>
    <d v="2025-03-19T00:00:00"/>
    <s v="AL100"/>
    <x v="0"/>
    <n v="531.15"/>
    <n v="5"/>
    <n v="26.56"/>
    <n v="504.59"/>
    <x v="0"/>
    <n v="117"/>
    <x v="376"/>
    <s v="anthonywillis@yahoo.com"/>
    <s v="ALASKA AIRLINES"/>
    <n v="13"/>
    <s v="100"/>
    <s v="AL"/>
    <x v="87"/>
    <n v="34965.870000000003"/>
    <n v="318.98655737704911"/>
    <n v="105.08"/>
    <n v="531.15"/>
    <n v="8.2000000000000003E-2"/>
    <n v="2024"/>
    <s v="Wed"/>
    <n v="420"/>
    <s v="NO"/>
    <x v="0"/>
    <s v="January"/>
    <n v="29"/>
    <x v="378"/>
    <x v="0"/>
    <x v="2"/>
  </r>
  <r>
    <s v="AC1643B4"/>
    <x v="2"/>
    <s v="DEN"/>
    <s v="SFO"/>
    <x v="13"/>
    <d v="2025-03-20T00:00:00"/>
    <s v="FR457"/>
    <x v="0"/>
    <n v="525.29"/>
    <n v="20"/>
    <n v="105.06"/>
    <n v="420.23"/>
    <x v="1"/>
    <n v="0"/>
    <x v="377"/>
    <s v="luis79@gmail.com"/>
    <s v="FRONTIER AIRLINES"/>
    <n v="15"/>
    <s v="457"/>
    <s v="FR"/>
    <x v="71"/>
    <n v="34461.279999999999"/>
    <n v="317.23314049586776"/>
    <n v="105.08"/>
    <n v="525.29"/>
    <n v="8.2000000000000003E-2"/>
    <n v="2024"/>
    <s v="Thu"/>
    <n v="420"/>
    <s v="NO"/>
    <x v="0"/>
    <s v="January"/>
    <n v="29"/>
    <x v="379"/>
    <x v="2"/>
    <x v="2"/>
  </r>
  <r>
    <s v="E61CA817"/>
    <x v="2"/>
    <s v="LAX"/>
    <s v="DEN"/>
    <x v="14"/>
    <d v="2025-03-21T00:00:00"/>
    <s v="FR780"/>
    <x v="3"/>
    <n v="519.04"/>
    <n v="5"/>
    <n v="25.95"/>
    <n v="493.09"/>
    <x v="1"/>
    <n v="0"/>
    <x v="378"/>
    <s v="hamiltoncharles@brock-young.com"/>
    <s v="FRONTIER AIRLINES"/>
    <n v="13"/>
    <s v="780"/>
    <s v="FR"/>
    <x v="6"/>
    <n v="34041.049999999996"/>
    <n v="315.49933333333325"/>
    <n v="105.08"/>
    <n v="519.04"/>
    <n v="0.08"/>
    <n v="2024"/>
    <s v="Fri"/>
    <n v="420"/>
    <s v="NO"/>
    <x v="0"/>
    <s v="January"/>
    <n v="29"/>
    <x v="380"/>
    <x v="2"/>
    <x v="3"/>
  </r>
  <r>
    <s v="A77CABB2"/>
    <x v="4"/>
    <s v="LAX"/>
    <s v="DEN"/>
    <x v="15"/>
    <d v="2025-03-22T00:00:00"/>
    <s v="DE428"/>
    <x v="1"/>
    <n v="510.46"/>
    <n v="10"/>
    <n v="51.05"/>
    <n v="459.41"/>
    <x v="2"/>
    <n v="0"/>
    <x v="379"/>
    <s v="nicholsmegan@price.net"/>
    <s v="DELTA AIRLINES"/>
    <n v="16"/>
    <s v="428"/>
    <s v="DE"/>
    <x v="6"/>
    <n v="33547.959999999985"/>
    <n v="313.78890756302519"/>
    <n v="105.08"/>
    <n v="510.46"/>
    <n v="0.08"/>
    <n v="2024"/>
    <s v="Sat"/>
    <n v="420"/>
    <s v="NO"/>
    <x v="0"/>
    <s v="January"/>
    <n v="29"/>
    <x v="381"/>
    <x v="2"/>
    <x v="3"/>
  </r>
  <r>
    <s v="DF4B1F7E"/>
    <x v="7"/>
    <s v="MIA"/>
    <s v="SEA"/>
    <x v="16"/>
    <d v="2025-03-23T00:00:00"/>
    <s v="AM710"/>
    <x v="0"/>
    <n v="505.65"/>
    <n v="10"/>
    <n v="50.56"/>
    <n v="455.09"/>
    <x v="0"/>
    <n v="143"/>
    <x v="380"/>
    <s v="ofoley@harris-mathis.com"/>
    <s v="AMERICAN AIRLINES"/>
    <n v="16"/>
    <s v="710"/>
    <s v="AM"/>
    <x v="45"/>
    <n v="33088.549999999981"/>
    <n v="312.12220338983047"/>
    <n v="105.08"/>
    <n v="505.65"/>
    <n v="0.08"/>
    <n v="2024"/>
    <s v="Sun"/>
    <n v="420"/>
    <s v="NO"/>
    <x v="0"/>
    <s v="January"/>
    <n v="29"/>
    <x v="382"/>
    <x v="1"/>
    <x v="3"/>
  </r>
  <r>
    <s v="2F973937"/>
    <x v="6"/>
    <s v="MIA"/>
    <s v="LAX"/>
    <x v="17"/>
    <d v="2025-03-24T00:00:00"/>
    <s v="JE953"/>
    <x v="1"/>
    <n v="504.14"/>
    <n v="15"/>
    <n v="75.62"/>
    <n v="428.52"/>
    <x v="0"/>
    <n v="165"/>
    <x v="381"/>
    <s v="tblackwell@yahoo.com"/>
    <s v="JETBLUE AIRWAYS"/>
    <n v="12"/>
    <s v="953"/>
    <s v="JE"/>
    <x v="29"/>
    <n v="32633.459999999985"/>
    <n v="310.46811965811958"/>
    <n v="105.08"/>
    <n v="504.14"/>
    <n v="7.8E-2"/>
    <n v="2024"/>
    <s v="Mon"/>
    <n v="420"/>
    <s v="NO"/>
    <x v="0"/>
    <s v="January"/>
    <n v="29"/>
    <x v="383"/>
    <x v="0"/>
    <x v="3"/>
  </r>
  <r>
    <s v="41527D96"/>
    <x v="3"/>
    <s v="SEA"/>
    <s v="ORD"/>
    <x v="18"/>
    <d v="2025-03-25T00:00:00"/>
    <s v="SP812"/>
    <x v="1"/>
    <n v="502.69"/>
    <n v="20"/>
    <n v="100.54"/>
    <n v="402.15"/>
    <x v="0"/>
    <n v="30"/>
    <x v="382"/>
    <s v="adamwilliams@hotmail.com"/>
    <s v="SPIRIT AIRLINES"/>
    <n v="13"/>
    <s v="812"/>
    <s v="SP"/>
    <x v="57"/>
    <n v="32204.939999999988"/>
    <n v="308.79853448275855"/>
    <n v="105.08"/>
    <n v="502.69"/>
    <n v="7.5999999999999998E-2"/>
    <n v="2024"/>
    <s v="Tue"/>
    <n v="420"/>
    <s v="NO"/>
    <x v="0"/>
    <s v="January"/>
    <n v="29"/>
    <x v="384"/>
    <x v="0"/>
    <x v="0"/>
  </r>
  <r>
    <s v="1E0DA77E"/>
    <x v="7"/>
    <s v="LAX"/>
    <s v="ORD"/>
    <x v="19"/>
    <d v="2025-03-26T00:00:00"/>
    <s v="AM643"/>
    <x v="3"/>
    <n v="498.81"/>
    <n v="15"/>
    <n v="74.819999999999993"/>
    <n v="423.99"/>
    <x v="0"/>
    <n v="98"/>
    <x v="383"/>
    <s v="edwardsbrandon@watson.org"/>
    <s v="AMERICAN AIRLINES"/>
    <n v="16"/>
    <s v="643"/>
    <s v="AM"/>
    <x v="75"/>
    <n v="31802.78999999999"/>
    <n v="307.11252173913039"/>
    <n v="105.08"/>
    <n v="498.81"/>
    <n v="7.3999999999999996E-2"/>
    <n v="2024"/>
    <s v="Wed"/>
    <n v="420"/>
    <s v="NO"/>
    <x v="0"/>
    <s v="January"/>
    <n v="29"/>
    <x v="385"/>
    <x v="2"/>
    <x v="0"/>
  </r>
  <r>
    <s v="6383EEA4"/>
    <x v="1"/>
    <s v="BOS"/>
    <s v="MIA"/>
    <x v="20"/>
    <d v="2025-03-27T00:00:00"/>
    <s v="AL649"/>
    <x v="0"/>
    <n v="496.17"/>
    <n v="15"/>
    <n v="74.430000000000007"/>
    <n v="421.74"/>
    <x v="2"/>
    <n v="0"/>
    <x v="384"/>
    <s v="william74@baker-martin.com"/>
    <s v="ALASKA AIRLINES"/>
    <n v="15"/>
    <s v="649"/>
    <s v="AL"/>
    <x v="49"/>
    <n v="31378.799999999992"/>
    <n v="305.43096491228067"/>
    <n v="105.08"/>
    <n v="496.17"/>
    <n v="7.8E-2"/>
    <n v="2024"/>
    <s v="Thu"/>
    <n v="420"/>
    <s v="NO"/>
    <x v="0"/>
    <s v="February"/>
    <n v="29"/>
    <x v="386"/>
    <x v="2"/>
    <x v="3"/>
  </r>
  <r>
    <s v="FB25FBC8"/>
    <x v="0"/>
    <s v="SFO"/>
    <s v="MIA"/>
    <x v="21"/>
    <d v="2025-03-28T00:00:00"/>
    <s v="SO666"/>
    <x v="1"/>
    <n v="494.35"/>
    <n v="0"/>
    <n v="0"/>
    <n v="494.35"/>
    <x v="2"/>
    <n v="0"/>
    <x v="385"/>
    <s v="crawfordjennifer@gmail.com"/>
    <s v="SOUTHWEST AIRLINES"/>
    <n v="12"/>
    <s v="666"/>
    <s v="SO"/>
    <x v="36"/>
    <n v="30957.059999999994"/>
    <n v="303.74300884955738"/>
    <n v="105.08"/>
    <n v="494.35"/>
    <n v="7.5999999999999998E-2"/>
    <n v="2024"/>
    <s v="Fri"/>
    <n v="420"/>
    <s v="NO"/>
    <x v="0"/>
    <s v="February"/>
    <n v="28"/>
    <x v="387"/>
    <x v="1"/>
    <x v="3"/>
  </r>
  <r>
    <s v="E7EEE4AE"/>
    <x v="6"/>
    <s v="MIA"/>
    <s v="DEN"/>
    <x v="22"/>
    <d v="2025-03-29T00:00:00"/>
    <s v="JE877"/>
    <x v="0"/>
    <n v="484.24"/>
    <n v="15"/>
    <n v="72.64"/>
    <n v="411.6"/>
    <x v="0"/>
    <n v="34"/>
    <x v="386"/>
    <s v="lindseydavis@hotmail.com"/>
    <s v="JETBLUE AIRWAYS"/>
    <n v="13"/>
    <s v="877"/>
    <s v="JE"/>
    <x v="61"/>
    <n v="30462.709999999995"/>
    <n v="302.04116071428558"/>
    <n v="105.08"/>
    <n v="484.24"/>
    <n v="7.1999999999999995E-2"/>
    <n v="2024"/>
    <s v="Sat"/>
    <n v="420"/>
    <s v="NO"/>
    <x v="0"/>
    <s v="February"/>
    <n v="27"/>
    <x v="388"/>
    <x v="1"/>
    <x v="3"/>
  </r>
  <r>
    <s v="3933B909"/>
    <x v="1"/>
    <s v="MIA"/>
    <s v="DFW"/>
    <x v="23"/>
    <d v="2025-03-30T00:00:00"/>
    <s v="AL480"/>
    <x v="1"/>
    <n v="483.84"/>
    <n v="10"/>
    <n v="48.38"/>
    <n v="435.46"/>
    <x v="2"/>
    <n v="0"/>
    <x v="387"/>
    <s v="nunezkevin@henry.info"/>
    <s v="ALASKA AIRLINES"/>
    <n v="12"/>
    <s v="480"/>
    <s v="AL"/>
    <x v="30"/>
    <n v="30051.109999999993"/>
    <n v="300.3997297297297"/>
    <n v="105.08"/>
    <n v="483.84"/>
    <n v="7.3999999999999996E-2"/>
    <n v="2024"/>
    <s v="Sun"/>
    <n v="420"/>
    <s v="NO"/>
    <x v="0"/>
    <s v="February"/>
    <n v="26"/>
    <x v="389"/>
    <x v="1"/>
    <x v="0"/>
  </r>
  <r>
    <s v="7A11CF04"/>
    <x v="4"/>
    <s v="LAX"/>
    <s v="SEA"/>
    <x v="24"/>
    <d v="2025-03-31T00:00:00"/>
    <s v="DE192"/>
    <x v="0"/>
    <n v="483.45"/>
    <n v="5"/>
    <n v="24.17"/>
    <n v="459.28"/>
    <x v="2"/>
    <n v="0"/>
    <x v="388"/>
    <s v="sdean@mills-martinez.com"/>
    <s v="DELTA AIRLINES"/>
    <n v="13"/>
    <s v="192"/>
    <s v="DE"/>
    <x v="34"/>
    <n v="29615.649999999994"/>
    <n v="298.73209090909091"/>
    <n v="105.08"/>
    <n v="483.45"/>
    <n v="7.1999999999999995E-2"/>
    <n v="2024"/>
    <s v="Mon"/>
    <n v="420"/>
    <s v="NO"/>
    <x v="0"/>
    <s v="February"/>
    <n v="25"/>
    <x v="390"/>
    <x v="0"/>
    <x v="1"/>
  </r>
  <r>
    <s v="6544F51D"/>
    <x v="0"/>
    <s v="ORD"/>
    <s v="SFO"/>
    <x v="25"/>
    <d v="2025-04-01T00:00:00"/>
    <s v="SO954"/>
    <x v="2"/>
    <n v="477.85"/>
    <n v="0"/>
    <n v="0"/>
    <n v="477.85"/>
    <x v="2"/>
    <n v="0"/>
    <x v="389"/>
    <s v="matthewcox@yahoo.com"/>
    <s v="SOUTHWEST AIRLINES"/>
    <n v="15"/>
    <s v="954"/>
    <s v="SO"/>
    <x v="39"/>
    <n v="29156.369999999995"/>
    <n v="297.03743119266056"/>
    <n v="105.08"/>
    <n v="477.85"/>
    <n v="7.0000000000000007E-2"/>
    <n v="2024"/>
    <s v="Tue"/>
    <n v="420"/>
    <s v="NO"/>
    <x v="0"/>
    <s v="February"/>
    <n v="24"/>
    <x v="391"/>
    <x v="1"/>
    <x v="2"/>
  </r>
  <r>
    <s v="39F2EACA"/>
    <x v="4"/>
    <s v="SFO"/>
    <s v="JFK"/>
    <x v="26"/>
    <d v="2025-04-02T00:00:00"/>
    <s v="DE523"/>
    <x v="0"/>
    <n v="477.38"/>
    <n v="0"/>
    <n v="0"/>
    <n v="477.38"/>
    <x v="1"/>
    <n v="0"/>
    <x v="390"/>
    <s v="zachary61@ramirez.com"/>
    <s v="DELTA AIRLINES"/>
    <n v="13"/>
    <s v="523"/>
    <s v="DE"/>
    <x v="11"/>
    <n v="28678.519999999997"/>
    <n v="295.36324074074076"/>
    <n v="105.08"/>
    <n v="477.38"/>
    <n v="7.8E-2"/>
    <n v="2024"/>
    <s v="Wed"/>
    <n v="420"/>
    <s v="NO"/>
    <x v="0"/>
    <s v="February"/>
    <n v="23"/>
    <x v="392"/>
    <x v="2"/>
    <x v="3"/>
  </r>
  <r>
    <s v="0813CEC4"/>
    <x v="4"/>
    <s v="LAX"/>
    <s v="BOS"/>
    <x v="27"/>
    <d v="2025-04-03T00:00:00"/>
    <s v="DE233"/>
    <x v="0"/>
    <n v="473.75"/>
    <n v="0"/>
    <n v="0"/>
    <n v="473.75"/>
    <x v="1"/>
    <n v="0"/>
    <x v="391"/>
    <s v="emily99@bradford.com"/>
    <s v="DELTA AIRLINES"/>
    <n v="21"/>
    <s v="233"/>
    <s v="DE"/>
    <x v="23"/>
    <n v="28201.139999999992"/>
    <n v="293.66214953271026"/>
    <n v="105.08"/>
    <n v="473.75"/>
    <n v="7.5999999999999998E-2"/>
    <n v="2024"/>
    <s v="Thu"/>
    <n v="420"/>
    <s v="NO"/>
    <x v="0"/>
    <s v="February"/>
    <n v="22"/>
    <x v="393"/>
    <x v="1"/>
    <x v="2"/>
  </r>
  <r>
    <s v="363D5C25"/>
    <x v="5"/>
    <s v="DFW"/>
    <s v="MIA"/>
    <x v="28"/>
    <d v="2025-04-04T00:00:00"/>
    <s v="UN622"/>
    <x v="1"/>
    <n v="472.8"/>
    <n v="15"/>
    <n v="70.92"/>
    <n v="401.88"/>
    <x v="0"/>
    <n v="180"/>
    <x v="392"/>
    <s v="abrown@pacheco.net"/>
    <s v="UNITED AIRLINES"/>
    <n v="14"/>
    <s v="622"/>
    <s v="UN"/>
    <x v="8"/>
    <n v="27727.389999999996"/>
    <n v="291.96320754716982"/>
    <n v="105.08"/>
    <n v="472.8"/>
    <n v="7.0000000000000007E-2"/>
    <n v="2024"/>
    <s v="Fri"/>
    <n v="420"/>
    <s v="NO"/>
    <x v="0"/>
    <s v="February"/>
    <n v="21"/>
    <x v="394"/>
    <x v="1"/>
    <x v="1"/>
  </r>
  <r>
    <s v="AE8F2BAD"/>
    <x v="0"/>
    <s v="SEA"/>
    <s v="LAX"/>
    <x v="29"/>
    <d v="2025-04-05T00:00:00"/>
    <s v="SO696"/>
    <x v="0"/>
    <n v="468.63"/>
    <n v="5"/>
    <n v="23.43"/>
    <n v="445.2"/>
    <x v="0"/>
    <n v="30"/>
    <x v="393"/>
    <s v="gregory31@adkins.com"/>
    <s v="SOUTHWEST AIRLINES"/>
    <n v="12"/>
    <s v="696"/>
    <s v="SO"/>
    <x v="1"/>
    <n v="27325.509999999995"/>
    <n v="290.24095238095236"/>
    <n v="105.08"/>
    <n v="468.63"/>
    <n v="6.8000000000000005E-2"/>
    <n v="2024"/>
    <s v="Sat"/>
    <n v="420"/>
    <s v="NO"/>
    <x v="0"/>
    <s v="February"/>
    <n v="20"/>
    <x v="395"/>
    <x v="0"/>
    <x v="2"/>
  </r>
  <r>
    <s v="C3305895"/>
    <x v="2"/>
    <s v="LAX"/>
    <s v="ORD"/>
    <x v="30"/>
    <d v="2025-04-06T00:00:00"/>
    <s v="FR122"/>
    <x v="1"/>
    <n v="466.17"/>
    <n v="10"/>
    <n v="46.62"/>
    <n v="419.55"/>
    <x v="0"/>
    <n v="83"/>
    <x v="394"/>
    <s v="joshuathomas@hotmail.com"/>
    <s v="FRONTIER AIRLINES"/>
    <n v="13"/>
    <s v="122"/>
    <s v="FR"/>
    <x v="75"/>
    <n v="26880.309999999994"/>
    <n v="288.52567307692306"/>
    <n v="105.08"/>
    <n v="466.17"/>
    <n v="6.6000000000000003E-2"/>
    <n v="2024"/>
    <s v="Sun"/>
    <n v="420"/>
    <s v="NO"/>
    <x v="0"/>
    <s v="February"/>
    <n v="19"/>
    <x v="396"/>
    <x v="0"/>
    <x v="3"/>
  </r>
  <r>
    <s v="66DB2BCA"/>
    <x v="5"/>
    <s v="DFW"/>
    <s v="BOS"/>
    <x v="31"/>
    <d v="2025-04-07T00:00:00"/>
    <s v="UN875"/>
    <x v="0"/>
    <n v="460.01"/>
    <n v="15"/>
    <n v="69"/>
    <n v="391.01"/>
    <x v="0"/>
    <n v="110"/>
    <x v="395"/>
    <s v="renee47@smith-parks.com"/>
    <s v="UNITED AIRLINES"/>
    <n v="13"/>
    <s v="875"/>
    <s v="UN"/>
    <x v="85"/>
    <n v="26460.759999999995"/>
    <n v="286.80097087378641"/>
    <n v="105.08"/>
    <n v="460.01"/>
    <n v="6.4000000000000001E-2"/>
    <n v="2024"/>
    <s v="Mon"/>
    <n v="420"/>
    <s v="NO"/>
    <x v="0"/>
    <s v="February"/>
    <n v="18"/>
    <x v="397"/>
    <x v="1"/>
    <x v="3"/>
  </r>
  <r>
    <s v="302E1B0F"/>
    <x v="0"/>
    <s v="DFW"/>
    <s v="SFO"/>
    <x v="32"/>
    <d v="2025-04-08T00:00:00"/>
    <s v="SO104"/>
    <x v="1"/>
    <n v="455.24"/>
    <n v="10"/>
    <n v="45.52"/>
    <n v="409.72"/>
    <x v="2"/>
    <n v="0"/>
    <x v="396"/>
    <s v="emilypowers@lopez-thompson.com"/>
    <s v="SOUTHWEST AIRLINES"/>
    <n v="12"/>
    <s v="104"/>
    <s v="SO"/>
    <x v="50"/>
    <n v="26069.749999999993"/>
    <n v="285.10284313725492"/>
    <n v="105.08"/>
    <n v="455.24"/>
    <n v="6.8000000000000005E-2"/>
    <n v="2024"/>
    <s v="Tue"/>
    <n v="420"/>
    <s v="NO"/>
    <x v="0"/>
    <s v="February"/>
    <n v="17"/>
    <x v="398"/>
    <x v="1"/>
    <x v="1"/>
  </r>
  <r>
    <s v="B9D88009"/>
    <x v="1"/>
    <s v="DFW"/>
    <s v="SEA"/>
    <x v="33"/>
    <d v="2025-04-09T00:00:00"/>
    <s v="AL633"/>
    <x v="1"/>
    <n v="453.84"/>
    <n v="10"/>
    <n v="45.38"/>
    <n v="408.46"/>
    <x v="0"/>
    <n v="2"/>
    <x v="397"/>
    <s v="pettyeugene@knight.net"/>
    <s v="ALASKA AIRLINES"/>
    <n v="12"/>
    <s v="633"/>
    <s v="AL"/>
    <x v="15"/>
    <n v="25660.029999999992"/>
    <n v="283.41831683168323"/>
    <n v="105.08"/>
    <n v="453.84"/>
    <n v="6.2E-2"/>
    <n v="2024"/>
    <s v="Wed"/>
    <n v="420"/>
    <s v="NO"/>
    <x v="0"/>
    <s v="February"/>
    <n v="16"/>
    <x v="399"/>
    <x v="1"/>
    <x v="3"/>
  </r>
  <r>
    <s v="B36C4BD0"/>
    <x v="6"/>
    <s v="DFW"/>
    <s v="MIA"/>
    <x v="34"/>
    <d v="2025-04-10T00:00:00"/>
    <s v="JE748"/>
    <x v="2"/>
    <n v="453.54"/>
    <n v="0"/>
    <n v="0"/>
    <n v="453.54"/>
    <x v="1"/>
    <n v="0"/>
    <x v="398"/>
    <s v="sarah17@flores.com"/>
    <s v="JETBLUE AIRWAYS"/>
    <n v="13"/>
    <s v="748"/>
    <s v="JE"/>
    <x v="8"/>
    <n v="25251.569999999989"/>
    <n v="281.71410000000003"/>
    <n v="105.08"/>
    <n v="453.54"/>
    <n v="7.3999999999999996E-2"/>
    <n v="2024"/>
    <s v="Thu"/>
    <n v="420"/>
    <s v="NO"/>
    <x v="0"/>
    <s v="February"/>
    <n v="15"/>
    <x v="400"/>
    <x v="1"/>
    <x v="1"/>
  </r>
  <r>
    <s v="A2E8D433"/>
    <x v="4"/>
    <s v="DFW"/>
    <s v="SEA"/>
    <x v="35"/>
    <d v="2025-04-11T00:00:00"/>
    <s v="DE443"/>
    <x v="2"/>
    <n v="450.39"/>
    <n v="10"/>
    <n v="45.04"/>
    <n v="405.35"/>
    <x v="2"/>
    <n v="0"/>
    <x v="399"/>
    <s v="gallagherkathy@brooks.org"/>
    <s v="DELTA AIRLINES"/>
    <n v="13"/>
    <s v="443"/>
    <s v="DE"/>
    <x v="15"/>
    <n v="24798.029999999988"/>
    <n v="279.97848484848492"/>
    <n v="105.08"/>
    <n v="450.39"/>
    <n v="6.6000000000000003E-2"/>
    <n v="2024"/>
    <s v="Fri"/>
    <n v="420"/>
    <s v="NO"/>
    <x v="0"/>
    <s v="February"/>
    <n v="14"/>
    <x v="401"/>
    <x v="1"/>
    <x v="1"/>
  </r>
  <r>
    <s v="D21DF4E6"/>
    <x v="2"/>
    <s v="DFW"/>
    <s v="SEA"/>
    <x v="36"/>
    <d v="2025-04-12T00:00:00"/>
    <s v="FR233"/>
    <x v="1"/>
    <n v="441.72"/>
    <n v="15"/>
    <n v="66.260000000000005"/>
    <n v="375.46"/>
    <x v="2"/>
    <n v="0"/>
    <x v="400"/>
    <s v="abrewer@berg-miller.net"/>
    <s v="FRONTIER AIRLINES"/>
    <n v="13"/>
    <s v="233"/>
    <s v="FR"/>
    <x v="15"/>
    <n v="24392.679999999986"/>
    <n v="278.23959183673475"/>
    <n v="105.08"/>
    <n v="441.72"/>
    <n v="6.4000000000000001E-2"/>
    <n v="2024"/>
    <s v="Sat"/>
    <n v="420"/>
    <s v="NO"/>
    <x v="0"/>
    <s v="February"/>
    <n v="13"/>
    <x v="402"/>
    <x v="1"/>
    <x v="2"/>
  </r>
  <r>
    <s v="58F2B24C"/>
    <x v="5"/>
    <s v="SEA"/>
    <s v="DEN"/>
    <x v="37"/>
    <d v="2025-04-13T00:00:00"/>
    <s v="UN574"/>
    <x v="3"/>
    <n v="433.96"/>
    <n v="5"/>
    <n v="21.7"/>
    <n v="412.26"/>
    <x v="1"/>
    <n v="0"/>
    <x v="401"/>
    <s v="tjohnson@yahoo.com"/>
    <s v="UNITED AIRLINES"/>
    <n v="14"/>
    <s v="574"/>
    <s v="UN"/>
    <x v="19"/>
    <n v="24017.21999999999"/>
    <n v="276.55422680412374"/>
    <n v="105.08"/>
    <n v="433.96"/>
    <n v="7.1999999999999995E-2"/>
    <n v="2024"/>
    <s v="Sun"/>
    <n v="420"/>
    <s v="NO"/>
    <x v="0"/>
    <s v="February"/>
    <n v="12"/>
    <x v="403"/>
    <x v="1"/>
    <x v="3"/>
  </r>
  <r>
    <s v="AE52BE89"/>
    <x v="5"/>
    <s v="SFO"/>
    <s v="LAX"/>
    <x v="38"/>
    <d v="2025-04-14T00:00:00"/>
    <s v="UN482"/>
    <x v="0"/>
    <n v="424.53"/>
    <n v="20"/>
    <n v="84.91"/>
    <n v="339.62"/>
    <x v="2"/>
    <n v="0"/>
    <x v="402"/>
    <s v="priscillamccullough@russell.net"/>
    <s v="UNITED AIRLINES"/>
    <n v="14"/>
    <s v="482"/>
    <s v="UN"/>
    <x v="47"/>
    <n v="23604.959999999992"/>
    <n v="274.91458333333338"/>
    <n v="105.08"/>
    <n v="424.53"/>
    <n v="6.2E-2"/>
    <n v="2024"/>
    <s v="Mon"/>
    <n v="420"/>
    <s v="NO"/>
    <x v="0"/>
    <s v="February"/>
    <n v="11"/>
    <x v="404"/>
    <x v="1"/>
    <x v="2"/>
  </r>
  <r>
    <s v="4A328E2E"/>
    <x v="0"/>
    <s v="ORD"/>
    <s v="JFK"/>
    <x v="39"/>
    <d v="2025-04-15T00:00:00"/>
    <s v="SO904"/>
    <x v="0"/>
    <n v="424.27"/>
    <n v="5"/>
    <n v="21.21"/>
    <n v="403.06"/>
    <x v="2"/>
    <n v="0"/>
    <x v="403"/>
    <s v="kelly88@gmail.com"/>
    <s v="SOUTHWEST AIRLINES"/>
    <n v="16"/>
    <s v="904"/>
    <s v="SO"/>
    <x v="86"/>
    <n v="23265.339999999993"/>
    <n v="273.33968421052634"/>
    <n v="105.08"/>
    <n v="424.27"/>
    <n v="0.06"/>
    <n v="2024"/>
    <s v="Tue"/>
    <n v="420"/>
    <s v="NO"/>
    <x v="0"/>
    <s v="February"/>
    <n v="10"/>
    <x v="405"/>
    <x v="1"/>
    <x v="3"/>
  </r>
  <r>
    <s v="1C59A1B1"/>
    <x v="7"/>
    <s v="BOS"/>
    <s v="ORD"/>
    <x v="40"/>
    <d v="2025-04-16T00:00:00"/>
    <s v="AM865"/>
    <x v="1"/>
    <n v="421.05"/>
    <n v="10"/>
    <n v="42.11"/>
    <n v="378.94"/>
    <x v="1"/>
    <n v="0"/>
    <x v="404"/>
    <s v="vanessacarter@williams.com"/>
    <s v="AMERICAN AIRLINES"/>
    <n v="15"/>
    <s v="865"/>
    <s v="AM"/>
    <x v="62"/>
    <n v="22862.279999999988"/>
    <n v="271.7340425531915"/>
    <n v="105.08"/>
    <n v="421.05"/>
    <n v="7.0000000000000007E-2"/>
    <n v="2024"/>
    <s v="Wed"/>
    <n v="420"/>
    <s v="NO"/>
    <x v="0"/>
    <s v="February"/>
    <n v="9"/>
    <x v="406"/>
    <x v="0"/>
    <x v="2"/>
  </r>
  <r>
    <s v="0F12A382"/>
    <x v="6"/>
    <s v="DFW"/>
    <s v="SEA"/>
    <x v="41"/>
    <d v="2025-04-17T00:00:00"/>
    <s v="JE174"/>
    <x v="3"/>
    <n v="418.58"/>
    <n v="15"/>
    <n v="62.79"/>
    <n v="355.79"/>
    <x v="1"/>
    <n v="0"/>
    <x v="405"/>
    <s v="dpearson@bell-peck.com"/>
    <s v="JETBLUE AIRWAYS"/>
    <n v="10"/>
    <s v="174"/>
    <s v="JE"/>
    <x v="15"/>
    <n v="22483.339999999989"/>
    <n v="270.12849462365591"/>
    <n v="105.08"/>
    <n v="418.58"/>
    <n v="6.8000000000000005E-2"/>
    <n v="2024"/>
    <s v="Thu"/>
    <n v="420"/>
    <s v="NO"/>
    <x v="0"/>
    <s v="February"/>
    <n v="8"/>
    <x v="407"/>
    <x v="2"/>
    <x v="0"/>
  </r>
  <r>
    <s v="393981ED"/>
    <x v="5"/>
    <s v="SEA"/>
    <s v="MIA"/>
    <x v="42"/>
    <d v="2025-04-18T00:00:00"/>
    <s v="UN887"/>
    <x v="0"/>
    <n v="413.57"/>
    <n v="5"/>
    <n v="20.68"/>
    <n v="392.89"/>
    <x v="1"/>
    <n v="0"/>
    <x v="406"/>
    <s v="daniel43@martin.com"/>
    <s v="UNITED AIRLINES"/>
    <n v="19"/>
    <s v="887"/>
    <s v="UN"/>
    <x v="66"/>
    <n v="22127.549999999988"/>
    <n v="268.51489130434777"/>
    <n v="105.08"/>
    <n v="413.57"/>
    <n v="6.6000000000000003E-2"/>
    <n v="2024"/>
    <s v="Fri"/>
    <n v="420"/>
    <s v="NO"/>
    <x v="0"/>
    <s v="February"/>
    <n v="7"/>
    <x v="408"/>
    <x v="0"/>
    <x v="1"/>
  </r>
  <r>
    <s v="03DC4C72"/>
    <x v="5"/>
    <s v="ORD"/>
    <s v="ATL"/>
    <x v="43"/>
    <d v="2025-04-19T00:00:00"/>
    <s v="UN884"/>
    <x v="1"/>
    <n v="411.53"/>
    <n v="20"/>
    <n v="82.31"/>
    <n v="329.22"/>
    <x v="2"/>
    <n v="0"/>
    <x v="407"/>
    <s v="jeffrey30@hotmail.com"/>
    <s v="UNITED AIRLINES"/>
    <n v="14"/>
    <s v="884"/>
    <s v="UN"/>
    <x v="2"/>
    <n v="21734.659999999989"/>
    <n v="266.92087912087908"/>
    <n v="105.08"/>
    <n v="411.53"/>
    <n v="5.8000000000000003E-2"/>
    <n v="2024"/>
    <s v="Sat"/>
    <n v="420"/>
    <s v="NO"/>
    <x v="0"/>
    <s v="February"/>
    <n v="6"/>
    <x v="409"/>
    <x v="1"/>
    <x v="1"/>
  </r>
  <r>
    <s v="FEC47D35"/>
    <x v="0"/>
    <s v="ORD"/>
    <s v="DFW"/>
    <x v="44"/>
    <d v="2025-04-20T00:00:00"/>
    <s v="SO129"/>
    <x v="3"/>
    <n v="410.61"/>
    <n v="10"/>
    <n v="41.06"/>
    <n v="369.55"/>
    <x v="2"/>
    <n v="0"/>
    <x v="408"/>
    <s v="jjones@gmail.com"/>
    <s v="SOUTHWEST AIRLINES"/>
    <n v="12"/>
    <s v="129"/>
    <s v="SO"/>
    <x v="26"/>
    <n v="21405.439999999991"/>
    <n v="265.31411111111106"/>
    <n v="105.08"/>
    <n v="410.61"/>
    <n v="5.6000000000000001E-2"/>
    <n v="2024"/>
    <s v="Sun"/>
    <n v="420"/>
    <s v="NO"/>
    <x v="0"/>
    <s v="February"/>
    <n v="5"/>
    <x v="410"/>
    <x v="1"/>
    <x v="1"/>
  </r>
  <r>
    <s v="10FC7844"/>
    <x v="4"/>
    <s v="DFW"/>
    <s v="ATL"/>
    <x v="45"/>
    <d v="2025-04-21T00:00:00"/>
    <s v="DE897"/>
    <x v="3"/>
    <n v="408.3"/>
    <n v="5"/>
    <n v="20.420000000000002"/>
    <n v="387.88"/>
    <x v="2"/>
    <n v="0"/>
    <x v="409"/>
    <s v="gregoryjon@yahoo.com"/>
    <s v="DELTA AIRLINES"/>
    <n v="18"/>
    <s v="897"/>
    <s v="DE"/>
    <x v="3"/>
    <n v="21035.889999999992"/>
    <n v="263.68157303370782"/>
    <n v="105.08"/>
    <n v="408.3"/>
    <n v="5.3999999999999999E-2"/>
    <n v="2024"/>
    <s v="Mon"/>
    <n v="420"/>
    <s v="NO"/>
    <x v="0"/>
    <s v="February"/>
    <n v="4"/>
    <x v="411"/>
    <x v="0"/>
    <x v="2"/>
  </r>
  <r>
    <s v="26457E4D"/>
    <x v="5"/>
    <s v="JFK"/>
    <s v="DEN"/>
    <x v="46"/>
    <d v="2025-04-22T00:00:00"/>
    <s v="UN799"/>
    <x v="0"/>
    <n v="406"/>
    <n v="10"/>
    <n v="40.6"/>
    <n v="365.4"/>
    <x v="2"/>
    <n v="0"/>
    <x v="410"/>
    <s v="woodslinda@robinson.com"/>
    <s v="UNITED AIRLINES"/>
    <n v="16"/>
    <s v="799"/>
    <s v="UN"/>
    <x v="76"/>
    <n v="20648.009999999995"/>
    <n v="262.03818181818178"/>
    <n v="105.08"/>
    <n v="406"/>
    <n v="5.1999999999999998E-2"/>
    <n v="2024"/>
    <s v="Tue"/>
    <n v="420"/>
    <s v="NO"/>
    <x v="0"/>
    <s v="February"/>
    <n v="3"/>
    <x v="412"/>
    <x v="1"/>
    <x v="2"/>
  </r>
  <r>
    <s v="80C161C6"/>
    <x v="3"/>
    <s v="DEN"/>
    <s v="SFO"/>
    <x v="47"/>
    <d v="2025-04-23T00:00:00"/>
    <s v="SP349"/>
    <x v="1"/>
    <n v="405.14"/>
    <n v="5"/>
    <n v="20.260000000000002"/>
    <n v="384.88"/>
    <x v="1"/>
    <n v="0"/>
    <x v="411"/>
    <s v="dunnchristopher@gmail.com"/>
    <s v="SPIRIT AIRLINES"/>
    <n v="12"/>
    <s v="349"/>
    <s v="SP"/>
    <x v="71"/>
    <n v="20282.609999999993"/>
    <n v="260.38344827586201"/>
    <n v="105.08"/>
    <n v="405.14"/>
    <n v="6.4000000000000001E-2"/>
    <n v="2024"/>
    <s v="Wed"/>
    <n v="420"/>
    <s v="NO"/>
    <x v="0"/>
    <s v="February"/>
    <n v="2"/>
    <x v="413"/>
    <x v="1"/>
    <x v="0"/>
  </r>
  <r>
    <s v="AFC5F83B"/>
    <x v="0"/>
    <s v="BOS"/>
    <s v="DEN"/>
    <x v="48"/>
    <d v="2025-04-24T00:00:00"/>
    <s v="SO306"/>
    <x v="1"/>
    <n v="401.35"/>
    <n v="15"/>
    <n v="60.2"/>
    <n v="341.15"/>
    <x v="2"/>
    <n v="0"/>
    <x v="412"/>
    <s v="sgibbs@adams.info"/>
    <s v="SOUTHWEST AIRLINES"/>
    <n v="17"/>
    <s v="306"/>
    <s v="SO"/>
    <x v="42"/>
    <n v="19897.729999999992"/>
    <n v="258.70023255813953"/>
    <n v="105.08"/>
    <n v="401.35"/>
    <n v="0.05"/>
    <n v="2024"/>
    <s v="Thu"/>
    <n v="420"/>
    <s v="NO"/>
    <x v="0"/>
    <s v="February"/>
    <n v="1"/>
    <x v="414"/>
    <x v="1"/>
    <x v="0"/>
  </r>
  <r>
    <s v="D094C58D"/>
    <x v="7"/>
    <s v="ORD"/>
    <s v="DEN"/>
    <x v="49"/>
    <d v="2025-04-25T00:00:00"/>
    <s v="AM585"/>
    <x v="1"/>
    <n v="401.16"/>
    <n v="20"/>
    <n v="80.23"/>
    <n v="320.93"/>
    <x v="0"/>
    <n v="24"/>
    <x v="413"/>
    <s v="cassandra85@russell.info"/>
    <s v="AMERICAN AIRLINES"/>
    <n v="13"/>
    <s v="585"/>
    <s v="AM"/>
    <x v="69"/>
    <n v="19556.579999999991"/>
    <n v="257.02199999999999"/>
    <n v="105.08"/>
    <n v="401.16"/>
    <n v="0.06"/>
    <n v="2024"/>
    <s v="Fri"/>
    <n v="420"/>
    <s v="NO"/>
    <x v="1"/>
    <s v="March"/>
    <n v="0"/>
    <x v="415"/>
    <x v="1"/>
    <x v="3"/>
  </r>
  <r>
    <s v="E00BBCC7"/>
    <x v="3"/>
    <s v="BOS"/>
    <s v="SFO"/>
    <x v="50"/>
    <d v="2025-04-26T00:00:00"/>
    <s v="SP216"/>
    <x v="2"/>
    <n v="399.62"/>
    <n v="20"/>
    <n v="79.92"/>
    <n v="319.7"/>
    <x v="2"/>
    <n v="0"/>
    <x v="414"/>
    <s v="suzanne13@yahoo.com"/>
    <s v="SPIRIT AIRLINES"/>
    <n v="12"/>
    <s v="216"/>
    <s v="SP"/>
    <x v="12"/>
    <n v="19235.649999999994"/>
    <n v="255.30607142857139"/>
    <n v="105.08"/>
    <n v="399.62"/>
    <n v="4.8000000000000001E-2"/>
    <n v="2024"/>
    <s v="Sat"/>
    <n v="420"/>
    <s v="NO"/>
    <x v="1"/>
    <s v="March"/>
    <n v="0"/>
    <x v="416"/>
    <x v="2"/>
    <x v="1"/>
  </r>
  <r>
    <s v="F257272B"/>
    <x v="2"/>
    <s v="BOS"/>
    <s v="SFO"/>
    <x v="51"/>
    <d v="2025-04-27T00:00:00"/>
    <s v="FR676"/>
    <x v="2"/>
    <n v="397.76"/>
    <n v="5"/>
    <n v="19.89"/>
    <n v="377.87"/>
    <x v="0"/>
    <n v="117"/>
    <x v="415"/>
    <s v="christinagarcia@wang-williams.com"/>
    <s v="FRONTIER AIRLINES"/>
    <n v="15"/>
    <s v="676"/>
    <s v="FR"/>
    <x v="12"/>
    <n v="18915.949999999997"/>
    <n v="253.56734939759036"/>
    <n v="105.08"/>
    <n v="397.76"/>
    <n v="5.8000000000000003E-2"/>
    <n v="2024"/>
    <s v="Sun"/>
    <n v="420"/>
    <s v="NO"/>
    <x v="1"/>
    <s v="March"/>
    <n v="0"/>
    <x v="417"/>
    <x v="1"/>
    <x v="1"/>
  </r>
  <r>
    <s v="239C0FB8"/>
    <x v="1"/>
    <s v="BOS"/>
    <s v="JFK"/>
    <x v="52"/>
    <d v="2025-04-28T00:00:00"/>
    <s v="AL806"/>
    <x v="0"/>
    <n v="395.96"/>
    <n v="15"/>
    <n v="59.39"/>
    <n v="336.57"/>
    <x v="2"/>
    <n v="0"/>
    <x v="416"/>
    <s v="jcole@baker.com"/>
    <s v="ALASKA AIRLINES"/>
    <n v="12"/>
    <s v="806"/>
    <s v="AL"/>
    <x v="79"/>
    <n v="18538.079999999994"/>
    <n v="251.80890243902445"/>
    <n v="105.08"/>
    <n v="395.96"/>
    <n v="4.5999999999999999E-2"/>
    <n v="2024"/>
    <s v="Mon"/>
    <n v="420"/>
    <s v="NO"/>
    <x v="1"/>
    <s v="March"/>
    <n v="0"/>
    <x v="418"/>
    <x v="2"/>
    <x v="2"/>
  </r>
  <r>
    <s v="9A3D9606"/>
    <x v="6"/>
    <s v="JFK"/>
    <s v="DFW"/>
    <x v="53"/>
    <d v="2025-04-29T00:00:00"/>
    <s v="JE429"/>
    <x v="3"/>
    <n v="395.18"/>
    <n v="10"/>
    <n v="39.520000000000003"/>
    <n v="355.66"/>
    <x v="1"/>
    <n v="0"/>
    <x v="417"/>
    <s v="ostone@flynn.com"/>
    <s v="JETBLUE AIRWAYS"/>
    <n v="15"/>
    <s v="429"/>
    <s v="JE"/>
    <x v="22"/>
    <n v="18201.509999999995"/>
    <n v="250.02925925925931"/>
    <n v="105.08"/>
    <n v="395.18"/>
    <n v="6.2E-2"/>
    <n v="2024"/>
    <s v="Tue"/>
    <n v="420"/>
    <s v="NO"/>
    <x v="1"/>
    <s v="March"/>
    <n v="0"/>
    <x v="419"/>
    <x v="0"/>
    <x v="0"/>
  </r>
  <r>
    <s v="8B2FA337"/>
    <x v="5"/>
    <s v="DEN"/>
    <s v="ATL"/>
    <x v="54"/>
    <d v="2025-04-30T00:00:00"/>
    <s v="UN156"/>
    <x v="2"/>
    <n v="394.2"/>
    <n v="0"/>
    <n v="0"/>
    <n v="394.2"/>
    <x v="2"/>
    <n v="0"/>
    <x v="418"/>
    <s v="joneskaren@gmail.com"/>
    <s v="UNITED AIRLINES"/>
    <n v="13"/>
    <s v="156"/>
    <s v="UN"/>
    <x v="67"/>
    <n v="17845.849999999999"/>
    <n v="248.21487500000006"/>
    <n v="105.08"/>
    <n v="394.2"/>
    <n v="4.3999999999999997E-2"/>
    <n v="2024"/>
    <s v="Wed"/>
    <n v="420"/>
    <s v="NO"/>
    <x v="1"/>
    <s v="March"/>
    <n v="0"/>
    <x v="420"/>
    <x v="1"/>
    <x v="2"/>
  </r>
  <r>
    <s v="7580D68D"/>
    <x v="4"/>
    <s v="BOS"/>
    <s v="DFW"/>
    <x v="55"/>
    <d v="2025-05-01T00:00:00"/>
    <s v="DE983"/>
    <x v="1"/>
    <n v="388.32"/>
    <n v="20"/>
    <n v="77.66"/>
    <n v="310.66000000000003"/>
    <x v="1"/>
    <n v="0"/>
    <x v="419"/>
    <s v="robert28@gmail.com"/>
    <s v="DELTA AIRLINES"/>
    <n v="13"/>
    <s v="983"/>
    <s v="DE"/>
    <x v="14"/>
    <n v="17451.650000000005"/>
    <n v="246.36696202531647"/>
    <n v="105.08"/>
    <n v="388.32"/>
    <n v="0.06"/>
    <n v="2024"/>
    <s v="Thu"/>
    <n v="420"/>
    <s v="NO"/>
    <x v="1"/>
    <s v="March"/>
    <n v="0"/>
    <x v="421"/>
    <x v="1"/>
    <x v="2"/>
  </r>
  <r>
    <s v="398424E9"/>
    <x v="6"/>
    <s v="DFW"/>
    <s v="SFO"/>
    <x v="56"/>
    <d v="2025-05-02T00:00:00"/>
    <s v="JE586"/>
    <x v="3"/>
    <n v="385.24"/>
    <n v="10"/>
    <n v="38.520000000000003"/>
    <n v="346.72"/>
    <x v="1"/>
    <n v="0"/>
    <x v="420"/>
    <s v="rmorris@morgan-callahan.com"/>
    <s v="JETBLUE AIRWAYS"/>
    <n v="16"/>
    <s v="586"/>
    <s v="JE"/>
    <x v="50"/>
    <n v="17140.990000000005"/>
    <n v="244.54705128205126"/>
    <n v="105.08"/>
    <n v="385.24"/>
    <n v="5.8000000000000003E-2"/>
    <n v="2024"/>
    <s v="Fri"/>
    <n v="420"/>
    <s v="NO"/>
    <x v="1"/>
    <s v="March"/>
    <n v="0"/>
    <x v="422"/>
    <x v="1"/>
    <x v="3"/>
  </r>
  <r>
    <s v="7C773074"/>
    <x v="3"/>
    <s v="DEN"/>
    <s v="BOS"/>
    <x v="57"/>
    <d v="2025-05-03T00:00:00"/>
    <s v="SP426"/>
    <x v="3"/>
    <n v="380.33"/>
    <n v="20"/>
    <n v="76.069999999999993"/>
    <n v="304.26"/>
    <x v="0"/>
    <n v="173"/>
    <x v="421"/>
    <s v="sandersrobert@hotmail.com"/>
    <s v="SPIRIT AIRLINES"/>
    <n v="16"/>
    <s v="426"/>
    <s v="SP"/>
    <x v="10"/>
    <n v="16794.270000000008"/>
    <n v="242.71987012987017"/>
    <n v="105.08"/>
    <n v="380.33"/>
    <n v="5.6000000000000001E-2"/>
    <n v="2024"/>
    <s v="Sat"/>
    <n v="420"/>
    <s v="NO"/>
    <x v="1"/>
    <s v="March"/>
    <n v="0"/>
    <x v="423"/>
    <x v="2"/>
    <x v="0"/>
  </r>
  <r>
    <s v="FC80074D"/>
    <x v="2"/>
    <s v="ATL"/>
    <s v="SEA"/>
    <x v="58"/>
    <d v="2025-05-04T00:00:00"/>
    <s v="FR428"/>
    <x v="2"/>
    <n v="379.21"/>
    <n v="5"/>
    <n v="18.96"/>
    <n v="360.25"/>
    <x v="2"/>
    <n v="0"/>
    <x v="422"/>
    <s v="kellyandrea@bond.com"/>
    <s v="FRONTIER AIRLINES"/>
    <n v="14"/>
    <s v="428"/>
    <s v="FR"/>
    <x v="53"/>
    <n v="16490.010000000006"/>
    <n v="240.90921052631586"/>
    <n v="105.08"/>
    <n v="379.21"/>
    <n v="4.2000000000000003E-2"/>
    <n v="2024"/>
    <s v="Sun"/>
    <n v="420"/>
    <s v="NO"/>
    <x v="1"/>
    <s v="March"/>
    <n v="0"/>
    <x v="424"/>
    <x v="1"/>
    <x v="0"/>
  </r>
  <r>
    <s v="B803E186"/>
    <x v="0"/>
    <s v="SEA"/>
    <s v="BOS"/>
    <x v="59"/>
    <d v="2025-05-05T00:00:00"/>
    <s v="SO344"/>
    <x v="3"/>
    <n v="378.69"/>
    <n v="5"/>
    <n v="18.93"/>
    <n v="359.76"/>
    <x v="1"/>
    <n v="0"/>
    <x v="423"/>
    <s v="william72@michael.com"/>
    <s v="SOUTHWEST AIRLINES"/>
    <n v="9"/>
    <s v="344"/>
    <s v="SO"/>
    <x v="64"/>
    <n v="16129.760000000002"/>
    <n v="239.06520000000009"/>
    <n v="105.08"/>
    <n v="378.69"/>
    <n v="5.6000000000000001E-2"/>
    <n v="2024"/>
    <s v="Mon"/>
    <n v="420"/>
    <s v="NO"/>
    <x v="1"/>
    <s v="March"/>
    <n v="0"/>
    <x v="425"/>
    <x v="1"/>
    <x v="2"/>
  </r>
  <r>
    <s v="C5B9FD00"/>
    <x v="7"/>
    <s v="SEA"/>
    <s v="ORD"/>
    <x v="60"/>
    <d v="2025-05-06T00:00:00"/>
    <s v="AM968"/>
    <x v="1"/>
    <n v="375.19"/>
    <n v="10"/>
    <n v="37.520000000000003"/>
    <n v="337.67"/>
    <x v="1"/>
    <n v="0"/>
    <x v="424"/>
    <s v="otucker@gregory-hill.com"/>
    <s v="AMERICAN AIRLINES"/>
    <n v="12"/>
    <s v="968"/>
    <s v="AM"/>
    <x v="57"/>
    <n v="15770.000000000002"/>
    <n v="237.17837837837848"/>
    <n v="105.08"/>
    <n v="375.19"/>
    <n v="5.3999999999999999E-2"/>
    <n v="2024"/>
    <s v="Tue"/>
    <n v="420"/>
    <s v="NO"/>
    <x v="1"/>
    <s v="March"/>
    <n v="0"/>
    <x v="426"/>
    <x v="1"/>
    <x v="3"/>
  </r>
  <r>
    <s v="7BC8FC3B"/>
    <x v="1"/>
    <s v="DEN"/>
    <s v="BOS"/>
    <x v="61"/>
    <d v="2025-05-07T00:00:00"/>
    <s v="AL660"/>
    <x v="1"/>
    <n v="374.86"/>
    <n v="0"/>
    <n v="0"/>
    <n v="374.86"/>
    <x v="1"/>
    <n v="0"/>
    <x v="425"/>
    <s v="sabrina12@gmail.com"/>
    <s v="ALASKA AIRLINES"/>
    <n v="12"/>
    <s v="660"/>
    <s v="AL"/>
    <x v="10"/>
    <n v="15432.330000000004"/>
    <n v="235.28780821917815"/>
    <n v="105.08"/>
    <n v="374.86"/>
    <n v="5.1999999999999998E-2"/>
    <n v="2024"/>
    <s v="Wed"/>
    <n v="420"/>
    <s v="NO"/>
    <x v="1"/>
    <s v="March"/>
    <n v="0"/>
    <x v="427"/>
    <x v="2"/>
    <x v="2"/>
  </r>
  <r>
    <s v="0615B44B"/>
    <x v="5"/>
    <s v="DEN"/>
    <s v="SFO"/>
    <x v="62"/>
    <d v="2025-05-08T00:00:00"/>
    <s v="UN718"/>
    <x v="0"/>
    <n v="373.17"/>
    <n v="5"/>
    <n v="18.66"/>
    <n v="354.51"/>
    <x v="0"/>
    <n v="129"/>
    <x v="426"/>
    <s v="kelly85@atkins.com"/>
    <s v="UNITED AIRLINES"/>
    <n v="17"/>
    <s v="718"/>
    <s v="UN"/>
    <x v="71"/>
    <n v="15057.470000000003"/>
    <n v="233.34930555555562"/>
    <n v="105.08"/>
    <n v="373.17"/>
    <n v="5.3999999999999999E-2"/>
    <n v="2024"/>
    <s v="Thu"/>
    <n v="420"/>
    <s v="NO"/>
    <x v="1"/>
    <s v="March"/>
    <n v="0"/>
    <x v="428"/>
    <x v="0"/>
    <x v="2"/>
  </r>
  <r>
    <s v="BF836E76"/>
    <x v="2"/>
    <s v="ORD"/>
    <s v="LAX"/>
    <x v="63"/>
    <d v="2025-05-09T00:00:00"/>
    <s v="FR170"/>
    <x v="0"/>
    <n v="365.19"/>
    <n v="10"/>
    <n v="36.520000000000003"/>
    <n v="328.67"/>
    <x v="1"/>
    <n v="0"/>
    <x v="427"/>
    <s v="taylorbenjamin@smith-johnson.org"/>
    <s v="FRONTIER AIRLINES"/>
    <n v="15"/>
    <s v="170"/>
    <s v="FR"/>
    <x v="72"/>
    <n v="14702.960000000003"/>
    <n v="231.38"/>
    <n v="105.08"/>
    <n v="365.19"/>
    <n v="0.05"/>
    <n v="2024"/>
    <s v="Fri"/>
    <n v="420"/>
    <s v="NO"/>
    <x v="1"/>
    <s v="March"/>
    <n v="0"/>
    <x v="429"/>
    <x v="1"/>
    <x v="0"/>
  </r>
  <r>
    <s v="CBEB95BC"/>
    <x v="3"/>
    <s v="ORD"/>
    <s v="SFO"/>
    <x v="64"/>
    <d v="2025-05-10T00:00:00"/>
    <s v="SP937"/>
    <x v="1"/>
    <n v="362.83"/>
    <n v="15"/>
    <n v="54.42"/>
    <n v="308.41000000000003"/>
    <x v="1"/>
    <n v="0"/>
    <x v="428"/>
    <s v="johnpearson@deleon.net"/>
    <s v="SPIRIT AIRLINES"/>
    <n v="10"/>
    <s v="937"/>
    <s v="SP"/>
    <x v="39"/>
    <n v="14374.290000000003"/>
    <n v="229.4684285714286"/>
    <n v="105.08"/>
    <n v="362.83"/>
    <n v="4.8000000000000001E-2"/>
    <n v="2024"/>
    <s v="Sat"/>
    <n v="420"/>
    <s v="NO"/>
    <x v="1"/>
    <s v="March"/>
    <n v="0"/>
    <x v="430"/>
    <x v="2"/>
    <x v="1"/>
  </r>
  <r>
    <s v="DF875F02"/>
    <x v="2"/>
    <s v="DEN"/>
    <s v="SEA"/>
    <x v="65"/>
    <d v="2025-05-11T00:00:00"/>
    <s v="FR303"/>
    <x v="0"/>
    <n v="362.57"/>
    <n v="5"/>
    <n v="18.13"/>
    <n v="344.44"/>
    <x v="2"/>
    <n v="0"/>
    <x v="429"/>
    <s v="pattondavid@lambert.com"/>
    <s v="FRONTIER AIRLINES"/>
    <n v="12"/>
    <s v="303"/>
    <s v="FR"/>
    <x v="46"/>
    <n v="14065.880000000003"/>
    <n v="227.53565217391306"/>
    <n v="105.08"/>
    <n v="362.57"/>
    <n v="0.04"/>
    <n v="2024"/>
    <s v="Sun"/>
    <n v="420"/>
    <s v="NO"/>
    <x v="1"/>
    <s v="March"/>
    <n v="0"/>
    <x v="431"/>
    <x v="1"/>
    <x v="1"/>
  </r>
  <r>
    <s v="0E2B6D59"/>
    <x v="1"/>
    <s v="SFO"/>
    <s v="MIA"/>
    <x v="66"/>
    <d v="2025-05-12T00:00:00"/>
    <s v="AL686"/>
    <x v="3"/>
    <n v="361.2"/>
    <n v="15"/>
    <n v="54.18"/>
    <n v="307.02"/>
    <x v="0"/>
    <n v="81"/>
    <x v="430"/>
    <s v="caroline74@yahoo.com"/>
    <s v="ALASKA AIRLINES"/>
    <n v="12"/>
    <s v="686"/>
    <s v="AL"/>
    <x v="36"/>
    <n v="13721.440000000004"/>
    <n v="225.54985294117648"/>
    <n v="105.08"/>
    <n v="361.2"/>
    <n v="5.1999999999999998E-2"/>
    <n v="2024"/>
    <s v="Mon"/>
    <n v="420"/>
    <s v="NO"/>
    <x v="1"/>
    <s v="March"/>
    <n v="0"/>
    <x v="432"/>
    <x v="1"/>
    <x v="3"/>
  </r>
  <r>
    <s v="99412356"/>
    <x v="6"/>
    <s v="MIA"/>
    <s v="JFK"/>
    <x v="67"/>
    <d v="2025-05-13T00:00:00"/>
    <s v="JE529"/>
    <x v="1"/>
    <n v="360.31"/>
    <n v="0"/>
    <n v="0"/>
    <n v="360.31"/>
    <x v="0"/>
    <n v="34"/>
    <x v="431"/>
    <s v="dsmith@green-walker.com"/>
    <s v="JETBLUE AIRWAYS"/>
    <n v="11"/>
    <s v="529"/>
    <s v="JE"/>
    <x v="77"/>
    <n v="13414.420000000004"/>
    <n v="223.525223880597"/>
    <n v="105.08"/>
    <n v="360.31"/>
    <n v="0.05"/>
    <n v="2024"/>
    <s v="Tue"/>
    <n v="420"/>
    <s v="NO"/>
    <x v="1"/>
    <s v="March"/>
    <n v="0"/>
    <x v="433"/>
    <x v="1"/>
    <x v="1"/>
  </r>
  <r>
    <s v="672EAD48"/>
    <x v="2"/>
    <s v="DEN"/>
    <s v="JFK"/>
    <x v="68"/>
    <d v="2025-05-14T00:00:00"/>
    <s v="FR243"/>
    <x v="2"/>
    <n v="355.41"/>
    <n v="5"/>
    <n v="17.77"/>
    <n v="337.64"/>
    <x v="1"/>
    <n v="0"/>
    <x v="432"/>
    <s v="kcampbell@yahoo.com"/>
    <s v="FRONTIER AIRLINES"/>
    <n v="18"/>
    <s v="243"/>
    <s v="FR"/>
    <x v="44"/>
    <n v="13054.110000000006"/>
    <n v="221.45272727272726"/>
    <n v="105.08"/>
    <n v="355.41"/>
    <n v="4.5999999999999999E-2"/>
    <n v="2024"/>
    <s v="Wed"/>
    <n v="420"/>
    <s v="NO"/>
    <x v="1"/>
    <s v="March"/>
    <n v="0"/>
    <x v="434"/>
    <x v="0"/>
    <x v="0"/>
  </r>
  <r>
    <s v="0671C7CB"/>
    <x v="1"/>
    <s v="JFK"/>
    <s v="LAX"/>
    <x v="69"/>
    <d v="2025-05-15T00:00:00"/>
    <s v="AL453"/>
    <x v="1"/>
    <n v="341.74"/>
    <n v="0"/>
    <n v="0"/>
    <n v="341.74"/>
    <x v="0"/>
    <n v="80"/>
    <x v="433"/>
    <s v="debbiemoreno@brown.com"/>
    <s v="ALASKA AIRLINES"/>
    <n v="14"/>
    <s v="453"/>
    <s v="AL"/>
    <x v="41"/>
    <n v="12716.470000000005"/>
    <n v="219.39184615384613"/>
    <n v="105.08"/>
    <n v="341.74"/>
    <n v="4.8000000000000001E-2"/>
    <n v="2024"/>
    <s v="Thu"/>
    <n v="420"/>
    <s v="NO"/>
    <x v="1"/>
    <s v="March"/>
    <n v="0"/>
    <x v="435"/>
    <x v="2"/>
    <x v="3"/>
  </r>
  <r>
    <s v="5421FB25"/>
    <x v="1"/>
    <s v="DEN"/>
    <s v="BOS"/>
    <x v="70"/>
    <d v="2025-05-16T00:00:00"/>
    <s v="AL833"/>
    <x v="3"/>
    <n v="331.45"/>
    <n v="15"/>
    <n v="49.72"/>
    <n v="281.73"/>
    <x v="1"/>
    <n v="0"/>
    <x v="434"/>
    <s v="tbarajas@gmail.com"/>
    <s v="ALASKA AIRLINES"/>
    <n v="14"/>
    <s v="833"/>
    <s v="AL"/>
    <x v="10"/>
    <n v="12374.730000000003"/>
    <n v="217.48015624999996"/>
    <n v="105.08"/>
    <n v="331.45"/>
    <n v="4.3999999999999997E-2"/>
    <n v="2024"/>
    <s v="Fri"/>
    <n v="420"/>
    <s v="NO"/>
    <x v="1"/>
    <s v="March"/>
    <n v="0"/>
    <x v="436"/>
    <x v="1"/>
    <x v="1"/>
  </r>
  <r>
    <s v="AB0D014D"/>
    <x v="5"/>
    <s v="DEN"/>
    <s v="LAX"/>
    <x v="71"/>
    <d v="2025-05-17T00:00:00"/>
    <s v="UN553"/>
    <x v="1"/>
    <n v="331.03"/>
    <n v="10"/>
    <n v="33.1"/>
    <n v="297.93"/>
    <x v="1"/>
    <n v="0"/>
    <x v="435"/>
    <s v="cbrown@hotmail.com"/>
    <s v="UNITED AIRLINES"/>
    <n v="16"/>
    <s v="553"/>
    <s v="UN"/>
    <x v="16"/>
    <n v="12093.000000000005"/>
    <n v="215.67111111111106"/>
    <n v="105.08"/>
    <n v="331.03"/>
    <n v="4.2000000000000003E-2"/>
    <n v="2024"/>
    <s v="Sat"/>
    <n v="420"/>
    <s v="NO"/>
    <x v="1"/>
    <s v="March"/>
    <n v="0"/>
    <x v="437"/>
    <x v="1"/>
    <x v="0"/>
  </r>
  <r>
    <s v="78581089"/>
    <x v="7"/>
    <s v="MIA"/>
    <s v="LAX"/>
    <x v="72"/>
    <d v="2025-05-18T00:00:00"/>
    <s v="AM788"/>
    <x v="1"/>
    <n v="329.94"/>
    <n v="20"/>
    <n v="65.989999999999995"/>
    <n v="263.95"/>
    <x v="0"/>
    <n v="60"/>
    <x v="436"/>
    <s v="christopherrobbins@yahoo.com"/>
    <s v="AMERICAN AIRLINES"/>
    <n v="14"/>
    <s v="788"/>
    <s v="AM"/>
    <x v="29"/>
    <n v="11795.070000000003"/>
    <n v="213.81048387096772"/>
    <n v="105.08"/>
    <n v="329.94"/>
    <n v="4.5999999999999999E-2"/>
    <n v="2024"/>
    <s v="Sun"/>
    <n v="420"/>
    <s v="NO"/>
    <x v="1"/>
    <s v="March"/>
    <n v="0"/>
    <x v="438"/>
    <x v="1"/>
    <x v="0"/>
  </r>
  <r>
    <s v="4014E128"/>
    <x v="6"/>
    <s v="MIA"/>
    <s v="BOS"/>
    <x v="73"/>
    <d v="2025-05-19T00:00:00"/>
    <s v="JE677"/>
    <x v="1"/>
    <n v="328.87"/>
    <n v="20"/>
    <n v="65.77"/>
    <n v="263.10000000000002"/>
    <x v="1"/>
    <n v="0"/>
    <x v="437"/>
    <s v="william01@washington-chan.net"/>
    <s v="JETBLUE AIRWAYS"/>
    <n v="12"/>
    <s v="677"/>
    <s v="JE"/>
    <x v="54"/>
    <n v="11531.120000000003"/>
    <n v="211.90672131147537"/>
    <n v="105.08"/>
    <n v="328.87"/>
    <n v="0.04"/>
    <n v="2024"/>
    <s v="Mon"/>
    <n v="420"/>
    <s v="NO"/>
    <x v="1"/>
    <s v="March"/>
    <n v="0"/>
    <x v="439"/>
    <x v="1"/>
    <x v="0"/>
  </r>
  <r>
    <s v="CF141F36"/>
    <x v="0"/>
    <s v="MIA"/>
    <s v="SEA"/>
    <x v="74"/>
    <d v="2025-05-20T00:00:00"/>
    <s v="SO886"/>
    <x v="2"/>
    <n v="314.70999999999998"/>
    <n v="5"/>
    <n v="15.74"/>
    <n v="298.97000000000003"/>
    <x v="0"/>
    <n v="143"/>
    <x v="438"/>
    <s v="petercrawford@mcdonald-rodriguez.info"/>
    <s v="SOUTHWEST AIRLINES"/>
    <n v="16"/>
    <s v="886"/>
    <s v="SO"/>
    <x v="45"/>
    <n v="11268.02"/>
    <n v="209.95733333333331"/>
    <n v="105.08"/>
    <n v="314.70999999999998"/>
    <n v="4.3999999999999997E-2"/>
    <n v="2024"/>
    <s v="Tue"/>
    <n v="420"/>
    <s v="NO"/>
    <x v="1"/>
    <s v="March"/>
    <n v="0"/>
    <x v="440"/>
    <x v="1"/>
    <x v="1"/>
  </r>
  <r>
    <s v="3CC96137"/>
    <x v="4"/>
    <s v="DEN"/>
    <s v="JFK"/>
    <x v="75"/>
    <d v="2025-05-21T00:00:00"/>
    <s v="DE313"/>
    <x v="2"/>
    <n v="313.26"/>
    <n v="10"/>
    <n v="31.33"/>
    <n v="281.93"/>
    <x v="1"/>
    <n v="0"/>
    <x v="439"/>
    <s v="grimesrobin@jackson.com"/>
    <s v="DELTA AIRLINES"/>
    <n v="12"/>
    <s v="313"/>
    <s v="DE"/>
    <x v="44"/>
    <n v="10969.05"/>
    <n v="208.18186440677962"/>
    <n v="105.08"/>
    <n v="313.26"/>
    <n v="3.7999999999999999E-2"/>
    <n v="2024"/>
    <s v="Wed"/>
    <n v="420"/>
    <s v="NO"/>
    <x v="1"/>
    <s v="March"/>
    <n v="0"/>
    <x v="441"/>
    <x v="1"/>
    <x v="2"/>
  </r>
  <r>
    <s v="C84A81C5"/>
    <x v="1"/>
    <s v="SEA"/>
    <s v="ATL"/>
    <x v="76"/>
    <d v="2025-05-22T00:00:00"/>
    <s v="AL299"/>
    <x v="3"/>
    <n v="309.61"/>
    <n v="0"/>
    <n v="0"/>
    <n v="309.61"/>
    <x v="2"/>
    <n v="0"/>
    <x v="440"/>
    <s v="pnelson@brown-williams.biz"/>
    <s v="ALASKA AIRLINES"/>
    <n v="12"/>
    <s v="299"/>
    <s v="AL"/>
    <x v="4"/>
    <n v="10687.119999999999"/>
    <n v="206.37017241379303"/>
    <n v="105.08"/>
    <n v="309.61"/>
    <n v="3.7999999999999999E-2"/>
    <n v="2024"/>
    <s v="Thu"/>
    <n v="420"/>
    <s v="NO"/>
    <x v="1"/>
    <s v="March"/>
    <n v="0"/>
    <x v="442"/>
    <x v="1"/>
    <x v="2"/>
  </r>
  <r>
    <s v="169B44A6"/>
    <x v="3"/>
    <s v="SEA"/>
    <s v="ORD"/>
    <x v="77"/>
    <d v="2025-05-23T00:00:00"/>
    <s v="SP113"/>
    <x v="1"/>
    <n v="308.18"/>
    <n v="20"/>
    <n v="61.64"/>
    <n v="246.54"/>
    <x v="0"/>
    <n v="48"/>
    <x v="441"/>
    <s v="chad54@woods.net"/>
    <s v="SPIRIT AIRLINES"/>
    <n v="13"/>
    <s v="113"/>
    <s v="SP"/>
    <x v="57"/>
    <n v="10377.510000000002"/>
    <n v="204.558947368421"/>
    <n v="105.08"/>
    <n v="308.18"/>
    <n v="4.2000000000000003E-2"/>
    <n v="2024"/>
    <s v="Fri"/>
    <n v="420"/>
    <s v="NO"/>
    <x v="1"/>
    <s v="March"/>
    <n v="0"/>
    <x v="443"/>
    <x v="2"/>
    <x v="2"/>
  </r>
  <r>
    <s v="393ED609"/>
    <x v="0"/>
    <s v="JFK"/>
    <s v="ORD"/>
    <x v="78"/>
    <d v="2025-05-24T00:00:00"/>
    <s v="SO783"/>
    <x v="0"/>
    <n v="304.37"/>
    <n v="15"/>
    <n v="45.66"/>
    <n v="258.70999999999998"/>
    <x v="0"/>
    <n v="28"/>
    <x v="442"/>
    <s v="sherrysimmons@silva.com"/>
    <s v="SOUTHWEST AIRLINES"/>
    <n v="14"/>
    <s v="783"/>
    <s v="SO"/>
    <x v="31"/>
    <n v="10130.970000000001"/>
    <n v="202.70857142857139"/>
    <n v="105.08"/>
    <n v="304.37"/>
    <n v="0.04"/>
    <n v="2024"/>
    <s v="Sat"/>
    <n v="420"/>
    <s v="NO"/>
    <x v="1"/>
    <s v="March"/>
    <n v="0"/>
    <x v="444"/>
    <x v="2"/>
    <x v="2"/>
  </r>
  <r>
    <s v="B5EB2FA1"/>
    <x v="4"/>
    <s v="BOS"/>
    <s v="MIA"/>
    <x v="79"/>
    <d v="2025-05-25T00:00:00"/>
    <s v="DE861"/>
    <x v="1"/>
    <n v="299.06"/>
    <n v="10"/>
    <n v="29.91"/>
    <n v="269.14999999999998"/>
    <x v="0"/>
    <n v="89"/>
    <x v="443"/>
    <s v="ramirezdiana@yahoo.com"/>
    <s v="DELTA AIRLINES"/>
    <n v="16"/>
    <s v="861"/>
    <s v="DE"/>
    <x v="49"/>
    <n v="9872.26"/>
    <n v="200.86018181818179"/>
    <n v="105.08"/>
    <n v="299.06"/>
    <n v="3.7999999999999999E-2"/>
    <n v="2024"/>
    <s v="Sun"/>
    <n v="420"/>
    <s v="NO"/>
    <x v="1"/>
    <s v="March"/>
    <n v="0"/>
    <x v="445"/>
    <x v="1"/>
    <x v="2"/>
  </r>
  <r>
    <s v="7FA61FE4"/>
    <x v="4"/>
    <s v="BOS"/>
    <s v="MIA"/>
    <x v="80"/>
    <d v="2025-05-26T00:00:00"/>
    <s v="DE737"/>
    <x v="3"/>
    <n v="296.64999999999998"/>
    <n v="20"/>
    <n v="59.33"/>
    <n v="237.32"/>
    <x v="0"/>
    <n v="177"/>
    <x v="444"/>
    <s v="parsonsrachel@hotmail.com"/>
    <s v="DELTA AIRLINES"/>
    <n v="14"/>
    <s v="737"/>
    <s v="DE"/>
    <x v="49"/>
    <n v="9603.11"/>
    <n v="199.04166666666663"/>
    <n v="105.08"/>
    <n v="296.64999999999998"/>
    <n v="3.5999999999999997E-2"/>
    <n v="2024"/>
    <s v="Mon"/>
    <n v="420"/>
    <s v="NO"/>
    <x v="1"/>
    <s v="April"/>
    <n v="0"/>
    <x v="446"/>
    <x v="2"/>
    <x v="2"/>
  </r>
  <r>
    <s v="C280AD08"/>
    <x v="0"/>
    <s v="JFK"/>
    <s v="SEA"/>
    <x v="81"/>
    <d v="2025-05-27T00:00:00"/>
    <s v="SO434"/>
    <x v="2"/>
    <n v="294.98"/>
    <n v="20"/>
    <n v="59"/>
    <n v="235.98"/>
    <x v="2"/>
    <n v="0"/>
    <x v="445"/>
    <s v="lisamiller@rice.info"/>
    <s v="SOUTHWEST AIRLINES"/>
    <n v="15"/>
    <s v="434"/>
    <s v="SO"/>
    <x v="9"/>
    <n v="9365.7900000000009"/>
    <n v="197.19999999999993"/>
    <n v="105.08"/>
    <n v="294.98"/>
    <n v="3.5999999999999997E-2"/>
    <n v="2024"/>
    <s v="Tue"/>
    <n v="420"/>
    <s v="NO"/>
    <x v="1"/>
    <s v="April"/>
    <n v="0"/>
    <x v="447"/>
    <x v="0"/>
    <x v="1"/>
  </r>
  <r>
    <s v="238C6512"/>
    <x v="1"/>
    <s v="LAX"/>
    <s v="BOS"/>
    <x v="82"/>
    <d v="2025-05-28T00:00:00"/>
    <s v="AL203"/>
    <x v="1"/>
    <n v="285.24"/>
    <n v="10"/>
    <n v="28.52"/>
    <n v="256.72000000000003"/>
    <x v="0"/>
    <n v="95"/>
    <x v="446"/>
    <s v="albert04@hotmail.com"/>
    <s v="ALASKA AIRLINES"/>
    <n v="13"/>
    <s v="203"/>
    <s v="AL"/>
    <x v="23"/>
    <n v="9129.8100000000013"/>
    <n v="195.31961538461533"/>
    <n v="105.08"/>
    <n v="285.24"/>
    <n v="3.4000000000000002E-2"/>
    <n v="2024"/>
    <s v="Wed"/>
    <n v="420"/>
    <s v="NO"/>
    <x v="1"/>
    <s v="April"/>
    <n v="0"/>
    <x v="448"/>
    <x v="1"/>
    <x v="3"/>
  </r>
  <r>
    <s v="070F6192"/>
    <x v="1"/>
    <s v="JFK"/>
    <s v="ATL"/>
    <x v="83"/>
    <d v="2025-05-29T00:00:00"/>
    <s v="AL277"/>
    <x v="1"/>
    <n v="285.14"/>
    <n v="0"/>
    <n v="0"/>
    <n v="285.14"/>
    <x v="1"/>
    <n v="0"/>
    <x v="447"/>
    <s v="iansmith@thompson.com"/>
    <s v="ALASKA AIRLINES"/>
    <n v="12"/>
    <s v="277"/>
    <s v="AL"/>
    <x v="63"/>
    <n v="8873.0899999999983"/>
    <n v="193.55647058823521"/>
    <n v="105.08"/>
    <n v="285.14"/>
    <n v="3.5999999999999997E-2"/>
    <n v="2024"/>
    <s v="Thu"/>
    <n v="420"/>
    <s v="NO"/>
    <x v="1"/>
    <s v="April"/>
    <n v="0"/>
    <x v="449"/>
    <x v="1"/>
    <x v="3"/>
  </r>
  <r>
    <s v="8A4C4FA6"/>
    <x v="7"/>
    <s v="JFK"/>
    <s v="SFO"/>
    <x v="84"/>
    <d v="2025-05-30T00:00:00"/>
    <s v="AM608"/>
    <x v="1"/>
    <n v="282.13"/>
    <n v="20"/>
    <n v="56.43"/>
    <n v="225.7"/>
    <x v="2"/>
    <n v="0"/>
    <x v="448"/>
    <s v="veronica08@gmail.com"/>
    <s v="AMERICAN AIRLINES"/>
    <n v="19"/>
    <s v="608"/>
    <s v="AM"/>
    <x v="20"/>
    <n v="8587.9500000000007"/>
    <n v="191.72479999999993"/>
    <n v="105.08"/>
    <n v="282.13"/>
    <n v="3.4000000000000002E-2"/>
    <n v="2024"/>
    <s v="Fri"/>
    <n v="420"/>
    <s v="NO"/>
    <x v="1"/>
    <s v="April"/>
    <n v="0"/>
    <x v="450"/>
    <x v="2"/>
    <x v="1"/>
  </r>
  <r>
    <s v="48B2C2DB"/>
    <x v="6"/>
    <s v="ATL"/>
    <s v="SEA"/>
    <x v="85"/>
    <d v="2025-05-31T00:00:00"/>
    <s v="JE156"/>
    <x v="2"/>
    <n v="279.60000000000002"/>
    <n v="20"/>
    <n v="55.92"/>
    <n v="223.68"/>
    <x v="1"/>
    <n v="0"/>
    <x v="449"/>
    <s v="carloslindsey@gmail.com"/>
    <s v="JETBLUE AIRWAYS"/>
    <n v="11"/>
    <s v="156"/>
    <s v="JE"/>
    <x v="53"/>
    <n v="8362.25"/>
    <n v="189.87979591836728"/>
    <n v="105.08"/>
    <n v="279.60000000000002"/>
    <n v="3.4000000000000002E-2"/>
    <n v="2024"/>
    <s v="Sat"/>
    <n v="420"/>
    <s v="NO"/>
    <x v="1"/>
    <s v="April"/>
    <n v="0"/>
    <x v="451"/>
    <x v="1"/>
    <x v="3"/>
  </r>
  <r>
    <s v="4515F2C6"/>
    <x v="3"/>
    <s v="ORD"/>
    <s v="SEA"/>
    <x v="86"/>
    <d v="2025-06-01T00:00:00"/>
    <s v="SP761"/>
    <x v="2"/>
    <n v="275.04000000000002"/>
    <n v="10"/>
    <n v="27.5"/>
    <n v="247.54"/>
    <x v="2"/>
    <n v="0"/>
    <x v="450"/>
    <s v="diazrebecca@hotmail.com"/>
    <s v="SPIRIT AIRLINES"/>
    <n v="14"/>
    <s v="761"/>
    <s v="SP"/>
    <x v="17"/>
    <n v="8138.5700000000006"/>
    <n v="188.01062499999998"/>
    <n v="105.08"/>
    <n v="275.04000000000002"/>
    <n v="3.2000000000000001E-2"/>
    <n v="2024"/>
    <s v="Sun"/>
    <n v="420"/>
    <s v="NO"/>
    <x v="1"/>
    <s v="April"/>
    <n v="0"/>
    <x v="452"/>
    <x v="1"/>
    <x v="1"/>
  </r>
  <r>
    <s v="060C79FB"/>
    <x v="3"/>
    <s v="MIA"/>
    <s v="DFW"/>
    <x v="87"/>
    <d v="2025-06-02T00:00:00"/>
    <s v="SP966"/>
    <x v="1"/>
    <n v="271.47000000000003"/>
    <n v="15"/>
    <n v="40.72"/>
    <n v="230.75"/>
    <x v="1"/>
    <n v="0"/>
    <x v="451"/>
    <s v="stephaniesantos@hotmail.com"/>
    <s v="SPIRIT AIRLINES"/>
    <n v="15"/>
    <s v="966"/>
    <s v="SP"/>
    <x v="30"/>
    <n v="7891.0300000000007"/>
    <n v="186.15893617021274"/>
    <n v="105.08"/>
    <n v="271.47000000000003"/>
    <n v="3.2000000000000001E-2"/>
    <n v="2024"/>
    <s v="Mon"/>
    <n v="420"/>
    <s v="NO"/>
    <x v="1"/>
    <s v="April"/>
    <n v="0"/>
    <x v="453"/>
    <x v="2"/>
    <x v="3"/>
  </r>
  <r>
    <s v="46108AB5"/>
    <x v="4"/>
    <s v="ATL"/>
    <s v="SEA"/>
    <x v="88"/>
    <d v="2025-06-03T00:00:00"/>
    <s v="DE506"/>
    <x v="1"/>
    <n v="267.95999999999998"/>
    <n v="0"/>
    <n v="0"/>
    <n v="267.95999999999998"/>
    <x v="0"/>
    <n v="67"/>
    <x v="452"/>
    <s v="zbrooks@parker-mitchell.com"/>
    <s v="DELTA AIRLINES"/>
    <n v="12"/>
    <s v="506"/>
    <s v="DE"/>
    <x v="53"/>
    <n v="7660.28"/>
    <n v="184.30434782608697"/>
    <n v="105.08"/>
    <n v="267.95999999999998"/>
    <n v="3.2000000000000001E-2"/>
    <n v="2024"/>
    <s v="Tue"/>
    <n v="420"/>
    <s v="NO"/>
    <x v="1"/>
    <s v="April"/>
    <n v="0"/>
    <x v="454"/>
    <x v="0"/>
    <x v="0"/>
  </r>
  <r>
    <s v="B16AFFA5"/>
    <x v="7"/>
    <s v="JFK"/>
    <s v="SFO"/>
    <x v="89"/>
    <d v="2025-06-04T00:00:00"/>
    <s v="AM592"/>
    <x v="0"/>
    <n v="263.26"/>
    <n v="5"/>
    <n v="13.16"/>
    <n v="250.1"/>
    <x v="1"/>
    <n v="0"/>
    <x v="453"/>
    <s v="andrewmcguire@yahoo.com"/>
    <s v="AMERICAN AIRLINES"/>
    <n v="17"/>
    <s v="592"/>
    <s v="AM"/>
    <x v="20"/>
    <n v="7392.32"/>
    <n v="182.44533333333337"/>
    <n v="105.08"/>
    <n v="263.26"/>
    <n v="0.03"/>
    <n v="2024"/>
    <s v="Wed"/>
    <n v="420"/>
    <s v="NO"/>
    <x v="1"/>
    <s v="April"/>
    <n v="0"/>
    <x v="455"/>
    <x v="1"/>
    <x v="3"/>
  </r>
  <r>
    <s v="13175DCC"/>
    <x v="2"/>
    <s v="JFK"/>
    <s v="DFW"/>
    <x v="90"/>
    <d v="2025-06-05T00:00:00"/>
    <s v="FR394"/>
    <x v="3"/>
    <n v="260.64999999999998"/>
    <n v="20"/>
    <n v="52.13"/>
    <n v="208.52"/>
    <x v="1"/>
    <n v="0"/>
    <x v="454"/>
    <s v="taylor14@mcdonald-brown.com"/>
    <s v="FRONTIER AIRLINES"/>
    <n v="14"/>
    <s v="394"/>
    <s v="FR"/>
    <x v="22"/>
    <n v="7142.2199999999993"/>
    <n v="180.60863636363638"/>
    <n v="105.08"/>
    <n v="260.64999999999998"/>
    <n v="2.8000000000000001E-2"/>
    <n v="2024"/>
    <s v="Thu"/>
    <n v="420"/>
    <s v="NO"/>
    <x v="1"/>
    <s v="April"/>
    <n v="0"/>
    <x v="456"/>
    <x v="0"/>
    <x v="0"/>
  </r>
  <r>
    <s v="BA1C711C"/>
    <x v="3"/>
    <s v="JFK"/>
    <s v="SFO"/>
    <x v="91"/>
    <d v="2025-06-06T00:00:00"/>
    <s v="SP661"/>
    <x v="2"/>
    <n v="259.79000000000002"/>
    <n v="5"/>
    <n v="12.99"/>
    <n v="246.8"/>
    <x v="2"/>
    <n v="0"/>
    <x v="455"/>
    <s v="emilyjames@gmail.com"/>
    <s v="SPIRIT AIRLINES"/>
    <n v="10"/>
    <s v="661"/>
    <s v="SP"/>
    <x v="20"/>
    <n v="6933.7"/>
    <n v="178.74720930232559"/>
    <n v="105.08"/>
    <n v="259.79000000000002"/>
    <n v="0.03"/>
    <n v="2024"/>
    <s v="Fri"/>
    <n v="420"/>
    <s v="NO"/>
    <x v="1"/>
    <s v="April"/>
    <n v="0"/>
    <x v="457"/>
    <x v="1"/>
    <x v="1"/>
  </r>
  <r>
    <s v="F4811E98"/>
    <x v="2"/>
    <s v="ORD"/>
    <s v="JFK"/>
    <x v="92"/>
    <d v="2025-06-07T00:00:00"/>
    <s v="FR915"/>
    <x v="2"/>
    <n v="245.82"/>
    <n v="15"/>
    <n v="36.869999999999997"/>
    <n v="208.95"/>
    <x v="2"/>
    <n v="0"/>
    <x v="456"/>
    <s v="james20@yahoo.com"/>
    <s v="FRONTIER AIRLINES"/>
    <n v="16"/>
    <s v="915"/>
    <s v="FR"/>
    <x v="86"/>
    <n v="6686.9000000000005"/>
    <n v="176.81761904761902"/>
    <n v="105.08"/>
    <n v="245.82"/>
    <n v="2.8000000000000001E-2"/>
    <n v="2024"/>
    <s v="Sat"/>
    <n v="420"/>
    <s v="NO"/>
    <x v="1"/>
    <s v="April"/>
    <n v="0"/>
    <x v="458"/>
    <x v="1"/>
    <x v="2"/>
  </r>
  <r>
    <s v="2845CE85"/>
    <x v="1"/>
    <s v="JFK"/>
    <s v="SFO"/>
    <x v="93"/>
    <d v="2025-06-08T00:00:00"/>
    <s v="AL934"/>
    <x v="2"/>
    <n v="244.28"/>
    <n v="15"/>
    <n v="36.64"/>
    <n v="207.64"/>
    <x v="1"/>
    <n v="0"/>
    <x v="457"/>
    <s v="crystalzuniga@chen.com"/>
    <s v="ALASKA AIRLINES"/>
    <n v="11"/>
    <s v="934"/>
    <s v="AL"/>
    <x v="20"/>
    <n v="6477.95"/>
    <n v="175.13463414634145"/>
    <n v="105.08"/>
    <n v="244.28"/>
    <n v="2.5999999999999999E-2"/>
    <n v="2024"/>
    <s v="Sun"/>
    <n v="420"/>
    <s v="NO"/>
    <x v="1"/>
    <s v="April"/>
    <n v="0"/>
    <x v="459"/>
    <x v="2"/>
    <x v="3"/>
  </r>
  <r>
    <s v="6379861D"/>
    <x v="5"/>
    <s v="SEA"/>
    <s v="DFW"/>
    <x v="94"/>
    <d v="2025-06-09T00:00:00"/>
    <s v="UN721"/>
    <x v="0"/>
    <n v="233.37"/>
    <n v="15"/>
    <n v="35.01"/>
    <n v="198.36"/>
    <x v="0"/>
    <n v="140"/>
    <x v="458"/>
    <s v="tevans@petersen.org"/>
    <s v="UNITED AIRLINES"/>
    <n v="9"/>
    <s v="721"/>
    <s v="UN"/>
    <x v="7"/>
    <n v="6270.31"/>
    <n v="173.40600000000001"/>
    <n v="105.08"/>
    <n v="233.37"/>
    <n v="0.03"/>
    <n v="2024"/>
    <s v="Mon"/>
    <n v="420"/>
    <s v="NO"/>
    <x v="1"/>
    <s v="April"/>
    <n v="0"/>
    <x v="460"/>
    <x v="1"/>
    <x v="1"/>
  </r>
  <r>
    <s v="2574CB01"/>
    <x v="0"/>
    <s v="JFK"/>
    <s v="DFW"/>
    <x v="95"/>
    <d v="2025-06-10T00:00:00"/>
    <s v="SO222"/>
    <x v="1"/>
    <n v="232"/>
    <n v="0"/>
    <n v="0"/>
    <n v="232"/>
    <x v="0"/>
    <n v="112"/>
    <x v="459"/>
    <s v="markmiller@fields.com"/>
    <s v="SOUTHWEST AIRLINES"/>
    <n v="11"/>
    <s v="222"/>
    <s v="SO"/>
    <x v="22"/>
    <n v="6071.9500000000007"/>
    <n v="171.86846153846156"/>
    <n v="105.08"/>
    <n v="232"/>
    <n v="2.8000000000000001E-2"/>
    <n v="2024"/>
    <s v="Tue"/>
    <n v="420"/>
    <s v="NO"/>
    <x v="1"/>
    <s v="April"/>
    <n v="0"/>
    <x v="461"/>
    <x v="1"/>
    <x v="3"/>
  </r>
  <r>
    <s v="CD5C4C92"/>
    <x v="6"/>
    <s v="MIA"/>
    <s v="DFW"/>
    <x v="96"/>
    <d v="2025-06-11T00:00:00"/>
    <s v="JE466"/>
    <x v="0"/>
    <n v="230.61"/>
    <n v="5"/>
    <n v="11.53"/>
    <n v="219.08"/>
    <x v="0"/>
    <n v="68"/>
    <x v="460"/>
    <s v="bhenry@gmail.com"/>
    <s v="JETBLUE AIRWAYS"/>
    <n v="16"/>
    <s v="466"/>
    <s v="JE"/>
    <x v="30"/>
    <n v="5839.9500000000007"/>
    <n v="170.28605263157897"/>
    <n v="105.08"/>
    <n v="230.61"/>
    <n v="2.5999999999999999E-2"/>
    <n v="2024"/>
    <s v="Wed"/>
    <n v="420"/>
    <s v="NO"/>
    <x v="1"/>
    <s v="April"/>
    <n v="0"/>
    <x v="462"/>
    <x v="1"/>
    <x v="0"/>
  </r>
  <r>
    <s v="3CDC1176"/>
    <x v="5"/>
    <s v="LAX"/>
    <s v="BOS"/>
    <x v="97"/>
    <d v="2025-06-12T00:00:00"/>
    <s v="UN949"/>
    <x v="1"/>
    <n v="227.83"/>
    <n v="10"/>
    <n v="22.78"/>
    <n v="205.05"/>
    <x v="2"/>
    <n v="0"/>
    <x v="461"/>
    <s v="jacob18@rogers-reyes.com"/>
    <s v="UNITED AIRLINES"/>
    <n v="16"/>
    <s v="949"/>
    <s v="UN"/>
    <x v="23"/>
    <n v="5620.8700000000017"/>
    <n v="168.6556756756757"/>
    <n v="105.08"/>
    <n v="227.83"/>
    <n v="2.5999999999999999E-2"/>
    <n v="2024"/>
    <s v="Thu"/>
    <n v="420"/>
    <s v="NO"/>
    <x v="1"/>
    <s v="April"/>
    <n v="0"/>
    <x v="463"/>
    <x v="1"/>
    <x v="0"/>
  </r>
  <r>
    <s v="57289ACA"/>
    <x v="4"/>
    <s v="SFO"/>
    <s v="DEN"/>
    <x v="98"/>
    <d v="2025-06-13T00:00:00"/>
    <s v="DE622"/>
    <x v="3"/>
    <n v="224.51"/>
    <n v="0"/>
    <n v="0"/>
    <n v="224.51"/>
    <x v="2"/>
    <n v="0"/>
    <x v="462"/>
    <s v="christine95@yahoo.com"/>
    <s v="DELTA AIRLINES"/>
    <n v="11"/>
    <s v="622"/>
    <s v="DE"/>
    <x v="88"/>
    <n v="5415.82"/>
    <n v="167.01194444444448"/>
    <n v="105.08"/>
    <n v="224.51"/>
    <n v="2.4E-2"/>
    <n v="2024"/>
    <s v="Fri"/>
    <n v="420"/>
    <s v="NO"/>
    <x v="1"/>
    <s v="April"/>
    <n v="0"/>
    <x v="464"/>
    <x v="1"/>
    <x v="2"/>
  </r>
  <r>
    <s v="B254CFF6"/>
    <x v="0"/>
    <s v="ORD"/>
    <s v="LAX"/>
    <x v="99"/>
    <d v="2025-06-14T00:00:00"/>
    <s v="SO708"/>
    <x v="2"/>
    <n v="211.38"/>
    <n v="15"/>
    <n v="31.71"/>
    <n v="179.67"/>
    <x v="0"/>
    <n v="38"/>
    <x v="463"/>
    <s v="brownsharon@gmail.com"/>
    <s v="SOUTHWEST AIRLINES"/>
    <n v="14"/>
    <s v="708"/>
    <s v="SO"/>
    <x v="72"/>
    <n v="5191.3100000000004"/>
    <n v="165.36914285714292"/>
    <n v="105.08"/>
    <n v="211.38"/>
    <n v="2.4E-2"/>
    <n v="2024"/>
    <s v="Sat"/>
    <n v="420"/>
    <s v="NO"/>
    <x v="1"/>
    <s v="April"/>
    <n v="0"/>
    <x v="465"/>
    <x v="1"/>
    <x v="2"/>
  </r>
  <r>
    <s v="305EABDA"/>
    <x v="5"/>
    <s v="SEA"/>
    <s v="JFK"/>
    <x v="100"/>
    <d v="2025-06-15T00:00:00"/>
    <s v="UN972"/>
    <x v="1"/>
    <n v="209.01"/>
    <n v="15"/>
    <n v="31.35"/>
    <n v="177.66"/>
    <x v="1"/>
    <n v="0"/>
    <x v="464"/>
    <s v="mackandrew@rodriguez-payne.com"/>
    <s v="UNITED AIRLINES"/>
    <n v="13"/>
    <s v="972"/>
    <s v="UN"/>
    <x v="81"/>
    <n v="5011.6400000000003"/>
    <n v="164.01588235294122"/>
    <n v="105.08"/>
    <n v="209.01"/>
    <n v="2.4E-2"/>
    <n v="2024"/>
    <s v="Sun"/>
    <n v="420"/>
    <s v="NO"/>
    <x v="1"/>
    <s v="April"/>
    <n v="0"/>
    <x v="466"/>
    <x v="1"/>
    <x v="1"/>
  </r>
  <r>
    <s v="AEE06612"/>
    <x v="0"/>
    <s v="DFW"/>
    <s v="ATL"/>
    <x v="101"/>
    <d v="2025-06-16T00:00:00"/>
    <s v="SO262"/>
    <x v="1"/>
    <n v="205.21"/>
    <n v="15"/>
    <n v="30.78"/>
    <n v="174.43"/>
    <x v="1"/>
    <n v="0"/>
    <x v="465"/>
    <s v="alvarezadrian@woodward.com"/>
    <s v="SOUTHWEST AIRLINES"/>
    <n v="13"/>
    <s v="262"/>
    <s v="SO"/>
    <x v="3"/>
    <n v="4833.9800000000005"/>
    <n v="162.6524242424243"/>
    <n v="105.08"/>
    <n v="205.21"/>
    <n v="2.1999999999999999E-2"/>
    <n v="2024"/>
    <s v="Mon"/>
    <n v="420"/>
    <s v="NO"/>
    <x v="1"/>
    <s v="April"/>
    <n v="0"/>
    <x v="467"/>
    <x v="2"/>
    <x v="3"/>
  </r>
  <r>
    <s v="874CF815"/>
    <x v="3"/>
    <s v="LAX"/>
    <s v="ATL"/>
    <x v="102"/>
    <d v="2025-06-17T00:00:00"/>
    <s v="SP300"/>
    <x v="1"/>
    <n v="202.79"/>
    <n v="0"/>
    <n v="0"/>
    <n v="202.79"/>
    <x v="2"/>
    <n v="0"/>
    <x v="466"/>
    <s v="nicholas38@martinez-randall.com"/>
    <s v="SPIRIT AIRLINES"/>
    <n v="12"/>
    <s v="300"/>
    <s v="SP"/>
    <x v="73"/>
    <n v="4659.55"/>
    <n v="161.32250000000008"/>
    <n v="105.08"/>
    <n v="202.79"/>
    <n v="2.1999999999999999E-2"/>
    <n v="2024"/>
    <s v="Tue"/>
    <n v="420"/>
    <s v="NO"/>
    <x v="1"/>
    <s v="April"/>
    <n v="0"/>
    <x v="468"/>
    <x v="1"/>
    <x v="0"/>
  </r>
  <r>
    <s v="3984D464"/>
    <x v="0"/>
    <s v="JFK"/>
    <s v="SFO"/>
    <x v="103"/>
    <d v="2025-06-18T00:00:00"/>
    <s v="SO771"/>
    <x v="2"/>
    <n v="200.01"/>
    <n v="5"/>
    <n v="10"/>
    <n v="190.01"/>
    <x v="0"/>
    <n v="78"/>
    <x v="467"/>
    <s v="kim64@hill-torres.com"/>
    <s v="SOUTHWEST AIRLINES"/>
    <n v="13"/>
    <s v="771"/>
    <s v="SO"/>
    <x v="20"/>
    <n v="4456.76"/>
    <n v="159.98483870967746"/>
    <n v="105.08"/>
    <n v="200.01"/>
    <n v="2.1999999999999999E-2"/>
    <n v="2024"/>
    <s v="Wed"/>
    <n v="420"/>
    <s v="NO"/>
    <x v="1"/>
    <s v="April"/>
    <n v="0"/>
    <x v="469"/>
    <x v="1"/>
    <x v="3"/>
  </r>
  <r>
    <s v="B21237A6"/>
    <x v="4"/>
    <s v="JFK"/>
    <s v="SEA"/>
    <x v="104"/>
    <d v="2025-06-19T00:00:00"/>
    <s v="DE598"/>
    <x v="3"/>
    <n v="197.92"/>
    <n v="10"/>
    <n v="19.79"/>
    <n v="178.13"/>
    <x v="1"/>
    <n v="0"/>
    <x v="468"/>
    <s v="laura27@smith.com"/>
    <s v="DELTA AIRLINES"/>
    <n v="20"/>
    <s v="598"/>
    <s v="DE"/>
    <x v="9"/>
    <n v="4266.7499999999991"/>
    <n v="158.65066666666672"/>
    <n v="105.08"/>
    <n v="197.92"/>
    <n v="0.02"/>
    <n v="2024"/>
    <s v="Thu"/>
    <n v="420"/>
    <s v="NO"/>
    <x v="1"/>
    <s v="April"/>
    <n v="0"/>
    <x v="470"/>
    <x v="2"/>
    <x v="2"/>
  </r>
  <r>
    <s v="C6E3B91C"/>
    <x v="5"/>
    <s v="BOS"/>
    <s v="DEN"/>
    <x v="105"/>
    <d v="2025-06-20T00:00:00"/>
    <s v="UN464"/>
    <x v="2"/>
    <n v="194.03"/>
    <n v="20"/>
    <n v="38.81"/>
    <n v="155.22"/>
    <x v="2"/>
    <n v="0"/>
    <x v="469"/>
    <s v="emurray@gmail.com"/>
    <s v="UNITED AIRLINES"/>
    <n v="16"/>
    <s v="464"/>
    <s v="UN"/>
    <x v="42"/>
    <n v="4088.62"/>
    <n v="157.29655172413797"/>
    <n v="105.08"/>
    <n v="194.03"/>
    <n v="0.02"/>
    <n v="2024"/>
    <s v="Fri"/>
    <n v="420"/>
    <s v="NO"/>
    <x v="1"/>
    <s v="April"/>
    <n v="0"/>
    <x v="471"/>
    <x v="2"/>
    <x v="1"/>
  </r>
  <r>
    <s v="9E994B76"/>
    <x v="0"/>
    <s v="MIA"/>
    <s v="DEN"/>
    <x v="106"/>
    <d v="2025-06-21T00:00:00"/>
    <s v="SO289"/>
    <x v="1"/>
    <n v="190.87"/>
    <n v="0"/>
    <n v="0"/>
    <n v="190.87"/>
    <x v="1"/>
    <n v="0"/>
    <x v="470"/>
    <s v="rguerrero@gmail.com"/>
    <s v="SOUTHWEST AIRLINES"/>
    <n v="13"/>
    <s v="289"/>
    <s v="SO"/>
    <x v="61"/>
    <n v="3933.4"/>
    <n v="155.98464285714286"/>
    <n v="105.08"/>
    <n v="190.87"/>
    <n v="1.7999999999999999E-2"/>
    <n v="2024"/>
    <s v="Sat"/>
    <n v="420"/>
    <s v="NO"/>
    <x v="1"/>
    <s v="April"/>
    <n v="0"/>
    <x v="472"/>
    <x v="0"/>
    <x v="2"/>
  </r>
  <r>
    <s v="B629CD6D"/>
    <x v="5"/>
    <s v="JFK"/>
    <s v="DEN"/>
    <x v="107"/>
    <d v="2025-06-22T00:00:00"/>
    <s v="UN642"/>
    <x v="2"/>
    <n v="188.38"/>
    <n v="20"/>
    <n v="37.68"/>
    <n v="150.69999999999999"/>
    <x v="0"/>
    <n v="177"/>
    <x v="471"/>
    <s v="christy59@hotmail.com"/>
    <s v="UNITED AIRLINES"/>
    <n v="11"/>
    <s v="642"/>
    <s v="UN"/>
    <x v="76"/>
    <n v="3742.5299999999997"/>
    <n v="154.69259259259258"/>
    <n v="105.08"/>
    <n v="188.38"/>
    <n v="0.02"/>
    <n v="2024"/>
    <s v="Sun"/>
    <n v="420"/>
    <s v="NO"/>
    <x v="1"/>
    <s v="April"/>
    <n v="0"/>
    <x v="473"/>
    <x v="0"/>
    <x v="3"/>
  </r>
  <r>
    <s v="4CB92B99"/>
    <x v="1"/>
    <s v="DFW"/>
    <s v="MIA"/>
    <x v="108"/>
    <d v="2025-06-23T00:00:00"/>
    <s v="AL927"/>
    <x v="0"/>
    <n v="188.36"/>
    <n v="10"/>
    <n v="18.84"/>
    <n v="169.52"/>
    <x v="1"/>
    <n v="0"/>
    <x v="472"/>
    <s v="catherine95@yahoo.com"/>
    <s v="ALASKA AIRLINES"/>
    <n v="13"/>
    <s v="927"/>
    <s v="AL"/>
    <x v="8"/>
    <n v="3591.8299999999995"/>
    <n v="153.39692307692306"/>
    <n v="105.08"/>
    <n v="188.36"/>
    <n v="1.6E-2"/>
    <n v="2024"/>
    <s v="Mon"/>
    <n v="420"/>
    <s v="NO"/>
    <x v="1"/>
    <s v="April"/>
    <n v="0"/>
    <x v="474"/>
    <x v="2"/>
    <x v="0"/>
  </r>
  <r>
    <s v="6EFE336D"/>
    <x v="3"/>
    <s v="BOS"/>
    <s v="ATL"/>
    <x v="109"/>
    <d v="2025-06-24T00:00:00"/>
    <s v="SP712"/>
    <x v="2"/>
    <n v="187.62"/>
    <n v="10"/>
    <n v="18.760000000000002"/>
    <n v="168.86"/>
    <x v="2"/>
    <n v="0"/>
    <x v="473"/>
    <s v="smartinez@crawford.org"/>
    <s v="SPIRIT AIRLINES"/>
    <n v="13"/>
    <s v="712"/>
    <s v="SP"/>
    <x v="65"/>
    <n v="3422.3099999999995"/>
    <n v="151.99839999999998"/>
    <n v="105.08"/>
    <n v="187.62"/>
    <n v="1.7999999999999999E-2"/>
    <n v="2024"/>
    <s v="Tue"/>
    <n v="420"/>
    <s v="NO"/>
    <x v="1"/>
    <s v="April"/>
    <n v="0"/>
    <x v="475"/>
    <x v="1"/>
    <x v="1"/>
  </r>
  <r>
    <s v="CB5A82B1"/>
    <x v="2"/>
    <s v="DEN"/>
    <s v="JFK"/>
    <x v="110"/>
    <d v="2025-06-25T00:00:00"/>
    <s v="FR136"/>
    <x v="0"/>
    <n v="185.47"/>
    <n v="5"/>
    <n v="9.27"/>
    <n v="176.2"/>
    <x v="0"/>
    <n v="65"/>
    <x v="474"/>
    <s v="sonyagray@ortiz-galvan.com"/>
    <s v="FRONTIER AIRLINES"/>
    <n v="10"/>
    <s v="136"/>
    <s v="FR"/>
    <x v="44"/>
    <n v="3253.4499999999994"/>
    <n v="150.51416666666663"/>
    <n v="105.08"/>
    <n v="185.47"/>
    <n v="1.7999999999999999E-2"/>
    <n v="2024"/>
    <s v="Wed"/>
    <n v="420"/>
    <s v="NO"/>
    <x v="1"/>
    <s v="May"/>
    <n v="0"/>
    <x v="476"/>
    <x v="2"/>
    <x v="1"/>
  </r>
  <r>
    <s v="AF861894"/>
    <x v="6"/>
    <s v="DEN"/>
    <s v="LAX"/>
    <x v="111"/>
    <d v="2025-06-26T00:00:00"/>
    <s v="JE652"/>
    <x v="2"/>
    <n v="183.72"/>
    <n v="10"/>
    <n v="18.37"/>
    <n v="165.35"/>
    <x v="0"/>
    <n v="80"/>
    <x v="475"/>
    <s v="xrose@yahoo.com"/>
    <s v="JETBLUE AIRWAYS"/>
    <n v="12"/>
    <s v="652"/>
    <s v="JE"/>
    <x v="16"/>
    <n v="3077.2499999999995"/>
    <n v="148.99434782608691"/>
    <n v="105.08"/>
    <n v="183.72"/>
    <n v="1.6E-2"/>
    <n v="2024"/>
    <s v="Thu"/>
    <n v="420"/>
    <s v="NO"/>
    <x v="1"/>
    <s v="May"/>
    <n v="0"/>
    <x v="477"/>
    <x v="2"/>
    <x v="1"/>
  </r>
  <r>
    <s v="D8DEEB72"/>
    <x v="5"/>
    <s v="DEN"/>
    <s v="LAX"/>
    <x v="112"/>
    <d v="2025-06-27T00:00:00"/>
    <s v="UN979"/>
    <x v="0"/>
    <n v="183.07"/>
    <n v="10"/>
    <n v="18.309999999999999"/>
    <n v="164.76"/>
    <x v="2"/>
    <n v="0"/>
    <x v="476"/>
    <s v="xcampbell@gmail.com"/>
    <s v="UNITED AIRLINES"/>
    <n v="9"/>
    <s v="979"/>
    <s v="UN"/>
    <x v="16"/>
    <n v="2911.8999999999996"/>
    <n v="147.41590909090905"/>
    <n v="105.08"/>
    <n v="183.07"/>
    <n v="1.6E-2"/>
    <n v="2024"/>
    <s v="Fri"/>
    <n v="420"/>
    <s v="NO"/>
    <x v="1"/>
    <s v="May"/>
    <n v="0"/>
    <x v="478"/>
    <x v="2"/>
    <x v="2"/>
  </r>
  <r>
    <s v="60D583CA"/>
    <x v="1"/>
    <s v="JFK"/>
    <s v="LAX"/>
    <x v="113"/>
    <d v="2025-06-28T00:00:00"/>
    <s v="AL475"/>
    <x v="1"/>
    <n v="181.86"/>
    <n v="0"/>
    <n v="0"/>
    <n v="181.86"/>
    <x v="0"/>
    <n v="46"/>
    <x v="477"/>
    <s v="kurtpatterson@gmail.com"/>
    <s v="ALASKA AIRLINES"/>
    <n v="11"/>
    <s v="475"/>
    <s v="AL"/>
    <x v="41"/>
    <n v="2747.1400000000003"/>
    <n v="145.7180952380952"/>
    <n v="105.08"/>
    <n v="181.86"/>
    <n v="1.4E-2"/>
    <n v="2024"/>
    <s v="Sat"/>
    <n v="420"/>
    <s v="NO"/>
    <x v="1"/>
    <s v="May"/>
    <n v="0"/>
    <x v="479"/>
    <x v="1"/>
    <x v="2"/>
  </r>
  <r>
    <s v="D31FA38E"/>
    <x v="0"/>
    <s v="SEA"/>
    <s v="BOS"/>
    <x v="114"/>
    <d v="2025-06-29T00:00:00"/>
    <s v="SO496"/>
    <x v="3"/>
    <n v="173.63"/>
    <n v="0"/>
    <n v="0"/>
    <n v="173.63"/>
    <x v="1"/>
    <n v="0"/>
    <x v="478"/>
    <s v="patricia37@yahoo.com"/>
    <s v="SOUTHWEST AIRLINES"/>
    <n v="12"/>
    <s v="496"/>
    <s v="SO"/>
    <x v="64"/>
    <n v="2565.2799999999997"/>
    <n v="143.91099999999997"/>
    <n v="105.08"/>
    <n v="173.63"/>
    <n v="1.4E-2"/>
    <n v="2024"/>
    <s v="Sun"/>
    <n v="420"/>
    <s v="NO"/>
    <x v="1"/>
    <s v="May"/>
    <n v="0"/>
    <x v="480"/>
    <x v="0"/>
    <x v="1"/>
  </r>
  <r>
    <s v="04B8B057"/>
    <x v="5"/>
    <s v="ATL"/>
    <s v="BOS"/>
    <x v="115"/>
    <d v="2025-06-30T00:00:00"/>
    <s v="UN474"/>
    <x v="0"/>
    <n v="173.29"/>
    <n v="10"/>
    <n v="17.329999999999998"/>
    <n v="155.96"/>
    <x v="0"/>
    <n v="59"/>
    <x v="479"/>
    <s v="kevin12@smith-adams.org"/>
    <s v="UNITED AIRLINES"/>
    <n v="14"/>
    <s v="474"/>
    <s v="UN"/>
    <x v="25"/>
    <n v="2391.65"/>
    <n v="142.34684210526314"/>
    <n v="105.08"/>
    <n v="173.29"/>
    <n v="1.2E-2"/>
    <n v="2024"/>
    <s v="Mon"/>
    <n v="420"/>
    <s v="NO"/>
    <x v="1"/>
    <s v="May"/>
    <n v="0"/>
    <x v="481"/>
    <x v="2"/>
    <x v="3"/>
  </r>
  <r>
    <s v="42475D8A"/>
    <x v="6"/>
    <s v="DFW"/>
    <s v="DEN"/>
    <x v="116"/>
    <d v="2025-07-01T00:00:00"/>
    <s v="JE198"/>
    <x v="0"/>
    <n v="167.03"/>
    <n v="15"/>
    <n v="25.05"/>
    <n v="141.97999999999999"/>
    <x v="1"/>
    <n v="0"/>
    <x v="480"/>
    <s v="martinwest@ruiz-williams.com"/>
    <s v="JETBLUE AIRWAYS"/>
    <n v="16"/>
    <s v="198"/>
    <s v="JE"/>
    <x v="13"/>
    <n v="2235.69"/>
    <n v="140.62777777777777"/>
    <n v="105.08"/>
    <n v="167.03"/>
    <n v="1.2E-2"/>
    <n v="2024"/>
    <s v="Tue"/>
    <n v="420"/>
    <s v="NO"/>
    <x v="1"/>
    <s v="May"/>
    <n v="0"/>
    <x v="482"/>
    <x v="1"/>
    <x v="2"/>
  </r>
  <r>
    <s v="8ED4C673"/>
    <x v="3"/>
    <s v="BOS"/>
    <s v="MIA"/>
    <x v="117"/>
    <d v="2025-07-02T00:00:00"/>
    <s v="SP616"/>
    <x v="0"/>
    <n v="165.53"/>
    <n v="0"/>
    <n v="0"/>
    <n v="165.53"/>
    <x v="2"/>
    <n v="0"/>
    <x v="481"/>
    <s v="mmendoza@mckenzie-day.biz"/>
    <s v="SPIRIT AIRLINES"/>
    <n v="13"/>
    <s v="616"/>
    <s v="SP"/>
    <x v="49"/>
    <n v="2093.71"/>
    <n v="139.0747058823529"/>
    <n v="105.08"/>
    <n v="165.53"/>
    <n v="1.4E-2"/>
    <n v="2024"/>
    <s v="Wed"/>
    <n v="420"/>
    <s v="NO"/>
    <x v="1"/>
    <s v="May"/>
    <n v="0"/>
    <x v="483"/>
    <x v="1"/>
    <x v="0"/>
  </r>
  <r>
    <s v="A9E3D507"/>
    <x v="4"/>
    <s v="LAX"/>
    <s v="DFW"/>
    <x v="118"/>
    <d v="2025-07-03T00:00:00"/>
    <s v="DE951"/>
    <x v="2"/>
    <n v="163.59"/>
    <n v="20"/>
    <n v="32.72"/>
    <n v="130.87"/>
    <x v="1"/>
    <n v="0"/>
    <x v="482"/>
    <s v="hendersonmichelle@hotmail.com"/>
    <s v="DELTA AIRLINES"/>
    <n v="13"/>
    <s v="951"/>
    <s v="DE"/>
    <x v="5"/>
    <n v="1928.1799999999998"/>
    <n v="137.42124999999999"/>
    <n v="105.08"/>
    <n v="163.59"/>
    <n v="0.01"/>
    <n v="2024"/>
    <s v="Thu"/>
    <n v="420"/>
    <s v="NO"/>
    <x v="1"/>
    <s v="May"/>
    <n v="0"/>
    <x v="484"/>
    <x v="1"/>
    <x v="1"/>
  </r>
  <r>
    <s v="A70D903C"/>
    <x v="0"/>
    <s v="SEA"/>
    <s v="DEN"/>
    <x v="119"/>
    <d v="2025-07-04T00:00:00"/>
    <s v="SO575"/>
    <x v="1"/>
    <n v="162.05000000000001"/>
    <n v="20"/>
    <n v="32.409999999999997"/>
    <n v="129.63999999999999"/>
    <x v="2"/>
    <n v="0"/>
    <x v="483"/>
    <s v="andrew40@weber.com"/>
    <s v="SOUTHWEST AIRLINES"/>
    <n v="13"/>
    <s v="575"/>
    <s v="SO"/>
    <x v="19"/>
    <n v="1797.3099999999997"/>
    <n v="135.67666666666668"/>
    <n v="105.08"/>
    <n v="162.05000000000001"/>
    <n v="1.2E-2"/>
    <n v="2024"/>
    <s v="Fri"/>
    <n v="420"/>
    <s v="NO"/>
    <x v="1"/>
    <s v="May"/>
    <n v="0"/>
    <x v="485"/>
    <x v="2"/>
    <x v="1"/>
  </r>
  <r>
    <s v="20D6C774"/>
    <x v="6"/>
    <s v="SEA"/>
    <s v="LAX"/>
    <x v="120"/>
    <d v="2025-07-05T00:00:00"/>
    <s v="JE638"/>
    <x v="0"/>
    <n v="155.94"/>
    <n v="5"/>
    <n v="7.8"/>
    <n v="148.13999999999999"/>
    <x v="0"/>
    <n v="157"/>
    <x v="484"/>
    <s v="qgreen@dorsey.com"/>
    <s v="JETBLUE AIRWAYS"/>
    <n v="11"/>
    <s v="638"/>
    <s v="JE"/>
    <x v="1"/>
    <n v="1667.6699999999998"/>
    <n v="133.79285714285717"/>
    <n v="105.08"/>
    <n v="155.94"/>
    <n v="0.01"/>
    <n v="2024"/>
    <s v="Sat"/>
    <n v="420"/>
    <s v="NO"/>
    <x v="1"/>
    <s v="May"/>
    <n v="0"/>
    <x v="486"/>
    <x v="1"/>
    <x v="2"/>
  </r>
  <r>
    <s v="AF47815A"/>
    <x v="4"/>
    <s v="JFK"/>
    <s v="BOS"/>
    <x v="121"/>
    <d v="2025-07-06T00:00:00"/>
    <s v="DE177"/>
    <x v="3"/>
    <n v="153.26"/>
    <n v="5"/>
    <n v="7.66"/>
    <n v="145.6"/>
    <x v="1"/>
    <n v="0"/>
    <x v="485"/>
    <s v="bmartin@yahoo.com"/>
    <s v="DELTA AIRLINES"/>
    <n v="12"/>
    <s v="177"/>
    <s v="DE"/>
    <x v="59"/>
    <n v="1519.5299999999997"/>
    <n v="132.08923076923077"/>
    <n v="105.08"/>
    <n v="153.26"/>
    <n v="8.0000000000000002E-3"/>
    <n v="2024"/>
    <s v="Sun"/>
    <n v="420"/>
    <s v="NO"/>
    <x v="1"/>
    <s v="May"/>
    <n v="0"/>
    <x v="487"/>
    <x v="1"/>
    <x v="0"/>
  </r>
  <r>
    <s v="F95332E1"/>
    <x v="3"/>
    <s v="BOS"/>
    <s v="DEN"/>
    <x v="122"/>
    <d v="2025-07-07T00:00:00"/>
    <s v="SP432"/>
    <x v="2"/>
    <n v="149.84"/>
    <n v="20"/>
    <n v="29.97"/>
    <n v="119.87"/>
    <x v="1"/>
    <n v="0"/>
    <x v="486"/>
    <s v="whiteelizabeth@yahoo.com"/>
    <s v="SPIRIT AIRLINES"/>
    <n v="10"/>
    <s v="432"/>
    <s v="SP"/>
    <x v="42"/>
    <n v="1373.9299999999998"/>
    <n v="130.32500000000002"/>
    <n v="105.08"/>
    <n v="149.84"/>
    <n v="6.0000000000000001E-3"/>
    <n v="2024"/>
    <s v="Mon"/>
    <n v="420"/>
    <s v="NO"/>
    <x v="1"/>
    <s v="May"/>
    <n v="0"/>
    <x v="488"/>
    <x v="1"/>
    <x v="2"/>
  </r>
  <r>
    <s v="48385D9F"/>
    <x v="6"/>
    <s v="ORD"/>
    <s v="LAX"/>
    <x v="123"/>
    <d v="2025-07-08T00:00:00"/>
    <s v="JE789"/>
    <x v="3"/>
    <n v="143.21"/>
    <n v="10"/>
    <n v="14.32"/>
    <n v="128.88999999999999"/>
    <x v="2"/>
    <n v="0"/>
    <x v="487"/>
    <s v="linda32@bruce.net"/>
    <s v="JETBLUE AIRWAYS"/>
    <n v="11"/>
    <s v="789"/>
    <s v="JE"/>
    <x v="72"/>
    <n v="1254.0600000000002"/>
    <n v="128.55090909090907"/>
    <n v="105.08"/>
    <n v="143.21"/>
    <n v="0.01"/>
    <n v="2024"/>
    <s v="Tue"/>
    <n v="420"/>
    <s v="NO"/>
    <x v="1"/>
    <s v="May"/>
    <n v="0"/>
    <x v="489"/>
    <x v="1"/>
    <x v="2"/>
  </r>
  <r>
    <s v="B6DBC170"/>
    <x v="7"/>
    <s v="DEN"/>
    <s v="SEA"/>
    <x v="124"/>
    <d v="2025-07-09T00:00:00"/>
    <s v="AM600"/>
    <x v="3"/>
    <n v="142.22999999999999"/>
    <n v="5"/>
    <n v="7.11"/>
    <n v="135.12"/>
    <x v="1"/>
    <n v="0"/>
    <x v="488"/>
    <s v="rhubbard@hotmail.com"/>
    <s v="AMERICAN AIRLINES"/>
    <n v="16"/>
    <s v="600"/>
    <s v="AM"/>
    <x v="46"/>
    <n v="1125.1699999999998"/>
    <n v="127.08499999999999"/>
    <n v="105.08"/>
    <n v="142.22999999999999"/>
    <n v="4.0000000000000001E-3"/>
    <n v="2024"/>
    <s v="Wed"/>
    <n v="420"/>
    <s v="NO"/>
    <x v="1"/>
    <s v="May"/>
    <n v="0"/>
    <x v="490"/>
    <x v="0"/>
    <x v="1"/>
  </r>
  <r>
    <s v="2E62D097"/>
    <x v="6"/>
    <s v="BOS"/>
    <s v="SFO"/>
    <x v="125"/>
    <d v="2025-07-10T00:00:00"/>
    <s v="JE238"/>
    <x v="2"/>
    <n v="142.08000000000001"/>
    <n v="20"/>
    <n v="28.42"/>
    <n v="113.66"/>
    <x v="0"/>
    <n v="123"/>
    <x v="489"/>
    <s v="brandtkevin@yahoo.com"/>
    <s v="JETBLUE AIRWAYS"/>
    <n v="12"/>
    <s v="238"/>
    <s v="JE"/>
    <x v="12"/>
    <n v="990.05"/>
    <n v="125.40222222222221"/>
    <n v="105.08"/>
    <n v="142.08000000000001"/>
    <n v="8.0000000000000002E-3"/>
    <n v="2024"/>
    <s v="Thu"/>
    <n v="420"/>
    <s v="NO"/>
    <x v="1"/>
    <s v="May"/>
    <n v="0"/>
    <x v="491"/>
    <x v="1"/>
    <x v="3"/>
  </r>
  <r>
    <s v="F2B1DFCE"/>
    <x v="5"/>
    <s v="MIA"/>
    <s v="LAX"/>
    <x v="126"/>
    <d v="2025-07-11T00:00:00"/>
    <s v="UN958"/>
    <x v="1"/>
    <n v="137.31"/>
    <n v="5"/>
    <n v="6.87"/>
    <n v="130.44"/>
    <x v="2"/>
    <n v="0"/>
    <x v="490"/>
    <s v="douglaspadilla@phelps.biz"/>
    <s v="UNITED AIRLINES"/>
    <n v="17"/>
    <s v="958"/>
    <s v="UN"/>
    <x v="29"/>
    <n v="876.38999999999987"/>
    <n v="123.31750000000001"/>
    <n v="105.08"/>
    <n v="137.31"/>
    <n v="8.0000000000000002E-3"/>
    <n v="2024"/>
    <s v="Fri"/>
    <n v="420"/>
    <s v="NO"/>
    <x v="1"/>
    <s v="May"/>
    <n v="0"/>
    <x v="492"/>
    <x v="1"/>
    <x v="1"/>
  </r>
  <r>
    <s v="F9450B2E"/>
    <x v="5"/>
    <s v="SEA"/>
    <s v="ATL"/>
    <x v="127"/>
    <d v="2025-07-12T00:00:00"/>
    <s v="UN742"/>
    <x v="2"/>
    <n v="132.38999999999999"/>
    <n v="5"/>
    <n v="6.62"/>
    <n v="125.77"/>
    <x v="2"/>
    <n v="0"/>
    <x v="491"/>
    <s v="sanchezcharlene@hotmail.com"/>
    <s v="UNITED AIRLINES"/>
    <n v="15"/>
    <s v="742"/>
    <s v="UN"/>
    <x v="4"/>
    <n v="745.95"/>
    <n v="121.31857142857143"/>
    <n v="105.08"/>
    <n v="132.38999999999999"/>
    <n v="6.0000000000000001E-3"/>
    <n v="2024"/>
    <s v="Sat"/>
    <n v="420"/>
    <s v="NO"/>
    <x v="1"/>
    <s v="May"/>
    <n v="0"/>
    <x v="493"/>
    <x v="2"/>
    <x v="2"/>
  </r>
  <r>
    <s v="595861B8"/>
    <x v="1"/>
    <s v="BOS"/>
    <s v="DEN"/>
    <x v="128"/>
    <d v="2025-07-13T00:00:00"/>
    <s v="AL743"/>
    <x v="1"/>
    <n v="130.4"/>
    <n v="20"/>
    <n v="26.08"/>
    <n v="104.32"/>
    <x v="1"/>
    <n v="0"/>
    <x v="492"/>
    <s v="perkinsmatthew@cruz.com"/>
    <s v="ALASKA AIRLINES"/>
    <n v="17"/>
    <s v="743"/>
    <s v="AL"/>
    <x v="42"/>
    <n v="620.18000000000006"/>
    <n v="119.47333333333334"/>
    <n v="105.08"/>
    <n v="130.4"/>
    <n v="2E-3"/>
    <n v="2024"/>
    <s v="Sun"/>
    <n v="420"/>
    <s v="NO"/>
    <x v="1"/>
    <s v="May"/>
    <n v="0"/>
    <x v="494"/>
    <x v="1"/>
    <x v="1"/>
  </r>
  <r>
    <s v="AF7ED28B"/>
    <x v="0"/>
    <s v="BOS"/>
    <s v="MIA"/>
    <x v="129"/>
    <d v="2025-07-14T00:00:00"/>
    <s v="SO124"/>
    <x v="3"/>
    <n v="125.06"/>
    <n v="15"/>
    <n v="18.760000000000002"/>
    <n v="106.3"/>
    <x v="0"/>
    <n v="98"/>
    <x v="493"/>
    <s v="josephlynch@cox-hardy.org"/>
    <s v="SOUTHWEST AIRLINES"/>
    <n v="10"/>
    <s v="124"/>
    <s v="SO"/>
    <x v="49"/>
    <n v="515.8599999999999"/>
    <n v="117.28800000000001"/>
    <n v="105.08"/>
    <n v="125.06"/>
    <n v="6.0000000000000001E-3"/>
    <n v="2024"/>
    <s v="Mon"/>
    <n v="420"/>
    <s v="NO"/>
    <x v="1"/>
    <s v="May"/>
    <n v="0"/>
    <x v="495"/>
    <x v="0"/>
    <x v="3"/>
  </r>
  <r>
    <s v="9F0F83C7"/>
    <x v="5"/>
    <s v="LAX"/>
    <s v="SFO"/>
    <x v="130"/>
    <d v="2025-07-15T00:00:00"/>
    <s v="UN679"/>
    <x v="3"/>
    <n v="123.42"/>
    <n v="10"/>
    <n v="12.34"/>
    <n v="111.08"/>
    <x v="2"/>
    <n v="0"/>
    <x v="494"/>
    <s v="amber72@king.com"/>
    <s v="UNITED AIRLINES"/>
    <n v="11"/>
    <s v="679"/>
    <s v="UN"/>
    <x v="51"/>
    <n v="409.56"/>
    <n v="115.345"/>
    <n v="105.08"/>
    <n v="123.42"/>
    <n v="4.0000000000000001E-3"/>
    <n v="2024"/>
    <s v="Tue"/>
    <n v="420"/>
    <s v="NO"/>
    <x v="1"/>
    <s v="May"/>
    <n v="0"/>
    <x v="496"/>
    <x v="2"/>
    <x v="3"/>
  </r>
  <r>
    <s v="2D818B55"/>
    <x v="2"/>
    <s v="ORD"/>
    <s v="MIA"/>
    <x v="131"/>
    <d v="2025-07-16T00:00:00"/>
    <s v="FR633"/>
    <x v="1"/>
    <n v="117.39"/>
    <n v="5"/>
    <n v="5.87"/>
    <n v="111.52"/>
    <x v="2"/>
    <n v="0"/>
    <x v="495"/>
    <s v="fritzpatty@ferrell.com"/>
    <s v="FRONTIER AIRLINES"/>
    <n v="15"/>
    <s v="633"/>
    <s v="FR"/>
    <x v="28"/>
    <n v="298.48"/>
    <n v="112.65333333333332"/>
    <n v="105.08"/>
    <n v="117.39"/>
    <n v="2E-3"/>
    <n v="2024"/>
    <s v="Wed"/>
    <n v="420"/>
    <s v="NO"/>
    <x v="1"/>
    <s v="May"/>
    <n v="0"/>
    <x v="497"/>
    <x v="0"/>
    <x v="3"/>
  </r>
  <r>
    <s v="7490915D"/>
    <x v="5"/>
    <s v="ATL"/>
    <s v="DEN"/>
    <x v="132"/>
    <d v="2025-07-17T00:00:00"/>
    <s v="UN308"/>
    <x v="0"/>
    <n v="115.49"/>
    <n v="20"/>
    <n v="23.1"/>
    <n v="92.39"/>
    <x v="0"/>
    <n v="144"/>
    <x v="496"/>
    <s v="daustin@johnson.com"/>
    <s v="UNITED AIRLINES"/>
    <n v="11"/>
    <s v="308"/>
    <s v="UN"/>
    <x v="58"/>
    <n v="186.95999999999998"/>
    <n v="110.285"/>
    <n v="105.08"/>
    <n v="115.49"/>
    <n v="4.0000000000000001E-3"/>
    <n v="2024"/>
    <s v="Thu"/>
    <n v="420"/>
    <s v="NO"/>
    <x v="1"/>
    <s v="May"/>
    <n v="0"/>
    <x v="498"/>
    <x v="0"/>
    <x v="0"/>
  </r>
  <r>
    <s v="CD1AB883"/>
    <x v="3"/>
    <s v="ATL"/>
    <s v="JFK"/>
    <x v="133"/>
    <d v="2025-07-18T00:00:00"/>
    <s v="SP261"/>
    <x v="3"/>
    <n v="105.08"/>
    <n v="10"/>
    <n v="10.51"/>
    <n v="94.57"/>
    <x v="0"/>
    <n v="87"/>
    <x v="497"/>
    <s v="debrataylor@thompson.org"/>
    <s v="SPIRIT AIRLINES"/>
    <n v="15"/>
    <s v="261"/>
    <s v="SP"/>
    <x v="33"/>
    <n v="94.57"/>
    <n v="105.08"/>
    <n v="105.08"/>
    <n v="105.08"/>
    <n v="2E-3"/>
    <n v="2024"/>
    <s v="Fri"/>
    <n v="420"/>
    <s v="NO"/>
    <x v="1"/>
    <s v="May"/>
    <n v="0"/>
    <x v="49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5EB7EE-29B2-47ED-8614-6C091E1DA967}" name="PivotTable7"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26:H35" firstHeaderRow="1" firstDataRow="1" firstDataCol="1"/>
  <pivotFields count="38">
    <pivotField showAll="0"/>
    <pivotField axis="axisRow"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showAll="0"/>
    <pivotField numFmtId="165" showAll="0"/>
    <pivotField numFmtId="165" showAll="0"/>
    <pivotField numFmtId="165" showAll="0"/>
    <pivotField numFmtId="165" showAll="0"/>
    <pivotField showAll="0"/>
    <pivotField dataField="1"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Average of Delay (Minutes)" fld="13" subtotal="average" baseField="1" baseItem="0" numFmtId="179"/>
  </dataFields>
  <formats count="2">
    <format dxfId="10">
      <pivotArea outline="0" collapsedLevelsAreSubtotals="1" fieldPosition="0"/>
    </format>
    <format dxfId="3">
      <pivotArea outline="0" fieldPosition="0">
        <references count="1">
          <reference field="4294967294" count="1">
            <x v="0"/>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18E1A-C7FC-48A5-A604-562C3C107D39}" name="PivotTable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0:C14" firstHeaderRow="0" firstDataRow="1" firstDataCol="1"/>
  <pivotFields count="38">
    <pivotField showAll="0"/>
    <pivotField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showAll="0"/>
    <pivotField showAll="0"/>
    <pivotField numFmtId="165" showAll="0"/>
    <pivotField numFmtId="165" showAll="0"/>
    <pivotField numFmtId="165" showAll="0"/>
    <pivotField dataField="1" numFmtId="165" showAll="0"/>
    <pivotField axis="axisRow" showAll="0">
      <items count="4">
        <item x="1"/>
        <item x="0"/>
        <item x="2"/>
        <item t="default"/>
      </items>
    </pivotField>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Fields count="1">
    <field x="-2"/>
  </colFields>
  <colItems count="2">
    <i>
      <x/>
    </i>
    <i i="1">
      <x v="1"/>
    </i>
  </colItems>
  <dataFields count="2">
    <dataField name="Count of Flight Number" fld="6" subtotal="count" baseField="0" baseItem="0"/>
    <dataField name="Sum of Final Price" fld="11" baseField="12" baseItem="0" numFmtId="168"/>
  </dataFields>
  <formats count="2">
    <format dxfId="29">
      <pivotArea field="12" type="button" dataOnly="0" labelOnly="1" outline="0" axis="axisRow" fieldPosition="0"/>
    </format>
    <format dxfId="2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F7276-9B73-4ECC-9DE4-3AFD1F3439B6}"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13:I18" firstHeaderRow="0" firstDataRow="1" firstDataCol="1"/>
  <pivotFields count="38">
    <pivotField showAll="0"/>
    <pivotField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showAll="0"/>
    <pivotField axis="axisRow" showAll="0">
      <items count="5">
        <item x="0"/>
        <item x="2"/>
        <item x="3"/>
        <item x="1"/>
        <item t="default"/>
      </items>
    </pivotField>
    <pivotField numFmtId="165" showAll="0"/>
    <pivotField numFmtId="165" showAll="0"/>
    <pivotField numFmtId="165" showAll="0"/>
    <pivotField dataField="1" numFmtId="165" showAll="0"/>
    <pivotField showAll="0">
      <items count="4">
        <item x="1"/>
        <item x="0"/>
        <item x="2"/>
        <item t="default"/>
      </items>
    </pivotField>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2"/>
  </colFields>
  <colItems count="2">
    <i>
      <x/>
    </i>
    <i i="1">
      <x v="1"/>
    </i>
  </colItems>
  <dataFields count="2">
    <dataField name="Count of Flight Number" fld="6" subtotal="count" baseField="0" baseItem="0"/>
    <dataField name="Average of Final Price" fld="11" subtotal="average" baseField="7" baseItem="2"/>
  </dataFields>
  <formats count="2">
    <format dxfId="31">
      <pivotArea field="12" type="button" dataOnly="0" labelOnly="1" outline="0"/>
    </format>
    <format dxfId="30">
      <pivotArea outline="0" collapsedLevelsAreSubtotals="1" fieldPosition="0"/>
    </format>
  </formats>
  <chartFormats count="8">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0"/>
          </reference>
          <reference field="7" count="1" selected="0">
            <x v="2"/>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1"/>
          </reference>
          <reference field="7" count="1" selected="0">
            <x v="2"/>
          </reference>
        </references>
      </pivotArea>
    </chartFormat>
    <chartFormat chart="6" format="10">
      <pivotArea type="data" outline="0" fieldPosition="0">
        <references count="2">
          <reference field="4294967294" count="1" selected="0">
            <x v="0"/>
          </reference>
          <reference field="7" count="1" selected="0">
            <x v="3"/>
          </reference>
        </references>
      </pivotArea>
    </chartFormat>
    <chartFormat chart="6" format="11">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1C4DE-1FC7-40DE-B5DF-AD8DFDA7423F}"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2:H8" firstHeaderRow="1" firstDataRow="1" firstDataCol="1"/>
  <pivotFields count="38">
    <pivotField showAll="0"/>
    <pivotField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showAll="0"/>
    <pivotField numFmtId="165" showAll="0"/>
    <pivotField numFmtId="165" showAll="0"/>
    <pivotField numFmtId="165" showAll="0"/>
    <pivotField dataField="1" numFmtId="165" showAll="0"/>
    <pivotField showAll="0">
      <items count="4">
        <item x="1"/>
        <item x="0"/>
        <item x="2"/>
        <item t="default"/>
      </items>
    </pivotField>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axis="axisRow" showAll="0" measureFilter="1" sortType="descending">
      <items count="90">
        <item x="25"/>
        <item x="58"/>
        <item x="52"/>
        <item x="33"/>
        <item x="0"/>
        <item x="37"/>
        <item x="80"/>
        <item x="53"/>
        <item x="56"/>
        <item x="65"/>
        <item x="42"/>
        <item x="14"/>
        <item x="79"/>
        <item x="35"/>
        <item x="49"/>
        <item x="62"/>
        <item x="87"/>
        <item x="12"/>
        <item x="67"/>
        <item x="10"/>
        <item x="78"/>
        <item x="44"/>
        <item x="16"/>
        <item x="70"/>
        <item x="82"/>
        <item x="46"/>
        <item x="71"/>
        <item x="3"/>
        <item x="85"/>
        <item x="13"/>
        <item x="43"/>
        <item x="24"/>
        <item x="8"/>
        <item x="68"/>
        <item x="15"/>
        <item x="50"/>
        <item x="63"/>
        <item x="59"/>
        <item x="76"/>
        <item x="22"/>
        <item x="41"/>
        <item x="74"/>
        <item x="31"/>
        <item x="9"/>
        <item x="20"/>
        <item x="73"/>
        <item x="23"/>
        <item x="6"/>
        <item x="5"/>
        <item x="60"/>
        <item x="83"/>
        <item x="75"/>
        <item x="34"/>
        <item x="51"/>
        <item x="21"/>
        <item x="54"/>
        <item x="61"/>
        <item x="30"/>
        <item x="77"/>
        <item x="29"/>
        <item x="84"/>
        <item x="45"/>
        <item x="38"/>
        <item x="2"/>
        <item x="40"/>
        <item x="69"/>
        <item x="26"/>
        <item x="86"/>
        <item x="72"/>
        <item x="28"/>
        <item x="17"/>
        <item x="39"/>
        <item x="4"/>
        <item x="64"/>
        <item x="19"/>
        <item x="7"/>
        <item x="81"/>
        <item x="1"/>
        <item x="66"/>
        <item x="57"/>
        <item x="32"/>
        <item x="18"/>
        <item x="48"/>
        <item x="88"/>
        <item x="55"/>
        <item x="11"/>
        <item x="47"/>
        <item x="36"/>
        <item x="27"/>
        <item t="default"/>
      </items>
      <autoSortScope>
        <pivotArea dataOnly="0" outline="0" fieldPosition="0">
          <references count="1">
            <reference field="4294967294" count="1" selected="0">
              <x v="0"/>
            </reference>
          </references>
        </pivotArea>
      </autoSortScope>
    </pivotField>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20"/>
  </rowFields>
  <rowItems count="6">
    <i>
      <x v="77"/>
    </i>
    <i>
      <x v="63"/>
    </i>
    <i>
      <x v="35"/>
    </i>
    <i>
      <x v="72"/>
    </i>
    <i>
      <x v="64"/>
    </i>
    <i t="grand">
      <x/>
    </i>
  </rowItems>
  <colItems count="1">
    <i/>
  </colItems>
  <dataFields count="1">
    <dataField name="Sum of Final Price" fld="11" baseField="20" baseItem="77" numFmtId="168"/>
  </dataFields>
  <formats count="3">
    <format dxfId="33">
      <pivotArea field="12" type="button" dataOnly="0" labelOnly="1" outline="0"/>
    </format>
    <format dxfId="32">
      <pivotArea outline="0" collapsedLevelsAreSubtotals="1" fieldPosition="0"/>
    </format>
    <format dxfId="11">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A89B2-2B2C-4331-8530-BECA9DB362FC}"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9:C28" firstHeaderRow="0" firstDataRow="1" firstDataCol="1"/>
  <pivotFields count="38">
    <pivotField showAll="0"/>
    <pivotField axis="axisRow"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showAll="0">
      <items count="5">
        <item x="0"/>
        <item x="2"/>
        <item x="3"/>
        <item x="1"/>
        <item t="default"/>
      </items>
    </pivotField>
    <pivotField dataField="1" numFmtId="165" showAll="0"/>
    <pivotField numFmtId="165" showAll="0"/>
    <pivotField numFmtId="165" showAll="0"/>
    <pivotField dataField="1" numFmtId="165" showAll="0"/>
    <pivotField showAll="0"/>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3"/>
        <item x="2"/>
        <item x="0"/>
        <item x="1"/>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Fields count="1">
    <field x="-2"/>
  </colFields>
  <colItems count="2">
    <i>
      <x/>
    </i>
    <i i="1">
      <x v="1"/>
    </i>
  </colItems>
  <dataFields count="2">
    <dataField name="Average of Ticket Price" fld="8" subtotal="average" baseField="1" baseItem="3"/>
    <dataField name="Sum of Final Price" fld="11" showDataAs="percentOfTotal" baseField="0" baseItem="0" numFmtId="9"/>
  </dataFields>
  <formats count="3">
    <format dxfId="0">
      <pivotArea outline="0" collapsedLevelsAreSubtotals="1" fieldPosition="0"/>
    </format>
    <format dxfId="1">
      <pivotArea outline="0" fieldPosition="0">
        <references count="1">
          <reference field="4294967294" count="1">
            <x v="1"/>
          </reference>
        </references>
      </pivotArea>
    </format>
    <format dxfId="2">
      <pivotArea outline="0" collapsedLevelsAreSubtotals="1" fieldPosition="0">
        <references count="1">
          <reference field="4294967294" count="1" selected="0">
            <x v="1"/>
          </reference>
        </references>
      </pivotArea>
    </format>
  </formats>
  <chartFormats count="6">
    <chartFormat chart="3" format="7"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18B28C-FA06-46A4-8D9C-FE680436A018}"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4:C47" firstHeaderRow="0" firstDataRow="1" firstDataCol="1"/>
  <pivotFields count="38">
    <pivotField showAll="0"/>
    <pivotField showAll="0">
      <items count="9">
        <item x="1"/>
        <item x="7"/>
        <item x="4"/>
        <item x="2"/>
        <item x="6"/>
        <item x="0"/>
        <item x="3"/>
        <item x="5"/>
        <item t="default"/>
      </items>
    </pivotField>
    <pivotField showAll="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dataField="1" showAll="0"/>
    <pivotField showAll="0"/>
    <pivotField numFmtId="165" showAll="0"/>
    <pivotField dataField="1" numFmtId="165" showAll="0"/>
    <pivotField numFmtId="165" showAll="0"/>
    <pivotField numFmtId="165" showAll="0"/>
    <pivotField showAll="0"/>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7"/>
    <field x="4"/>
  </rowFields>
  <rowItems count="13">
    <i>
      <x v="1"/>
    </i>
    <i>
      <x v="2"/>
    </i>
    <i>
      <x v="3"/>
    </i>
    <i>
      <x v="4"/>
    </i>
    <i>
      <x v="5"/>
    </i>
    <i>
      <x v="6"/>
    </i>
    <i>
      <x v="7"/>
    </i>
    <i>
      <x v="8"/>
    </i>
    <i>
      <x v="9"/>
    </i>
    <i>
      <x v="10"/>
    </i>
    <i>
      <x v="11"/>
    </i>
    <i>
      <x v="12"/>
    </i>
    <i t="grand">
      <x/>
    </i>
  </rowItems>
  <colFields count="1">
    <field x="-2"/>
  </colFields>
  <colItems count="2">
    <i>
      <x/>
    </i>
    <i i="1">
      <x v="1"/>
    </i>
  </colItems>
  <dataFields count="2">
    <dataField name="Count of Flight Number" fld="6" subtotal="count" baseField="0" baseItem="0"/>
    <dataField name="Sum of Discount (%)" fld="9" showDataAs="percentOfTotal" baseField="0" baseItem="0" numFmtId="9"/>
  </dataFields>
  <formats count="4">
    <format dxfId="34">
      <pivotArea outline="0" collapsedLevelsAreSubtotals="1" fieldPosition="0"/>
    </format>
    <format dxfId="9">
      <pivotArea outline="0" fieldPosition="0">
        <references count="1">
          <reference field="4294967294" count="1">
            <x v="1"/>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s>
  <chartFormats count="3">
    <chartFormat chart="16"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1"/>
          </reference>
        </references>
      </pivotArea>
    </chartFormat>
    <chartFormat chart="16" format="9">
      <pivotArea type="data" outline="0" fieldPosition="0">
        <references count="2">
          <reference field="4294967294" count="1" selected="0">
            <x v="0"/>
          </reference>
          <reference field="3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15BC8C-1810-427A-8BC1-0BD7412A1A06}"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38">
    <pivotField showAll="0"/>
    <pivotField showAll="0">
      <items count="9">
        <item x="1"/>
        <item x="7"/>
        <item x="4"/>
        <item x="2"/>
        <item x="6"/>
        <item x="0"/>
        <item x="3"/>
        <item x="5"/>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6" showAll="0"/>
    <pivotField showAll="0"/>
    <pivotField showAll="0"/>
    <pivotField numFmtId="165" showAll="0"/>
    <pivotField numFmtId="165" showAll="0"/>
    <pivotField numFmtId="165" showAll="0"/>
    <pivotField numFmtId="165" showAll="0"/>
    <pivotField axis="axisRow" dataField="1" showAll="0">
      <items count="4">
        <item x="1"/>
        <item x="0"/>
        <item x="2"/>
        <item t="default"/>
      </items>
    </pivotField>
    <pivotField showAll="0"/>
    <pivotField showAll="0">
      <items count="499">
        <item x="22"/>
        <item x="349"/>
        <item x="220"/>
        <item x="294"/>
        <item x="235"/>
        <item x="444"/>
        <item x="131"/>
        <item x="7"/>
        <item x="330"/>
        <item x="267"/>
        <item x="35"/>
        <item x="101"/>
        <item x="142"/>
        <item x="207"/>
        <item x="109"/>
        <item x="191"/>
        <item x="57"/>
        <item x="167"/>
        <item x="384"/>
        <item x="250"/>
        <item x="128"/>
        <item x="459"/>
        <item x="190"/>
        <item x="295"/>
        <item x="16"/>
        <item x="471"/>
        <item x="85"/>
        <item x="51"/>
        <item x="489"/>
        <item x="17"/>
        <item x="73"/>
        <item x="497"/>
        <item x="29"/>
        <item x="97"/>
        <item x="69"/>
        <item x="170"/>
        <item x="100"/>
        <item x="215"/>
        <item x="402"/>
        <item x="482"/>
        <item x="114"/>
        <item x="366"/>
        <item x="102"/>
        <item x="158"/>
        <item x="350"/>
        <item x="410"/>
        <item x="249"/>
        <item x="252"/>
        <item x="322"/>
        <item x="5"/>
        <item x="293"/>
        <item x="389"/>
        <item x="490"/>
        <item x="123"/>
        <item x="224"/>
        <item x="455"/>
        <item x="327"/>
        <item x="394"/>
        <item x="140"/>
        <item x="300"/>
        <item x="152"/>
        <item x="74"/>
        <item x="473"/>
        <item x="415"/>
        <item x="244"/>
        <item x="368"/>
        <item x="467"/>
        <item x="334"/>
        <item x="143"/>
        <item x="39"/>
        <item x="404"/>
        <item x="38"/>
        <item x="96"/>
        <item x="333"/>
        <item x="261"/>
        <item x="379"/>
        <item x="91"/>
        <item x="443"/>
        <item x="58"/>
        <item x="67"/>
        <item x="423"/>
        <item x="130"/>
        <item x="174"/>
        <item x="168"/>
        <item x="420"/>
        <item x="19"/>
        <item x="194"/>
        <item x="137"/>
        <item x="209"/>
        <item x="469"/>
        <item x="216"/>
        <item x="432"/>
        <item x="326"/>
        <item x="43"/>
        <item x="297"/>
        <item x="306"/>
        <item x="453"/>
        <item x="71"/>
        <item x="448"/>
        <item x="18"/>
        <item x="383"/>
        <item x="90"/>
        <item x="25"/>
        <item x="218"/>
        <item x="6"/>
        <item x="270"/>
        <item x="336"/>
        <item x="435"/>
        <item x="31"/>
        <item x="176"/>
        <item x="202"/>
        <item x="132"/>
        <item x="265"/>
        <item x="341"/>
        <item x="347"/>
        <item x="396"/>
        <item x="246"/>
        <item x="37"/>
        <item x="15"/>
        <item x="247"/>
        <item x="292"/>
        <item x="166"/>
        <item x="447"/>
        <item x="335"/>
        <item x="208"/>
        <item x="339"/>
        <item x="450"/>
        <item x="263"/>
        <item x="272"/>
        <item x="282"/>
        <item x="356"/>
        <item x="437"/>
        <item x="271"/>
        <item x="187"/>
        <item x="26"/>
        <item x="206"/>
        <item x="181"/>
        <item x="477"/>
        <item x="229"/>
        <item x="438"/>
        <item x="398"/>
        <item x="1"/>
        <item x="146"/>
        <item x="442"/>
        <item x="381"/>
        <item x="149"/>
        <item x="255"/>
        <item x="103"/>
        <item x="466"/>
        <item x="441"/>
        <item x="9"/>
        <item x="458"/>
        <item x="68"/>
        <item x="136"/>
        <item x="196"/>
        <item x="375"/>
        <item x="54"/>
        <item x="180"/>
        <item x="8"/>
        <item x="449"/>
        <item x="275"/>
        <item x="119"/>
        <item x="325"/>
        <item x="4"/>
        <item x="370"/>
        <item x="367"/>
        <item x="312"/>
        <item x="331"/>
        <item x="40"/>
        <item x="82"/>
        <item x="425"/>
        <item x="179"/>
        <item x="478"/>
        <item x="274"/>
        <item x="161"/>
        <item x="419"/>
        <item x="475"/>
        <item x="238"/>
        <item x="199"/>
        <item x="184"/>
        <item x="488"/>
        <item x="493"/>
        <item x="418"/>
        <item x="388"/>
        <item x="319"/>
        <item x="299"/>
        <item x="403"/>
        <item x="197"/>
        <item x="3"/>
        <item x="456"/>
        <item x="308"/>
        <item x="487"/>
        <item x="465"/>
        <item x="363"/>
        <item x="227"/>
        <item x="424"/>
        <item x="290"/>
        <item x="21"/>
        <item x="260"/>
        <item x="83"/>
        <item x="189"/>
        <item x="426"/>
        <item x="36"/>
        <item x="70"/>
        <item x="231"/>
        <item x="63"/>
        <item x="365"/>
        <item x="412"/>
        <item x="233"/>
        <item x="378"/>
        <item x="298"/>
        <item x="245"/>
        <item x="110"/>
        <item x="386"/>
        <item x="431"/>
        <item x="258"/>
        <item x="135"/>
        <item x="434"/>
        <item x="185"/>
        <item x="484"/>
        <item x="113"/>
        <item x="129"/>
        <item x="144"/>
        <item x="289"/>
        <item x="281"/>
        <item x="422"/>
        <item x="127"/>
        <item x="195"/>
        <item x="399"/>
        <item x="357"/>
        <item x="13"/>
        <item x="87"/>
        <item x="376"/>
        <item x="377"/>
        <item x="80"/>
        <item x="204"/>
        <item x="400"/>
        <item x="392"/>
        <item x="240"/>
        <item x="472"/>
        <item x="217"/>
        <item x="118"/>
        <item x="56"/>
        <item x="496"/>
        <item x="212"/>
        <item x="371"/>
        <item x="313"/>
        <item x="198"/>
        <item x="421"/>
        <item x="276"/>
        <item x="192"/>
        <item x="11"/>
        <item x="429"/>
        <item x="193"/>
        <item x="457"/>
        <item x="107"/>
        <item x="409"/>
        <item x="30"/>
        <item x="382"/>
        <item x="169"/>
        <item x="79"/>
        <item x="495"/>
        <item x="94"/>
        <item x="115"/>
        <item x="219"/>
        <item x="145"/>
        <item x="124"/>
        <item x="34"/>
        <item x="50"/>
        <item x="122"/>
        <item x="89"/>
        <item x="369"/>
        <item x="320"/>
        <item x="352"/>
        <item x="397"/>
        <item x="479"/>
        <item x="291"/>
        <item x="188"/>
        <item x="360"/>
        <item x="268"/>
        <item x="269"/>
        <item x="279"/>
        <item x="53"/>
        <item x="480"/>
        <item x="151"/>
        <item x="173"/>
        <item x="175"/>
        <item x="470"/>
        <item x="211"/>
        <item x="307"/>
        <item x="134"/>
        <item x="157"/>
        <item x="476"/>
        <item x="288"/>
        <item x="226"/>
        <item x="230"/>
        <item x="0"/>
        <item x="416"/>
        <item x="48"/>
        <item x="76"/>
        <item x="305"/>
        <item x="440"/>
        <item x="262"/>
        <item x="186"/>
        <item x="156"/>
        <item x="61"/>
        <item x="138"/>
        <item x="328"/>
        <item x="164"/>
        <item x="413"/>
        <item x="430"/>
        <item x="95"/>
        <item x="277"/>
        <item x="14"/>
        <item x="203"/>
        <item x="364"/>
        <item x="78"/>
        <item x="159"/>
        <item x="55"/>
        <item x="342"/>
        <item x="147"/>
        <item x="155"/>
        <item x="310"/>
        <item x="234"/>
        <item x="201"/>
        <item x="468"/>
        <item x="338"/>
        <item x="241"/>
        <item x="253"/>
        <item x="344"/>
        <item x="407"/>
        <item x="439"/>
        <item x="283"/>
        <item x="451"/>
        <item x="433"/>
        <item x="483"/>
        <item x="353"/>
        <item x="236"/>
        <item x="162"/>
        <item x="427"/>
        <item x="301"/>
        <item x="62"/>
        <item x="108"/>
        <item x="2"/>
        <item x="380"/>
        <item x="66"/>
        <item x="59"/>
        <item x="273"/>
        <item x="41"/>
        <item x="116"/>
        <item x="213"/>
        <item x="321"/>
        <item x="460"/>
        <item x="391"/>
        <item x="316"/>
        <item x="492"/>
        <item x="324"/>
        <item x="428"/>
        <item x="81"/>
        <item x="46"/>
        <item x="178"/>
        <item x="177"/>
        <item x="359"/>
        <item x="105"/>
        <item x="49"/>
        <item x="332"/>
        <item x="254"/>
        <item x="120"/>
        <item x="311"/>
        <item x="411"/>
        <item x="153"/>
        <item x="405"/>
        <item x="323"/>
        <item x="340"/>
        <item x="302"/>
        <item x="474"/>
        <item x="417"/>
        <item x="303"/>
        <item x="485"/>
        <item x="86"/>
        <item x="98"/>
        <item x="205"/>
        <item x="228"/>
        <item x="139"/>
        <item x="172"/>
        <item x="99"/>
        <item x="452"/>
        <item x="23"/>
        <item x="24"/>
        <item x="75"/>
        <item x="385"/>
        <item x="88"/>
        <item x="150"/>
        <item x="445"/>
        <item x="351"/>
        <item x="154"/>
        <item x="374"/>
        <item x="242"/>
        <item x="362"/>
        <item x="296"/>
        <item x="464"/>
        <item x="462"/>
        <item x="12"/>
        <item x="223"/>
        <item x="481"/>
        <item x="28"/>
        <item x="163"/>
        <item x="221"/>
        <item x="65"/>
        <item x="446"/>
        <item x="372"/>
        <item x="461"/>
        <item x="373"/>
        <item x="343"/>
        <item x="355"/>
        <item x="232"/>
        <item x="395"/>
        <item x="106"/>
        <item x="33"/>
        <item x="225"/>
        <item x="414"/>
        <item x="329"/>
        <item x="256"/>
        <item x="210"/>
        <item x="486"/>
        <item x="346"/>
        <item x="214"/>
        <item x="32"/>
        <item x="406"/>
        <item x="463"/>
        <item x="93"/>
        <item x="47"/>
        <item x="348"/>
        <item x="280"/>
        <item x="304"/>
        <item x="165"/>
        <item x="117"/>
        <item x="44"/>
        <item x="266"/>
        <item x="248"/>
        <item x="52"/>
        <item x="111"/>
        <item x="20"/>
        <item x="361"/>
        <item x="125"/>
        <item x="112"/>
        <item x="337"/>
        <item x="171"/>
        <item x="10"/>
        <item x="104"/>
        <item x="45"/>
        <item x="259"/>
        <item x="317"/>
        <item x="264"/>
        <item x="141"/>
        <item x="64"/>
        <item x="72"/>
        <item x="251"/>
        <item x="287"/>
        <item x="436"/>
        <item x="27"/>
        <item x="358"/>
        <item x="160"/>
        <item x="148"/>
        <item x="222"/>
        <item x="92"/>
        <item x="494"/>
        <item x="387"/>
        <item x="286"/>
        <item x="182"/>
        <item x="237"/>
        <item x="285"/>
        <item x="77"/>
        <item x="393"/>
        <item x="401"/>
        <item x="454"/>
        <item x="60"/>
        <item x="278"/>
        <item x="309"/>
        <item x="243"/>
        <item x="257"/>
        <item x="491"/>
        <item x="408"/>
        <item x="314"/>
        <item x="42"/>
        <item x="183"/>
        <item x="126"/>
        <item x="315"/>
        <item x="133"/>
        <item x="200"/>
        <item x="121"/>
        <item x="84"/>
        <item x="318"/>
        <item x="390"/>
        <item x="284"/>
        <item x="354"/>
        <item x="345"/>
        <item x="239"/>
        <item t="default"/>
      </items>
    </pivotField>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items count="5">
        <item x="3"/>
        <item x="1"/>
        <item x="2"/>
        <item x="0"/>
        <item t="default"/>
      </items>
    </pivotField>
    <pivotField showAll="0"/>
    <pivotField showAll="0"/>
    <pivotField numFmtId="16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Flight Status" fld="12" subtotal="count" showDataAs="percentOfTotal" baseField="0" baseItem="0" numFmtId="9"/>
  </dataFields>
  <formats count="3">
    <format dxfId="6">
      <pivotArea collapsedLevelsAreSubtotals="1" fieldPosition="0">
        <references count="1">
          <reference field="12" count="1">
            <x v="0"/>
          </reference>
        </references>
      </pivotArea>
    </format>
    <format dxfId="5">
      <pivotArea outline="0" fieldPosition="0">
        <references count="1">
          <reference field="4294967294" count="1">
            <x v="0"/>
          </reference>
        </references>
      </pivotArea>
    </format>
    <format dxfId="4">
      <pivotArea outline="0" collapsedLevelsAreSubtotals="1" fieldPosition="0"/>
    </format>
  </formats>
  <chartFormats count="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2" count="1" selected="0">
            <x v="0"/>
          </reference>
        </references>
      </pivotArea>
    </chartFormat>
    <chartFormat chart="2" format="11">
      <pivotArea type="data" outline="0" fieldPosition="0">
        <references count="2">
          <reference field="4294967294" count="1" selected="0">
            <x v="0"/>
          </reference>
          <reference field="12" count="1" selected="0">
            <x v="1"/>
          </reference>
        </references>
      </pivotArea>
    </chartFormat>
    <chartFormat chart="2"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53C87A-716C-497A-9A0D-7A85FEEB0648}" name="PivotTable19" cacheId="3"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showHeaders="0" outline="1" outlineData="1" multipleFieldFilters="0">
  <location ref="AO6:AP11" firstHeaderRow="1" firstDataRow="1" firstDataCol="1"/>
  <pivotFields count="34">
    <pivotField showAll="0"/>
    <pivotField axis="axisRow" showAll="0" measureFilter="1">
      <items count="9">
        <item x="5"/>
        <item x="3"/>
        <item x="0"/>
        <item x="6"/>
        <item x="2"/>
        <item x="4"/>
        <item x="7"/>
        <item x="1"/>
        <item t="default"/>
      </items>
    </pivotField>
    <pivotField showAll="0"/>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numFmtId="166" showAll="0"/>
    <pivotField showAll="0"/>
    <pivotField showAll="0"/>
    <pivotField numFmtId="165" showAll="0"/>
    <pivotField numFmtId="165" showAll="0"/>
    <pivotField numFmtId="165" showAll="0"/>
    <pivotField numFmtId="165" showAll="0"/>
    <pivotField showAll="0"/>
    <pivotField dataField="1"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9"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i>
    <i>
      <x v="2"/>
    </i>
    <i>
      <x v="4"/>
    </i>
    <i>
      <x v="5"/>
    </i>
    <i>
      <x v="6"/>
    </i>
  </rowItems>
  <colItems count="1">
    <i/>
  </colItems>
  <dataFields count="1">
    <dataField name="Top 5 airlines with most delay" fld="13" subtotal="average" baseField="30" baseItem="0" numFmtId="1"/>
  </dataFields>
  <formats count="2">
    <format dxfId="27">
      <pivotArea collapsedLevelsAreSubtotals="1" fieldPosition="0">
        <references count="1">
          <reference field="1" count="1">
            <x v="0"/>
          </reference>
        </references>
      </pivotArea>
    </format>
    <format dxfId="26">
      <pivotArea outline="0" collapsedLevelsAreSubtotals="1" fieldPosition="0"/>
    </format>
  </formats>
  <pivotTableStyleInfo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87F0548-6904-494C-96E1-69CF8C51395D}" sourceName="Customer Name">
  <pivotTables>
    <pivotTable tabId="11" name="PivotTable7"/>
    <pivotTable tabId="11" name="PivotTable1"/>
    <pivotTable tabId="11" name="PivotTable2"/>
    <pivotTable tabId="11" name="PivotTable3"/>
    <pivotTable tabId="11" name="PivotTable5"/>
    <pivotTable tabId="11" name="PivotTable6"/>
    <pivotTable tabId="11" name="PivotTable4"/>
  </pivotTables>
  <data>
    <tabular pivotCacheId="846870510">
      <items count="498">
        <i x="22" s="1"/>
        <i x="349" s="1"/>
        <i x="220" s="1"/>
        <i x="294" s="1"/>
        <i x="235" s="1"/>
        <i x="444" s="1"/>
        <i x="131" s="1"/>
        <i x="7" s="1"/>
        <i x="330" s="1"/>
        <i x="267" s="1"/>
        <i x="35" s="1"/>
        <i x="101" s="1"/>
        <i x="142" s="1"/>
        <i x="207" s="1"/>
        <i x="109" s="1"/>
        <i x="191" s="1"/>
        <i x="57" s="1"/>
        <i x="167" s="1"/>
        <i x="384" s="1"/>
        <i x="250" s="1"/>
        <i x="128" s="1"/>
        <i x="459" s="1"/>
        <i x="190" s="1"/>
        <i x="295" s="1"/>
        <i x="16" s="1"/>
        <i x="471" s="1"/>
        <i x="85" s="1"/>
        <i x="51" s="1"/>
        <i x="489" s="1"/>
        <i x="17" s="1"/>
        <i x="73" s="1"/>
        <i x="497" s="1"/>
        <i x="29" s="1"/>
        <i x="97" s="1"/>
        <i x="69" s="1"/>
        <i x="170" s="1"/>
        <i x="100" s="1"/>
        <i x="215" s="1"/>
        <i x="402" s="1"/>
        <i x="482" s="1"/>
        <i x="114" s="1"/>
        <i x="366" s="1"/>
        <i x="102" s="1"/>
        <i x="158" s="1"/>
        <i x="350" s="1"/>
        <i x="410" s="1"/>
        <i x="249" s="1"/>
        <i x="252" s="1"/>
        <i x="322" s="1"/>
        <i x="5" s="1"/>
        <i x="293" s="1"/>
        <i x="389" s="1"/>
        <i x="490" s="1"/>
        <i x="123" s="1"/>
        <i x="224" s="1"/>
        <i x="455" s="1"/>
        <i x="327" s="1"/>
        <i x="394" s="1"/>
        <i x="140" s="1"/>
        <i x="300" s="1"/>
        <i x="152" s="1"/>
        <i x="74" s="1"/>
        <i x="473" s="1"/>
        <i x="415" s="1"/>
        <i x="244" s="1"/>
        <i x="368" s="1"/>
        <i x="467" s="1"/>
        <i x="334" s="1"/>
        <i x="143" s="1"/>
        <i x="39" s="1"/>
        <i x="404" s="1"/>
        <i x="38" s="1"/>
        <i x="96" s="1"/>
        <i x="333" s="1"/>
        <i x="261" s="1"/>
        <i x="379" s="1"/>
        <i x="91" s="1"/>
        <i x="443" s="1"/>
        <i x="58" s="1"/>
        <i x="67" s="1"/>
        <i x="423" s="1"/>
        <i x="130" s="1"/>
        <i x="174" s="1"/>
        <i x="168" s="1"/>
        <i x="420" s="1"/>
        <i x="19" s="1"/>
        <i x="194" s="1"/>
        <i x="137" s="1"/>
        <i x="209" s="1"/>
        <i x="469" s="1"/>
        <i x="216" s="1"/>
        <i x="432" s="1"/>
        <i x="326" s="1"/>
        <i x="43" s="1"/>
        <i x="297" s="1"/>
        <i x="306" s="1"/>
        <i x="453" s="1"/>
        <i x="71" s="1"/>
        <i x="448" s="1"/>
        <i x="18" s="1"/>
        <i x="383" s="1"/>
        <i x="90" s="1"/>
        <i x="25" s="1"/>
        <i x="218" s="1"/>
        <i x="6" s="1"/>
        <i x="270" s="1"/>
        <i x="336" s="1"/>
        <i x="435" s="1"/>
        <i x="31" s="1"/>
        <i x="176" s="1"/>
        <i x="202" s="1"/>
        <i x="132" s="1"/>
        <i x="265" s="1"/>
        <i x="341" s="1"/>
        <i x="347" s="1"/>
        <i x="396" s="1"/>
        <i x="246" s="1"/>
        <i x="37" s="1"/>
        <i x="15" s="1"/>
        <i x="247" s="1"/>
        <i x="292" s="1"/>
        <i x="166" s="1"/>
        <i x="447" s="1"/>
        <i x="335" s="1"/>
        <i x="208" s="1"/>
        <i x="339" s="1"/>
        <i x="450" s="1"/>
        <i x="263" s="1"/>
        <i x="272" s="1"/>
        <i x="282" s="1"/>
        <i x="356" s="1"/>
        <i x="437" s="1"/>
        <i x="271" s="1"/>
        <i x="187" s="1"/>
        <i x="26" s="1"/>
        <i x="206" s="1"/>
        <i x="181" s="1"/>
        <i x="477" s="1"/>
        <i x="229" s="1"/>
        <i x="438" s="1"/>
        <i x="398" s="1"/>
        <i x="1" s="1"/>
        <i x="146" s="1"/>
        <i x="442" s="1"/>
        <i x="381" s="1"/>
        <i x="149" s="1"/>
        <i x="255" s="1"/>
        <i x="103" s="1"/>
        <i x="466" s="1"/>
        <i x="441" s="1"/>
        <i x="9" s="1"/>
        <i x="458" s="1"/>
        <i x="68" s="1"/>
        <i x="136" s="1"/>
        <i x="196" s="1"/>
        <i x="375" s="1"/>
        <i x="54" s="1"/>
        <i x="180" s="1"/>
        <i x="8" s="1"/>
        <i x="449" s="1"/>
        <i x="275" s="1"/>
        <i x="119" s="1"/>
        <i x="325" s="1"/>
        <i x="4" s="1"/>
        <i x="370" s="1"/>
        <i x="367" s="1"/>
        <i x="312" s="1"/>
        <i x="331" s="1"/>
        <i x="40" s="1"/>
        <i x="82" s="1"/>
        <i x="425" s="1"/>
        <i x="179" s="1"/>
        <i x="478" s="1"/>
        <i x="274" s="1"/>
        <i x="161" s="1"/>
        <i x="419" s="1"/>
        <i x="475" s="1"/>
        <i x="238" s="1"/>
        <i x="199" s="1"/>
        <i x="184" s="1"/>
        <i x="488" s="1"/>
        <i x="493" s="1"/>
        <i x="418" s="1"/>
        <i x="388" s="1"/>
        <i x="319" s="1"/>
        <i x="299" s="1"/>
        <i x="403" s="1"/>
        <i x="197" s="1"/>
        <i x="3" s="1"/>
        <i x="456" s="1"/>
        <i x="308" s="1"/>
        <i x="487" s="1"/>
        <i x="465" s="1"/>
        <i x="363" s="1"/>
        <i x="227" s="1"/>
        <i x="424" s="1"/>
        <i x="290" s="1"/>
        <i x="21" s="1"/>
        <i x="260" s="1"/>
        <i x="83" s="1"/>
        <i x="189" s="1"/>
        <i x="426" s="1"/>
        <i x="36" s="1"/>
        <i x="70" s="1"/>
        <i x="231" s="1"/>
        <i x="63" s="1"/>
        <i x="365" s="1"/>
        <i x="412" s="1"/>
        <i x="233" s="1"/>
        <i x="378" s="1"/>
        <i x="298" s="1"/>
        <i x="245" s="1"/>
        <i x="110" s="1"/>
        <i x="386" s="1"/>
        <i x="431" s="1"/>
        <i x="258" s="1"/>
        <i x="135" s="1"/>
        <i x="434" s="1"/>
        <i x="185" s="1"/>
        <i x="484" s="1"/>
        <i x="113" s="1"/>
        <i x="129" s="1"/>
        <i x="144" s="1"/>
        <i x="289" s="1"/>
        <i x="281" s="1"/>
        <i x="422" s="1"/>
        <i x="127" s="1"/>
        <i x="195" s="1"/>
        <i x="399" s="1"/>
        <i x="357" s="1"/>
        <i x="13" s="1"/>
        <i x="87" s="1"/>
        <i x="376" s="1"/>
        <i x="377" s="1"/>
        <i x="80" s="1"/>
        <i x="204" s="1"/>
        <i x="400" s="1"/>
        <i x="392" s="1"/>
        <i x="240" s="1"/>
        <i x="472" s="1"/>
        <i x="217" s="1"/>
        <i x="118" s="1"/>
        <i x="56" s="1"/>
        <i x="496" s="1"/>
        <i x="212" s="1"/>
        <i x="371" s="1"/>
        <i x="313" s="1"/>
        <i x="198" s="1"/>
        <i x="421" s="1"/>
        <i x="276" s="1"/>
        <i x="192" s="1"/>
        <i x="11" s="1"/>
        <i x="429" s="1"/>
        <i x="193" s="1"/>
        <i x="457" s="1"/>
        <i x="107" s="1"/>
        <i x="409" s="1"/>
        <i x="30" s="1"/>
        <i x="382" s="1"/>
        <i x="169" s="1"/>
        <i x="79" s="1"/>
        <i x="495" s="1"/>
        <i x="94" s="1"/>
        <i x="115" s="1"/>
        <i x="219" s="1"/>
        <i x="145" s="1"/>
        <i x="124" s="1"/>
        <i x="34" s="1"/>
        <i x="50" s="1"/>
        <i x="122" s="1"/>
        <i x="89" s="1"/>
        <i x="369" s="1"/>
        <i x="320" s="1"/>
        <i x="352" s="1"/>
        <i x="397" s="1"/>
        <i x="479" s="1"/>
        <i x="291" s="1"/>
        <i x="188" s="1"/>
        <i x="360" s="1"/>
        <i x="268" s="1"/>
        <i x="269" s="1"/>
        <i x="279" s="1"/>
        <i x="53" s="1"/>
        <i x="480" s="1"/>
        <i x="151" s="1"/>
        <i x="173" s="1"/>
        <i x="175" s="1"/>
        <i x="470" s="1"/>
        <i x="211" s="1"/>
        <i x="307" s="1"/>
        <i x="134" s="1"/>
        <i x="157" s="1"/>
        <i x="476" s="1"/>
        <i x="288" s="1"/>
        <i x="226" s="1"/>
        <i x="230" s="1"/>
        <i x="0" s="1"/>
        <i x="416" s="1"/>
        <i x="48" s="1"/>
        <i x="76" s="1"/>
        <i x="305" s="1"/>
        <i x="440" s="1"/>
        <i x="262" s="1"/>
        <i x="186" s="1"/>
        <i x="156" s="1"/>
        <i x="61" s="1"/>
        <i x="138" s="1"/>
        <i x="328" s="1"/>
        <i x="164" s="1"/>
        <i x="413" s="1"/>
        <i x="430" s="1"/>
        <i x="95" s="1"/>
        <i x="277" s="1"/>
        <i x="14" s="1"/>
        <i x="203" s="1"/>
        <i x="364" s="1"/>
        <i x="78" s="1"/>
        <i x="159" s="1"/>
        <i x="55" s="1"/>
        <i x="342" s="1"/>
        <i x="147" s="1"/>
        <i x="155" s="1"/>
        <i x="310" s="1"/>
        <i x="234" s="1"/>
        <i x="201" s="1"/>
        <i x="468" s="1"/>
        <i x="338" s="1"/>
        <i x="241" s="1"/>
        <i x="253" s="1"/>
        <i x="344" s="1"/>
        <i x="407" s="1"/>
        <i x="439" s="1"/>
        <i x="283" s="1"/>
        <i x="451" s="1"/>
        <i x="433" s="1"/>
        <i x="483" s="1"/>
        <i x="353" s="1"/>
        <i x="236" s="1"/>
        <i x="162" s="1"/>
        <i x="427" s="1"/>
        <i x="301" s="1"/>
        <i x="62" s="1"/>
        <i x="108" s="1"/>
        <i x="2" s="1"/>
        <i x="380" s="1"/>
        <i x="66" s="1"/>
        <i x="59" s="1"/>
        <i x="273" s="1"/>
        <i x="41" s="1"/>
        <i x="116" s="1"/>
        <i x="213" s="1"/>
        <i x="321" s="1"/>
        <i x="460" s="1"/>
        <i x="391" s="1"/>
        <i x="316" s="1"/>
        <i x="492" s="1"/>
        <i x="324" s="1"/>
        <i x="428" s="1"/>
        <i x="81" s="1"/>
        <i x="46" s="1"/>
        <i x="178" s="1"/>
        <i x="177" s="1"/>
        <i x="359" s="1"/>
        <i x="105" s="1"/>
        <i x="49" s="1"/>
        <i x="332" s="1"/>
        <i x="254" s="1"/>
        <i x="120" s="1"/>
        <i x="311" s="1"/>
        <i x="411" s="1"/>
        <i x="153" s="1"/>
        <i x="405" s="1"/>
        <i x="323" s="1"/>
        <i x="340" s="1"/>
        <i x="302" s="1"/>
        <i x="474" s="1"/>
        <i x="417" s="1"/>
        <i x="303" s="1"/>
        <i x="485" s="1"/>
        <i x="86" s="1"/>
        <i x="98" s="1"/>
        <i x="205" s="1"/>
        <i x="228" s="1"/>
        <i x="139" s="1"/>
        <i x="172" s="1"/>
        <i x="99" s="1"/>
        <i x="452" s="1"/>
        <i x="23" s="1"/>
        <i x="24" s="1"/>
        <i x="75" s="1"/>
        <i x="385" s="1"/>
        <i x="88" s="1"/>
        <i x="150" s="1"/>
        <i x="445" s="1"/>
        <i x="351" s="1"/>
        <i x="154" s="1"/>
        <i x="374" s="1"/>
        <i x="242" s="1"/>
        <i x="362" s="1"/>
        <i x="296" s="1"/>
        <i x="464" s="1"/>
        <i x="462" s="1"/>
        <i x="12" s="1"/>
        <i x="223" s="1"/>
        <i x="481" s="1"/>
        <i x="28" s="1"/>
        <i x="163" s="1"/>
        <i x="221" s="1"/>
        <i x="65" s="1"/>
        <i x="446" s="1"/>
        <i x="372" s="1"/>
        <i x="461" s="1"/>
        <i x="373" s="1"/>
        <i x="343" s="1"/>
        <i x="355" s="1"/>
        <i x="232" s="1"/>
        <i x="395" s="1"/>
        <i x="106" s="1"/>
        <i x="33" s="1"/>
        <i x="225" s="1"/>
        <i x="414" s="1"/>
        <i x="329" s="1"/>
        <i x="256" s="1"/>
        <i x="210" s="1"/>
        <i x="486" s="1"/>
        <i x="346" s="1"/>
        <i x="214" s="1"/>
        <i x="32" s="1"/>
        <i x="406" s="1"/>
        <i x="463" s="1"/>
        <i x="93" s="1"/>
        <i x="47" s="1"/>
        <i x="348" s="1"/>
        <i x="280" s="1"/>
        <i x="304" s="1"/>
        <i x="165" s="1"/>
        <i x="117" s="1"/>
        <i x="44" s="1"/>
        <i x="266" s="1"/>
        <i x="248" s="1"/>
        <i x="52" s="1"/>
        <i x="111" s="1"/>
        <i x="20" s="1"/>
        <i x="361" s="1"/>
        <i x="125" s="1"/>
        <i x="112" s="1"/>
        <i x="337" s="1"/>
        <i x="171" s="1"/>
        <i x="10" s="1"/>
        <i x="104" s="1"/>
        <i x="45" s="1"/>
        <i x="259" s="1"/>
        <i x="317" s="1"/>
        <i x="264" s="1"/>
        <i x="141" s="1"/>
        <i x="64" s="1"/>
        <i x="72" s="1"/>
        <i x="251" s="1"/>
        <i x="287" s="1"/>
        <i x="436" s="1"/>
        <i x="27" s="1"/>
        <i x="358" s="1"/>
        <i x="160" s="1"/>
        <i x="148" s="1"/>
        <i x="222" s="1"/>
        <i x="92" s="1"/>
        <i x="494" s="1"/>
        <i x="387" s="1"/>
        <i x="286" s="1"/>
        <i x="182" s="1"/>
        <i x="237" s="1"/>
        <i x="285" s="1"/>
        <i x="77" s="1"/>
        <i x="393" s="1"/>
        <i x="401" s="1"/>
        <i x="454" s="1"/>
        <i x="60" s="1"/>
        <i x="278" s="1"/>
        <i x="309" s="1"/>
        <i x="243" s="1"/>
        <i x="257" s="1"/>
        <i x="491" s="1"/>
        <i x="408" s="1"/>
        <i x="314" s="1"/>
        <i x="42" s="1"/>
        <i x="183" s="1"/>
        <i x="126" s="1"/>
        <i x="315" s="1"/>
        <i x="133" s="1"/>
        <i x="200" s="1"/>
        <i x="121" s="1"/>
        <i x="84" s="1"/>
        <i x="318" s="1"/>
        <i x="390" s="1"/>
        <i x="284" s="1"/>
        <i x="354" s="1"/>
        <i x="345" s="1"/>
        <i x="2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Method" xr10:uid="{1E8E29D6-55F7-4278-A8FD-A6AF238F1DBB}" sourceName="Booking Method">
  <pivotTables>
    <pivotTable tabId="11" name="PivotTable2"/>
  </pivotTables>
  <data>
    <tabular pivotCacheId="84687051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bin_Class" xr10:uid="{7A5369A3-5023-4FFC-9806-7B0BA1CEB198}" sourceName="Cabin Class">
  <pivotTables>
    <pivotTable tabId="11" name="PivotTable2"/>
  </pivotTables>
  <data>
    <tabular pivotCacheId="846870510">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line" xr10:uid="{A9E1FFF2-7882-40C5-8868-62E4BC4F8451}" sourceName="Airline">
  <pivotTables>
    <pivotTable tabId="11" name="PivotTable2"/>
    <pivotTable tabId="11" name="PivotTable1"/>
    <pivotTable tabId="11" name="PivotTable3"/>
    <pivotTable tabId="11" name="PivotTable4"/>
    <pivotTable tabId="11" name="PivotTable5"/>
    <pivotTable tabId="11" name="PivotTable6"/>
    <pivotTable tabId="11" name="PivotTable7"/>
  </pivotTables>
  <data>
    <tabular pivotCacheId="846870510">
      <items count="8">
        <i x="1" s="1"/>
        <i x="7" s="1"/>
        <i x="4" s="1"/>
        <i x="2" s="1"/>
        <i x="6" s="1"/>
        <i x="0" s="1"/>
        <i x="3"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65F97D8D-70A9-4B5D-95A6-72D65A55181E}" sourceName="Season">
  <pivotTables>
    <pivotTable tabId="11" name="PivotTable2"/>
    <pivotTable tabId="11" name="PivotTable1"/>
    <pivotTable tabId="11" name="PivotTable4"/>
    <pivotTable tabId="11" name="PivotTable5"/>
    <pivotTable tabId="11" name="PivotTable6"/>
    <pivotTable tabId="11" name="PivotTable7"/>
  </pivotTables>
  <data>
    <tabular pivotCacheId="846870510">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1B6736C2-1F87-4DCA-B2BD-D86A19F65C3E}" cache="Slicer_Customer_Name" caption="Customer Name" startItem="420" columnCount="4" rowHeight="234950"/>
  <slicer name="Booking Method" xr10:uid="{5BE2818F-0B77-4983-AE71-05AEDF820E66}" cache="Slicer_Booking_Method" caption="Booking Method"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bin Class" xr10:uid="{66C70B18-C232-41EA-9390-5CAF2BDA792F}" cache="Slicer_Cabin_Class" caption="Cabin Class" columnCount="2" rowHeight="234950"/>
  <slicer name="Airline" xr10:uid="{A2941465-0192-44F5-891D-F2E5C4573E1A}" cache="Slicer_Airline" caption="Airline" columnCount="2" rowHeight="234950"/>
  <slicer name="Season" xr10:uid="{4B2DD4E1-31D9-4F1F-BFB8-07EBA41B8BCF}" cache="Slicer_Season" caption="Sea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BE9D30-EA91-4935-8B40-6A53AD2A6B06}" name="Table4" displayName="Table4" ref="A1:AI501" totalsRowShown="0" headerRowDxfId="25">
  <tableColumns count="35">
    <tableColumn id="1" xr3:uid="{8C9D7B23-D29D-4104-9506-912D1E1E821D}" name="Booking ID"/>
    <tableColumn id="2" xr3:uid="{B5CE0D16-3255-4CE9-BA1B-57116CD704F1}" name="Airline"/>
    <tableColumn id="3" xr3:uid="{444F92BE-E618-4D12-B720-E2A86BE28B18}" name="Departure Airport"/>
    <tableColumn id="4" xr3:uid="{F4208395-13F9-4FD3-B3FF-5AB98FBD2E7D}" name="Destination Airport"/>
    <tableColumn id="5" xr3:uid="{264EE173-2EC7-4969-A459-479BD9347375}" name="Departure Date" dataDxfId="24"/>
    <tableColumn id="6" xr3:uid="{CADB6A9D-6D54-446C-B731-0BD2A235E39A}" name="Arrival Date" dataDxfId="23"/>
    <tableColumn id="7" xr3:uid="{94D61A20-1BCB-45BA-BF66-D5DB73A4BF76}" name="Flight Number"/>
    <tableColumn id="8" xr3:uid="{0717CE20-5FE4-4360-8EED-8C09EE97F75A}" name="Cabin Class"/>
    <tableColumn id="9" xr3:uid="{C34F8A31-D55F-45C8-8E22-FFF6303DDCC5}" name="Ticket Price" dataDxfId="22" dataCellStyle="Currency"/>
    <tableColumn id="10" xr3:uid="{6BA2F3E0-6DB4-4EAD-9585-41A53624BE14}" name="Discount (%)" dataDxfId="21" dataCellStyle="Currency"/>
    <tableColumn id="11" xr3:uid="{250A3F6C-C077-4351-BE13-40D13D4BDC7D}" name="Discount Amount" dataDxfId="20" dataCellStyle="Currency"/>
    <tableColumn id="12" xr3:uid="{0D883946-10E8-469E-8147-0D32880B1D73}" name="Final Price" dataDxfId="19" dataCellStyle="Currency"/>
    <tableColumn id="13" xr3:uid="{85323309-FDA7-4D57-8975-A8010A7A5B9A}" name="Flight Status"/>
    <tableColumn id="14" xr3:uid="{2A3EA41D-BAF5-4C82-97DD-CA3C043583BB}" name="Delay (Minutes)"/>
    <tableColumn id="15" xr3:uid="{107EDE59-7C07-4285-A5F0-8E84F3179E38}" name="Customer Name"/>
    <tableColumn id="16" xr3:uid="{3B95B3CF-9CF7-448C-B6CC-EA9300ED5CDA}" name="Customer Email"/>
    <tableColumn id="17" xr3:uid="{DB270FDE-EFE0-4328-906E-8771C93DC2A0}" name="upper case">
      <calculatedColumnFormula>UPPER(B2)</calculatedColumnFormula>
    </tableColumn>
    <tableColumn id="18" xr3:uid="{AA98823C-53FD-4C2D-AE00-5219F6D506BC}" name="Length">
      <calculatedColumnFormula>LEN(O2)</calculatedColumnFormula>
    </tableColumn>
    <tableColumn id="19" xr3:uid="{A06B4E38-CAFE-44E4-A814-594FA22D6A85}" name="Airline Code">
      <calculatedColumnFormula>RIGHT(G2,3)</calculatedColumnFormula>
    </tableColumn>
    <tableColumn id="20" xr3:uid="{48933820-51E0-4D54-B7F4-BF04219BAF82}" name="AirlineCode">
      <calculatedColumnFormula>LEFT(G2,2)</calculatedColumnFormula>
    </tableColumn>
    <tableColumn id="21" xr3:uid="{8C1EF6EB-343B-4563-81B2-B4B7B1F0C2FC}" name="Route">
      <calculatedColumnFormula>CONCATENATE(C2,"-",D2)</calculatedColumnFormula>
    </tableColumn>
    <tableColumn id="22" xr3:uid="{DC2B4026-9C9A-45D3-B670-36230457047B}" name="Total revenue" dataDxfId="18">
      <calculatedColumnFormula>SUM(L2:L501)</calculatedColumnFormula>
    </tableColumn>
    <tableColumn id="23" xr3:uid="{CE5CA817-280B-4ED8-B298-7ECE9365D109}" name="Average" dataDxfId="17">
      <calculatedColumnFormula>AVERAGE(I2:I501)</calculatedColumnFormula>
    </tableColumn>
    <tableColumn id="24" xr3:uid="{1DFA214D-8C85-46F8-BB65-031FF2956B66}" name="Lowest" dataDxfId="16">
      <calculatedColumnFormula>MIN(I2:I501)</calculatedColumnFormula>
    </tableColumn>
    <tableColumn id="25" xr3:uid="{32AD9048-645C-4BD5-9CD7-0551E4F24521}" name="Highest" dataDxfId="15">
      <calculatedColumnFormula>MAX(I2:I501)</calculatedColumnFormula>
    </tableColumn>
    <tableColumn id="26" xr3:uid="{E951B519-5D42-4E23-BA6A-83E578840383}" name="Delayed%" dataDxfId="14" dataCellStyle="Percent">
      <calculatedColumnFormula>COUNTIF(M2:M501,M2)/500</calculatedColumnFormula>
    </tableColumn>
    <tableColumn id="27" xr3:uid="{AF86136D-52EF-4E63-8404-41E2B81B58E0}" name="Year">
      <calculatedColumnFormula>YEAR(E2)</calculatedColumnFormula>
    </tableColumn>
    <tableColumn id="28" xr3:uid="{A5627F12-4984-4994-AF20-996CDC49B460}" name="Day of the week">
      <calculatedColumnFormula>TEXT(E2,"ddd")</calculatedColumnFormula>
    </tableColumn>
    <tableColumn id="29" xr3:uid="{D930497A-6980-40D5-AD34-899EEBD25762}" name="Day difference">
      <calculatedColumnFormula>DATEDIF(E2,F2,"D")</calculatedColumnFormula>
    </tableColumn>
    <tableColumn id="30" xr3:uid="{565F23A9-3A64-4075-99F4-17F2B43ED9DA}" name="Flight in  &lt; 30days">
      <calculatedColumnFormula>IF(E2&gt;=TODAY()-30,"YES","NO")</calculatedColumnFormula>
    </tableColumn>
    <tableColumn id="35" xr3:uid="{12D92C16-9720-4E0E-B178-1A210457D536}" name="Season" dataDxfId="13">
      <calculatedColumnFormula>IF(OR(Table4[[#This Row],[MONTH]]="December", Table4[[#This Row],[MONTH]]="January", Table4[[#This Row],[MONTH]]="February"), "Winter",
IF(OR(Table4[[#This Row],[MONTH]]="March", Table4[[#This Row],[MONTH]]="April", Table4[[#This Row],[MONTH]]="May"), "Spring",
IF(OR(Table4[[#This Row],[MONTH]]="June", Table4[[#This Row],[MONTH]]="July", Table4[[#This Row],[MONTH]]="August"), "Summer", "Fall")))</calculatedColumnFormula>
    </tableColumn>
    <tableColumn id="31" xr3:uid="{EFDD7BC1-BB43-4995-ADD6-A33D106BBF5D}" name="MONTH">
      <calculatedColumnFormula>TEXT(E2,"mmmm")</calculatedColumnFormula>
    </tableColumn>
    <tableColumn id="32" xr3:uid="{9C0FDEE2-D6F2-4948-9474-DA14B769606D}" name="FEB.FLIGHTS">
      <calculatedColumnFormula>COUNTIF(AF2:AF501,"February")</calculatedColumnFormula>
    </tableColumn>
    <tableColumn id="33" xr3:uid="{B2139374-00AC-4F9F-AF75-746047DD9CDC}" name="TIME" dataDxfId="12"/>
    <tableColumn id="34" xr3:uid="{8B7C292D-2ECC-400C-86C0-8437321869DA}" name="Time Of The Day">
      <calculatedColumnFormula>IF(HOUR(AH2)&lt;12,"Morning",IF(HOUR(AH2)&lt;18,"Afternoon","Evening"))</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F0B1C-4311-41CD-ACEE-50D19FC0B23C}">
  <dimension ref="A1:I48"/>
  <sheetViews>
    <sheetView topLeftCell="A20" zoomScaleNormal="100" workbookViewId="0">
      <selection activeCell="C25" sqref="C25"/>
    </sheetView>
  </sheetViews>
  <sheetFormatPr defaultRowHeight="14.4" x14ac:dyDescent="0.3"/>
  <cols>
    <col min="1" max="1" width="16" bestFit="1" customWidth="1"/>
    <col min="2" max="2" width="20.33203125" bestFit="1" customWidth="1"/>
    <col min="3" max="4" width="16" bestFit="1" customWidth="1"/>
    <col min="5" max="5" width="10.77734375" bestFit="1" customWidth="1"/>
    <col min="7" max="7" width="16" bestFit="1" customWidth="1"/>
    <col min="8" max="8" width="24.21875" bestFit="1" customWidth="1"/>
    <col min="9" max="9" width="19.21875" bestFit="1" customWidth="1"/>
    <col min="10" max="10" width="24.21875" bestFit="1" customWidth="1"/>
    <col min="11" max="11" width="16.33203125" bestFit="1" customWidth="1"/>
    <col min="12" max="12" width="19.21875" bestFit="1" customWidth="1"/>
    <col min="13" max="13" width="20.33203125" bestFit="1" customWidth="1"/>
  </cols>
  <sheetData>
    <row r="1" spans="1:9" x14ac:dyDescent="0.3">
      <c r="A1" s="27" t="s">
        <v>2052</v>
      </c>
      <c r="G1" s="27" t="s">
        <v>2062</v>
      </c>
    </row>
    <row r="2" spans="1:9" x14ac:dyDescent="0.3">
      <c r="G2" s="11" t="s">
        <v>2041</v>
      </c>
      <c r="H2" t="s">
        <v>2043</v>
      </c>
    </row>
    <row r="3" spans="1:9" x14ac:dyDescent="0.3">
      <c r="A3" s="11" t="s">
        <v>2041</v>
      </c>
      <c r="B3" t="s">
        <v>2077</v>
      </c>
      <c r="G3" s="12" t="s">
        <v>2060</v>
      </c>
      <c r="H3" s="31">
        <v>10846.800000000001</v>
      </c>
    </row>
    <row r="4" spans="1:9" x14ac:dyDescent="0.3">
      <c r="A4" s="12" t="s">
        <v>1022</v>
      </c>
      <c r="B4" s="34">
        <v>0.32400000000000001</v>
      </c>
      <c r="G4" s="12" t="s">
        <v>2057</v>
      </c>
      <c r="H4" s="31">
        <v>9978.5600000000013</v>
      </c>
    </row>
    <row r="5" spans="1:9" x14ac:dyDescent="0.3">
      <c r="A5" s="12" t="s">
        <v>1021</v>
      </c>
      <c r="B5" s="34">
        <v>0.34799999999999998</v>
      </c>
      <c r="G5" s="12" t="s">
        <v>2056</v>
      </c>
      <c r="H5" s="31">
        <v>9910.3299999999981</v>
      </c>
    </row>
    <row r="6" spans="1:9" x14ac:dyDescent="0.3">
      <c r="A6" s="12" t="s">
        <v>1023</v>
      </c>
      <c r="B6" s="34">
        <v>0.32800000000000001</v>
      </c>
      <c r="G6" s="12" t="s">
        <v>2059</v>
      </c>
      <c r="H6" s="31">
        <v>9734.59</v>
      </c>
    </row>
    <row r="7" spans="1:9" x14ac:dyDescent="0.3">
      <c r="A7" s="12" t="s">
        <v>2042</v>
      </c>
      <c r="B7" s="34">
        <v>1</v>
      </c>
      <c r="G7" s="12" t="s">
        <v>2058</v>
      </c>
      <c r="H7" s="31">
        <v>9088.91</v>
      </c>
    </row>
    <row r="8" spans="1:9" x14ac:dyDescent="0.3">
      <c r="G8" s="12" t="s">
        <v>2042</v>
      </c>
      <c r="H8" s="31">
        <v>49559.19</v>
      </c>
    </row>
    <row r="10" spans="1:9" x14ac:dyDescent="0.3">
      <c r="A10" s="27" t="s">
        <v>2041</v>
      </c>
      <c r="B10" t="s">
        <v>2039</v>
      </c>
      <c r="C10" t="s">
        <v>2043</v>
      </c>
    </row>
    <row r="11" spans="1:9" x14ac:dyDescent="0.3">
      <c r="A11" s="12" t="s">
        <v>1022</v>
      </c>
      <c r="B11" s="13">
        <v>162</v>
      </c>
      <c r="C11" s="31">
        <v>159809.34</v>
      </c>
    </row>
    <row r="12" spans="1:9" x14ac:dyDescent="0.3">
      <c r="A12" s="12" t="s">
        <v>1021</v>
      </c>
      <c r="B12" s="13">
        <v>174</v>
      </c>
      <c r="C12" s="31">
        <v>162548.37</v>
      </c>
      <c r="G12" s="27" t="s">
        <v>2061</v>
      </c>
    </row>
    <row r="13" spans="1:9" x14ac:dyDescent="0.3">
      <c r="A13" s="12" t="s">
        <v>1023</v>
      </c>
      <c r="B13" s="13">
        <v>164</v>
      </c>
      <c r="C13" s="31">
        <v>148416.19</v>
      </c>
      <c r="G13" s="11" t="s">
        <v>2041</v>
      </c>
      <c r="H13" t="s">
        <v>2039</v>
      </c>
      <c r="I13" t="s">
        <v>2063</v>
      </c>
    </row>
    <row r="14" spans="1:9" x14ac:dyDescent="0.3">
      <c r="A14" s="12" t="s">
        <v>2042</v>
      </c>
      <c r="B14" s="13">
        <v>500</v>
      </c>
      <c r="C14" s="31">
        <v>470773.9000000002</v>
      </c>
      <c r="G14" s="12" t="s">
        <v>1019</v>
      </c>
      <c r="H14" s="28">
        <v>122</v>
      </c>
      <c r="I14" s="28">
        <v>975.56311475409825</v>
      </c>
    </row>
    <row r="15" spans="1:9" x14ac:dyDescent="0.3">
      <c r="C15" s="4">
        <f>GETPIVOTDATA("Sum of Final Price",$A$10)</f>
        <v>470773.9000000002</v>
      </c>
      <c r="G15" s="12" t="s">
        <v>1018</v>
      </c>
      <c r="H15" s="28">
        <v>117</v>
      </c>
      <c r="I15" s="28">
        <v>907.0143589743584</v>
      </c>
    </row>
    <row r="16" spans="1:9" x14ac:dyDescent="0.3">
      <c r="G16" s="12" t="s">
        <v>1017</v>
      </c>
      <c r="H16" s="28">
        <v>109</v>
      </c>
      <c r="I16" s="28">
        <v>938.41385321100961</v>
      </c>
    </row>
    <row r="17" spans="1:9" x14ac:dyDescent="0.3">
      <c r="G17" s="12" t="s">
        <v>1020</v>
      </c>
      <c r="H17" s="28">
        <v>152</v>
      </c>
      <c r="I17" s="28">
        <v>943.07506578947334</v>
      </c>
    </row>
    <row r="18" spans="1:9" x14ac:dyDescent="0.3">
      <c r="A18" s="27" t="s">
        <v>2054</v>
      </c>
      <c r="G18" s="12" t="s">
        <v>2042</v>
      </c>
      <c r="H18" s="28">
        <v>500</v>
      </c>
      <c r="I18" s="28">
        <v>941.54780000000062</v>
      </c>
    </row>
    <row r="19" spans="1:9" x14ac:dyDescent="0.3">
      <c r="A19" s="11" t="s">
        <v>2041</v>
      </c>
      <c r="B19" t="s">
        <v>2053</v>
      </c>
      <c r="C19" t="s">
        <v>2043</v>
      </c>
    </row>
    <row r="20" spans="1:9" x14ac:dyDescent="0.3">
      <c r="A20" s="12" t="s">
        <v>517</v>
      </c>
      <c r="B20" s="7">
        <v>1092.4118965517234</v>
      </c>
      <c r="C20" s="34">
        <v>0.1212803640983494</v>
      </c>
    </row>
    <row r="21" spans="1:9" x14ac:dyDescent="0.3">
      <c r="A21" s="12" t="s">
        <v>521</v>
      </c>
      <c r="B21" s="7">
        <v>1140.8336206896549</v>
      </c>
      <c r="C21" s="34">
        <v>0.12472023194149025</v>
      </c>
    </row>
    <row r="22" spans="1:9" x14ac:dyDescent="0.3">
      <c r="A22" s="12" t="s">
        <v>516</v>
      </c>
      <c r="B22" s="7">
        <v>1013.8744827586207</v>
      </c>
      <c r="C22" s="34">
        <v>0.11283643804382518</v>
      </c>
    </row>
    <row r="23" spans="1:9" x14ac:dyDescent="0.3">
      <c r="A23" s="12" t="s">
        <v>520</v>
      </c>
      <c r="B23" s="7">
        <v>1158.493088235294</v>
      </c>
      <c r="C23" s="34">
        <v>0.15258728234509167</v>
      </c>
    </row>
    <row r="24" spans="1:9" x14ac:dyDescent="0.3">
      <c r="A24" s="12" t="s">
        <v>518</v>
      </c>
      <c r="B24" s="7">
        <v>1034.770285714286</v>
      </c>
      <c r="C24" s="34">
        <v>0.14087732986047002</v>
      </c>
    </row>
    <row r="25" spans="1:9" x14ac:dyDescent="0.3">
      <c r="A25" s="12" t="s">
        <v>519</v>
      </c>
      <c r="B25" s="7">
        <v>932.72999999999945</v>
      </c>
      <c r="C25" s="34">
        <v>0.10778698649181689</v>
      </c>
      <c r="G25" s="27" t="s">
        <v>2054</v>
      </c>
    </row>
    <row r="26" spans="1:9" x14ac:dyDescent="0.3">
      <c r="A26" s="12" t="s">
        <v>523</v>
      </c>
      <c r="B26" s="7">
        <v>1081.9057142857137</v>
      </c>
      <c r="C26" s="34">
        <v>0.13031735616609147</v>
      </c>
      <c r="G26" s="11" t="s">
        <v>2041</v>
      </c>
      <c r="H26" t="s">
        <v>2075</v>
      </c>
    </row>
    <row r="27" spans="1:9" x14ac:dyDescent="0.3">
      <c r="A27" s="12" t="s">
        <v>522</v>
      </c>
      <c r="B27" s="7">
        <v>895.53876923076882</v>
      </c>
      <c r="C27" s="34">
        <v>0.10959401105286408</v>
      </c>
      <c r="G27" s="12" t="s">
        <v>517</v>
      </c>
      <c r="H27" s="35">
        <v>24.53448275862069</v>
      </c>
    </row>
    <row r="28" spans="1:9" x14ac:dyDescent="0.3">
      <c r="A28" s="12" t="s">
        <v>2042</v>
      </c>
      <c r="B28" s="7">
        <v>1043.7565800000002</v>
      </c>
      <c r="C28" s="34">
        <v>1</v>
      </c>
      <c r="G28" s="12" t="s">
        <v>521</v>
      </c>
      <c r="H28" s="35">
        <v>32.620689655172413</v>
      </c>
    </row>
    <row r="29" spans="1:9" x14ac:dyDescent="0.3">
      <c r="B29" s="4">
        <f>GETPIVOTDATA("Average of Ticket Price",$A$19)</f>
        <v>1043.7565800000002</v>
      </c>
      <c r="G29" s="12" t="s">
        <v>516</v>
      </c>
      <c r="H29" s="35">
        <v>34.310344827586206</v>
      </c>
    </row>
    <row r="30" spans="1:9" x14ac:dyDescent="0.3">
      <c r="G30" s="12" t="s">
        <v>520</v>
      </c>
      <c r="H30" s="35">
        <v>32.161764705882355</v>
      </c>
    </row>
    <row r="31" spans="1:9" x14ac:dyDescent="0.3">
      <c r="G31" s="12" t="s">
        <v>518</v>
      </c>
      <c r="H31" s="35">
        <v>31.357142857142858</v>
      </c>
    </row>
    <row r="32" spans="1:9" x14ac:dyDescent="0.3">
      <c r="A32" s="27" t="s">
        <v>2055</v>
      </c>
      <c r="G32" s="12" t="s">
        <v>519</v>
      </c>
      <c r="H32" s="35">
        <v>35.06666666666667</v>
      </c>
    </row>
    <row r="33" spans="1:8" x14ac:dyDescent="0.3">
      <c r="G33" s="12" t="s">
        <v>523</v>
      </c>
      <c r="H33" s="35">
        <v>15.666666666666666</v>
      </c>
    </row>
    <row r="34" spans="1:8" x14ac:dyDescent="0.3">
      <c r="A34" s="11" t="s">
        <v>2041</v>
      </c>
      <c r="B34" t="s">
        <v>2039</v>
      </c>
      <c r="C34" t="s">
        <v>2076</v>
      </c>
      <c r="G34" s="12" t="s">
        <v>522</v>
      </c>
      <c r="H34" s="35">
        <v>42.261538461538464</v>
      </c>
    </row>
    <row r="35" spans="1:8" x14ac:dyDescent="0.3">
      <c r="A35" s="12" t="s">
        <v>2064</v>
      </c>
      <c r="B35" s="13">
        <v>51</v>
      </c>
      <c r="C35" s="34">
        <v>0.1123370110330993</v>
      </c>
      <c r="G35" s="12" t="s">
        <v>2042</v>
      </c>
      <c r="H35" s="35">
        <v>31.05</v>
      </c>
    </row>
    <row r="36" spans="1:8" x14ac:dyDescent="0.3">
      <c r="A36" s="12" t="s">
        <v>2065</v>
      </c>
      <c r="B36" s="13">
        <v>58</v>
      </c>
      <c r="C36" s="34">
        <v>0.10531594784353059</v>
      </c>
      <c r="H36" s="28"/>
    </row>
    <row r="37" spans="1:8" x14ac:dyDescent="0.3">
      <c r="A37" s="12" t="s">
        <v>2066</v>
      </c>
      <c r="B37" s="13">
        <v>62</v>
      </c>
      <c r="C37" s="34">
        <v>0.13039117352056168</v>
      </c>
    </row>
    <row r="38" spans="1:8" x14ac:dyDescent="0.3">
      <c r="A38" s="12" t="s">
        <v>2067</v>
      </c>
      <c r="B38" s="13">
        <v>60</v>
      </c>
      <c r="C38" s="34">
        <v>0.11534603811434303</v>
      </c>
    </row>
    <row r="39" spans="1:8" x14ac:dyDescent="0.3">
      <c r="A39" s="12" t="s">
        <v>2044</v>
      </c>
      <c r="B39" s="13">
        <v>55</v>
      </c>
      <c r="C39" s="34">
        <v>0.11334002006018054</v>
      </c>
    </row>
    <row r="40" spans="1:8" x14ac:dyDescent="0.3">
      <c r="A40" s="12" t="s">
        <v>2068</v>
      </c>
      <c r="B40" s="13">
        <v>30</v>
      </c>
      <c r="C40" s="34">
        <v>4.9147442326980942E-2</v>
      </c>
    </row>
    <row r="41" spans="1:8" x14ac:dyDescent="0.3">
      <c r="A41" s="12" t="s">
        <v>2069</v>
      </c>
      <c r="B41" s="13">
        <v>31</v>
      </c>
      <c r="C41" s="34">
        <v>5.1153460381143427E-2</v>
      </c>
    </row>
    <row r="42" spans="1:8" x14ac:dyDescent="0.3">
      <c r="A42" s="12" t="s">
        <v>2070</v>
      </c>
      <c r="B42" s="13">
        <v>31</v>
      </c>
      <c r="C42" s="34">
        <v>7.6228686058174525E-2</v>
      </c>
    </row>
    <row r="43" spans="1:8" x14ac:dyDescent="0.3">
      <c r="A43" s="12" t="s">
        <v>2071</v>
      </c>
      <c r="B43" s="13">
        <v>30</v>
      </c>
      <c r="C43" s="34">
        <v>5.9177532597793382E-2</v>
      </c>
    </row>
    <row r="44" spans="1:8" x14ac:dyDescent="0.3">
      <c r="A44" s="12" t="s">
        <v>2072</v>
      </c>
      <c r="B44" s="13">
        <v>31</v>
      </c>
      <c r="C44" s="34">
        <v>6.5195586760280838E-2</v>
      </c>
    </row>
    <row r="45" spans="1:8" x14ac:dyDescent="0.3">
      <c r="A45" s="12" t="s">
        <v>2073</v>
      </c>
      <c r="B45" s="13">
        <v>30</v>
      </c>
      <c r="C45" s="34">
        <v>5.3159478435305919E-2</v>
      </c>
    </row>
    <row r="46" spans="1:8" x14ac:dyDescent="0.3">
      <c r="A46" s="12" t="s">
        <v>2074</v>
      </c>
      <c r="B46" s="13">
        <v>31</v>
      </c>
      <c r="C46" s="34">
        <v>6.9207622868605823E-2</v>
      </c>
    </row>
    <row r="47" spans="1:8" x14ac:dyDescent="0.3">
      <c r="A47" s="12" t="s">
        <v>2042</v>
      </c>
      <c r="B47" s="13">
        <v>500</v>
      </c>
      <c r="C47" s="34">
        <v>1</v>
      </c>
    </row>
    <row r="48" spans="1:8" x14ac:dyDescent="0.3">
      <c r="B48" s="13">
        <f>GETPIVOTDATA("Flight Number",$A$34)</f>
        <v>500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W501"/>
  <sheetViews>
    <sheetView topLeftCell="AD1" zoomScaleNormal="100" workbookViewId="0">
      <selection activeCell="F502" sqref="F502"/>
    </sheetView>
  </sheetViews>
  <sheetFormatPr defaultRowHeight="14.4" x14ac:dyDescent="0.3"/>
  <cols>
    <col min="1" max="1" width="12" customWidth="1"/>
    <col min="2" max="2" width="16.21875" bestFit="1" customWidth="1"/>
    <col min="3" max="3" width="17.6640625" customWidth="1"/>
    <col min="4" max="4" width="21.44140625" bestFit="1" customWidth="1"/>
    <col min="5" max="5" width="18.33203125" bestFit="1" customWidth="1"/>
    <col min="6" max="6" width="17.77734375" bestFit="1" customWidth="1"/>
    <col min="7" max="7" width="14.77734375" customWidth="1"/>
    <col min="8" max="8" width="16.5546875" bestFit="1" customWidth="1"/>
    <col min="9" max="9" width="13.77734375" style="4" customWidth="1"/>
    <col min="10" max="10" width="17.33203125" style="4" bestFit="1" customWidth="1"/>
    <col min="11" max="11" width="21.6640625" style="4" bestFit="1" customWidth="1"/>
    <col min="12" max="12" width="15.21875" style="4" bestFit="1" customWidth="1"/>
    <col min="13" max="13" width="15.6640625" bestFit="1" customWidth="1"/>
    <col min="14" max="14" width="16.21875" customWidth="1"/>
    <col min="15" max="15" width="22.5546875" bestFit="1" customWidth="1"/>
    <col min="16" max="16" width="36.109375" bestFit="1" customWidth="1"/>
    <col min="17" max="17" width="19.5546875" bestFit="1" customWidth="1"/>
    <col min="19" max="19" width="13" customWidth="1"/>
    <col min="20" max="20" width="12.5546875" customWidth="1"/>
    <col min="22" max="22" width="14.44140625" customWidth="1"/>
    <col min="23" max="23" width="9.77734375" customWidth="1"/>
    <col min="25" max="25" width="9.109375" customWidth="1"/>
    <col min="26" max="26" width="11.109375" customWidth="1"/>
    <col min="28" max="28" width="16.44140625" customWidth="1"/>
    <col min="29" max="29" width="15.109375" customWidth="1"/>
    <col min="30" max="30" width="17.6640625" customWidth="1"/>
    <col min="31" max="31" width="11.5546875" customWidth="1"/>
    <col min="32" max="32" width="12.109375" bestFit="1" customWidth="1"/>
    <col min="33" max="33" width="13.21875" customWidth="1"/>
    <col min="34" max="34" width="14" bestFit="1" customWidth="1"/>
    <col min="35" max="35" width="14.88671875" bestFit="1" customWidth="1"/>
    <col min="36" max="36" width="15.21875" bestFit="1" customWidth="1"/>
    <col min="40" max="40" width="15.44140625" bestFit="1" customWidth="1"/>
    <col min="41" max="41" width="16" bestFit="1" customWidth="1"/>
    <col min="42" max="42" width="25.5546875" bestFit="1" customWidth="1"/>
    <col min="46" max="46" width="16" bestFit="1" customWidth="1"/>
    <col min="49" max="49" width="65.44140625" bestFit="1" customWidth="1"/>
  </cols>
  <sheetData>
    <row r="1" spans="1:49" x14ac:dyDescent="0.3">
      <c r="A1" s="1" t="s">
        <v>0</v>
      </c>
      <c r="B1" s="1" t="s">
        <v>1</v>
      </c>
      <c r="C1" s="1" t="s">
        <v>2</v>
      </c>
      <c r="D1" s="1" t="s">
        <v>3</v>
      </c>
      <c r="E1" s="1" t="s">
        <v>4</v>
      </c>
      <c r="F1" s="1" t="s">
        <v>5</v>
      </c>
      <c r="G1" s="1" t="s">
        <v>6</v>
      </c>
      <c r="H1" s="1" t="s">
        <v>7</v>
      </c>
      <c r="I1" s="3" t="s">
        <v>8</v>
      </c>
      <c r="J1" s="3" t="s">
        <v>9</v>
      </c>
      <c r="K1" s="3" t="s">
        <v>10</v>
      </c>
      <c r="L1" s="3" t="s">
        <v>11</v>
      </c>
      <c r="M1" s="1" t="s">
        <v>12</v>
      </c>
      <c r="N1" s="1" t="s">
        <v>13</v>
      </c>
      <c r="O1" s="1" t="s">
        <v>14</v>
      </c>
      <c r="P1" s="1" t="s">
        <v>15</v>
      </c>
      <c r="Q1" s="5" t="s">
        <v>2022</v>
      </c>
      <c r="R1" s="6" t="s">
        <v>2023</v>
      </c>
      <c r="S1" s="6" t="s">
        <v>2024</v>
      </c>
      <c r="T1" s="6" t="s">
        <v>2025</v>
      </c>
      <c r="U1" s="6" t="s">
        <v>2026</v>
      </c>
      <c r="V1" s="6" t="s">
        <v>2027</v>
      </c>
      <c r="W1" s="6" t="s">
        <v>2028</v>
      </c>
      <c r="X1" s="6" t="s">
        <v>2029</v>
      </c>
      <c r="Y1" s="6" t="s">
        <v>2030</v>
      </c>
      <c r="Z1" s="6" t="s">
        <v>2031</v>
      </c>
      <c r="AA1" s="6" t="s">
        <v>2032</v>
      </c>
      <c r="AB1" s="6" t="s">
        <v>2033</v>
      </c>
      <c r="AC1" s="6" t="s">
        <v>2034</v>
      </c>
      <c r="AD1" s="6" t="s">
        <v>2037</v>
      </c>
      <c r="AE1" s="10" t="s">
        <v>2046</v>
      </c>
      <c r="AF1" s="10" t="s">
        <v>2035</v>
      </c>
      <c r="AG1" s="10" t="s">
        <v>2036</v>
      </c>
      <c r="AH1" s="1" t="s">
        <v>2038</v>
      </c>
      <c r="AI1" s="10" t="s">
        <v>2040</v>
      </c>
      <c r="AJ1" s="1" t="s">
        <v>2047</v>
      </c>
      <c r="AW1" t="s">
        <v>2046</v>
      </c>
    </row>
    <row r="2" spans="1:49" x14ac:dyDescent="0.3">
      <c r="A2" t="s">
        <v>39</v>
      </c>
      <c r="B2" t="s">
        <v>519</v>
      </c>
      <c r="C2" t="s">
        <v>529</v>
      </c>
      <c r="D2" t="s">
        <v>533</v>
      </c>
      <c r="E2" s="2">
        <v>45303</v>
      </c>
      <c r="F2" s="9">
        <v>45357</v>
      </c>
      <c r="G2" t="s">
        <v>557</v>
      </c>
      <c r="H2" t="s">
        <v>1019</v>
      </c>
      <c r="I2" s="4">
        <v>1994.25</v>
      </c>
      <c r="J2" s="4">
        <v>5</v>
      </c>
      <c r="K2" s="4">
        <v>99.71</v>
      </c>
      <c r="L2" s="4">
        <v>1894.54</v>
      </c>
      <c r="M2" t="s">
        <v>1021</v>
      </c>
      <c r="N2">
        <v>22</v>
      </c>
      <c r="O2" t="s">
        <v>1047</v>
      </c>
      <c r="P2" t="s">
        <v>1545</v>
      </c>
      <c r="Q2" t="str">
        <f t="shared" ref="Q2:Q65" si="0">UPPER(B2)</f>
        <v>SOUTHWEST AIRLINES</v>
      </c>
      <c r="R2">
        <f t="shared" ref="R2:R65" si="1">LEN(O2)</f>
        <v>9</v>
      </c>
      <c r="S2" t="str">
        <f t="shared" ref="S2:S65" si="2">RIGHT(G2,3)</f>
        <v>146</v>
      </c>
      <c r="T2" t="str">
        <f t="shared" ref="T2:T65" si="3">LEFT(G2,2)</f>
        <v>SO</v>
      </c>
      <c r="U2" t="str">
        <f t="shared" ref="U2:U65" si="4">CONCATENATE(C2,"-",D2)</f>
        <v>ATL-LAX</v>
      </c>
      <c r="V2" s="7">
        <f t="shared" ref="V2:V65" si="5">SUM(L2:L501)</f>
        <v>470773.90000000008</v>
      </c>
      <c r="W2" s="7">
        <f t="shared" ref="W2:W65" si="6">AVERAGE(I2:I501)</f>
        <v>1043.7565800000009</v>
      </c>
      <c r="X2" s="7">
        <f t="shared" ref="X2:X65" si="7">MIN(I2:I501)</f>
        <v>105.08</v>
      </c>
      <c r="Y2" s="7">
        <f t="shared" ref="Y2:Y65" si="8">MAX(I2:I501)</f>
        <v>1994.25</v>
      </c>
      <c r="Z2" s="8">
        <f t="shared" ref="Z2:Z65" si="9">COUNTIF(M2:M501,M2)/500</f>
        <v>0.34799999999999998</v>
      </c>
      <c r="AA2">
        <f t="shared" ref="AA2:AA65" si="10">YEAR(E2)</f>
        <v>2024</v>
      </c>
      <c r="AB2" t="str">
        <f t="shared" ref="AB2:AB65" si="11">TEXT(E2,"ddd")</f>
        <v>Fri</v>
      </c>
      <c r="AC2">
        <f t="shared" ref="AC2:AC65" si="12">DATEDIF(E2,F2,"D")</f>
        <v>54</v>
      </c>
      <c r="AD2" t="str">
        <f t="shared" ref="AD2:AD65" ca="1" si="13">IF(E2&gt;=TODAY()-30,"YES","NO")</f>
        <v>NO</v>
      </c>
      <c r="AE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 t="str">
        <f>TEXT(E2,"mmmm")</f>
        <v>January</v>
      </c>
      <c r="AG2">
        <f t="shared" ref="AG2:AG65" si="14">COUNTIF(AF2:AF501,"February")</f>
        <v>58</v>
      </c>
      <c r="AH2" s="14">
        <v>45699.958333333299</v>
      </c>
      <c r="AI2" t="str">
        <f>IF(HOUR(AH2)&lt;12,"Morning",IF(HOUR(AH2)&lt;18,"Afternoon","Evening"))</f>
        <v>Evening</v>
      </c>
      <c r="AJ2" t="s">
        <v>2048</v>
      </c>
    </row>
    <row r="3" spans="1:49" x14ac:dyDescent="0.3">
      <c r="A3" t="s">
        <v>472</v>
      </c>
      <c r="B3" t="s">
        <v>517</v>
      </c>
      <c r="C3" t="s">
        <v>525</v>
      </c>
      <c r="D3" t="s">
        <v>533</v>
      </c>
      <c r="E3" s="2">
        <v>45304</v>
      </c>
      <c r="F3" s="9">
        <v>45358</v>
      </c>
      <c r="G3" t="s">
        <v>975</v>
      </c>
      <c r="H3" t="s">
        <v>1019</v>
      </c>
      <c r="I3" s="4">
        <v>1989.12</v>
      </c>
      <c r="J3" s="4">
        <v>10</v>
      </c>
      <c r="K3" s="4">
        <v>198.91</v>
      </c>
      <c r="L3" s="4">
        <v>1790.21</v>
      </c>
      <c r="M3" t="s">
        <v>1022</v>
      </c>
      <c r="N3">
        <v>0</v>
      </c>
      <c r="O3" t="s">
        <v>1479</v>
      </c>
      <c r="P3" t="s">
        <v>1978</v>
      </c>
      <c r="Q3" t="str">
        <f t="shared" si="0"/>
        <v>ALASKA AIRLINES</v>
      </c>
      <c r="R3">
        <f t="shared" si="1"/>
        <v>15</v>
      </c>
      <c r="S3" t="str">
        <f t="shared" si="2"/>
        <v>262</v>
      </c>
      <c r="T3" t="str">
        <f t="shared" si="3"/>
        <v>AL</v>
      </c>
      <c r="U3" t="str">
        <f t="shared" si="4"/>
        <v>SEA-LAX</v>
      </c>
      <c r="V3" s="7">
        <f t="shared" si="5"/>
        <v>468879.36000000004</v>
      </c>
      <c r="W3" s="7">
        <f t="shared" si="6"/>
        <v>1041.851783567135</v>
      </c>
      <c r="X3" s="7">
        <f t="shared" si="7"/>
        <v>105.08</v>
      </c>
      <c r="Y3" s="7">
        <f t="shared" si="8"/>
        <v>1989.12</v>
      </c>
      <c r="Z3" s="8">
        <f t="shared" si="9"/>
        <v>0.32400000000000001</v>
      </c>
      <c r="AA3">
        <f t="shared" si="10"/>
        <v>2024</v>
      </c>
      <c r="AB3" t="str">
        <f t="shared" si="11"/>
        <v>Sat</v>
      </c>
      <c r="AC3">
        <f t="shared" si="12"/>
        <v>54</v>
      </c>
      <c r="AD3" t="str">
        <f t="shared" ca="1" si="13"/>
        <v>NO</v>
      </c>
      <c r="AE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 t="str">
        <f t="shared" ref="AF3:AF66" si="15">TEXT(E3,"mmmm")</f>
        <v>January</v>
      </c>
      <c r="AG3">
        <f t="shared" si="14"/>
        <v>58</v>
      </c>
      <c r="AH3" s="14">
        <v>45718</v>
      </c>
      <c r="AI3" t="str">
        <f t="shared" ref="AI3:AI66" si="16">IF(HOUR(AH3)&lt;12,"Morning",IF(HOUR(AH3)&lt;18,"Afternoon","Evening"))</f>
        <v>Morning</v>
      </c>
      <c r="AJ3" t="s">
        <v>2048</v>
      </c>
    </row>
    <row r="4" spans="1:49" x14ac:dyDescent="0.3">
      <c r="A4" t="s">
        <v>334</v>
      </c>
      <c r="B4" t="s">
        <v>517</v>
      </c>
      <c r="C4" t="s">
        <v>527</v>
      </c>
      <c r="D4" t="s">
        <v>529</v>
      </c>
      <c r="E4" s="2">
        <v>45305</v>
      </c>
      <c r="F4" s="9">
        <v>45359</v>
      </c>
      <c r="G4" t="s">
        <v>848</v>
      </c>
      <c r="H4" t="s">
        <v>1019</v>
      </c>
      <c r="I4" s="4">
        <v>1988.14</v>
      </c>
      <c r="J4" s="4">
        <v>0</v>
      </c>
      <c r="K4" s="4">
        <v>0</v>
      </c>
      <c r="L4" s="4">
        <v>1988.14</v>
      </c>
      <c r="M4" t="s">
        <v>1022</v>
      </c>
      <c r="N4">
        <v>0</v>
      </c>
      <c r="O4" t="s">
        <v>1342</v>
      </c>
      <c r="P4" t="s">
        <v>1840</v>
      </c>
      <c r="Q4" t="str">
        <f t="shared" si="0"/>
        <v>ALASKA AIRLINES</v>
      </c>
      <c r="R4">
        <f t="shared" si="1"/>
        <v>15</v>
      </c>
      <c r="S4" t="str">
        <f t="shared" si="2"/>
        <v>525</v>
      </c>
      <c r="T4" t="str">
        <f t="shared" si="3"/>
        <v>AL</v>
      </c>
      <c r="U4" t="str">
        <f t="shared" si="4"/>
        <v>ORD-ATL</v>
      </c>
      <c r="V4" s="7">
        <f t="shared" si="5"/>
        <v>467089.15</v>
      </c>
      <c r="W4" s="7">
        <f t="shared" si="6"/>
        <v>1039.9496385542177</v>
      </c>
      <c r="X4" s="7">
        <f t="shared" si="7"/>
        <v>105.08</v>
      </c>
      <c r="Y4" s="7">
        <f t="shared" si="8"/>
        <v>1988.14</v>
      </c>
      <c r="Z4" s="8">
        <f t="shared" si="9"/>
        <v>0.32200000000000001</v>
      </c>
      <c r="AA4">
        <f t="shared" si="10"/>
        <v>2024</v>
      </c>
      <c r="AB4" t="str">
        <f t="shared" si="11"/>
        <v>Sun</v>
      </c>
      <c r="AC4">
        <f t="shared" si="12"/>
        <v>54</v>
      </c>
      <c r="AD4" t="str">
        <f t="shared" ca="1" si="13"/>
        <v>NO</v>
      </c>
      <c r="AE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 t="str">
        <f t="shared" si="15"/>
        <v>January</v>
      </c>
      <c r="AG4">
        <f t="shared" si="14"/>
        <v>58</v>
      </c>
      <c r="AH4" s="14">
        <v>45712.25</v>
      </c>
      <c r="AI4" t="str">
        <f t="shared" si="16"/>
        <v>Morning</v>
      </c>
      <c r="AJ4" t="s">
        <v>2048</v>
      </c>
    </row>
    <row r="5" spans="1:49" ht="15" thickBot="1" x14ac:dyDescent="0.35">
      <c r="A5" t="s">
        <v>48</v>
      </c>
      <c r="B5" t="s">
        <v>520</v>
      </c>
      <c r="C5" t="s">
        <v>526</v>
      </c>
      <c r="D5" t="s">
        <v>529</v>
      </c>
      <c r="E5" s="2">
        <v>45306</v>
      </c>
      <c r="F5" s="9">
        <v>45360</v>
      </c>
      <c r="G5" t="s">
        <v>566</v>
      </c>
      <c r="H5" t="s">
        <v>1019</v>
      </c>
      <c r="I5" s="4">
        <v>1987.94</v>
      </c>
      <c r="J5" s="4">
        <v>15</v>
      </c>
      <c r="K5" s="4">
        <v>298.19</v>
      </c>
      <c r="L5" s="4">
        <v>1689.75</v>
      </c>
      <c r="M5" t="s">
        <v>1021</v>
      </c>
      <c r="N5">
        <v>43</v>
      </c>
      <c r="O5" t="s">
        <v>1056</v>
      </c>
      <c r="P5" t="s">
        <v>1554</v>
      </c>
      <c r="Q5" t="str">
        <f t="shared" si="0"/>
        <v>FRONTIER AIRLINES</v>
      </c>
      <c r="R5">
        <f t="shared" si="1"/>
        <v>16</v>
      </c>
      <c r="S5" t="str">
        <f t="shared" si="2"/>
        <v>526</v>
      </c>
      <c r="T5" t="str">
        <f t="shared" si="3"/>
        <v>FR</v>
      </c>
      <c r="U5" t="str">
        <f t="shared" si="4"/>
        <v>DFW-ATL</v>
      </c>
      <c r="V5" s="7">
        <f t="shared" si="5"/>
        <v>465101.00999999995</v>
      </c>
      <c r="W5" s="7">
        <f t="shared" si="6"/>
        <v>1038.041810865192</v>
      </c>
      <c r="X5" s="7">
        <f t="shared" si="7"/>
        <v>105.08</v>
      </c>
      <c r="Y5" s="7">
        <f t="shared" si="8"/>
        <v>1987.94</v>
      </c>
      <c r="Z5" s="8">
        <f t="shared" si="9"/>
        <v>0.34599999999999997</v>
      </c>
      <c r="AA5">
        <f t="shared" si="10"/>
        <v>2024</v>
      </c>
      <c r="AB5" t="str">
        <f t="shared" si="11"/>
        <v>Mon</v>
      </c>
      <c r="AC5">
        <f t="shared" si="12"/>
        <v>54</v>
      </c>
      <c r="AD5" t="str">
        <f t="shared" ca="1" si="13"/>
        <v>NO</v>
      </c>
      <c r="AE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5" t="str">
        <f t="shared" si="15"/>
        <v>January</v>
      </c>
      <c r="AG5">
        <f t="shared" si="14"/>
        <v>58</v>
      </c>
      <c r="AH5" s="14">
        <v>45700.333333333299</v>
      </c>
      <c r="AI5" t="str">
        <f t="shared" si="16"/>
        <v>Morning</v>
      </c>
      <c r="AJ5" t="s">
        <v>2048</v>
      </c>
    </row>
    <row r="6" spans="1:49" x14ac:dyDescent="0.3">
      <c r="A6" t="s">
        <v>422</v>
      </c>
      <c r="B6" t="s">
        <v>517</v>
      </c>
      <c r="C6" t="s">
        <v>525</v>
      </c>
      <c r="D6" t="s">
        <v>529</v>
      </c>
      <c r="E6" s="2">
        <v>45307</v>
      </c>
      <c r="F6" s="9">
        <v>45361</v>
      </c>
      <c r="G6" t="s">
        <v>930</v>
      </c>
      <c r="H6" t="s">
        <v>1020</v>
      </c>
      <c r="I6" s="4">
        <v>1987.59</v>
      </c>
      <c r="J6" s="4">
        <v>5</v>
      </c>
      <c r="K6" s="4">
        <v>99.38</v>
      </c>
      <c r="L6" s="4">
        <v>1888.21</v>
      </c>
      <c r="M6" t="s">
        <v>1021</v>
      </c>
      <c r="N6">
        <v>128</v>
      </c>
      <c r="O6" t="s">
        <v>1429</v>
      </c>
      <c r="P6" t="s">
        <v>1928</v>
      </c>
      <c r="Q6" t="str">
        <f t="shared" si="0"/>
        <v>ALASKA AIRLINES</v>
      </c>
      <c r="R6">
        <f t="shared" si="1"/>
        <v>11</v>
      </c>
      <c r="S6" t="str">
        <f t="shared" si="2"/>
        <v>808</v>
      </c>
      <c r="T6" t="str">
        <f t="shared" si="3"/>
        <v>AL</v>
      </c>
      <c r="U6" t="str">
        <f t="shared" si="4"/>
        <v>SEA-ATL</v>
      </c>
      <c r="V6" s="7">
        <f t="shared" si="5"/>
        <v>463411.25999999995</v>
      </c>
      <c r="W6" s="7">
        <f t="shared" si="6"/>
        <v>1036.1266935483879</v>
      </c>
      <c r="X6" s="7">
        <f t="shared" si="7"/>
        <v>105.08</v>
      </c>
      <c r="Y6" s="7">
        <f t="shared" si="8"/>
        <v>1987.59</v>
      </c>
      <c r="Z6" s="8">
        <f t="shared" si="9"/>
        <v>0.34399999999999997</v>
      </c>
      <c r="AA6">
        <f t="shared" si="10"/>
        <v>2024</v>
      </c>
      <c r="AB6" t="str">
        <f t="shared" si="11"/>
        <v>Tue</v>
      </c>
      <c r="AC6">
        <f t="shared" si="12"/>
        <v>54</v>
      </c>
      <c r="AD6" t="str">
        <f t="shared" ca="1" si="13"/>
        <v>NO</v>
      </c>
      <c r="AE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6" t="str">
        <f t="shared" si="15"/>
        <v>January</v>
      </c>
      <c r="AG6">
        <f t="shared" si="14"/>
        <v>58</v>
      </c>
      <c r="AH6" s="14">
        <v>45715.916666666701</v>
      </c>
      <c r="AI6" t="str">
        <f t="shared" si="16"/>
        <v>Evening</v>
      </c>
      <c r="AJ6" t="s">
        <v>2048</v>
      </c>
      <c r="AO6" s="15"/>
      <c r="AP6" s="20" t="s">
        <v>2045</v>
      </c>
      <c r="AT6" s="32" t="s">
        <v>2045</v>
      </c>
      <c r="AU6" s="33"/>
    </row>
    <row r="7" spans="1:49" x14ac:dyDescent="0.3">
      <c r="A7" t="s">
        <v>484</v>
      </c>
      <c r="B7" t="s">
        <v>520</v>
      </c>
      <c r="C7" t="s">
        <v>533</v>
      </c>
      <c r="D7" t="s">
        <v>526</v>
      </c>
      <c r="E7" s="2">
        <v>45308</v>
      </c>
      <c r="F7" s="9">
        <v>45362</v>
      </c>
      <c r="G7" t="s">
        <v>705</v>
      </c>
      <c r="H7" t="s">
        <v>1020</v>
      </c>
      <c r="I7" s="4">
        <v>1979.14</v>
      </c>
      <c r="J7" s="4">
        <v>0</v>
      </c>
      <c r="K7" s="4">
        <v>0</v>
      </c>
      <c r="L7" s="4">
        <v>1979.14</v>
      </c>
      <c r="M7" t="s">
        <v>1021</v>
      </c>
      <c r="N7">
        <v>50</v>
      </c>
      <c r="O7" t="s">
        <v>1491</v>
      </c>
      <c r="P7" t="s">
        <v>1990</v>
      </c>
      <c r="Q7" t="str">
        <f t="shared" si="0"/>
        <v>FRONTIER AIRLINES</v>
      </c>
      <c r="R7">
        <f t="shared" si="1"/>
        <v>12</v>
      </c>
      <c r="S7" t="str">
        <f t="shared" si="2"/>
        <v>728</v>
      </c>
      <c r="T7" t="str">
        <f t="shared" si="3"/>
        <v>FR</v>
      </c>
      <c r="U7" t="str">
        <f t="shared" si="4"/>
        <v>LAX-DFW</v>
      </c>
      <c r="V7" s="7">
        <f t="shared" si="5"/>
        <v>461523.04999999993</v>
      </c>
      <c r="W7" s="7">
        <f t="shared" si="6"/>
        <v>1034.2045454545462</v>
      </c>
      <c r="X7" s="7">
        <f t="shared" si="7"/>
        <v>105.08</v>
      </c>
      <c r="Y7" s="7">
        <f t="shared" si="8"/>
        <v>1979.14</v>
      </c>
      <c r="Z7" s="8">
        <f t="shared" si="9"/>
        <v>0.34200000000000003</v>
      </c>
      <c r="AA7">
        <f t="shared" si="10"/>
        <v>2024</v>
      </c>
      <c r="AB7" t="str">
        <f t="shared" si="11"/>
        <v>Wed</v>
      </c>
      <c r="AC7">
        <f t="shared" si="12"/>
        <v>54</v>
      </c>
      <c r="AD7" t="str">
        <f t="shared" ca="1" si="13"/>
        <v>NO</v>
      </c>
      <c r="AE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7" t="str">
        <f t="shared" si="15"/>
        <v>January</v>
      </c>
      <c r="AG7">
        <f t="shared" si="14"/>
        <v>58</v>
      </c>
      <c r="AH7" s="14">
        <v>45718.5</v>
      </c>
      <c r="AI7" t="str">
        <f t="shared" si="16"/>
        <v>Afternoon</v>
      </c>
      <c r="AJ7" t="s">
        <v>2049</v>
      </c>
      <c r="AO7" s="21" t="s">
        <v>522</v>
      </c>
      <c r="AP7" s="22">
        <v>42.261538461538464</v>
      </c>
      <c r="AT7" s="16" t="s">
        <v>522</v>
      </c>
      <c r="AU7" s="17">
        <v>42.261538461538464</v>
      </c>
    </row>
    <row r="8" spans="1:49" x14ac:dyDescent="0.3">
      <c r="A8" t="s">
        <v>439</v>
      </c>
      <c r="B8" t="s">
        <v>523</v>
      </c>
      <c r="C8" t="s">
        <v>533</v>
      </c>
      <c r="D8" t="s">
        <v>532</v>
      </c>
      <c r="E8" s="2">
        <v>45309</v>
      </c>
      <c r="F8" s="9">
        <v>45363</v>
      </c>
      <c r="G8" t="s">
        <v>882</v>
      </c>
      <c r="H8" t="s">
        <v>1019</v>
      </c>
      <c r="I8" s="4">
        <v>1978.01</v>
      </c>
      <c r="J8" s="4">
        <v>20</v>
      </c>
      <c r="K8" s="4">
        <v>395.6</v>
      </c>
      <c r="L8" s="4">
        <v>1582.41</v>
      </c>
      <c r="M8" t="s">
        <v>1023</v>
      </c>
      <c r="N8">
        <v>0</v>
      </c>
      <c r="O8" t="s">
        <v>1446</v>
      </c>
      <c r="P8" t="s">
        <v>1945</v>
      </c>
      <c r="Q8" t="str">
        <f t="shared" si="0"/>
        <v>SPIRIT AIRLINES</v>
      </c>
      <c r="R8">
        <f t="shared" si="1"/>
        <v>20</v>
      </c>
      <c r="S8" t="str">
        <f t="shared" si="2"/>
        <v>360</v>
      </c>
      <c r="T8" t="str">
        <f t="shared" si="3"/>
        <v>SP</v>
      </c>
      <c r="U8" t="str">
        <f t="shared" si="4"/>
        <v>LAX-DEN</v>
      </c>
      <c r="V8" s="7">
        <f t="shared" si="5"/>
        <v>459543.91</v>
      </c>
      <c r="W8" s="7">
        <f t="shared" si="6"/>
        <v>1032.2917206477741</v>
      </c>
      <c r="X8" s="7">
        <f t="shared" si="7"/>
        <v>105.08</v>
      </c>
      <c r="Y8" s="7">
        <f t="shared" si="8"/>
        <v>1978.01</v>
      </c>
      <c r="Z8" s="8">
        <f t="shared" si="9"/>
        <v>0.32800000000000001</v>
      </c>
      <c r="AA8">
        <f t="shared" si="10"/>
        <v>2024</v>
      </c>
      <c r="AB8" t="str">
        <f t="shared" si="11"/>
        <v>Thu</v>
      </c>
      <c r="AC8">
        <f t="shared" si="12"/>
        <v>54</v>
      </c>
      <c r="AD8" t="str">
        <f t="shared" ca="1" si="13"/>
        <v>NO</v>
      </c>
      <c r="AE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8" t="str">
        <f t="shared" si="15"/>
        <v>January</v>
      </c>
      <c r="AG8">
        <f t="shared" si="14"/>
        <v>58</v>
      </c>
      <c r="AH8" s="14">
        <v>45716.625</v>
      </c>
      <c r="AI8" t="str">
        <f t="shared" si="16"/>
        <v>Afternoon</v>
      </c>
      <c r="AJ8" t="s">
        <v>2048</v>
      </c>
      <c r="AO8" s="23" t="s">
        <v>519</v>
      </c>
      <c r="AP8" s="24">
        <v>35.06666666666667</v>
      </c>
      <c r="AT8" s="16" t="s">
        <v>519</v>
      </c>
      <c r="AU8" s="17">
        <v>35.06666666666667</v>
      </c>
    </row>
    <row r="9" spans="1:49" x14ac:dyDescent="0.3">
      <c r="A9" t="s">
        <v>444</v>
      </c>
      <c r="B9" t="s">
        <v>523</v>
      </c>
      <c r="C9" t="s">
        <v>525</v>
      </c>
      <c r="D9" t="s">
        <v>526</v>
      </c>
      <c r="E9" s="2">
        <v>45310</v>
      </c>
      <c r="F9" s="9">
        <v>45364</v>
      </c>
      <c r="G9" t="s">
        <v>950</v>
      </c>
      <c r="H9" t="s">
        <v>1019</v>
      </c>
      <c r="I9" s="4">
        <v>1973.44</v>
      </c>
      <c r="J9" s="4">
        <v>5</v>
      </c>
      <c r="K9" s="4">
        <v>98.67</v>
      </c>
      <c r="L9" s="4">
        <v>1874.77</v>
      </c>
      <c r="M9" t="s">
        <v>1023</v>
      </c>
      <c r="N9">
        <v>0</v>
      </c>
      <c r="O9" t="s">
        <v>1451</v>
      </c>
      <c r="P9" t="s">
        <v>1950</v>
      </c>
      <c r="Q9" t="str">
        <f t="shared" si="0"/>
        <v>SPIRIT AIRLINES</v>
      </c>
      <c r="R9">
        <f t="shared" si="1"/>
        <v>18</v>
      </c>
      <c r="S9" t="str">
        <f t="shared" si="2"/>
        <v>241</v>
      </c>
      <c r="T9" t="str">
        <f t="shared" si="3"/>
        <v>SP</v>
      </c>
      <c r="U9" t="str">
        <f t="shared" si="4"/>
        <v>SEA-DFW</v>
      </c>
      <c r="V9" s="7">
        <f t="shared" si="5"/>
        <v>457961.49999999994</v>
      </c>
      <c r="W9" s="7">
        <f t="shared" si="6"/>
        <v>1030.3734279918872</v>
      </c>
      <c r="X9" s="7">
        <f t="shared" si="7"/>
        <v>105.08</v>
      </c>
      <c r="Y9" s="7">
        <f t="shared" si="8"/>
        <v>1973.44</v>
      </c>
      <c r="Z9" s="8">
        <f t="shared" si="9"/>
        <v>0.32600000000000001</v>
      </c>
      <c r="AA9">
        <f t="shared" si="10"/>
        <v>2024</v>
      </c>
      <c r="AB9" t="str">
        <f t="shared" si="11"/>
        <v>Fri</v>
      </c>
      <c r="AC9">
        <f t="shared" si="12"/>
        <v>54</v>
      </c>
      <c r="AD9" t="str">
        <f t="shared" ca="1" si="13"/>
        <v>NO</v>
      </c>
      <c r="AE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9" t="str">
        <f t="shared" si="15"/>
        <v>January</v>
      </c>
      <c r="AG9">
        <f t="shared" si="14"/>
        <v>58</v>
      </c>
      <c r="AH9" s="14">
        <v>45716.833333333299</v>
      </c>
      <c r="AI9" t="str">
        <f t="shared" si="16"/>
        <v>Evening</v>
      </c>
      <c r="AJ9" t="s">
        <v>2050</v>
      </c>
      <c r="AO9" s="23" t="s">
        <v>520</v>
      </c>
      <c r="AP9" s="24">
        <v>32.161764705882355</v>
      </c>
      <c r="AT9" s="16" t="s">
        <v>520</v>
      </c>
      <c r="AU9" s="17">
        <v>32.161764705882355</v>
      </c>
    </row>
    <row r="10" spans="1:49" x14ac:dyDescent="0.3">
      <c r="A10" t="s">
        <v>306</v>
      </c>
      <c r="B10" t="s">
        <v>517</v>
      </c>
      <c r="C10" t="s">
        <v>526</v>
      </c>
      <c r="D10" t="s">
        <v>528</v>
      </c>
      <c r="E10" s="2">
        <v>45311</v>
      </c>
      <c r="F10" s="9">
        <v>45365</v>
      </c>
      <c r="G10" t="s">
        <v>820</v>
      </c>
      <c r="H10" t="s">
        <v>1018</v>
      </c>
      <c r="I10" s="4">
        <v>1965.51</v>
      </c>
      <c r="J10" s="4">
        <v>20</v>
      </c>
      <c r="K10" s="4">
        <v>393.1</v>
      </c>
      <c r="L10" s="4">
        <v>1572.41</v>
      </c>
      <c r="M10" t="s">
        <v>1022</v>
      </c>
      <c r="N10">
        <v>0</v>
      </c>
      <c r="O10" t="s">
        <v>1314</v>
      </c>
      <c r="P10" t="s">
        <v>1812</v>
      </c>
      <c r="Q10" t="str">
        <f t="shared" si="0"/>
        <v>ALASKA AIRLINES</v>
      </c>
      <c r="R10">
        <f t="shared" si="1"/>
        <v>8</v>
      </c>
      <c r="S10" t="str">
        <f t="shared" si="2"/>
        <v>721</v>
      </c>
      <c r="T10" t="str">
        <f t="shared" si="3"/>
        <v>AL</v>
      </c>
      <c r="U10" t="str">
        <f t="shared" si="4"/>
        <v>DFW-MIA</v>
      </c>
      <c r="V10" s="7">
        <f t="shared" si="5"/>
        <v>456086.73</v>
      </c>
      <c r="W10" s="7">
        <f t="shared" si="6"/>
        <v>1028.456626016261</v>
      </c>
      <c r="X10" s="7">
        <f t="shared" si="7"/>
        <v>105.08</v>
      </c>
      <c r="Y10" s="7">
        <f t="shared" si="8"/>
        <v>1965.51</v>
      </c>
      <c r="Z10" s="8">
        <f t="shared" si="9"/>
        <v>0.32</v>
      </c>
      <c r="AA10">
        <f t="shared" si="10"/>
        <v>2024</v>
      </c>
      <c r="AB10" t="str">
        <f t="shared" si="11"/>
        <v>Sat</v>
      </c>
      <c r="AC10">
        <f t="shared" si="12"/>
        <v>54</v>
      </c>
      <c r="AD10" t="str">
        <f t="shared" ca="1" si="13"/>
        <v>NO</v>
      </c>
      <c r="AE1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0" t="str">
        <f t="shared" si="15"/>
        <v>January</v>
      </c>
      <c r="AG10">
        <f t="shared" si="14"/>
        <v>58</v>
      </c>
      <c r="AH10" s="14">
        <v>45711.083333333299</v>
      </c>
      <c r="AI10" t="str">
        <f t="shared" si="16"/>
        <v>Morning</v>
      </c>
      <c r="AJ10" t="s">
        <v>2049</v>
      </c>
      <c r="AO10" s="23" t="s">
        <v>516</v>
      </c>
      <c r="AP10" s="24">
        <v>34.310344827586206</v>
      </c>
      <c r="AT10" s="16" t="s">
        <v>516</v>
      </c>
      <c r="AU10" s="17">
        <v>34.310344827586206</v>
      </c>
    </row>
    <row r="11" spans="1:49" ht="15" thickBot="1" x14ac:dyDescent="0.35">
      <c r="A11" t="s">
        <v>347</v>
      </c>
      <c r="B11" t="s">
        <v>519</v>
      </c>
      <c r="C11" t="s">
        <v>531</v>
      </c>
      <c r="D11" t="s">
        <v>525</v>
      </c>
      <c r="E11" s="2">
        <v>45312</v>
      </c>
      <c r="F11" s="9">
        <v>45366</v>
      </c>
      <c r="G11" t="s">
        <v>859</v>
      </c>
      <c r="H11" t="s">
        <v>1017</v>
      </c>
      <c r="I11" s="4">
        <v>1965.47</v>
      </c>
      <c r="J11" s="4">
        <v>5</v>
      </c>
      <c r="K11" s="4">
        <v>98.27</v>
      </c>
      <c r="L11" s="4">
        <v>1867.2</v>
      </c>
      <c r="M11" t="s">
        <v>1022</v>
      </c>
      <c r="N11">
        <v>0</v>
      </c>
      <c r="O11" t="s">
        <v>1355</v>
      </c>
      <c r="P11" t="s">
        <v>1853</v>
      </c>
      <c r="Q11" t="str">
        <f t="shared" si="0"/>
        <v>SOUTHWEST AIRLINES</v>
      </c>
      <c r="R11">
        <f t="shared" si="1"/>
        <v>11</v>
      </c>
      <c r="S11" t="str">
        <f t="shared" si="2"/>
        <v>676</v>
      </c>
      <c r="T11" t="str">
        <f t="shared" si="3"/>
        <v>SO</v>
      </c>
      <c r="U11" t="str">
        <f t="shared" si="4"/>
        <v>JFK-SEA</v>
      </c>
      <c r="V11" s="7">
        <f t="shared" si="5"/>
        <v>454514.31999999995</v>
      </c>
      <c r="W11" s="7">
        <f t="shared" si="6"/>
        <v>1026.5481670061108</v>
      </c>
      <c r="X11" s="7">
        <f t="shared" si="7"/>
        <v>105.08</v>
      </c>
      <c r="Y11" s="7">
        <f t="shared" si="8"/>
        <v>1965.47</v>
      </c>
      <c r="Z11" s="8">
        <f t="shared" si="9"/>
        <v>0.318</v>
      </c>
      <c r="AA11">
        <f t="shared" si="10"/>
        <v>2024</v>
      </c>
      <c r="AB11" t="str">
        <f t="shared" si="11"/>
        <v>Sun</v>
      </c>
      <c r="AC11">
        <f t="shared" si="12"/>
        <v>54</v>
      </c>
      <c r="AD11" t="str">
        <f t="shared" ca="1" si="13"/>
        <v>NO</v>
      </c>
      <c r="AE1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1" t="str">
        <f t="shared" si="15"/>
        <v>January</v>
      </c>
      <c r="AG11">
        <f t="shared" si="14"/>
        <v>58</v>
      </c>
      <c r="AH11" s="14">
        <v>45712.791666666701</v>
      </c>
      <c r="AI11" t="str">
        <f t="shared" si="16"/>
        <v>Evening</v>
      </c>
      <c r="AJ11" t="s">
        <v>2049</v>
      </c>
      <c r="AO11" s="25" t="s">
        <v>521</v>
      </c>
      <c r="AP11" s="26">
        <v>32.620689655172413</v>
      </c>
      <c r="AT11" s="18" t="s">
        <v>521</v>
      </c>
      <c r="AU11" s="19">
        <v>32.620689655172413</v>
      </c>
    </row>
    <row r="12" spans="1:49" x14ac:dyDescent="0.3">
      <c r="A12" t="s">
        <v>392</v>
      </c>
      <c r="B12" t="s">
        <v>516</v>
      </c>
      <c r="C12" t="s">
        <v>532</v>
      </c>
      <c r="D12" t="s">
        <v>524</v>
      </c>
      <c r="E12" s="2">
        <v>45313</v>
      </c>
      <c r="F12" s="9">
        <v>45367</v>
      </c>
      <c r="G12" t="s">
        <v>901</v>
      </c>
      <c r="H12" t="s">
        <v>1019</v>
      </c>
      <c r="I12" s="4">
        <v>1964.73</v>
      </c>
      <c r="J12" s="4">
        <v>0</v>
      </c>
      <c r="K12" s="4">
        <v>0</v>
      </c>
      <c r="L12" s="4">
        <v>1964.73</v>
      </c>
      <c r="M12" t="s">
        <v>1023</v>
      </c>
      <c r="N12">
        <v>0</v>
      </c>
      <c r="O12" t="s">
        <v>1400</v>
      </c>
      <c r="P12" t="s">
        <v>1898</v>
      </c>
      <c r="Q12" t="str">
        <f t="shared" si="0"/>
        <v>DELTA AIRLINES</v>
      </c>
      <c r="R12">
        <f t="shared" si="1"/>
        <v>9</v>
      </c>
      <c r="S12" t="str">
        <f t="shared" si="2"/>
        <v>266</v>
      </c>
      <c r="T12" t="str">
        <f t="shared" si="3"/>
        <v>DE</v>
      </c>
      <c r="U12" t="str">
        <f t="shared" si="4"/>
        <v>DEN-BOS</v>
      </c>
      <c r="V12" s="7">
        <f t="shared" si="5"/>
        <v>452647.11999999994</v>
      </c>
      <c r="W12" s="7">
        <f t="shared" si="6"/>
        <v>1024.6320000000007</v>
      </c>
      <c r="X12" s="7">
        <f t="shared" si="7"/>
        <v>105.08</v>
      </c>
      <c r="Y12" s="7">
        <f t="shared" si="8"/>
        <v>1964.73</v>
      </c>
      <c r="Z12" s="8">
        <f t="shared" si="9"/>
        <v>0.32400000000000001</v>
      </c>
      <c r="AA12">
        <f t="shared" si="10"/>
        <v>2024</v>
      </c>
      <c r="AB12" t="str">
        <f t="shared" si="11"/>
        <v>Mon</v>
      </c>
      <c r="AC12">
        <f t="shared" si="12"/>
        <v>54</v>
      </c>
      <c r="AD12" t="str">
        <f t="shared" ca="1" si="13"/>
        <v>NO</v>
      </c>
      <c r="AE1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2" t="str">
        <f t="shared" si="15"/>
        <v>January</v>
      </c>
      <c r="AG12">
        <f t="shared" si="14"/>
        <v>58</v>
      </c>
      <c r="AH12" s="14">
        <v>45714.666666666701</v>
      </c>
      <c r="AI12" t="str">
        <f t="shared" si="16"/>
        <v>Afternoon</v>
      </c>
      <c r="AJ12" t="s">
        <v>2051</v>
      </c>
    </row>
    <row r="13" spans="1:49" x14ac:dyDescent="0.3">
      <c r="A13" t="s">
        <v>191</v>
      </c>
      <c r="B13" t="s">
        <v>517</v>
      </c>
      <c r="C13" t="s">
        <v>530</v>
      </c>
      <c r="D13" t="s">
        <v>531</v>
      </c>
      <c r="E13" s="2">
        <v>45314</v>
      </c>
      <c r="F13" s="9">
        <v>45368</v>
      </c>
      <c r="G13" t="s">
        <v>707</v>
      </c>
      <c r="H13" t="s">
        <v>1020</v>
      </c>
      <c r="I13" s="4">
        <v>1963.1</v>
      </c>
      <c r="J13" s="4">
        <v>15</v>
      </c>
      <c r="K13" s="4">
        <v>294.45999999999998</v>
      </c>
      <c r="L13" s="4">
        <v>1668.64</v>
      </c>
      <c r="M13" t="s">
        <v>1022</v>
      </c>
      <c r="N13">
        <v>0</v>
      </c>
      <c r="O13" t="s">
        <v>1199</v>
      </c>
      <c r="P13" t="s">
        <v>1697</v>
      </c>
      <c r="Q13" t="str">
        <f t="shared" si="0"/>
        <v>ALASKA AIRLINES</v>
      </c>
      <c r="R13">
        <f t="shared" si="1"/>
        <v>14</v>
      </c>
      <c r="S13" t="str">
        <f t="shared" si="2"/>
        <v>168</v>
      </c>
      <c r="T13" t="str">
        <f t="shared" si="3"/>
        <v>AL</v>
      </c>
      <c r="U13" t="str">
        <f t="shared" si="4"/>
        <v>SFO-JFK</v>
      </c>
      <c r="V13" s="7">
        <f t="shared" si="5"/>
        <v>450682.38999999996</v>
      </c>
      <c r="W13" s="7">
        <f t="shared" si="6"/>
        <v>1022.7095092024547</v>
      </c>
      <c r="X13" s="7">
        <f t="shared" si="7"/>
        <v>105.08</v>
      </c>
      <c r="Y13" s="7">
        <f t="shared" si="8"/>
        <v>1963.1</v>
      </c>
      <c r="Z13" s="8">
        <f t="shared" si="9"/>
        <v>0.316</v>
      </c>
      <c r="AA13">
        <f t="shared" si="10"/>
        <v>2024</v>
      </c>
      <c r="AB13" t="str">
        <f t="shared" si="11"/>
        <v>Tue</v>
      </c>
      <c r="AC13">
        <f t="shared" si="12"/>
        <v>54</v>
      </c>
      <c r="AD13" t="str">
        <f t="shared" ca="1" si="13"/>
        <v>NO</v>
      </c>
      <c r="AE1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3" t="str">
        <f t="shared" si="15"/>
        <v>January</v>
      </c>
      <c r="AG13">
        <f t="shared" si="14"/>
        <v>58</v>
      </c>
      <c r="AH13" s="14">
        <v>45706.291666666701</v>
      </c>
      <c r="AI13" t="str">
        <f t="shared" si="16"/>
        <v>Morning</v>
      </c>
      <c r="AJ13" t="s">
        <v>2051</v>
      </c>
    </row>
    <row r="14" spans="1:49" x14ac:dyDescent="0.3">
      <c r="A14" t="s">
        <v>344</v>
      </c>
      <c r="B14" t="s">
        <v>520</v>
      </c>
      <c r="C14" t="s">
        <v>524</v>
      </c>
      <c r="D14" t="s">
        <v>530</v>
      </c>
      <c r="E14" s="2">
        <v>45315</v>
      </c>
      <c r="F14" s="9">
        <v>45369</v>
      </c>
      <c r="G14" t="s">
        <v>857</v>
      </c>
      <c r="H14" t="s">
        <v>1020</v>
      </c>
      <c r="I14" s="4">
        <v>1959.66</v>
      </c>
      <c r="J14" s="4">
        <v>10</v>
      </c>
      <c r="K14" s="4">
        <v>195.97</v>
      </c>
      <c r="L14" s="4">
        <v>1763.69</v>
      </c>
      <c r="M14" t="s">
        <v>1023</v>
      </c>
      <c r="N14">
        <v>0</v>
      </c>
      <c r="O14" t="s">
        <v>1352</v>
      </c>
      <c r="P14" t="s">
        <v>1850</v>
      </c>
      <c r="Q14" t="str">
        <f t="shared" si="0"/>
        <v>FRONTIER AIRLINES</v>
      </c>
      <c r="R14">
        <f t="shared" si="1"/>
        <v>12</v>
      </c>
      <c r="S14" t="str">
        <f t="shared" si="2"/>
        <v>505</v>
      </c>
      <c r="T14" t="str">
        <f t="shared" si="3"/>
        <v>FR</v>
      </c>
      <c r="U14" t="str">
        <f t="shared" si="4"/>
        <v>BOS-SFO</v>
      </c>
      <c r="V14" s="7">
        <f t="shared" si="5"/>
        <v>449013.75</v>
      </c>
      <c r="W14" s="7">
        <f t="shared" si="6"/>
        <v>1020.7824795081974</v>
      </c>
      <c r="X14" s="7">
        <f t="shared" si="7"/>
        <v>105.08</v>
      </c>
      <c r="Y14" s="7">
        <f t="shared" si="8"/>
        <v>1959.66</v>
      </c>
      <c r="Z14" s="8">
        <f t="shared" si="9"/>
        <v>0.32200000000000001</v>
      </c>
      <c r="AA14">
        <f t="shared" si="10"/>
        <v>2024</v>
      </c>
      <c r="AB14" t="str">
        <f t="shared" si="11"/>
        <v>Wed</v>
      </c>
      <c r="AC14">
        <f t="shared" si="12"/>
        <v>54</v>
      </c>
      <c r="AD14" t="str">
        <f t="shared" ca="1" si="13"/>
        <v>NO</v>
      </c>
      <c r="AE1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4" t="str">
        <f t="shared" si="15"/>
        <v>January</v>
      </c>
      <c r="AG14">
        <f t="shared" si="14"/>
        <v>58</v>
      </c>
      <c r="AH14" s="14">
        <v>45712.666666666701</v>
      </c>
      <c r="AI14" t="str">
        <f t="shared" si="16"/>
        <v>Afternoon</v>
      </c>
      <c r="AJ14" t="s">
        <v>2051</v>
      </c>
    </row>
    <row r="15" spans="1:49" x14ac:dyDescent="0.3">
      <c r="A15" t="s">
        <v>417</v>
      </c>
      <c r="B15" t="s">
        <v>523</v>
      </c>
      <c r="C15" t="s">
        <v>526</v>
      </c>
      <c r="D15" t="s">
        <v>532</v>
      </c>
      <c r="E15" s="2">
        <v>45316</v>
      </c>
      <c r="F15" s="9">
        <v>45370</v>
      </c>
      <c r="G15" t="s">
        <v>925</v>
      </c>
      <c r="H15" t="s">
        <v>1018</v>
      </c>
      <c r="I15" s="4">
        <v>1956.24</v>
      </c>
      <c r="J15" s="4">
        <v>20</v>
      </c>
      <c r="K15" s="4">
        <v>391.25</v>
      </c>
      <c r="L15" s="4">
        <v>1564.99</v>
      </c>
      <c r="M15" t="s">
        <v>1023</v>
      </c>
      <c r="N15">
        <v>0</v>
      </c>
      <c r="O15" t="s">
        <v>1424</v>
      </c>
      <c r="P15" t="s">
        <v>1923</v>
      </c>
      <c r="Q15" t="str">
        <f t="shared" si="0"/>
        <v>SPIRIT AIRLINES</v>
      </c>
      <c r="R15">
        <f t="shared" si="1"/>
        <v>12</v>
      </c>
      <c r="S15" t="str">
        <f t="shared" si="2"/>
        <v>632</v>
      </c>
      <c r="T15" t="str">
        <f t="shared" si="3"/>
        <v>SP</v>
      </c>
      <c r="U15" t="str">
        <f t="shared" si="4"/>
        <v>DFW-DEN</v>
      </c>
      <c r="V15" s="7">
        <f t="shared" si="5"/>
        <v>447250.05999999994</v>
      </c>
      <c r="W15" s="7">
        <f t="shared" si="6"/>
        <v>1018.8545995893231</v>
      </c>
      <c r="X15" s="7">
        <f t="shared" si="7"/>
        <v>105.08</v>
      </c>
      <c r="Y15" s="7">
        <f t="shared" si="8"/>
        <v>1956.24</v>
      </c>
      <c r="Z15" s="8">
        <f t="shared" si="9"/>
        <v>0.32</v>
      </c>
      <c r="AA15">
        <f t="shared" si="10"/>
        <v>2024</v>
      </c>
      <c r="AB15" t="str">
        <f t="shared" si="11"/>
        <v>Thu</v>
      </c>
      <c r="AC15">
        <f t="shared" si="12"/>
        <v>54</v>
      </c>
      <c r="AD15" t="str">
        <f t="shared" ca="1" si="13"/>
        <v>NO</v>
      </c>
      <c r="AE1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5" t="str">
        <f t="shared" si="15"/>
        <v>January</v>
      </c>
      <c r="AG15">
        <f t="shared" si="14"/>
        <v>58</v>
      </c>
      <c r="AH15" s="14">
        <v>45715.708333333299</v>
      </c>
      <c r="AI15" t="str">
        <f t="shared" si="16"/>
        <v>Afternoon</v>
      </c>
      <c r="AJ15" t="s">
        <v>2049</v>
      </c>
    </row>
    <row r="16" spans="1:49" x14ac:dyDescent="0.3">
      <c r="A16" t="s">
        <v>424</v>
      </c>
      <c r="B16" t="s">
        <v>516</v>
      </c>
      <c r="C16" t="s">
        <v>524</v>
      </c>
      <c r="D16" t="s">
        <v>526</v>
      </c>
      <c r="E16" s="2">
        <v>45317</v>
      </c>
      <c r="F16" s="9">
        <v>45371</v>
      </c>
      <c r="G16" t="s">
        <v>932</v>
      </c>
      <c r="H16" t="s">
        <v>1017</v>
      </c>
      <c r="I16" s="4">
        <v>1954.29</v>
      </c>
      <c r="J16" s="4">
        <v>20</v>
      </c>
      <c r="K16" s="4">
        <v>390.86</v>
      </c>
      <c r="L16" s="4">
        <v>1563.43</v>
      </c>
      <c r="M16" t="s">
        <v>1022</v>
      </c>
      <c r="N16">
        <v>0</v>
      </c>
      <c r="O16" t="s">
        <v>1431</v>
      </c>
      <c r="P16" t="s">
        <v>1930</v>
      </c>
      <c r="Q16" t="str">
        <f t="shared" si="0"/>
        <v>DELTA AIRLINES</v>
      </c>
      <c r="R16">
        <f t="shared" si="1"/>
        <v>17</v>
      </c>
      <c r="S16" t="str">
        <f t="shared" si="2"/>
        <v>851</v>
      </c>
      <c r="T16" t="str">
        <f t="shared" si="3"/>
        <v>DE</v>
      </c>
      <c r="U16" t="str">
        <f t="shared" si="4"/>
        <v>BOS-DFW</v>
      </c>
      <c r="V16" s="7">
        <f t="shared" si="5"/>
        <v>445685.07</v>
      </c>
      <c r="W16" s="7">
        <f t="shared" si="6"/>
        <v>1016.9258230452682</v>
      </c>
      <c r="X16" s="7">
        <f t="shared" si="7"/>
        <v>105.08</v>
      </c>
      <c r="Y16" s="7">
        <f t="shared" si="8"/>
        <v>1954.29</v>
      </c>
      <c r="Z16" s="8">
        <f t="shared" si="9"/>
        <v>0.314</v>
      </c>
      <c r="AA16">
        <f t="shared" si="10"/>
        <v>2024</v>
      </c>
      <c r="AB16" t="str">
        <f t="shared" si="11"/>
        <v>Fri</v>
      </c>
      <c r="AC16">
        <f t="shared" si="12"/>
        <v>54</v>
      </c>
      <c r="AD16" t="str">
        <f t="shared" ca="1" si="13"/>
        <v>NO</v>
      </c>
      <c r="AE1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6" t="str">
        <f t="shared" si="15"/>
        <v>January</v>
      </c>
      <c r="AG16">
        <f t="shared" si="14"/>
        <v>58</v>
      </c>
      <c r="AH16" s="14">
        <v>45716</v>
      </c>
      <c r="AI16" t="str">
        <f t="shared" si="16"/>
        <v>Morning</v>
      </c>
      <c r="AJ16" t="s">
        <v>2051</v>
      </c>
    </row>
    <row r="17" spans="1:36" x14ac:dyDescent="0.3">
      <c r="A17" t="s">
        <v>208</v>
      </c>
      <c r="B17" t="s">
        <v>519</v>
      </c>
      <c r="C17" t="s">
        <v>533</v>
      </c>
      <c r="D17" t="s">
        <v>532</v>
      </c>
      <c r="E17" s="2">
        <v>45318</v>
      </c>
      <c r="F17" s="9">
        <v>45372</v>
      </c>
      <c r="G17" t="s">
        <v>724</v>
      </c>
      <c r="H17" t="s">
        <v>1017</v>
      </c>
      <c r="I17" s="4">
        <v>1950.63</v>
      </c>
      <c r="J17" s="4">
        <v>10</v>
      </c>
      <c r="K17" s="4">
        <v>195.06</v>
      </c>
      <c r="L17" s="4">
        <v>1755.57</v>
      </c>
      <c r="M17" t="s">
        <v>1022</v>
      </c>
      <c r="N17">
        <v>0</v>
      </c>
      <c r="O17" t="s">
        <v>1216</v>
      </c>
      <c r="P17" t="s">
        <v>1714</v>
      </c>
      <c r="Q17" t="str">
        <f t="shared" si="0"/>
        <v>SOUTHWEST AIRLINES</v>
      </c>
      <c r="R17">
        <f t="shared" si="1"/>
        <v>14</v>
      </c>
      <c r="S17" t="str">
        <f t="shared" si="2"/>
        <v>197</v>
      </c>
      <c r="T17" t="str">
        <f t="shared" si="3"/>
        <v>SO</v>
      </c>
      <c r="U17" t="str">
        <f t="shared" si="4"/>
        <v>LAX-DEN</v>
      </c>
      <c r="V17" s="7">
        <f t="shared" si="5"/>
        <v>444121.63999999996</v>
      </c>
      <c r="W17" s="7">
        <f t="shared" si="6"/>
        <v>1014.9931134020626</v>
      </c>
      <c r="X17" s="7">
        <f t="shared" si="7"/>
        <v>105.08</v>
      </c>
      <c r="Y17" s="7">
        <f t="shared" si="8"/>
        <v>1950.63</v>
      </c>
      <c r="Z17" s="8">
        <f t="shared" si="9"/>
        <v>0.312</v>
      </c>
      <c r="AA17">
        <f t="shared" si="10"/>
        <v>2024</v>
      </c>
      <c r="AB17" t="str">
        <f t="shared" si="11"/>
        <v>Sat</v>
      </c>
      <c r="AC17">
        <f t="shared" si="12"/>
        <v>54</v>
      </c>
      <c r="AD17" t="str">
        <f t="shared" ca="1" si="13"/>
        <v>NO</v>
      </c>
      <c r="AE1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7" t="str">
        <f t="shared" si="15"/>
        <v>January</v>
      </c>
      <c r="AG17">
        <f t="shared" si="14"/>
        <v>58</v>
      </c>
      <c r="AH17" s="14">
        <v>45707</v>
      </c>
      <c r="AI17" t="str">
        <f t="shared" si="16"/>
        <v>Morning</v>
      </c>
      <c r="AJ17" t="s">
        <v>2049</v>
      </c>
    </row>
    <row r="18" spans="1:36" x14ac:dyDescent="0.3">
      <c r="A18" t="s">
        <v>169</v>
      </c>
      <c r="B18" t="s">
        <v>520</v>
      </c>
      <c r="C18" t="s">
        <v>526</v>
      </c>
      <c r="D18" t="s">
        <v>525</v>
      </c>
      <c r="E18" s="2">
        <v>45319</v>
      </c>
      <c r="F18" s="9">
        <v>45373</v>
      </c>
      <c r="G18" t="s">
        <v>686</v>
      </c>
      <c r="H18" t="s">
        <v>1018</v>
      </c>
      <c r="I18" s="4">
        <v>1912.79</v>
      </c>
      <c r="J18" s="4">
        <v>0</v>
      </c>
      <c r="K18" s="4">
        <v>0</v>
      </c>
      <c r="L18" s="4">
        <v>1912.79</v>
      </c>
      <c r="M18" t="s">
        <v>1021</v>
      </c>
      <c r="N18">
        <v>142</v>
      </c>
      <c r="O18" t="s">
        <v>1177</v>
      </c>
      <c r="P18" t="s">
        <v>1675</v>
      </c>
      <c r="Q18" t="str">
        <f t="shared" si="0"/>
        <v>FRONTIER AIRLINES</v>
      </c>
      <c r="R18">
        <f t="shared" si="1"/>
        <v>12</v>
      </c>
      <c r="S18" t="str">
        <f t="shared" si="2"/>
        <v>140</v>
      </c>
      <c r="T18" t="str">
        <f t="shared" si="3"/>
        <v>FR</v>
      </c>
      <c r="U18" t="str">
        <f t="shared" si="4"/>
        <v>DFW-SEA</v>
      </c>
      <c r="V18" s="7">
        <f t="shared" si="5"/>
        <v>442366.06999999995</v>
      </c>
      <c r="W18" s="7">
        <f t="shared" si="6"/>
        <v>1013.0599793388437</v>
      </c>
      <c r="X18" s="7">
        <f t="shared" si="7"/>
        <v>105.08</v>
      </c>
      <c r="Y18" s="7">
        <f t="shared" si="8"/>
        <v>1912.79</v>
      </c>
      <c r="Z18" s="8">
        <f t="shared" si="9"/>
        <v>0.34</v>
      </c>
      <c r="AA18">
        <f t="shared" si="10"/>
        <v>2024</v>
      </c>
      <c r="AB18" t="str">
        <f t="shared" si="11"/>
        <v>Sun</v>
      </c>
      <c r="AC18">
        <f t="shared" si="12"/>
        <v>54</v>
      </c>
      <c r="AD18" t="str">
        <f t="shared" ca="1" si="13"/>
        <v>NO</v>
      </c>
      <c r="AE1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8" t="str">
        <f t="shared" si="15"/>
        <v>January</v>
      </c>
      <c r="AG18">
        <f t="shared" si="14"/>
        <v>58</v>
      </c>
      <c r="AH18" s="14">
        <v>45705.375</v>
      </c>
      <c r="AI18" t="str">
        <f t="shared" si="16"/>
        <v>Morning</v>
      </c>
      <c r="AJ18" t="s">
        <v>2050</v>
      </c>
    </row>
    <row r="19" spans="1:36" x14ac:dyDescent="0.3">
      <c r="A19" t="s">
        <v>234</v>
      </c>
      <c r="B19" t="s">
        <v>516</v>
      </c>
      <c r="C19" t="s">
        <v>525</v>
      </c>
      <c r="D19" t="s">
        <v>533</v>
      </c>
      <c r="E19" s="2">
        <v>45320</v>
      </c>
      <c r="F19" s="9">
        <v>45374</v>
      </c>
      <c r="G19" t="s">
        <v>750</v>
      </c>
      <c r="H19" t="s">
        <v>1017</v>
      </c>
      <c r="I19" s="4">
        <v>1912.1</v>
      </c>
      <c r="J19" s="4">
        <v>20</v>
      </c>
      <c r="K19" s="4">
        <v>382.42</v>
      </c>
      <c r="L19" s="4">
        <v>1529.68</v>
      </c>
      <c r="M19" t="s">
        <v>1021</v>
      </c>
      <c r="N19">
        <v>22</v>
      </c>
      <c r="O19" t="s">
        <v>1242</v>
      </c>
      <c r="P19" t="s">
        <v>1740</v>
      </c>
      <c r="Q19" t="str">
        <f t="shared" si="0"/>
        <v>DELTA AIRLINES</v>
      </c>
      <c r="R19">
        <f t="shared" si="1"/>
        <v>14</v>
      </c>
      <c r="S19" t="str">
        <f t="shared" si="2"/>
        <v>109</v>
      </c>
      <c r="T19" t="str">
        <f t="shared" si="3"/>
        <v>DE</v>
      </c>
      <c r="U19" t="str">
        <f t="shared" si="4"/>
        <v>SEA-LAX</v>
      </c>
      <c r="V19" s="7">
        <f t="shared" si="5"/>
        <v>440453.27999999997</v>
      </c>
      <c r="W19" s="7">
        <f t="shared" si="6"/>
        <v>1011.1971842650111</v>
      </c>
      <c r="X19" s="7">
        <f t="shared" si="7"/>
        <v>105.08</v>
      </c>
      <c r="Y19" s="7">
        <f t="shared" si="8"/>
        <v>1912.1</v>
      </c>
      <c r="Z19" s="8">
        <f t="shared" si="9"/>
        <v>0.33800000000000002</v>
      </c>
      <c r="AA19">
        <f t="shared" si="10"/>
        <v>2024</v>
      </c>
      <c r="AB19" t="str">
        <f t="shared" si="11"/>
        <v>Mon</v>
      </c>
      <c r="AC19">
        <f t="shared" si="12"/>
        <v>54</v>
      </c>
      <c r="AD19" t="str">
        <f t="shared" ca="1" si="13"/>
        <v>NO</v>
      </c>
      <c r="AE1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19" t="str">
        <f t="shared" si="15"/>
        <v>January</v>
      </c>
      <c r="AG19">
        <f t="shared" si="14"/>
        <v>58</v>
      </c>
      <c r="AH19" s="14">
        <v>45708.083333333299</v>
      </c>
      <c r="AI19" t="str">
        <f t="shared" si="16"/>
        <v>Morning</v>
      </c>
      <c r="AJ19" t="s">
        <v>2049</v>
      </c>
    </row>
    <row r="20" spans="1:36" x14ac:dyDescent="0.3">
      <c r="A20" t="s">
        <v>256</v>
      </c>
      <c r="B20" t="s">
        <v>516</v>
      </c>
      <c r="C20" t="s">
        <v>532</v>
      </c>
      <c r="D20" t="s">
        <v>533</v>
      </c>
      <c r="E20" s="2">
        <v>45321</v>
      </c>
      <c r="F20" s="9">
        <v>45375</v>
      </c>
      <c r="G20" t="s">
        <v>772</v>
      </c>
      <c r="H20" t="s">
        <v>1017</v>
      </c>
      <c r="I20" s="4">
        <v>1900.86</v>
      </c>
      <c r="J20" s="4">
        <v>15</v>
      </c>
      <c r="K20" s="4">
        <v>285.13</v>
      </c>
      <c r="L20" s="4">
        <v>1615.73</v>
      </c>
      <c r="M20" t="s">
        <v>1021</v>
      </c>
      <c r="N20">
        <v>81</v>
      </c>
      <c r="O20" t="s">
        <v>1264</v>
      </c>
      <c r="P20" t="s">
        <v>1762</v>
      </c>
      <c r="Q20" t="str">
        <f t="shared" si="0"/>
        <v>DELTA AIRLINES</v>
      </c>
      <c r="R20">
        <f t="shared" si="1"/>
        <v>17</v>
      </c>
      <c r="S20" t="str">
        <f t="shared" si="2"/>
        <v>959</v>
      </c>
      <c r="T20" t="str">
        <f t="shared" si="3"/>
        <v>DE</v>
      </c>
      <c r="U20" t="str">
        <f t="shared" si="4"/>
        <v>DEN-LAX</v>
      </c>
      <c r="V20" s="7">
        <f t="shared" si="5"/>
        <v>438923.6</v>
      </c>
      <c r="W20" s="7">
        <f t="shared" si="6"/>
        <v>1009.3280912863078</v>
      </c>
      <c r="X20" s="7">
        <f t="shared" si="7"/>
        <v>105.08</v>
      </c>
      <c r="Y20" s="7">
        <f t="shared" si="8"/>
        <v>1900.86</v>
      </c>
      <c r="Z20" s="8">
        <f t="shared" si="9"/>
        <v>0.33600000000000002</v>
      </c>
      <c r="AA20">
        <f t="shared" si="10"/>
        <v>2024</v>
      </c>
      <c r="AB20" t="str">
        <f t="shared" si="11"/>
        <v>Tue</v>
      </c>
      <c r="AC20">
        <f t="shared" si="12"/>
        <v>54</v>
      </c>
      <c r="AD20" t="str">
        <f t="shared" ca="1" si="13"/>
        <v>NO</v>
      </c>
      <c r="AE2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0" t="str">
        <f t="shared" si="15"/>
        <v>January</v>
      </c>
      <c r="AG20">
        <f t="shared" si="14"/>
        <v>58</v>
      </c>
      <c r="AH20" s="14">
        <v>45709</v>
      </c>
      <c r="AI20" t="str">
        <f t="shared" si="16"/>
        <v>Morning</v>
      </c>
      <c r="AJ20" t="s">
        <v>2048</v>
      </c>
    </row>
    <row r="21" spans="1:36" x14ac:dyDescent="0.3">
      <c r="A21" t="s">
        <v>43</v>
      </c>
      <c r="B21" t="s">
        <v>519</v>
      </c>
      <c r="C21" t="s">
        <v>527</v>
      </c>
      <c r="D21" t="s">
        <v>525</v>
      </c>
      <c r="E21" s="2">
        <v>45322</v>
      </c>
      <c r="F21" s="9">
        <v>45376</v>
      </c>
      <c r="G21" t="s">
        <v>561</v>
      </c>
      <c r="H21" t="s">
        <v>1017</v>
      </c>
      <c r="I21" s="4">
        <v>1898.26</v>
      </c>
      <c r="J21" s="4">
        <v>10</v>
      </c>
      <c r="K21" s="4">
        <v>189.83</v>
      </c>
      <c r="L21" s="4">
        <v>1708.43</v>
      </c>
      <c r="M21" t="s">
        <v>1021</v>
      </c>
      <c r="N21">
        <v>105</v>
      </c>
      <c r="O21" t="s">
        <v>1051</v>
      </c>
      <c r="P21" t="s">
        <v>1549</v>
      </c>
      <c r="Q21" t="str">
        <f t="shared" si="0"/>
        <v>SOUTHWEST AIRLINES</v>
      </c>
      <c r="R21">
        <f t="shared" si="1"/>
        <v>12</v>
      </c>
      <c r="S21" t="str">
        <f t="shared" si="2"/>
        <v>422</v>
      </c>
      <c r="T21" t="str">
        <f t="shared" si="3"/>
        <v>SO</v>
      </c>
      <c r="U21" t="str">
        <f t="shared" si="4"/>
        <v>ORD-SEA</v>
      </c>
      <c r="V21" s="7">
        <f t="shared" si="5"/>
        <v>437307.87</v>
      </c>
      <c r="W21" s="7">
        <f t="shared" si="6"/>
        <v>1007.4745945945953</v>
      </c>
      <c r="X21" s="7">
        <f t="shared" si="7"/>
        <v>105.08</v>
      </c>
      <c r="Y21" s="7">
        <f t="shared" si="8"/>
        <v>1898.26</v>
      </c>
      <c r="Z21" s="8">
        <f t="shared" si="9"/>
        <v>0.33400000000000002</v>
      </c>
      <c r="AA21">
        <f t="shared" si="10"/>
        <v>2024</v>
      </c>
      <c r="AB21" t="str">
        <f t="shared" si="11"/>
        <v>Wed</v>
      </c>
      <c r="AC21">
        <f t="shared" si="12"/>
        <v>54</v>
      </c>
      <c r="AD21" t="str">
        <f t="shared" ca="1" si="13"/>
        <v>NO</v>
      </c>
      <c r="AE2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1" t="str">
        <f t="shared" si="15"/>
        <v>January</v>
      </c>
      <c r="AG21">
        <f t="shared" si="14"/>
        <v>58</v>
      </c>
      <c r="AH21" s="14">
        <v>45700.125</v>
      </c>
      <c r="AI21" t="str">
        <f t="shared" si="16"/>
        <v>Morning</v>
      </c>
      <c r="AJ21" t="s">
        <v>2049</v>
      </c>
    </row>
    <row r="22" spans="1:36" x14ac:dyDescent="0.3">
      <c r="A22" t="s">
        <v>358</v>
      </c>
      <c r="B22" t="s">
        <v>517</v>
      </c>
      <c r="C22" t="s">
        <v>530</v>
      </c>
      <c r="D22" t="s">
        <v>529</v>
      </c>
      <c r="E22" s="2">
        <v>45323</v>
      </c>
      <c r="F22" s="9">
        <v>45377</v>
      </c>
      <c r="G22" t="s">
        <v>869</v>
      </c>
      <c r="H22" t="s">
        <v>1020</v>
      </c>
      <c r="I22" s="4">
        <v>1897.61</v>
      </c>
      <c r="J22" s="4">
        <v>20</v>
      </c>
      <c r="K22" s="4">
        <v>379.52</v>
      </c>
      <c r="L22" s="4">
        <v>1518.09</v>
      </c>
      <c r="M22" t="s">
        <v>1022</v>
      </c>
      <c r="N22">
        <v>0</v>
      </c>
      <c r="O22" t="s">
        <v>1366</v>
      </c>
      <c r="P22" t="s">
        <v>1864</v>
      </c>
      <c r="Q22" t="str">
        <f t="shared" si="0"/>
        <v>ALASKA AIRLINES</v>
      </c>
      <c r="R22">
        <f t="shared" si="1"/>
        <v>16</v>
      </c>
      <c r="S22" t="str">
        <f t="shared" si="2"/>
        <v>372</v>
      </c>
      <c r="T22" t="str">
        <f t="shared" si="3"/>
        <v>AL</v>
      </c>
      <c r="U22" t="str">
        <f t="shared" si="4"/>
        <v>SFO-ATL</v>
      </c>
      <c r="V22" s="7">
        <f t="shared" si="5"/>
        <v>435599.44</v>
      </c>
      <c r="W22" s="7">
        <f t="shared" si="6"/>
        <v>1005.6187916666673</v>
      </c>
      <c r="X22" s="7">
        <f t="shared" si="7"/>
        <v>105.08</v>
      </c>
      <c r="Y22" s="7">
        <f t="shared" si="8"/>
        <v>1897.61</v>
      </c>
      <c r="Z22" s="8">
        <f t="shared" si="9"/>
        <v>0.31</v>
      </c>
      <c r="AA22">
        <f t="shared" si="10"/>
        <v>2024</v>
      </c>
      <c r="AB22" t="str">
        <f t="shared" si="11"/>
        <v>Thu</v>
      </c>
      <c r="AC22">
        <f t="shared" si="12"/>
        <v>54</v>
      </c>
      <c r="AD22" t="str">
        <f t="shared" ca="1" si="13"/>
        <v>NO</v>
      </c>
      <c r="AE2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2" t="str">
        <f t="shared" si="15"/>
        <v>February</v>
      </c>
      <c r="AG22">
        <f t="shared" si="14"/>
        <v>58</v>
      </c>
      <c r="AH22" s="14">
        <v>45713.25</v>
      </c>
      <c r="AI22" t="str">
        <f t="shared" si="16"/>
        <v>Morning</v>
      </c>
      <c r="AJ22" t="s">
        <v>2050</v>
      </c>
    </row>
    <row r="23" spans="1:36" x14ac:dyDescent="0.3">
      <c r="A23" t="s">
        <v>153</v>
      </c>
      <c r="B23" t="s">
        <v>522</v>
      </c>
      <c r="C23" t="s">
        <v>525</v>
      </c>
      <c r="D23" t="s">
        <v>532</v>
      </c>
      <c r="E23" s="2">
        <v>45324</v>
      </c>
      <c r="F23" s="9">
        <v>45378</v>
      </c>
      <c r="G23" t="s">
        <v>670</v>
      </c>
      <c r="H23" t="s">
        <v>1017</v>
      </c>
      <c r="I23" s="4">
        <v>1894.25</v>
      </c>
      <c r="J23" s="4">
        <v>0</v>
      </c>
      <c r="K23" s="4">
        <v>0</v>
      </c>
      <c r="L23" s="4">
        <v>1894.25</v>
      </c>
      <c r="M23" t="s">
        <v>1022</v>
      </c>
      <c r="N23">
        <v>0</v>
      </c>
      <c r="O23" t="s">
        <v>1161</v>
      </c>
      <c r="P23" t="s">
        <v>1659</v>
      </c>
      <c r="Q23" t="str">
        <f t="shared" si="0"/>
        <v>UNITED AIRLINES</v>
      </c>
      <c r="R23">
        <f t="shared" si="1"/>
        <v>14</v>
      </c>
      <c r="S23" t="str">
        <f t="shared" si="2"/>
        <v>663</v>
      </c>
      <c r="T23" t="str">
        <f t="shared" si="3"/>
        <v>UN</v>
      </c>
      <c r="U23" t="str">
        <f t="shared" si="4"/>
        <v>SEA-DEN</v>
      </c>
      <c r="V23" s="7">
        <f t="shared" si="5"/>
        <v>434081.35000000003</v>
      </c>
      <c r="W23" s="7">
        <f t="shared" si="6"/>
        <v>1003.7565970772449</v>
      </c>
      <c r="X23" s="7">
        <f t="shared" si="7"/>
        <v>105.08</v>
      </c>
      <c r="Y23" s="7">
        <f t="shared" si="8"/>
        <v>1894.25</v>
      </c>
      <c r="Z23" s="8">
        <f t="shared" si="9"/>
        <v>0.308</v>
      </c>
      <c r="AA23">
        <f t="shared" si="10"/>
        <v>2024</v>
      </c>
      <c r="AB23" t="str">
        <f t="shared" si="11"/>
        <v>Fri</v>
      </c>
      <c r="AC23">
        <f t="shared" si="12"/>
        <v>54</v>
      </c>
      <c r="AD23" t="str">
        <f t="shared" ca="1" si="13"/>
        <v>NO</v>
      </c>
      <c r="AE2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3" t="str">
        <f t="shared" si="15"/>
        <v>February</v>
      </c>
      <c r="AG23">
        <f t="shared" si="14"/>
        <v>57</v>
      </c>
      <c r="AH23" s="14">
        <v>45704.708333333299</v>
      </c>
      <c r="AI23" t="str">
        <f t="shared" si="16"/>
        <v>Afternoon</v>
      </c>
      <c r="AJ23" t="s">
        <v>2051</v>
      </c>
    </row>
    <row r="24" spans="1:36" x14ac:dyDescent="0.3">
      <c r="A24" t="s">
        <v>217</v>
      </c>
      <c r="B24" t="s">
        <v>516</v>
      </c>
      <c r="C24" t="s">
        <v>531</v>
      </c>
      <c r="D24" t="s">
        <v>530</v>
      </c>
      <c r="E24" s="2">
        <v>45325</v>
      </c>
      <c r="F24" s="9">
        <v>45379</v>
      </c>
      <c r="G24" t="s">
        <v>733</v>
      </c>
      <c r="H24" t="s">
        <v>1020</v>
      </c>
      <c r="I24" s="4">
        <v>1889.75</v>
      </c>
      <c r="J24" s="4">
        <v>5</v>
      </c>
      <c r="K24" s="4">
        <v>94.49</v>
      </c>
      <c r="L24" s="4">
        <v>1795.26</v>
      </c>
      <c r="M24" t="s">
        <v>1022</v>
      </c>
      <c r="N24">
        <v>0</v>
      </c>
      <c r="O24" t="s">
        <v>1225</v>
      </c>
      <c r="P24" t="s">
        <v>1723</v>
      </c>
      <c r="Q24" t="str">
        <f t="shared" si="0"/>
        <v>DELTA AIRLINES</v>
      </c>
      <c r="R24">
        <f t="shared" si="1"/>
        <v>14</v>
      </c>
      <c r="S24" t="str">
        <f t="shared" si="2"/>
        <v>556</v>
      </c>
      <c r="T24" t="str">
        <f t="shared" si="3"/>
        <v>DE</v>
      </c>
      <c r="U24" t="str">
        <f t="shared" si="4"/>
        <v>JFK-SFO</v>
      </c>
      <c r="V24" s="7">
        <f t="shared" si="5"/>
        <v>432187.1</v>
      </c>
      <c r="W24" s="7">
        <f t="shared" si="6"/>
        <v>1001.8936401673647</v>
      </c>
      <c r="X24" s="7">
        <f t="shared" si="7"/>
        <v>105.08</v>
      </c>
      <c r="Y24" s="7">
        <f t="shared" si="8"/>
        <v>1889.75</v>
      </c>
      <c r="Z24" s="8">
        <f t="shared" si="9"/>
        <v>0.30599999999999999</v>
      </c>
      <c r="AA24">
        <f t="shared" si="10"/>
        <v>2024</v>
      </c>
      <c r="AB24" t="str">
        <f t="shared" si="11"/>
        <v>Sat</v>
      </c>
      <c r="AC24">
        <f t="shared" si="12"/>
        <v>54</v>
      </c>
      <c r="AD24" t="str">
        <f t="shared" ca="1" si="13"/>
        <v>NO</v>
      </c>
      <c r="AE2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4" t="str">
        <f t="shared" si="15"/>
        <v>February</v>
      </c>
      <c r="AG24">
        <f t="shared" si="14"/>
        <v>56</v>
      </c>
      <c r="AH24" s="14">
        <v>45707.375</v>
      </c>
      <c r="AI24" t="str">
        <f t="shared" si="16"/>
        <v>Morning</v>
      </c>
      <c r="AJ24" t="s">
        <v>2049</v>
      </c>
    </row>
    <row r="25" spans="1:36" x14ac:dyDescent="0.3">
      <c r="A25" t="s">
        <v>23</v>
      </c>
      <c r="B25" t="s">
        <v>517</v>
      </c>
      <c r="C25" t="s">
        <v>528</v>
      </c>
      <c r="D25" t="s">
        <v>529</v>
      </c>
      <c r="E25" s="2">
        <v>45326</v>
      </c>
      <c r="F25" s="9">
        <v>45380</v>
      </c>
      <c r="G25" t="s">
        <v>541</v>
      </c>
      <c r="H25" t="s">
        <v>1018</v>
      </c>
      <c r="I25" s="4">
        <v>1886.25</v>
      </c>
      <c r="J25" s="4">
        <v>20</v>
      </c>
      <c r="K25" s="4">
        <v>377.25</v>
      </c>
      <c r="L25" s="4">
        <v>1509</v>
      </c>
      <c r="M25" t="s">
        <v>1022</v>
      </c>
      <c r="N25">
        <v>0</v>
      </c>
      <c r="O25" t="s">
        <v>1031</v>
      </c>
      <c r="P25" t="s">
        <v>1529</v>
      </c>
      <c r="Q25" t="str">
        <f t="shared" si="0"/>
        <v>ALASKA AIRLINES</v>
      </c>
      <c r="R25">
        <f t="shared" si="1"/>
        <v>15</v>
      </c>
      <c r="S25" t="str">
        <f t="shared" si="2"/>
        <v>968</v>
      </c>
      <c r="T25" t="str">
        <f t="shared" si="3"/>
        <v>AL</v>
      </c>
      <c r="U25" t="str">
        <f t="shared" si="4"/>
        <v>MIA-ATL</v>
      </c>
      <c r="V25" s="7">
        <f t="shared" si="5"/>
        <v>430391.83999999997</v>
      </c>
      <c r="W25" s="7">
        <f t="shared" si="6"/>
        <v>1000.0323060796652</v>
      </c>
      <c r="X25" s="7">
        <f t="shared" si="7"/>
        <v>105.08</v>
      </c>
      <c r="Y25" s="7">
        <f t="shared" si="8"/>
        <v>1886.25</v>
      </c>
      <c r="Z25" s="8">
        <f t="shared" si="9"/>
        <v>0.30399999999999999</v>
      </c>
      <c r="AA25">
        <f t="shared" si="10"/>
        <v>2024</v>
      </c>
      <c r="AB25" t="str">
        <f t="shared" si="11"/>
        <v>Sun</v>
      </c>
      <c r="AC25">
        <f t="shared" si="12"/>
        <v>54</v>
      </c>
      <c r="AD25" t="str">
        <f t="shared" ca="1" si="13"/>
        <v>NO</v>
      </c>
      <c r="AE2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5" t="str">
        <f t="shared" si="15"/>
        <v>February</v>
      </c>
      <c r="AG25">
        <f t="shared" si="14"/>
        <v>55</v>
      </c>
      <c r="AH25" s="14">
        <v>45699.291666666701</v>
      </c>
      <c r="AI25" t="str">
        <f t="shared" si="16"/>
        <v>Morning</v>
      </c>
      <c r="AJ25" t="s">
        <v>2051</v>
      </c>
    </row>
    <row r="26" spans="1:36" x14ac:dyDescent="0.3">
      <c r="A26" t="s">
        <v>311</v>
      </c>
      <c r="B26" t="s">
        <v>523</v>
      </c>
      <c r="C26" t="s">
        <v>531</v>
      </c>
      <c r="D26" t="s">
        <v>526</v>
      </c>
      <c r="E26" s="2">
        <v>45327</v>
      </c>
      <c r="F26" s="9">
        <v>45381</v>
      </c>
      <c r="G26" t="s">
        <v>825</v>
      </c>
      <c r="H26" t="s">
        <v>1018</v>
      </c>
      <c r="I26" s="4">
        <v>1884.85</v>
      </c>
      <c r="J26" s="4">
        <v>20</v>
      </c>
      <c r="K26" s="4">
        <v>376.97</v>
      </c>
      <c r="L26" s="4">
        <v>1507.88</v>
      </c>
      <c r="M26" t="s">
        <v>1023</v>
      </c>
      <c r="N26">
        <v>0</v>
      </c>
      <c r="O26" t="s">
        <v>1319</v>
      </c>
      <c r="P26" t="s">
        <v>1817</v>
      </c>
      <c r="Q26" t="str">
        <f t="shared" si="0"/>
        <v>SPIRIT AIRLINES</v>
      </c>
      <c r="R26">
        <f t="shared" si="1"/>
        <v>15</v>
      </c>
      <c r="S26" t="str">
        <f t="shared" si="2"/>
        <v>684</v>
      </c>
      <c r="T26" t="str">
        <f t="shared" si="3"/>
        <v>SP</v>
      </c>
      <c r="U26" t="str">
        <f t="shared" si="4"/>
        <v>JFK-DFW</v>
      </c>
      <c r="V26" s="7">
        <f t="shared" si="5"/>
        <v>428882.83999999997</v>
      </c>
      <c r="W26" s="7">
        <f t="shared" si="6"/>
        <v>998.17050420168152</v>
      </c>
      <c r="X26" s="7">
        <f t="shared" si="7"/>
        <v>105.08</v>
      </c>
      <c r="Y26" s="7">
        <f t="shared" si="8"/>
        <v>1884.85</v>
      </c>
      <c r="Z26" s="8">
        <f t="shared" si="9"/>
        <v>0.318</v>
      </c>
      <c r="AA26">
        <f t="shared" si="10"/>
        <v>2024</v>
      </c>
      <c r="AB26" t="str">
        <f t="shared" si="11"/>
        <v>Mon</v>
      </c>
      <c r="AC26">
        <f t="shared" si="12"/>
        <v>54</v>
      </c>
      <c r="AD26" t="str">
        <f t="shared" ca="1" si="13"/>
        <v>NO</v>
      </c>
      <c r="AE2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6" t="str">
        <f t="shared" si="15"/>
        <v>February</v>
      </c>
      <c r="AG26">
        <f t="shared" si="14"/>
        <v>54</v>
      </c>
      <c r="AH26" s="14">
        <v>45711.291666666701</v>
      </c>
      <c r="AI26" t="str">
        <f t="shared" si="16"/>
        <v>Morning</v>
      </c>
      <c r="AJ26" t="s">
        <v>2050</v>
      </c>
    </row>
    <row r="27" spans="1:36" x14ac:dyDescent="0.3">
      <c r="A27" t="s">
        <v>505</v>
      </c>
      <c r="B27" t="s">
        <v>520</v>
      </c>
      <c r="C27" t="s">
        <v>533</v>
      </c>
      <c r="D27" t="s">
        <v>524</v>
      </c>
      <c r="E27" s="2">
        <v>45328</v>
      </c>
      <c r="F27" s="9">
        <v>45382</v>
      </c>
      <c r="G27" t="s">
        <v>1006</v>
      </c>
      <c r="H27" t="s">
        <v>1020</v>
      </c>
      <c r="I27" s="4">
        <v>1883.91</v>
      </c>
      <c r="J27" s="4">
        <v>5</v>
      </c>
      <c r="K27" s="4">
        <v>94.2</v>
      </c>
      <c r="L27" s="4">
        <v>1789.71</v>
      </c>
      <c r="M27" t="s">
        <v>1021</v>
      </c>
      <c r="N27">
        <v>70</v>
      </c>
      <c r="O27" t="s">
        <v>1511</v>
      </c>
      <c r="P27" t="s">
        <v>2011</v>
      </c>
      <c r="Q27" t="str">
        <f t="shared" si="0"/>
        <v>FRONTIER AIRLINES</v>
      </c>
      <c r="R27">
        <f t="shared" si="1"/>
        <v>17</v>
      </c>
      <c r="S27" t="str">
        <f t="shared" si="2"/>
        <v>306</v>
      </c>
      <c r="T27" t="str">
        <f t="shared" si="3"/>
        <v>FR</v>
      </c>
      <c r="U27" t="str">
        <f t="shared" si="4"/>
        <v>LAX-BOS</v>
      </c>
      <c r="V27" s="7">
        <f t="shared" si="5"/>
        <v>427374.9599999999</v>
      </c>
      <c r="W27" s="7">
        <f t="shared" si="6"/>
        <v>996.30381052631651</v>
      </c>
      <c r="X27" s="7">
        <f t="shared" si="7"/>
        <v>105.08</v>
      </c>
      <c r="Y27" s="7">
        <f t="shared" si="8"/>
        <v>1883.91</v>
      </c>
      <c r="Z27" s="8">
        <f t="shared" si="9"/>
        <v>0.33200000000000002</v>
      </c>
      <c r="AA27">
        <f t="shared" si="10"/>
        <v>2024</v>
      </c>
      <c r="AB27" t="str">
        <f t="shared" si="11"/>
        <v>Tue</v>
      </c>
      <c r="AC27">
        <f t="shared" si="12"/>
        <v>54</v>
      </c>
      <c r="AD27" t="str">
        <f t="shared" ca="1" si="13"/>
        <v>NO</v>
      </c>
      <c r="AE2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7" t="str">
        <f t="shared" si="15"/>
        <v>February</v>
      </c>
      <c r="AG27">
        <f t="shared" si="14"/>
        <v>53</v>
      </c>
      <c r="AH27" s="14">
        <v>45719.375</v>
      </c>
      <c r="AI27" t="str">
        <f t="shared" si="16"/>
        <v>Morning</v>
      </c>
      <c r="AJ27" t="s">
        <v>2049</v>
      </c>
    </row>
    <row r="28" spans="1:36" x14ac:dyDescent="0.3">
      <c r="A28" t="s">
        <v>389</v>
      </c>
      <c r="B28" t="s">
        <v>520</v>
      </c>
      <c r="C28" t="s">
        <v>526</v>
      </c>
      <c r="D28" t="s">
        <v>533</v>
      </c>
      <c r="E28" s="2">
        <v>45329</v>
      </c>
      <c r="F28" s="9">
        <v>45383</v>
      </c>
      <c r="G28" t="s">
        <v>898</v>
      </c>
      <c r="H28" t="s">
        <v>1018</v>
      </c>
      <c r="I28" s="4">
        <v>1880.08</v>
      </c>
      <c r="J28" s="4">
        <v>20</v>
      </c>
      <c r="K28" s="4">
        <v>376.02</v>
      </c>
      <c r="L28" s="4">
        <v>1504.06</v>
      </c>
      <c r="M28" t="s">
        <v>1023</v>
      </c>
      <c r="N28">
        <v>0</v>
      </c>
      <c r="O28" t="s">
        <v>1397</v>
      </c>
      <c r="P28" t="s">
        <v>1895</v>
      </c>
      <c r="Q28" t="str">
        <f t="shared" si="0"/>
        <v>FRONTIER AIRLINES</v>
      </c>
      <c r="R28">
        <f t="shared" si="1"/>
        <v>19</v>
      </c>
      <c r="S28" t="str">
        <f t="shared" si="2"/>
        <v>546</v>
      </c>
      <c r="T28" t="str">
        <f t="shared" si="3"/>
        <v>FR</v>
      </c>
      <c r="U28" t="str">
        <f t="shared" si="4"/>
        <v>DFW-LAX</v>
      </c>
      <c r="V28" s="7">
        <f t="shared" si="5"/>
        <v>425585.24999999994</v>
      </c>
      <c r="W28" s="7">
        <f t="shared" si="6"/>
        <v>994.43122362869281</v>
      </c>
      <c r="X28" s="7">
        <f t="shared" si="7"/>
        <v>105.08</v>
      </c>
      <c r="Y28" s="7">
        <f t="shared" si="8"/>
        <v>1880.08</v>
      </c>
      <c r="Z28" s="8">
        <f t="shared" si="9"/>
        <v>0.316</v>
      </c>
      <c r="AA28">
        <f t="shared" si="10"/>
        <v>2024</v>
      </c>
      <c r="AB28" t="str">
        <f t="shared" si="11"/>
        <v>Wed</v>
      </c>
      <c r="AC28">
        <f t="shared" si="12"/>
        <v>54</v>
      </c>
      <c r="AD28" t="str">
        <f t="shared" ca="1" si="13"/>
        <v>NO</v>
      </c>
      <c r="AE2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8" t="str">
        <f t="shared" si="15"/>
        <v>February</v>
      </c>
      <c r="AG28">
        <f t="shared" si="14"/>
        <v>52</v>
      </c>
      <c r="AH28" s="14">
        <v>45714.541666666701</v>
      </c>
      <c r="AI28" t="str">
        <f t="shared" si="16"/>
        <v>Afternoon</v>
      </c>
      <c r="AJ28" t="s">
        <v>2051</v>
      </c>
    </row>
    <row r="29" spans="1:36" x14ac:dyDescent="0.3">
      <c r="A29" t="s">
        <v>26</v>
      </c>
      <c r="B29" t="s">
        <v>518</v>
      </c>
      <c r="C29" t="s">
        <v>529</v>
      </c>
      <c r="D29" t="s">
        <v>524</v>
      </c>
      <c r="E29" s="2">
        <v>45330</v>
      </c>
      <c r="F29" s="9">
        <v>45384</v>
      </c>
      <c r="G29" t="s">
        <v>544</v>
      </c>
      <c r="H29" t="s">
        <v>1018</v>
      </c>
      <c r="I29" s="4">
        <v>1873.73</v>
      </c>
      <c r="J29" s="4">
        <v>5</v>
      </c>
      <c r="K29" s="4">
        <v>93.69</v>
      </c>
      <c r="L29" s="4">
        <v>1780.04</v>
      </c>
      <c r="M29" t="s">
        <v>1022</v>
      </c>
      <c r="N29">
        <v>0</v>
      </c>
      <c r="O29" t="s">
        <v>1034</v>
      </c>
      <c r="P29" t="s">
        <v>1532</v>
      </c>
      <c r="Q29" t="str">
        <f t="shared" si="0"/>
        <v>JETBLUE AIRWAYS</v>
      </c>
      <c r="R29">
        <f t="shared" si="1"/>
        <v>16</v>
      </c>
      <c r="S29" t="str">
        <f t="shared" si="2"/>
        <v>689</v>
      </c>
      <c r="T29" t="str">
        <f t="shared" si="3"/>
        <v>JE</v>
      </c>
      <c r="U29" t="str">
        <f t="shared" si="4"/>
        <v>ATL-BOS</v>
      </c>
      <c r="V29" s="7">
        <f t="shared" si="5"/>
        <v>424081.18999999994</v>
      </c>
      <c r="W29" s="7">
        <f t="shared" si="6"/>
        <v>992.55881606765399</v>
      </c>
      <c r="X29" s="7">
        <f t="shared" si="7"/>
        <v>105.08</v>
      </c>
      <c r="Y29" s="7">
        <f t="shared" si="8"/>
        <v>1873.73</v>
      </c>
      <c r="Z29" s="8">
        <f t="shared" si="9"/>
        <v>0.30199999999999999</v>
      </c>
      <c r="AA29">
        <f t="shared" si="10"/>
        <v>2024</v>
      </c>
      <c r="AB29" t="str">
        <f t="shared" si="11"/>
        <v>Thu</v>
      </c>
      <c r="AC29">
        <f t="shared" si="12"/>
        <v>54</v>
      </c>
      <c r="AD29" t="str">
        <f t="shared" ca="1" si="13"/>
        <v>NO</v>
      </c>
      <c r="AE2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29" t="str">
        <f t="shared" si="15"/>
        <v>February</v>
      </c>
      <c r="AG29">
        <f t="shared" si="14"/>
        <v>51</v>
      </c>
      <c r="AH29" s="14">
        <v>45699.416666666701</v>
      </c>
      <c r="AI29" t="str">
        <f t="shared" si="16"/>
        <v>Morning</v>
      </c>
      <c r="AJ29" t="s">
        <v>2051</v>
      </c>
    </row>
    <row r="30" spans="1:36" x14ac:dyDescent="0.3">
      <c r="A30" t="s">
        <v>95</v>
      </c>
      <c r="B30" t="s">
        <v>517</v>
      </c>
      <c r="C30" t="s">
        <v>527</v>
      </c>
      <c r="D30" t="s">
        <v>529</v>
      </c>
      <c r="E30" s="2">
        <v>45331</v>
      </c>
      <c r="F30" s="9">
        <v>45385</v>
      </c>
      <c r="G30" t="s">
        <v>613</v>
      </c>
      <c r="H30" t="s">
        <v>1020</v>
      </c>
      <c r="I30" s="4">
        <v>1871.62</v>
      </c>
      <c r="J30" s="4">
        <v>20</v>
      </c>
      <c r="K30" s="4">
        <v>374.32</v>
      </c>
      <c r="L30" s="4">
        <v>1497.3</v>
      </c>
      <c r="M30" t="s">
        <v>1022</v>
      </c>
      <c r="N30">
        <v>0</v>
      </c>
      <c r="O30" t="s">
        <v>1103</v>
      </c>
      <c r="P30" t="s">
        <v>1601</v>
      </c>
      <c r="Q30" t="str">
        <f t="shared" si="0"/>
        <v>ALASKA AIRLINES</v>
      </c>
      <c r="R30">
        <f t="shared" si="1"/>
        <v>10</v>
      </c>
      <c r="S30" t="str">
        <f t="shared" si="2"/>
        <v>658</v>
      </c>
      <c r="T30" t="str">
        <f t="shared" si="3"/>
        <v>AL</v>
      </c>
      <c r="U30" t="str">
        <f t="shared" si="4"/>
        <v>ORD-ATL</v>
      </c>
      <c r="V30" s="7">
        <f t="shared" si="5"/>
        <v>422301.14999999997</v>
      </c>
      <c r="W30" s="7">
        <f t="shared" si="6"/>
        <v>990.69192796610253</v>
      </c>
      <c r="X30" s="7">
        <f t="shared" si="7"/>
        <v>105.08</v>
      </c>
      <c r="Y30" s="7">
        <f t="shared" si="8"/>
        <v>1871.62</v>
      </c>
      <c r="Z30" s="8">
        <f t="shared" si="9"/>
        <v>0.3</v>
      </c>
      <c r="AA30">
        <f t="shared" si="10"/>
        <v>2024</v>
      </c>
      <c r="AB30" t="str">
        <f t="shared" si="11"/>
        <v>Fri</v>
      </c>
      <c r="AC30">
        <f t="shared" si="12"/>
        <v>54</v>
      </c>
      <c r="AD30" t="str">
        <f t="shared" ca="1" si="13"/>
        <v>NO</v>
      </c>
      <c r="AE3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0" t="str">
        <f t="shared" si="15"/>
        <v>February</v>
      </c>
      <c r="AG30">
        <f t="shared" si="14"/>
        <v>50</v>
      </c>
      <c r="AH30" s="14">
        <v>45702.291666666701</v>
      </c>
      <c r="AI30" t="str">
        <f t="shared" si="16"/>
        <v>Morning</v>
      </c>
      <c r="AJ30" t="s">
        <v>2051</v>
      </c>
    </row>
    <row r="31" spans="1:36" x14ac:dyDescent="0.3">
      <c r="A31" t="s">
        <v>24</v>
      </c>
      <c r="B31" t="s">
        <v>521</v>
      </c>
      <c r="C31" t="s">
        <v>527</v>
      </c>
      <c r="D31" t="s">
        <v>526</v>
      </c>
      <c r="E31" s="2">
        <v>45332</v>
      </c>
      <c r="F31" s="9">
        <v>45386</v>
      </c>
      <c r="G31" t="s">
        <v>542</v>
      </c>
      <c r="H31" t="s">
        <v>1020</v>
      </c>
      <c r="I31" s="4">
        <v>1867.81</v>
      </c>
      <c r="J31" s="4">
        <v>15</v>
      </c>
      <c r="K31" s="4">
        <v>280.17</v>
      </c>
      <c r="L31" s="4">
        <v>1587.64</v>
      </c>
      <c r="M31" t="s">
        <v>1021</v>
      </c>
      <c r="N31">
        <v>164</v>
      </c>
      <c r="O31" t="s">
        <v>1032</v>
      </c>
      <c r="P31" t="s">
        <v>1530</v>
      </c>
      <c r="Q31" t="str">
        <f t="shared" si="0"/>
        <v>AMERICAN AIRLINES</v>
      </c>
      <c r="R31">
        <f t="shared" si="1"/>
        <v>13</v>
      </c>
      <c r="S31" t="str">
        <f t="shared" si="2"/>
        <v>821</v>
      </c>
      <c r="T31" t="str">
        <f t="shared" si="3"/>
        <v>AM</v>
      </c>
      <c r="U31" t="str">
        <f t="shared" si="4"/>
        <v>ORD-DFW</v>
      </c>
      <c r="V31" s="7">
        <f t="shared" si="5"/>
        <v>420803.84999999992</v>
      </c>
      <c r="W31" s="7">
        <f t="shared" si="6"/>
        <v>988.82159235668871</v>
      </c>
      <c r="X31" s="7">
        <f t="shared" si="7"/>
        <v>105.08</v>
      </c>
      <c r="Y31" s="7">
        <f t="shared" si="8"/>
        <v>1867.81</v>
      </c>
      <c r="Z31" s="8">
        <f t="shared" si="9"/>
        <v>0.33</v>
      </c>
      <c r="AA31">
        <f t="shared" si="10"/>
        <v>2024</v>
      </c>
      <c r="AB31" t="str">
        <f t="shared" si="11"/>
        <v>Sat</v>
      </c>
      <c r="AC31">
        <f t="shared" si="12"/>
        <v>54</v>
      </c>
      <c r="AD31" t="str">
        <f t="shared" ca="1" si="13"/>
        <v>NO</v>
      </c>
      <c r="AE3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1" t="str">
        <f t="shared" si="15"/>
        <v>February</v>
      </c>
      <c r="AG31">
        <f t="shared" si="14"/>
        <v>49</v>
      </c>
      <c r="AH31" s="14">
        <v>45699.333333333299</v>
      </c>
      <c r="AI31" t="str">
        <f t="shared" si="16"/>
        <v>Morning</v>
      </c>
      <c r="AJ31" t="s">
        <v>2048</v>
      </c>
    </row>
    <row r="32" spans="1:36" x14ac:dyDescent="0.3">
      <c r="A32" t="s">
        <v>494</v>
      </c>
      <c r="B32" t="s">
        <v>522</v>
      </c>
      <c r="C32" t="s">
        <v>526</v>
      </c>
      <c r="D32" t="s">
        <v>532</v>
      </c>
      <c r="E32" s="2">
        <v>45333</v>
      </c>
      <c r="F32" s="9">
        <v>45387</v>
      </c>
      <c r="G32" t="s">
        <v>996</v>
      </c>
      <c r="H32" t="s">
        <v>1019</v>
      </c>
      <c r="I32" s="4">
        <v>1865.37</v>
      </c>
      <c r="J32" s="4">
        <v>10</v>
      </c>
      <c r="K32" s="4">
        <v>186.54</v>
      </c>
      <c r="L32" s="4">
        <v>1678.83</v>
      </c>
      <c r="M32" t="s">
        <v>1021</v>
      </c>
      <c r="N32">
        <v>46</v>
      </c>
      <c r="O32" t="s">
        <v>1500</v>
      </c>
      <c r="P32" t="s">
        <v>2000</v>
      </c>
      <c r="Q32" t="str">
        <f t="shared" si="0"/>
        <v>UNITED AIRLINES</v>
      </c>
      <c r="R32">
        <f t="shared" si="1"/>
        <v>11</v>
      </c>
      <c r="S32" t="str">
        <f t="shared" si="2"/>
        <v>389</v>
      </c>
      <c r="T32" t="str">
        <f t="shared" si="3"/>
        <v>UN</v>
      </c>
      <c r="U32" t="str">
        <f t="shared" si="4"/>
        <v>DFW-DEN</v>
      </c>
      <c r="V32" s="7">
        <f t="shared" si="5"/>
        <v>419216.2099999999</v>
      </c>
      <c r="W32" s="7">
        <f t="shared" si="6"/>
        <v>986.95140425532009</v>
      </c>
      <c r="X32" s="7">
        <f t="shared" si="7"/>
        <v>105.08</v>
      </c>
      <c r="Y32" s="7">
        <f t="shared" si="8"/>
        <v>1865.37</v>
      </c>
      <c r="Z32" s="8">
        <f t="shared" si="9"/>
        <v>0.32800000000000001</v>
      </c>
      <c r="AA32">
        <f t="shared" si="10"/>
        <v>2024</v>
      </c>
      <c r="AB32" t="str">
        <f t="shared" si="11"/>
        <v>Sun</v>
      </c>
      <c r="AC32">
        <f t="shared" si="12"/>
        <v>54</v>
      </c>
      <c r="AD32" t="str">
        <f t="shared" ca="1" si="13"/>
        <v>NO</v>
      </c>
      <c r="AE3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2" t="str">
        <f t="shared" si="15"/>
        <v>February</v>
      </c>
      <c r="AG32">
        <f t="shared" si="14"/>
        <v>48</v>
      </c>
      <c r="AH32" s="14">
        <v>45718.916666666701</v>
      </c>
      <c r="AI32" t="str">
        <f t="shared" si="16"/>
        <v>Evening</v>
      </c>
      <c r="AJ32" t="s">
        <v>2049</v>
      </c>
    </row>
    <row r="33" spans="1:36" x14ac:dyDescent="0.3">
      <c r="A33" t="s">
        <v>185</v>
      </c>
      <c r="B33" t="s">
        <v>516</v>
      </c>
      <c r="C33" t="s">
        <v>530</v>
      </c>
      <c r="D33" t="s">
        <v>527</v>
      </c>
      <c r="E33" s="2">
        <v>45334</v>
      </c>
      <c r="F33" s="9">
        <v>45388</v>
      </c>
      <c r="G33" t="s">
        <v>701</v>
      </c>
      <c r="H33" t="s">
        <v>1019</v>
      </c>
      <c r="I33" s="4">
        <v>1860.71</v>
      </c>
      <c r="J33" s="4">
        <v>10</v>
      </c>
      <c r="K33" s="4">
        <v>186.07</v>
      </c>
      <c r="L33" s="4">
        <v>1674.64</v>
      </c>
      <c r="M33" t="s">
        <v>1022</v>
      </c>
      <c r="N33">
        <v>0</v>
      </c>
      <c r="O33" t="s">
        <v>1193</v>
      </c>
      <c r="P33" t="s">
        <v>1691</v>
      </c>
      <c r="Q33" t="str">
        <f t="shared" si="0"/>
        <v>DELTA AIRLINES</v>
      </c>
      <c r="R33">
        <f t="shared" si="1"/>
        <v>13</v>
      </c>
      <c r="S33" t="str">
        <f t="shared" si="2"/>
        <v>473</v>
      </c>
      <c r="T33" t="str">
        <f t="shared" si="3"/>
        <v>DE</v>
      </c>
      <c r="U33" t="str">
        <f t="shared" si="4"/>
        <v>SFO-ORD</v>
      </c>
      <c r="V33" s="7">
        <f t="shared" si="5"/>
        <v>417537.37999999995</v>
      </c>
      <c r="W33" s="7">
        <f t="shared" si="6"/>
        <v>985.07844349680261</v>
      </c>
      <c r="X33" s="7">
        <f t="shared" si="7"/>
        <v>105.08</v>
      </c>
      <c r="Y33" s="7">
        <f t="shared" si="8"/>
        <v>1860.71</v>
      </c>
      <c r="Z33" s="8">
        <f t="shared" si="9"/>
        <v>0.29799999999999999</v>
      </c>
      <c r="AA33">
        <f t="shared" si="10"/>
        <v>2024</v>
      </c>
      <c r="AB33" t="str">
        <f t="shared" si="11"/>
        <v>Mon</v>
      </c>
      <c r="AC33">
        <f t="shared" si="12"/>
        <v>54</v>
      </c>
      <c r="AD33" t="str">
        <f t="shared" ca="1" si="13"/>
        <v>NO</v>
      </c>
      <c r="AE3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 t="str">
        <f t="shared" si="15"/>
        <v>February</v>
      </c>
      <c r="AG33">
        <f t="shared" si="14"/>
        <v>47</v>
      </c>
      <c r="AH33" s="14">
        <v>45706.041666666701</v>
      </c>
      <c r="AI33" t="str">
        <f t="shared" si="16"/>
        <v>Morning</v>
      </c>
      <c r="AJ33" t="s">
        <v>2048</v>
      </c>
    </row>
    <row r="34" spans="1:36" x14ac:dyDescent="0.3">
      <c r="A34" t="s">
        <v>376</v>
      </c>
      <c r="B34" t="s">
        <v>518</v>
      </c>
      <c r="C34" t="s">
        <v>527</v>
      </c>
      <c r="D34" t="s">
        <v>528</v>
      </c>
      <c r="E34" s="2">
        <v>45335</v>
      </c>
      <c r="F34" s="9">
        <v>45389</v>
      </c>
      <c r="G34" t="s">
        <v>653</v>
      </c>
      <c r="H34" t="s">
        <v>1017</v>
      </c>
      <c r="I34" s="4">
        <v>1859.32</v>
      </c>
      <c r="J34" s="4">
        <v>0</v>
      </c>
      <c r="K34" s="4">
        <v>0</v>
      </c>
      <c r="L34" s="4">
        <v>1859.32</v>
      </c>
      <c r="M34" t="s">
        <v>1021</v>
      </c>
      <c r="N34">
        <v>54</v>
      </c>
      <c r="O34" t="s">
        <v>1384</v>
      </c>
      <c r="P34" t="s">
        <v>1882</v>
      </c>
      <c r="Q34" t="str">
        <f t="shared" si="0"/>
        <v>JETBLUE AIRWAYS</v>
      </c>
      <c r="R34">
        <f t="shared" si="1"/>
        <v>15</v>
      </c>
      <c r="S34" t="str">
        <f t="shared" si="2"/>
        <v>244</v>
      </c>
      <c r="T34" t="str">
        <f t="shared" si="3"/>
        <v>JE</v>
      </c>
      <c r="U34" t="str">
        <f t="shared" si="4"/>
        <v>ORD-MIA</v>
      </c>
      <c r="V34" s="7">
        <f t="shared" si="5"/>
        <v>415862.73999999987</v>
      </c>
      <c r="W34" s="7">
        <f t="shared" si="6"/>
        <v>983.20743589743677</v>
      </c>
      <c r="X34" s="7">
        <f t="shared" si="7"/>
        <v>105.08</v>
      </c>
      <c r="Y34" s="7">
        <f t="shared" si="8"/>
        <v>1859.32</v>
      </c>
      <c r="Z34" s="8">
        <f t="shared" si="9"/>
        <v>0.32600000000000001</v>
      </c>
      <c r="AA34">
        <f t="shared" si="10"/>
        <v>2024</v>
      </c>
      <c r="AB34" t="str">
        <f t="shared" si="11"/>
        <v>Tue</v>
      </c>
      <c r="AC34">
        <f t="shared" si="12"/>
        <v>54</v>
      </c>
      <c r="AD34" t="str">
        <f t="shared" ca="1" si="13"/>
        <v>NO</v>
      </c>
      <c r="AE3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 t="str">
        <f t="shared" si="15"/>
        <v>February</v>
      </c>
      <c r="AG34">
        <f t="shared" si="14"/>
        <v>46</v>
      </c>
      <c r="AH34" s="14">
        <v>45714</v>
      </c>
      <c r="AI34" t="str">
        <f t="shared" si="16"/>
        <v>Morning</v>
      </c>
      <c r="AJ34" t="s">
        <v>2048</v>
      </c>
    </row>
    <row r="35" spans="1:36" x14ac:dyDescent="0.3">
      <c r="A35" t="s">
        <v>418</v>
      </c>
      <c r="B35" t="s">
        <v>518</v>
      </c>
      <c r="C35" t="s">
        <v>528</v>
      </c>
      <c r="D35" t="s">
        <v>533</v>
      </c>
      <c r="E35" s="2">
        <v>45336</v>
      </c>
      <c r="F35" s="9">
        <v>45390</v>
      </c>
      <c r="G35" t="s">
        <v>926</v>
      </c>
      <c r="H35" t="s">
        <v>1020</v>
      </c>
      <c r="I35" s="4">
        <v>1859.19</v>
      </c>
      <c r="J35" s="4">
        <v>5</v>
      </c>
      <c r="K35" s="4">
        <v>92.96</v>
      </c>
      <c r="L35" s="4">
        <v>1766.23</v>
      </c>
      <c r="M35" t="s">
        <v>1022</v>
      </c>
      <c r="N35">
        <v>0</v>
      </c>
      <c r="O35" t="s">
        <v>1425</v>
      </c>
      <c r="P35" t="s">
        <v>1924</v>
      </c>
      <c r="Q35" t="str">
        <f t="shared" si="0"/>
        <v>JETBLUE AIRWAYS</v>
      </c>
      <c r="R35">
        <f t="shared" si="1"/>
        <v>12</v>
      </c>
      <c r="S35" t="str">
        <f t="shared" si="2"/>
        <v>532</v>
      </c>
      <c r="T35" t="str">
        <f t="shared" si="3"/>
        <v>JE</v>
      </c>
      <c r="U35" t="str">
        <f t="shared" si="4"/>
        <v>MIA-LAX</v>
      </c>
      <c r="V35" s="7">
        <f t="shared" si="5"/>
        <v>414003.41999999987</v>
      </c>
      <c r="W35" s="7">
        <f t="shared" si="6"/>
        <v>981.33139186295602</v>
      </c>
      <c r="X35" s="7">
        <f t="shared" si="7"/>
        <v>105.08</v>
      </c>
      <c r="Y35" s="7">
        <f t="shared" si="8"/>
        <v>1859.19</v>
      </c>
      <c r="Z35" s="8">
        <f t="shared" si="9"/>
        <v>0.29599999999999999</v>
      </c>
      <c r="AA35">
        <f t="shared" si="10"/>
        <v>2024</v>
      </c>
      <c r="AB35" t="str">
        <f t="shared" si="11"/>
        <v>Wed</v>
      </c>
      <c r="AC35">
        <f t="shared" si="12"/>
        <v>54</v>
      </c>
      <c r="AD35" t="str">
        <f t="shared" ca="1" si="13"/>
        <v>NO</v>
      </c>
      <c r="AE3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 t="str">
        <f t="shared" si="15"/>
        <v>February</v>
      </c>
      <c r="AG35">
        <f t="shared" si="14"/>
        <v>45</v>
      </c>
      <c r="AH35" s="14">
        <v>45715.75</v>
      </c>
      <c r="AI35" t="str">
        <f t="shared" si="16"/>
        <v>Evening</v>
      </c>
      <c r="AJ35" t="s">
        <v>2048</v>
      </c>
    </row>
    <row r="36" spans="1:36" x14ac:dyDescent="0.3">
      <c r="A36" t="s">
        <v>270</v>
      </c>
      <c r="B36" t="s">
        <v>520</v>
      </c>
      <c r="C36" t="s">
        <v>528</v>
      </c>
      <c r="D36" t="s">
        <v>526</v>
      </c>
      <c r="E36" s="2">
        <v>45337</v>
      </c>
      <c r="F36" s="9">
        <v>45391</v>
      </c>
      <c r="G36" t="s">
        <v>786</v>
      </c>
      <c r="H36" t="s">
        <v>1019</v>
      </c>
      <c r="I36" s="4">
        <v>1857.02</v>
      </c>
      <c r="J36" s="4">
        <v>0</v>
      </c>
      <c r="K36" s="4">
        <v>0</v>
      </c>
      <c r="L36" s="4">
        <v>1857.02</v>
      </c>
      <c r="M36" t="s">
        <v>1021</v>
      </c>
      <c r="N36">
        <v>163</v>
      </c>
      <c r="O36" t="s">
        <v>1278</v>
      </c>
      <c r="P36" t="s">
        <v>1776</v>
      </c>
      <c r="Q36" t="str">
        <f t="shared" si="0"/>
        <v>FRONTIER AIRLINES</v>
      </c>
      <c r="R36">
        <f t="shared" si="1"/>
        <v>13</v>
      </c>
      <c r="S36" t="str">
        <f t="shared" si="2"/>
        <v>239</v>
      </c>
      <c r="T36" t="str">
        <f t="shared" si="3"/>
        <v>FR</v>
      </c>
      <c r="U36" t="str">
        <f t="shared" si="4"/>
        <v>MIA-DFW</v>
      </c>
      <c r="V36" s="7">
        <f t="shared" si="5"/>
        <v>412237.18999999983</v>
      </c>
      <c r="W36" s="7">
        <f t="shared" si="6"/>
        <v>979.44757510729733</v>
      </c>
      <c r="X36" s="7">
        <f t="shared" si="7"/>
        <v>105.08</v>
      </c>
      <c r="Y36" s="7">
        <f t="shared" si="8"/>
        <v>1857.02</v>
      </c>
      <c r="Z36" s="8">
        <f t="shared" si="9"/>
        <v>0.32400000000000001</v>
      </c>
      <c r="AA36">
        <f t="shared" si="10"/>
        <v>2024</v>
      </c>
      <c r="AB36" t="str">
        <f t="shared" si="11"/>
        <v>Thu</v>
      </c>
      <c r="AC36">
        <f t="shared" si="12"/>
        <v>54</v>
      </c>
      <c r="AD36" t="str">
        <f t="shared" ca="1" si="13"/>
        <v>NO</v>
      </c>
      <c r="AE3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 t="str">
        <f t="shared" si="15"/>
        <v>February</v>
      </c>
      <c r="AG36">
        <f t="shared" si="14"/>
        <v>44</v>
      </c>
      <c r="AH36" s="14">
        <v>45709.583333333299</v>
      </c>
      <c r="AI36" t="str">
        <f t="shared" si="16"/>
        <v>Afternoon</v>
      </c>
      <c r="AJ36" t="s">
        <v>2051</v>
      </c>
    </row>
    <row r="37" spans="1:36" x14ac:dyDescent="0.3">
      <c r="A37" t="s">
        <v>58</v>
      </c>
      <c r="B37" t="s">
        <v>522</v>
      </c>
      <c r="C37" t="s">
        <v>531</v>
      </c>
      <c r="D37" t="s">
        <v>527</v>
      </c>
      <c r="E37" s="2">
        <v>45338</v>
      </c>
      <c r="F37" s="9">
        <v>45392</v>
      </c>
      <c r="G37" t="s">
        <v>576</v>
      </c>
      <c r="H37" t="s">
        <v>1020</v>
      </c>
      <c r="I37" s="4">
        <v>1854.01</v>
      </c>
      <c r="J37" s="4">
        <v>20</v>
      </c>
      <c r="K37" s="4">
        <v>370.8</v>
      </c>
      <c r="L37" s="4">
        <v>1483.21</v>
      </c>
      <c r="M37" t="s">
        <v>1023</v>
      </c>
      <c r="N37">
        <v>0</v>
      </c>
      <c r="O37" t="s">
        <v>1066</v>
      </c>
      <c r="P37" t="s">
        <v>1564</v>
      </c>
      <c r="Q37" t="str">
        <f t="shared" si="0"/>
        <v>UNITED AIRLINES</v>
      </c>
      <c r="R37">
        <f t="shared" si="1"/>
        <v>11</v>
      </c>
      <c r="S37" t="str">
        <f t="shared" si="2"/>
        <v>213</v>
      </c>
      <c r="T37" t="str">
        <f t="shared" si="3"/>
        <v>UN</v>
      </c>
      <c r="U37" t="str">
        <f t="shared" si="4"/>
        <v>JFK-ORD</v>
      </c>
      <c r="V37" s="7">
        <f t="shared" si="5"/>
        <v>410380.16999999987</v>
      </c>
      <c r="W37" s="7">
        <f t="shared" si="6"/>
        <v>977.56032258064624</v>
      </c>
      <c r="X37" s="7">
        <f t="shared" si="7"/>
        <v>105.08</v>
      </c>
      <c r="Y37" s="7">
        <f t="shared" si="8"/>
        <v>1854.01</v>
      </c>
      <c r="Z37" s="8">
        <f t="shared" si="9"/>
        <v>0.314</v>
      </c>
      <c r="AA37">
        <f t="shared" si="10"/>
        <v>2024</v>
      </c>
      <c r="AB37" t="str">
        <f t="shared" si="11"/>
        <v>Fri</v>
      </c>
      <c r="AC37">
        <f t="shared" si="12"/>
        <v>54</v>
      </c>
      <c r="AD37" t="str">
        <f t="shared" ca="1" si="13"/>
        <v>NO</v>
      </c>
      <c r="AE3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 t="str">
        <f t="shared" si="15"/>
        <v>February</v>
      </c>
      <c r="AG37">
        <f t="shared" si="14"/>
        <v>43</v>
      </c>
      <c r="AH37" s="14">
        <v>45700.75</v>
      </c>
      <c r="AI37" t="str">
        <f t="shared" si="16"/>
        <v>Evening</v>
      </c>
      <c r="AJ37" t="s">
        <v>2048</v>
      </c>
    </row>
    <row r="38" spans="1:36" x14ac:dyDescent="0.3">
      <c r="A38" t="s">
        <v>85</v>
      </c>
      <c r="B38" t="s">
        <v>520</v>
      </c>
      <c r="C38" t="s">
        <v>525</v>
      </c>
      <c r="D38" t="s">
        <v>530</v>
      </c>
      <c r="E38" s="2">
        <v>45339</v>
      </c>
      <c r="F38" s="9">
        <v>45393</v>
      </c>
      <c r="G38" t="s">
        <v>603</v>
      </c>
      <c r="H38" t="s">
        <v>1020</v>
      </c>
      <c r="I38" s="4">
        <v>1846.22</v>
      </c>
      <c r="J38" s="4">
        <v>0</v>
      </c>
      <c r="K38" s="4">
        <v>0</v>
      </c>
      <c r="L38" s="4">
        <v>1846.22</v>
      </c>
      <c r="M38" t="s">
        <v>1023</v>
      </c>
      <c r="N38">
        <v>0</v>
      </c>
      <c r="O38" t="s">
        <v>1093</v>
      </c>
      <c r="P38" t="s">
        <v>1591</v>
      </c>
      <c r="Q38" t="str">
        <f t="shared" si="0"/>
        <v>FRONTIER AIRLINES</v>
      </c>
      <c r="R38">
        <f t="shared" si="1"/>
        <v>14</v>
      </c>
      <c r="S38" t="str">
        <f t="shared" si="2"/>
        <v>145</v>
      </c>
      <c r="T38" t="str">
        <f t="shared" si="3"/>
        <v>FR</v>
      </c>
      <c r="U38" t="str">
        <f t="shared" si="4"/>
        <v>SEA-SFO</v>
      </c>
      <c r="V38" s="7">
        <f t="shared" si="5"/>
        <v>408896.95999999985</v>
      </c>
      <c r="W38" s="7">
        <f t="shared" si="6"/>
        <v>975.67142241379418</v>
      </c>
      <c r="X38" s="7">
        <f t="shared" si="7"/>
        <v>105.08</v>
      </c>
      <c r="Y38" s="7">
        <f t="shared" si="8"/>
        <v>1846.22</v>
      </c>
      <c r="Z38" s="8">
        <f t="shared" si="9"/>
        <v>0.312</v>
      </c>
      <c r="AA38">
        <f t="shared" si="10"/>
        <v>2024</v>
      </c>
      <c r="AB38" t="str">
        <f t="shared" si="11"/>
        <v>Sat</v>
      </c>
      <c r="AC38">
        <f t="shared" si="12"/>
        <v>54</v>
      </c>
      <c r="AD38" t="str">
        <f t="shared" ca="1" si="13"/>
        <v>NO</v>
      </c>
      <c r="AE3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 t="str">
        <f t="shared" si="15"/>
        <v>February</v>
      </c>
      <c r="AG38">
        <f t="shared" si="14"/>
        <v>42</v>
      </c>
      <c r="AH38" s="14">
        <v>45701.875</v>
      </c>
      <c r="AI38" t="str">
        <f t="shared" si="16"/>
        <v>Evening</v>
      </c>
      <c r="AJ38" t="s">
        <v>2048</v>
      </c>
    </row>
    <row r="39" spans="1:36" x14ac:dyDescent="0.3">
      <c r="A39" t="s">
        <v>428</v>
      </c>
      <c r="B39" t="s">
        <v>520</v>
      </c>
      <c r="C39" t="s">
        <v>529</v>
      </c>
      <c r="D39" t="s">
        <v>531</v>
      </c>
      <c r="E39" s="2">
        <v>45340</v>
      </c>
      <c r="F39" s="9">
        <v>45394</v>
      </c>
      <c r="G39" t="s">
        <v>936</v>
      </c>
      <c r="H39" t="s">
        <v>1019</v>
      </c>
      <c r="I39" s="4">
        <v>1844.27</v>
      </c>
      <c r="J39" s="4">
        <v>10</v>
      </c>
      <c r="K39" s="4">
        <v>184.43</v>
      </c>
      <c r="L39" s="4">
        <v>1659.84</v>
      </c>
      <c r="M39" t="s">
        <v>1021</v>
      </c>
      <c r="N39">
        <v>34</v>
      </c>
      <c r="O39" t="s">
        <v>1435</v>
      </c>
      <c r="P39" t="s">
        <v>1934</v>
      </c>
      <c r="Q39" t="str">
        <f t="shared" si="0"/>
        <v>FRONTIER AIRLINES</v>
      </c>
      <c r="R39">
        <f t="shared" si="1"/>
        <v>10</v>
      </c>
      <c r="S39" t="str">
        <f t="shared" si="2"/>
        <v>611</v>
      </c>
      <c r="T39" t="str">
        <f t="shared" si="3"/>
        <v>FR</v>
      </c>
      <c r="U39" t="str">
        <f t="shared" si="4"/>
        <v>ATL-JFK</v>
      </c>
      <c r="V39" s="7">
        <f t="shared" si="5"/>
        <v>407050.73999999982</v>
      </c>
      <c r="W39" s="7">
        <f t="shared" si="6"/>
        <v>973.79118790496875</v>
      </c>
      <c r="X39" s="7">
        <f t="shared" si="7"/>
        <v>105.08</v>
      </c>
      <c r="Y39" s="7">
        <f t="shared" si="8"/>
        <v>1844.27</v>
      </c>
      <c r="Z39" s="8">
        <f t="shared" si="9"/>
        <v>0.32200000000000001</v>
      </c>
      <c r="AA39">
        <f t="shared" si="10"/>
        <v>2024</v>
      </c>
      <c r="AB39" t="str">
        <f t="shared" si="11"/>
        <v>Sun</v>
      </c>
      <c r="AC39">
        <f t="shared" si="12"/>
        <v>54</v>
      </c>
      <c r="AD39" t="str">
        <f t="shared" ca="1" si="13"/>
        <v>NO</v>
      </c>
      <c r="AE3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 t="str">
        <f t="shared" si="15"/>
        <v>February</v>
      </c>
      <c r="AG39">
        <f t="shared" si="14"/>
        <v>41</v>
      </c>
      <c r="AH39" s="14">
        <v>45716.166666666701</v>
      </c>
      <c r="AI39" t="str">
        <f t="shared" si="16"/>
        <v>Morning</v>
      </c>
      <c r="AJ39" t="s">
        <v>2048</v>
      </c>
    </row>
    <row r="40" spans="1:36" x14ac:dyDescent="0.3">
      <c r="A40" t="s">
        <v>139</v>
      </c>
      <c r="B40" t="s">
        <v>519</v>
      </c>
      <c r="C40" t="s">
        <v>533</v>
      </c>
      <c r="D40" t="s">
        <v>525</v>
      </c>
      <c r="E40" s="2">
        <v>45341</v>
      </c>
      <c r="F40" s="9">
        <v>45395</v>
      </c>
      <c r="G40" t="s">
        <v>656</v>
      </c>
      <c r="H40" t="s">
        <v>1020</v>
      </c>
      <c r="I40" s="4">
        <v>1840</v>
      </c>
      <c r="J40" s="4">
        <v>10</v>
      </c>
      <c r="K40" s="4">
        <v>184</v>
      </c>
      <c r="L40" s="4">
        <v>1656</v>
      </c>
      <c r="M40" t="s">
        <v>1022</v>
      </c>
      <c r="N40">
        <v>0</v>
      </c>
      <c r="O40" t="s">
        <v>1147</v>
      </c>
      <c r="P40" t="s">
        <v>1645</v>
      </c>
      <c r="Q40" t="str">
        <f t="shared" si="0"/>
        <v>SOUTHWEST AIRLINES</v>
      </c>
      <c r="R40">
        <f t="shared" si="1"/>
        <v>12</v>
      </c>
      <c r="S40" t="str">
        <f t="shared" si="2"/>
        <v>950</v>
      </c>
      <c r="T40" t="str">
        <f t="shared" si="3"/>
        <v>SO</v>
      </c>
      <c r="U40" t="str">
        <f t="shared" si="4"/>
        <v>LAX-SEA</v>
      </c>
      <c r="V40" s="7">
        <f t="shared" si="5"/>
        <v>405390.89999999985</v>
      </c>
      <c r="W40" s="7">
        <f t="shared" si="6"/>
        <v>971.90703463203579</v>
      </c>
      <c r="X40" s="7">
        <f t="shared" si="7"/>
        <v>105.08</v>
      </c>
      <c r="Y40" s="7">
        <f t="shared" si="8"/>
        <v>1840</v>
      </c>
      <c r="Z40" s="8">
        <f t="shared" si="9"/>
        <v>0.29399999999999998</v>
      </c>
      <c r="AA40">
        <f t="shared" si="10"/>
        <v>2024</v>
      </c>
      <c r="AB40" t="str">
        <f t="shared" si="11"/>
        <v>Mon</v>
      </c>
      <c r="AC40">
        <f t="shared" si="12"/>
        <v>54</v>
      </c>
      <c r="AD40" t="str">
        <f t="shared" ca="1" si="13"/>
        <v>NO</v>
      </c>
      <c r="AE4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 t="str">
        <f t="shared" si="15"/>
        <v>February</v>
      </c>
      <c r="AG40">
        <f t="shared" si="14"/>
        <v>40</v>
      </c>
      <c r="AH40" s="14">
        <v>45704.125</v>
      </c>
      <c r="AI40" t="str">
        <f t="shared" si="16"/>
        <v>Morning</v>
      </c>
      <c r="AJ40" t="s">
        <v>2051</v>
      </c>
    </row>
    <row r="41" spans="1:36" x14ac:dyDescent="0.3">
      <c r="A41" t="s">
        <v>195</v>
      </c>
      <c r="B41" t="s">
        <v>520</v>
      </c>
      <c r="C41" t="s">
        <v>524</v>
      </c>
      <c r="D41" t="s">
        <v>533</v>
      </c>
      <c r="E41" s="2">
        <v>45342</v>
      </c>
      <c r="F41" s="9">
        <v>45396</v>
      </c>
      <c r="G41" t="s">
        <v>711</v>
      </c>
      <c r="H41" t="s">
        <v>1018</v>
      </c>
      <c r="I41" s="4">
        <v>1839.71</v>
      </c>
      <c r="J41" s="4">
        <v>5</v>
      </c>
      <c r="K41" s="4">
        <v>91.99</v>
      </c>
      <c r="L41" s="4">
        <v>1747.72</v>
      </c>
      <c r="M41" t="s">
        <v>1022</v>
      </c>
      <c r="N41">
        <v>0</v>
      </c>
      <c r="O41" t="s">
        <v>1203</v>
      </c>
      <c r="P41" t="s">
        <v>1701</v>
      </c>
      <c r="Q41" t="str">
        <f t="shared" si="0"/>
        <v>FRONTIER AIRLINES</v>
      </c>
      <c r="R41">
        <f t="shared" si="1"/>
        <v>10</v>
      </c>
      <c r="S41" t="str">
        <f t="shared" si="2"/>
        <v>366</v>
      </c>
      <c r="T41" t="str">
        <f t="shared" si="3"/>
        <v>FR</v>
      </c>
      <c r="U41" t="str">
        <f t="shared" si="4"/>
        <v>BOS-LAX</v>
      </c>
      <c r="V41" s="7">
        <f t="shared" si="5"/>
        <v>403734.89999999985</v>
      </c>
      <c r="W41" s="7">
        <f t="shared" si="6"/>
        <v>970.02396963123761</v>
      </c>
      <c r="X41" s="7">
        <f t="shared" si="7"/>
        <v>105.08</v>
      </c>
      <c r="Y41" s="7">
        <f t="shared" si="8"/>
        <v>1839.71</v>
      </c>
      <c r="Z41" s="8">
        <f t="shared" si="9"/>
        <v>0.29199999999999998</v>
      </c>
      <c r="AA41">
        <f t="shared" si="10"/>
        <v>2024</v>
      </c>
      <c r="AB41" t="str">
        <f t="shared" si="11"/>
        <v>Tue</v>
      </c>
      <c r="AC41">
        <f t="shared" si="12"/>
        <v>54</v>
      </c>
      <c r="AD41" t="str">
        <f t="shared" ca="1" si="13"/>
        <v>NO</v>
      </c>
      <c r="AE4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 t="str">
        <f t="shared" si="15"/>
        <v>February</v>
      </c>
      <c r="AG41">
        <f t="shared" si="14"/>
        <v>39</v>
      </c>
      <c r="AH41" s="14">
        <v>45706.458333333299</v>
      </c>
      <c r="AI41" t="str">
        <f t="shared" si="16"/>
        <v>Morning</v>
      </c>
      <c r="AJ41" t="s">
        <v>2051</v>
      </c>
    </row>
    <row r="42" spans="1:36" x14ac:dyDescent="0.3">
      <c r="A42" t="s">
        <v>128</v>
      </c>
      <c r="B42" t="s">
        <v>518</v>
      </c>
      <c r="C42" t="s">
        <v>530</v>
      </c>
      <c r="D42" t="s">
        <v>528</v>
      </c>
      <c r="E42" s="2">
        <v>45343</v>
      </c>
      <c r="F42" s="9">
        <v>45397</v>
      </c>
      <c r="G42" t="s">
        <v>645</v>
      </c>
      <c r="H42" t="s">
        <v>1019</v>
      </c>
      <c r="I42" s="4">
        <v>1839.15</v>
      </c>
      <c r="J42" s="4">
        <v>5</v>
      </c>
      <c r="K42" s="4">
        <v>91.96</v>
      </c>
      <c r="L42" s="4">
        <v>1747.19</v>
      </c>
      <c r="M42" t="s">
        <v>1022</v>
      </c>
      <c r="N42">
        <v>0</v>
      </c>
      <c r="O42" t="s">
        <v>1136</v>
      </c>
      <c r="P42" t="s">
        <v>1634</v>
      </c>
      <c r="Q42" t="str">
        <f t="shared" si="0"/>
        <v>JETBLUE AIRWAYS</v>
      </c>
      <c r="R42">
        <f t="shared" si="1"/>
        <v>16</v>
      </c>
      <c r="S42" t="str">
        <f t="shared" si="2"/>
        <v>206</v>
      </c>
      <c r="T42" t="str">
        <f t="shared" si="3"/>
        <v>JE</v>
      </c>
      <c r="U42" t="str">
        <f t="shared" si="4"/>
        <v>SFO-MIA</v>
      </c>
      <c r="V42" s="7">
        <f t="shared" si="5"/>
        <v>401987.17999999993</v>
      </c>
      <c r="W42" s="7">
        <f t="shared" si="6"/>
        <v>968.13334782608797</v>
      </c>
      <c r="X42" s="7">
        <f t="shared" si="7"/>
        <v>105.08</v>
      </c>
      <c r="Y42" s="7">
        <f t="shared" si="8"/>
        <v>1839.15</v>
      </c>
      <c r="Z42" s="8">
        <f t="shared" si="9"/>
        <v>0.28999999999999998</v>
      </c>
      <c r="AA42">
        <f t="shared" si="10"/>
        <v>2024</v>
      </c>
      <c r="AB42" t="str">
        <f t="shared" si="11"/>
        <v>Wed</v>
      </c>
      <c r="AC42">
        <f t="shared" si="12"/>
        <v>54</v>
      </c>
      <c r="AD42" t="str">
        <f t="shared" ca="1" si="13"/>
        <v>NO</v>
      </c>
      <c r="AE4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2" t="str">
        <f t="shared" si="15"/>
        <v>February</v>
      </c>
      <c r="AG42">
        <f t="shared" si="14"/>
        <v>38</v>
      </c>
      <c r="AH42" s="14">
        <v>45703.666666666701</v>
      </c>
      <c r="AI42" t="str">
        <f t="shared" si="16"/>
        <v>Afternoon</v>
      </c>
      <c r="AJ42" t="s">
        <v>2049</v>
      </c>
    </row>
    <row r="43" spans="1:36" x14ac:dyDescent="0.3">
      <c r="A43" t="s">
        <v>399</v>
      </c>
      <c r="B43" t="s">
        <v>519</v>
      </c>
      <c r="C43" t="s">
        <v>529</v>
      </c>
      <c r="D43" t="s">
        <v>528</v>
      </c>
      <c r="E43" s="2">
        <v>45344</v>
      </c>
      <c r="F43" s="9">
        <v>45398</v>
      </c>
      <c r="G43" t="s">
        <v>907</v>
      </c>
      <c r="H43" t="s">
        <v>1020</v>
      </c>
      <c r="I43" s="4">
        <v>1836.34</v>
      </c>
      <c r="J43" s="4">
        <v>10</v>
      </c>
      <c r="K43" s="4">
        <v>183.63</v>
      </c>
      <c r="L43" s="4">
        <v>1652.71</v>
      </c>
      <c r="M43" t="s">
        <v>1021</v>
      </c>
      <c r="N43">
        <v>48</v>
      </c>
      <c r="O43" t="s">
        <v>1406</v>
      </c>
      <c r="P43" t="s">
        <v>1905</v>
      </c>
      <c r="Q43" t="str">
        <f t="shared" si="0"/>
        <v>SOUTHWEST AIRLINES</v>
      </c>
      <c r="R43">
        <f t="shared" si="1"/>
        <v>14</v>
      </c>
      <c r="S43" t="str">
        <f t="shared" si="2"/>
        <v>620</v>
      </c>
      <c r="T43" t="str">
        <f t="shared" si="3"/>
        <v>SO</v>
      </c>
      <c r="U43" t="str">
        <f t="shared" si="4"/>
        <v>ATL-MIA</v>
      </c>
      <c r="V43" s="7">
        <f t="shared" si="5"/>
        <v>400239.98999999993</v>
      </c>
      <c r="W43" s="7">
        <f t="shared" si="6"/>
        <v>966.23570806100338</v>
      </c>
      <c r="X43" s="7">
        <f t="shared" si="7"/>
        <v>105.08</v>
      </c>
      <c r="Y43" s="7">
        <f t="shared" si="8"/>
        <v>1836.34</v>
      </c>
      <c r="Z43" s="8">
        <f t="shared" si="9"/>
        <v>0.32</v>
      </c>
      <c r="AA43">
        <f t="shared" si="10"/>
        <v>2024</v>
      </c>
      <c r="AB43" t="str">
        <f t="shared" si="11"/>
        <v>Thu</v>
      </c>
      <c r="AC43">
        <f t="shared" si="12"/>
        <v>54</v>
      </c>
      <c r="AD43" t="str">
        <f t="shared" ca="1" si="13"/>
        <v>NO</v>
      </c>
      <c r="AE4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3" t="str">
        <f t="shared" si="15"/>
        <v>February</v>
      </c>
      <c r="AG43">
        <f t="shared" si="14"/>
        <v>37</v>
      </c>
      <c r="AH43" s="14">
        <v>45714.958333333299</v>
      </c>
      <c r="AI43" t="str">
        <f t="shared" si="16"/>
        <v>Evening</v>
      </c>
      <c r="AJ43" t="s">
        <v>2050</v>
      </c>
    </row>
    <row r="44" spans="1:36" x14ac:dyDescent="0.3">
      <c r="A44" t="s">
        <v>363</v>
      </c>
      <c r="B44" t="s">
        <v>521</v>
      </c>
      <c r="C44" t="s">
        <v>525</v>
      </c>
      <c r="D44" t="s">
        <v>529</v>
      </c>
      <c r="E44" s="2">
        <v>45345</v>
      </c>
      <c r="F44" s="9">
        <v>45399</v>
      </c>
      <c r="G44" t="s">
        <v>874</v>
      </c>
      <c r="H44" t="s">
        <v>1017</v>
      </c>
      <c r="I44" s="4">
        <v>1834.66</v>
      </c>
      <c r="J44" s="4">
        <v>20</v>
      </c>
      <c r="K44" s="4">
        <v>366.93</v>
      </c>
      <c r="L44" s="4">
        <v>1467.73</v>
      </c>
      <c r="M44" t="s">
        <v>1022</v>
      </c>
      <c r="N44">
        <v>0</v>
      </c>
      <c r="O44" t="s">
        <v>1371</v>
      </c>
      <c r="P44" t="s">
        <v>1869</v>
      </c>
      <c r="Q44" t="str">
        <f t="shared" si="0"/>
        <v>AMERICAN AIRLINES</v>
      </c>
      <c r="R44">
        <f t="shared" si="1"/>
        <v>13</v>
      </c>
      <c r="S44" t="str">
        <f t="shared" si="2"/>
        <v>338</v>
      </c>
      <c r="T44" t="str">
        <f t="shared" si="3"/>
        <v>AM</v>
      </c>
      <c r="U44" t="str">
        <f t="shared" si="4"/>
        <v>SEA-ATL</v>
      </c>
      <c r="V44" s="7">
        <f t="shared" si="5"/>
        <v>398587.27999999997</v>
      </c>
      <c r="W44" s="7">
        <f t="shared" si="6"/>
        <v>964.33591703056902</v>
      </c>
      <c r="X44" s="7">
        <f t="shared" si="7"/>
        <v>105.08</v>
      </c>
      <c r="Y44" s="7">
        <f t="shared" si="8"/>
        <v>1834.66</v>
      </c>
      <c r="Z44" s="8">
        <f t="shared" si="9"/>
        <v>0.28799999999999998</v>
      </c>
      <c r="AA44">
        <f t="shared" si="10"/>
        <v>2024</v>
      </c>
      <c r="AB44" t="str">
        <f t="shared" si="11"/>
        <v>Fri</v>
      </c>
      <c r="AC44">
        <f t="shared" si="12"/>
        <v>54</v>
      </c>
      <c r="AD44" t="str">
        <f t="shared" ca="1" si="13"/>
        <v>NO</v>
      </c>
      <c r="AE4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4" t="str">
        <f t="shared" si="15"/>
        <v>February</v>
      </c>
      <c r="AG44">
        <f t="shared" si="14"/>
        <v>36</v>
      </c>
      <c r="AH44" s="14">
        <v>45713.458333333299</v>
      </c>
      <c r="AI44" t="str">
        <f t="shared" si="16"/>
        <v>Morning</v>
      </c>
      <c r="AJ44" t="s">
        <v>2049</v>
      </c>
    </row>
    <row r="45" spans="1:36" x14ac:dyDescent="0.3">
      <c r="A45" t="s">
        <v>237</v>
      </c>
      <c r="B45" t="s">
        <v>518</v>
      </c>
      <c r="C45" t="s">
        <v>528</v>
      </c>
      <c r="D45" t="s">
        <v>533</v>
      </c>
      <c r="E45" s="2">
        <v>45346</v>
      </c>
      <c r="F45" s="9">
        <v>45400</v>
      </c>
      <c r="G45" t="s">
        <v>753</v>
      </c>
      <c r="H45" t="s">
        <v>1017</v>
      </c>
      <c r="I45" s="4">
        <v>1825.89</v>
      </c>
      <c r="J45" s="4">
        <v>5</v>
      </c>
      <c r="K45" s="4">
        <v>91.29</v>
      </c>
      <c r="L45" s="4">
        <v>1734.6</v>
      </c>
      <c r="M45" t="s">
        <v>1023</v>
      </c>
      <c r="N45">
        <v>0</v>
      </c>
      <c r="O45" t="s">
        <v>1245</v>
      </c>
      <c r="P45" t="s">
        <v>1743</v>
      </c>
      <c r="Q45" t="str">
        <f t="shared" si="0"/>
        <v>JETBLUE AIRWAYS</v>
      </c>
      <c r="R45">
        <f t="shared" si="1"/>
        <v>14</v>
      </c>
      <c r="S45" t="str">
        <f t="shared" si="2"/>
        <v>583</v>
      </c>
      <c r="T45" t="str">
        <f t="shared" si="3"/>
        <v>JE</v>
      </c>
      <c r="U45" t="str">
        <f t="shared" si="4"/>
        <v>MIA-LAX</v>
      </c>
      <c r="V45" s="7">
        <f t="shared" si="5"/>
        <v>397119.54999999993</v>
      </c>
      <c r="W45" s="7">
        <f t="shared" si="6"/>
        <v>962.43148796499031</v>
      </c>
      <c r="X45" s="7">
        <f t="shared" si="7"/>
        <v>105.08</v>
      </c>
      <c r="Y45" s="7">
        <f t="shared" si="8"/>
        <v>1825.89</v>
      </c>
      <c r="Z45" s="8">
        <f t="shared" si="9"/>
        <v>0.31</v>
      </c>
      <c r="AA45">
        <f t="shared" si="10"/>
        <v>2024</v>
      </c>
      <c r="AB45" t="str">
        <f t="shared" si="11"/>
        <v>Sat</v>
      </c>
      <c r="AC45">
        <f t="shared" si="12"/>
        <v>54</v>
      </c>
      <c r="AD45" t="str">
        <f t="shared" ca="1" si="13"/>
        <v>NO</v>
      </c>
      <c r="AE4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5" t="str">
        <f t="shared" si="15"/>
        <v>February</v>
      </c>
      <c r="AG45">
        <f t="shared" si="14"/>
        <v>35</v>
      </c>
      <c r="AH45" s="14">
        <v>45708.208333333299</v>
      </c>
      <c r="AI45" t="str">
        <f t="shared" si="16"/>
        <v>Morning</v>
      </c>
      <c r="AJ45" t="s">
        <v>2050</v>
      </c>
    </row>
    <row r="46" spans="1:36" x14ac:dyDescent="0.3">
      <c r="A46" t="s">
        <v>323</v>
      </c>
      <c r="B46" t="s">
        <v>516</v>
      </c>
      <c r="C46" t="s">
        <v>529</v>
      </c>
      <c r="D46" t="s">
        <v>531</v>
      </c>
      <c r="E46" s="2">
        <v>45347</v>
      </c>
      <c r="F46" s="9">
        <v>45401</v>
      </c>
      <c r="G46" t="s">
        <v>837</v>
      </c>
      <c r="H46" t="s">
        <v>1020</v>
      </c>
      <c r="I46" s="4">
        <v>1824.78</v>
      </c>
      <c r="J46" s="4">
        <v>10</v>
      </c>
      <c r="K46" s="4">
        <v>182.48</v>
      </c>
      <c r="L46" s="4">
        <v>1642.3</v>
      </c>
      <c r="M46" t="s">
        <v>1022</v>
      </c>
      <c r="N46">
        <v>0</v>
      </c>
      <c r="O46" t="s">
        <v>1331</v>
      </c>
      <c r="P46" t="s">
        <v>1829</v>
      </c>
      <c r="Q46" t="str">
        <f t="shared" si="0"/>
        <v>DELTA AIRLINES</v>
      </c>
      <c r="R46">
        <f t="shared" si="1"/>
        <v>17</v>
      </c>
      <c r="S46" t="str">
        <f t="shared" si="2"/>
        <v>341</v>
      </c>
      <c r="T46" t="str">
        <f t="shared" si="3"/>
        <v>DE</v>
      </c>
      <c r="U46" t="str">
        <f t="shared" si="4"/>
        <v>ATL-JFK</v>
      </c>
      <c r="V46" s="7">
        <f t="shared" si="5"/>
        <v>395384.94999999995</v>
      </c>
      <c r="W46" s="7">
        <f t="shared" si="6"/>
        <v>960.53793859649249</v>
      </c>
      <c r="X46" s="7">
        <f t="shared" si="7"/>
        <v>105.08</v>
      </c>
      <c r="Y46" s="7">
        <f t="shared" si="8"/>
        <v>1824.78</v>
      </c>
      <c r="Z46" s="8">
        <f t="shared" si="9"/>
        <v>0.28599999999999998</v>
      </c>
      <c r="AA46">
        <f t="shared" si="10"/>
        <v>2024</v>
      </c>
      <c r="AB46" t="str">
        <f t="shared" si="11"/>
        <v>Sun</v>
      </c>
      <c r="AC46">
        <f t="shared" si="12"/>
        <v>54</v>
      </c>
      <c r="AD46" t="str">
        <f t="shared" ca="1" si="13"/>
        <v>NO</v>
      </c>
      <c r="AE4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6" t="str">
        <f t="shared" si="15"/>
        <v>February</v>
      </c>
      <c r="AG46">
        <f t="shared" si="14"/>
        <v>34</v>
      </c>
      <c r="AH46" s="14">
        <v>45711.791666666701</v>
      </c>
      <c r="AI46" t="str">
        <f t="shared" si="16"/>
        <v>Evening</v>
      </c>
      <c r="AJ46" t="s">
        <v>2050</v>
      </c>
    </row>
    <row r="47" spans="1:36" x14ac:dyDescent="0.3">
      <c r="A47" t="s">
        <v>162</v>
      </c>
      <c r="B47" t="s">
        <v>521</v>
      </c>
      <c r="C47" t="s">
        <v>528</v>
      </c>
      <c r="D47" t="s">
        <v>530</v>
      </c>
      <c r="E47" s="2">
        <v>45348</v>
      </c>
      <c r="F47" s="9">
        <v>45402</v>
      </c>
      <c r="G47" t="s">
        <v>679</v>
      </c>
      <c r="H47" t="s">
        <v>1019</v>
      </c>
      <c r="I47" s="4">
        <v>1818.95</v>
      </c>
      <c r="J47" s="4">
        <v>0</v>
      </c>
      <c r="K47" s="4">
        <v>0</v>
      </c>
      <c r="L47" s="4">
        <v>1818.95</v>
      </c>
      <c r="M47" t="s">
        <v>1023</v>
      </c>
      <c r="N47">
        <v>0</v>
      </c>
      <c r="O47" t="s">
        <v>1170</v>
      </c>
      <c r="P47" t="s">
        <v>1668</v>
      </c>
      <c r="Q47" t="str">
        <f t="shared" si="0"/>
        <v>AMERICAN AIRLINES</v>
      </c>
      <c r="R47">
        <f t="shared" si="1"/>
        <v>17</v>
      </c>
      <c r="S47" t="str">
        <f t="shared" si="2"/>
        <v>500</v>
      </c>
      <c r="T47" t="str">
        <f t="shared" si="3"/>
        <v>AM</v>
      </c>
      <c r="U47" t="str">
        <f t="shared" si="4"/>
        <v>MIA-SFO</v>
      </c>
      <c r="V47" s="7">
        <f t="shared" si="5"/>
        <v>393742.64999999997</v>
      </c>
      <c r="W47" s="7">
        <f t="shared" si="6"/>
        <v>958.63850549450683</v>
      </c>
      <c r="X47" s="7">
        <f t="shared" si="7"/>
        <v>105.08</v>
      </c>
      <c r="Y47" s="7">
        <f t="shared" si="8"/>
        <v>1818.95</v>
      </c>
      <c r="Z47" s="8">
        <f t="shared" si="9"/>
        <v>0.308</v>
      </c>
      <c r="AA47">
        <f t="shared" si="10"/>
        <v>2024</v>
      </c>
      <c r="AB47" t="str">
        <f t="shared" si="11"/>
        <v>Mon</v>
      </c>
      <c r="AC47">
        <f t="shared" si="12"/>
        <v>54</v>
      </c>
      <c r="AD47" t="str">
        <f t="shared" ca="1" si="13"/>
        <v>NO</v>
      </c>
      <c r="AE4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7" t="str">
        <f t="shared" si="15"/>
        <v>February</v>
      </c>
      <c r="AG47">
        <f t="shared" si="14"/>
        <v>33</v>
      </c>
      <c r="AH47" s="14">
        <v>45705.083333333299</v>
      </c>
      <c r="AI47" t="str">
        <f t="shared" si="16"/>
        <v>Morning</v>
      </c>
      <c r="AJ47" t="s">
        <v>2051</v>
      </c>
    </row>
    <row r="48" spans="1:36" x14ac:dyDescent="0.3">
      <c r="A48" t="s">
        <v>320</v>
      </c>
      <c r="B48" t="s">
        <v>522</v>
      </c>
      <c r="C48" t="s">
        <v>527</v>
      </c>
      <c r="D48" t="s">
        <v>530</v>
      </c>
      <c r="E48" s="2">
        <v>45349</v>
      </c>
      <c r="F48" s="9">
        <v>45403</v>
      </c>
      <c r="G48" t="s">
        <v>834</v>
      </c>
      <c r="H48" t="s">
        <v>1017</v>
      </c>
      <c r="I48" s="4">
        <v>1818.65</v>
      </c>
      <c r="J48" s="4">
        <v>0</v>
      </c>
      <c r="K48" s="4">
        <v>0</v>
      </c>
      <c r="L48" s="4">
        <v>1818.65</v>
      </c>
      <c r="M48" t="s">
        <v>1021</v>
      </c>
      <c r="N48">
        <v>45</v>
      </c>
      <c r="O48" t="s">
        <v>1328</v>
      </c>
      <c r="P48" t="s">
        <v>1826</v>
      </c>
      <c r="Q48" t="str">
        <f t="shared" si="0"/>
        <v>UNITED AIRLINES</v>
      </c>
      <c r="R48">
        <f t="shared" si="1"/>
        <v>15</v>
      </c>
      <c r="S48" t="str">
        <f t="shared" si="2"/>
        <v>730</v>
      </c>
      <c r="T48" t="str">
        <f t="shared" si="3"/>
        <v>UN</v>
      </c>
      <c r="U48" t="str">
        <f t="shared" si="4"/>
        <v>ORD-SFO</v>
      </c>
      <c r="V48" s="7">
        <f t="shared" si="5"/>
        <v>391923.69999999995</v>
      </c>
      <c r="W48" s="7">
        <f t="shared" si="6"/>
        <v>956.74354625550802</v>
      </c>
      <c r="X48" s="7">
        <f t="shared" si="7"/>
        <v>105.08</v>
      </c>
      <c r="Y48" s="7">
        <f t="shared" si="8"/>
        <v>1818.65</v>
      </c>
      <c r="Z48" s="8">
        <f t="shared" si="9"/>
        <v>0.318</v>
      </c>
      <c r="AA48">
        <f t="shared" si="10"/>
        <v>2024</v>
      </c>
      <c r="AB48" t="str">
        <f t="shared" si="11"/>
        <v>Tue</v>
      </c>
      <c r="AC48">
        <f t="shared" si="12"/>
        <v>54</v>
      </c>
      <c r="AD48" t="str">
        <f t="shared" ca="1" si="13"/>
        <v>NO</v>
      </c>
      <c r="AE4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8" t="str">
        <f t="shared" si="15"/>
        <v>February</v>
      </c>
      <c r="AG48">
        <f t="shared" si="14"/>
        <v>32</v>
      </c>
      <c r="AH48" s="14">
        <v>45711.666666666701</v>
      </c>
      <c r="AI48" t="str">
        <f t="shared" si="16"/>
        <v>Afternoon</v>
      </c>
      <c r="AJ48" t="s">
        <v>2048</v>
      </c>
    </row>
    <row r="49" spans="1:36" x14ac:dyDescent="0.3">
      <c r="A49" t="s">
        <v>230</v>
      </c>
      <c r="B49" t="s">
        <v>518</v>
      </c>
      <c r="C49" t="s">
        <v>527</v>
      </c>
      <c r="D49" t="s">
        <v>524</v>
      </c>
      <c r="E49" s="2">
        <v>45350</v>
      </c>
      <c r="F49" s="9">
        <v>45404</v>
      </c>
      <c r="G49" t="s">
        <v>746</v>
      </c>
      <c r="H49" t="s">
        <v>1019</v>
      </c>
      <c r="I49" s="4">
        <v>1817.63</v>
      </c>
      <c r="J49" s="4">
        <v>5</v>
      </c>
      <c r="K49" s="4">
        <v>90.88</v>
      </c>
      <c r="L49" s="4">
        <v>1726.75</v>
      </c>
      <c r="M49" t="s">
        <v>1023</v>
      </c>
      <c r="N49">
        <v>0</v>
      </c>
      <c r="O49" t="s">
        <v>1238</v>
      </c>
      <c r="P49" t="s">
        <v>1736</v>
      </c>
      <c r="Q49" t="str">
        <f t="shared" si="0"/>
        <v>JETBLUE AIRWAYS</v>
      </c>
      <c r="R49">
        <f t="shared" si="1"/>
        <v>12</v>
      </c>
      <c r="S49" t="str">
        <f t="shared" si="2"/>
        <v>301</v>
      </c>
      <c r="T49" t="str">
        <f t="shared" si="3"/>
        <v>JE</v>
      </c>
      <c r="U49" t="str">
        <f t="shared" si="4"/>
        <v>ORD-BOS</v>
      </c>
      <c r="V49" s="7">
        <f t="shared" si="5"/>
        <v>390105.05</v>
      </c>
      <c r="W49" s="7">
        <f t="shared" si="6"/>
        <v>954.8408830022089</v>
      </c>
      <c r="X49" s="7">
        <f t="shared" si="7"/>
        <v>105.08</v>
      </c>
      <c r="Y49" s="7">
        <f t="shared" si="8"/>
        <v>1817.63</v>
      </c>
      <c r="Z49" s="8">
        <f t="shared" si="9"/>
        <v>0.30599999999999999</v>
      </c>
      <c r="AA49">
        <f t="shared" si="10"/>
        <v>2024</v>
      </c>
      <c r="AB49" t="str">
        <f t="shared" si="11"/>
        <v>Wed</v>
      </c>
      <c r="AC49">
        <f t="shared" si="12"/>
        <v>54</v>
      </c>
      <c r="AD49" t="str">
        <f t="shared" ca="1" si="13"/>
        <v>NO</v>
      </c>
      <c r="AE4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9" t="str">
        <f t="shared" si="15"/>
        <v>February</v>
      </c>
      <c r="AG49">
        <f t="shared" si="14"/>
        <v>31</v>
      </c>
      <c r="AH49" s="14">
        <v>45707.916666666701</v>
      </c>
      <c r="AI49" t="str">
        <f t="shared" si="16"/>
        <v>Evening</v>
      </c>
      <c r="AJ49" t="s">
        <v>2049</v>
      </c>
    </row>
    <row r="50" spans="1:36" x14ac:dyDescent="0.3">
      <c r="A50" t="s">
        <v>60</v>
      </c>
      <c r="B50" t="s">
        <v>523</v>
      </c>
      <c r="C50" t="s">
        <v>531</v>
      </c>
      <c r="D50" t="s">
        <v>533</v>
      </c>
      <c r="E50" s="2">
        <v>45351</v>
      </c>
      <c r="F50" s="9">
        <v>45405</v>
      </c>
      <c r="G50" t="s">
        <v>578</v>
      </c>
      <c r="H50" t="s">
        <v>1018</v>
      </c>
      <c r="I50" s="4">
        <v>1814.73</v>
      </c>
      <c r="J50" s="4">
        <v>10</v>
      </c>
      <c r="K50" s="4">
        <v>181.47</v>
      </c>
      <c r="L50" s="4">
        <v>1633.26</v>
      </c>
      <c r="M50" t="s">
        <v>1023</v>
      </c>
      <c r="N50">
        <v>0</v>
      </c>
      <c r="O50" t="s">
        <v>1068</v>
      </c>
      <c r="P50" t="s">
        <v>1566</v>
      </c>
      <c r="Q50" t="str">
        <f t="shared" si="0"/>
        <v>SPIRIT AIRLINES</v>
      </c>
      <c r="R50">
        <f t="shared" si="1"/>
        <v>13</v>
      </c>
      <c r="S50" t="str">
        <f t="shared" si="2"/>
        <v>903</v>
      </c>
      <c r="T50" t="str">
        <f t="shared" si="3"/>
        <v>SP</v>
      </c>
      <c r="U50" t="str">
        <f t="shared" si="4"/>
        <v>JFK-LAX</v>
      </c>
      <c r="V50" s="7">
        <f t="shared" si="5"/>
        <v>388378.3</v>
      </c>
      <c r="W50" s="7">
        <f t="shared" si="6"/>
        <v>952.93205752212532</v>
      </c>
      <c r="X50" s="7">
        <f t="shared" si="7"/>
        <v>105.08</v>
      </c>
      <c r="Y50" s="7">
        <f t="shared" si="8"/>
        <v>1814.73</v>
      </c>
      <c r="Z50" s="8">
        <f t="shared" si="9"/>
        <v>0.30399999999999999</v>
      </c>
      <c r="AA50">
        <f t="shared" si="10"/>
        <v>2024</v>
      </c>
      <c r="AB50" t="str">
        <f t="shared" si="11"/>
        <v>Thu</v>
      </c>
      <c r="AC50">
        <f t="shared" si="12"/>
        <v>54</v>
      </c>
      <c r="AD50" t="str">
        <f t="shared" ca="1" si="13"/>
        <v>NO</v>
      </c>
      <c r="AE5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50" t="str">
        <f t="shared" si="15"/>
        <v>February</v>
      </c>
      <c r="AG50">
        <f t="shared" si="14"/>
        <v>30</v>
      </c>
      <c r="AH50" s="14">
        <v>45700.833333333299</v>
      </c>
      <c r="AI50" t="str">
        <f t="shared" si="16"/>
        <v>Evening</v>
      </c>
      <c r="AJ50" t="s">
        <v>2049</v>
      </c>
    </row>
    <row r="51" spans="1:36" x14ac:dyDescent="0.3">
      <c r="A51" t="s">
        <v>20</v>
      </c>
      <c r="B51" t="s">
        <v>518</v>
      </c>
      <c r="C51" t="s">
        <v>524</v>
      </c>
      <c r="D51" t="s">
        <v>532</v>
      </c>
      <c r="E51" s="2">
        <v>45352</v>
      </c>
      <c r="F51" s="9">
        <v>45406</v>
      </c>
      <c r="G51" t="s">
        <v>538</v>
      </c>
      <c r="H51" t="s">
        <v>1017</v>
      </c>
      <c r="I51" s="4">
        <v>1807.49</v>
      </c>
      <c r="J51" s="4">
        <v>5</v>
      </c>
      <c r="K51" s="4">
        <v>90.37</v>
      </c>
      <c r="L51" s="4">
        <v>1717.12</v>
      </c>
      <c r="M51" t="s">
        <v>1022</v>
      </c>
      <c r="N51">
        <v>0</v>
      </c>
      <c r="O51" t="s">
        <v>1028</v>
      </c>
      <c r="P51" t="s">
        <v>1526</v>
      </c>
      <c r="Q51" t="str">
        <f t="shared" si="0"/>
        <v>JETBLUE AIRWAYS</v>
      </c>
      <c r="R51">
        <f t="shared" si="1"/>
        <v>12</v>
      </c>
      <c r="S51" t="str">
        <f t="shared" si="2"/>
        <v>868</v>
      </c>
      <c r="T51" t="str">
        <f t="shared" si="3"/>
        <v>JE</v>
      </c>
      <c r="U51" t="str">
        <f t="shared" si="4"/>
        <v>BOS-DEN</v>
      </c>
      <c r="V51" s="7">
        <f t="shared" si="5"/>
        <v>386745.04</v>
      </c>
      <c r="W51" s="7">
        <f t="shared" si="6"/>
        <v>951.02119733924758</v>
      </c>
      <c r="X51" s="7">
        <f t="shared" si="7"/>
        <v>105.08</v>
      </c>
      <c r="Y51" s="7">
        <f t="shared" si="8"/>
        <v>1807.49</v>
      </c>
      <c r="Z51" s="8">
        <f t="shared" si="9"/>
        <v>0.28399999999999997</v>
      </c>
      <c r="AA51">
        <f t="shared" si="10"/>
        <v>2024</v>
      </c>
      <c r="AB51" t="str">
        <f t="shared" si="11"/>
        <v>Fri</v>
      </c>
      <c r="AC51">
        <f t="shared" si="12"/>
        <v>54</v>
      </c>
      <c r="AD51" t="str">
        <f t="shared" ca="1" si="13"/>
        <v>NO</v>
      </c>
      <c r="AE5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1" t="str">
        <f t="shared" si="15"/>
        <v>March</v>
      </c>
      <c r="AG51">
        <f t="shared" si="14"/>
        <v>29</v>
      </c>
      <c r="AH51" s="14">
        <v>45699.166666666701</v>
      </c>
      <c r="AI51" t="str">
        <f t="shared" si="16"/>
        <v>Morning</v>
      </c>
      <c r="AJ51" t="s">
        <v>2051</v>
      </c>
    </row>
    <row r="52" spans="1:36" x14ac:dyDescent="0.3">
      <c r="A52" t="s">
        <v>407</v>
      </c>
      <c r="B52" t="s">
        <v>517</v>
      </c>
      <c r="C52" t="s">
        <v>526</v>
      </c>
      <c r="D52" t="s">
        <v>531</v>
      </c>
      <c r="E52" s="2">
        <v>45353</v>
      </c>
      <c r="F52" s="9">
        <v>45407</v>
      </c>
      <c r="G52" t="s">
        <v>915</v>
      </c>
      <c r="H52" t="s">
        <v>1018</v>
      </c>
      <c r="I52" s="4">
        <v>1804.27</v>
      </c>
      <c r="J52" s="4">
        <v>10</v>
      </c>
      <c r="K52" s="4">
        <v>180.43</v>
      </c>
      <c r="L52" s="4">
        <v>1623.84</v>
      </c>
      <c r="M52" t="s">
        <v>1023</v>
      </c>
      <c r="N52">
        <v>0</v>
      </c>
      <c r="O52" t="s">
        <v>1414</v>
      </c>
      <c r="P52" t="s">
        <v>1913</v>
      </c>
      <c r="Q52" t="str">
        <f t="shared" si="0"/>
        <v>ALASKA AIRLINES</v>
      </c>
      <c r="R52">
        <f t="shared" si="1"/>
        <v>13</v>
      </c>
      <c r="S52" t="str">
        <f t="shared" si="2"/>
        <v>430</v>
      </c>
      <c r="T52" t="str">
        <f t="shared" si="3"/>
        <v>AL</v>
      </c>
      <c r="U52" t="str">
        <f t="shared" si="4"/>
        <v>DFW-JFK</v>
      </c>
      <c r="V52" s="7">
        <f t="shared" si="5"/>
        <v>385027.92</v>
      </c>
      <c r="W52" s="7">
        <f t="shared" si="6"/>
        <v>949.11793333333469</v>
      </c>
      <c r="X52" s="7">
        <f t="shared" si="7"/>
        <v>105.08</v>
      </c>
      <c r="Y52" s="7">
        <f t="shared" si="8"/>
        <v>1804.27</v>
      </c>
      <c r="Z52" s="8">
        <f t="shared" si="9"/>
        <v>0.30199999999999999</v>
      </c>
      <c r="AA52">
        <f t="shared" si="10"/>
        <v>2024</v>
      </c>
      <c r="AB52" t="str">
        <f t="shared" si="11"/>
        <v>Sat</v>
      </c>
      <c r="AC52">
        <f t="shared" si="12"/>
        <v>54</v>
      </c>
      <c r="AD52" t="str">
        <f t="shared" ca="1" si="13"/>
        <v>NO</v>
      </c>
      <c r="AE5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2" t="str">
        <f t="shared" si="15"/>
        <v>March</v>
      </c>
      <c r="AG52">
        <f t="shared" si="14"/>
        <v>29</v>
      </c>
      <c r="AH52" s="14">
        <v>45715.291666666701</v>
      </c>
      <c r="AI52" t="str">
        <f t="shared" si="16"/>
        <v>Morning</v>
      </c>
      <c r="AJ52" t="s">
        <v>2051</v>
      </c>
    </row>
    <row r="53" spans="1:36" x14ac:dyDescent="0.3">
      <c r="A53" t="s">
        <v>124</v>
      </c>
      <c r="B53" t="s">
        <v>518</v>
      </c>
      <c r="C53" t="s">
        <v>527</v>
      </c>
      <c r="D53" t="s">
        <v>529</v>
      </c>
      <c r="E53" s="2">
        <v>45354</v>
      </c>
      <c r="F53" s="9">
        <v>45408</v>
      </c>
      <c r="G53" t="s">
        <v>641</v>
      </c>
      <c r="H53" t="s">
        <v>1017</v>
      </c>
      <c r="I53" s="4">
        <v>1803.54</v>
      </c>
      <c r="J53" s="4">
        <v>20</v>
      </c>
      <c r="K53" s="4">
        <v>360.71</v>
      </c>
      <c r="L53" s="4">
        <v>1442.83</v>
      </c>
      <c r="M53" t="s">
        <v>1022</v>
      </c>
      <c r="N53">
        <v>0</v>
      </c>
      <c r="O53" t="s">
        <v>1132</v>
      </c>
      <c r="P53" t="s">
        <v>1630</v>
      </c>
      <c r="Q53" t="str">
        <f t="shared" si="0"/>
        <v>JETBLUE AIRWAYS</v>
      </c>
      <c r="R53">
        <f t="shared" si="1"/>
        <v>12</v>
      </c>
      <c r="S53" t="str">
        <f t="shared" si="2"/>
        <v>572</v>
      </c>
      <c r="T53" t="str">
        <f t="shared" si="3"/>
        <v>JE</v>
      </c>
      <c r="U53" t="str">
        <f t="shared" si="4"/>
        <v>ORD-ATL</v>
      </c>
      <c r="V53" s="7">
        <f t="shared" si="5"/>
        <v>383404.07999999996</v>
      </c>
      <c r="W53" s="7">
        <f t="shared" si="6"/>
        <v>947.21336302895452</v>
      </c>
      <c r="X53" s="7">
        <f t="shared" si="7"/>
        <v>105.08</v>
      </c>
      <c r="Y53" s="7">
        <f t="shared" si="8"/>
        <v>1803.54</v>
      </c>
      <c r="Z53" s="8">
        <f t="shared" si="9"/>
        <v>0.28199999999999997</v>
      </c>
      <c r="AA53">
        <f t="shared" si="10"/>
        <v>2024</v>
      </c>
      <c r="AB53" t="str">
        <f t="shared" si="11"/>
        <v>Sun</v>
      </c>
      <c r="AC53">
        <f t="shared" si="12"/>
        <v>54</v>
      </c>
      <c r="AD53" t="str">
        <f t="shared" ca="1" si="13"/>
        <v>NO</v>
      </c>
      <c r="AE5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3" t="str">
        <f t="shared" si="15"/>
        <v>March</v>
      </c>
      <c r="AG53">
        <f t="shared" si="14"/>
        <v>29</v>
      </c>
      <c r="AH53" s="14">
        <v>45703.5</v>
      </c>
      <c r="AI53" t="str">
        <f t="shared" si="16"/>
        <v>Afternoon</v>
      </c>
      <c r="AJ53" t="s">
        <v>2048</v>
      </c>
    </row>
    <row r="54" spans="1:36" x14ac:dyDescent="0.3">
      <c r="A54" t="s">
        <v>119</v>
      </c>
      <c r="B54" t="s">
        <v>523</v>
      </c>
      <c r="C54" t="s">
        <v>532</v>
      </c>
      <c r="D54" t="s">
        <v>531</v>
      </c>
      <c r="E54" s="2">
        <v>45355</v>
      </c>
      <c r="F54" s="9">
        <v>45409</v>
      </c>
      <c r="G54" t="s">
        <v>636</v>
      </c>
      <c r="H54" t="s">
        <v>1017</v>
      </c>
      <c r="I54" s="4">
        <v>1803.32</v>
      </c>
      <c r="J54" s="4">
        <v>20</v>
      </c>
      <c r="K54" s="4">
        <v>360.66</v>
      </c>
      <c r="L54" s="4">
        <v>1442.66</v>
      </c>
      <c r="M54" t="s">
        <v>1023</v>
      </c>
      <c r="N54">
        <v>0</v>
      </c>
      <c r="O54" t="s">
        <v>1127</v>
      </c>
      <c r="P54" t="s">
        <v>1625</v>
      </c>
      <c r="Q54" t="str">
        <f t="shared" si="0"/>
        <v>SPIRIT AIRLINES</v>
      </c>
      <c r="R54">
        <f t="shared" si="1"/>
        <v>17</v>
      </c>
      <c r="S54" t="str">
        <f t="shared" si="2"/>
        <v>775</v>
      </c>
      <c r="T54" t="str">
        <f t="shared" si="3"/>
        <v>SP</v>
      </c>
      <c r="U54" t="str">
        <f t="shared" si="4"/>
        <v>DEN-JFK</v>
      </c>
      <c r="V54" s="7">
        <f t="shared" si="5"/>
        <v>381961.24999999994</v>
      </c>
      <c r="W54" s="7">
        <f t="shared" si="6"/>
        <v>945.30191964285848</v>
      </c>
      <c r="X54" s="7">
        <f t="shared" si="7"/>
        <v>105.08</v>
      </c>
      <c r="Y54" s="7">
        <f t="shared" si="8"/>
        <v>1803.32</v>
      </c>
      <c r="Z54" s="8">
        <f t="shared" si="9"/>
        <v>0.3</v>
      </c>
      <c r="AA54">
        <f t="shared" si="10"/>
        <v>2024</v>
      </c>
      <c r="AB54" t="str">
        <f t="shared" si="11"/>
        <v>Mon</v>
      </c>
      <c r="AC54">
        <f t="shared" si="12"/>
        <v>54</v>
      </c>
      <c r="AD54" t="str">
        <f t="shared" ca="1" si="13"/>
        <v>NO</v>
      </c>
      <c r="AE5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4" t="str">
        <f t="shared" si="15"/>
        <v>March</v>
      </c>
      <c r="AG54">
        <f t="shared" si="14"/>
        <v>29</v>
      </c>
      <c r="AH54" s="14">
        <v>45703.291666666701</v>
      </c>
      <c r="AI54" t="str">
        <f t="shared" si="16"/>
        <v>Morning</v>
      </c>
      <c r="AJ54" t="s">
        <v>2050</v>
      </c>
    </row>
    <row r="55" spans="1:36" x14ac:dyDescent="0.3">
      <c r="A55" t="s">
        <v>177</v>
      </c>
      <c r="B55" t="s">
        <v>516</v>
      </c>
      <c r="C55" t="s">
        <v>533</v>
      </c>
      <c r="D55" t="s">
        <v>525</v>
      </c>
      <c r="E55" s="2">
        <v>45356</v>
      </c>
      <c r="F55" s="9">
        <v>45410</v>
      </c>
      <c r="G55" t="s">
        <v>694</v>
      </c>
      <c r="H55" t="s">
        <v>1017</v>
      </c>
      <c r="I55" s="4">
        <v>1802.41</v>
      </c>
      <c r="J55" s="4">
        <v>20</v>
      </c>
      <c r="K55" s="4">
        <v>360.48</v>
      </c>
      <c r="L55" s="4">
        <v>1441.93</v>
      </c>
      <c r="M55" t="s">
        <v>1022</v>
      </c>
      <c r="N55">
        <v>0</v>
      </c>
      <c r="O55" t="s">
        <v>1185</v>
      </c>
      <c r="P55" t="s">
        <v>1683</v>
      </c>
      <c r="Q55" t="str">
        <f t="shared" si="0"/>
        <v>DELTA AIRLINES</v>
      </c>
      <c r="R55">
        <f t="shared" si="1"/>
        <v>11</v>
      </c>
      <c r="S55" t="str">
        <f t="shared" si="2"/>
        <v>536</v>
      </c>
      <c r="T55" t="str">
        <f t="shared" si="3"/>
        <v>DE</v>
      </c>
      <c r="U55" t="str">
        <f t="shared" si="4"/>
        <v>LAX-SEA</v>
      </c>
      <c r="V55" s="7">
        <f t="shared" si="5"/>
        <v>380518.59</v>
      </c>
      <c r="W55" s="7">
        <f t="shared" si="6"/>
        <v>943.38241610738385</v>
      </c>
      <c r="X55" s="7">
        <f t="shared" si="7"/>
        <v>105.08</v>
      </c>
      <c r="Y55" s="7">
        <f t="shared" si="8"/>
        <v>1802.41</v>
      </c>
      <c r="Z55" s="8">
        <f t="shared" si="9"/>
        <v>0.28000000000000003</v>
      </c>
      <c r="AA55">
        <f t="shared" si="10"/>
        <v>2024</v>
      </c>
      <c r="AB55" t="str">
        <f t="shared" si="11"/>
        <v>Tue</v>
      </c>
      <c r="AC55">
        <f t="shared" si="12"/>
        <v>54</v>
      </c>
      <c r="AD55" t="str">
        <f t="shared" ca="1" si="13"/>
        <v>NO</v>
      </c>
      <c r="AE5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5" t="str">
        <f t="shared" si="15"/>
        <v>March</v>
      </c>
      <c r="AG55">
        <f t="shared" si="14"/>
        <v>29</v>
      </c>
      <c r="AH55" s="14">
        <v>45705.708333333299</v>
      </c>
      <c r="AI55" t="str">
        <f t="shared" si="16"/>
        <v>Afternoon</v>
      </c>
      <c r="AJ55" t="s">
        <v>2049</v>
      </c>
    </row>
    <row r="56" spans="1:36" x14ac:dyDescent="0.3">
      <c r="A56" t="s">
        <v>136</v>
      </c>
      <c r="B56" t="s">
        <v>518</v>
      </c>
      <c r="C56" t="s">
        <v>527</v>
      </c>
      <c r="D56" t="s">
        <v>525</v>
      </c>
      <c r="E56" s="2">
        <v>45357</v>
      </c>
      <c r="F56" s="9">
        <v>45411</v>
      </c>
      <c r="G56" t="s">
        <v>653</v>
      </c>
      <c r="H56" t="s">
        <v>1019</v>
      </c>
      <c r="I56" s="4">
        <v>1801.01</v>
      </c>
      <c r="J56" s="4">
        <v>5</v>
      </c>
      <c r="K56" s="4">
        <v>90.05</v>
      </c>
      <c r="L56" s="4">
        <v>1710.96</v>
      </c>
      <c r="M56" t="s">
        <v>1022</v>
      </c>
      <c r="N56">
        <v>0</v>
      </c>
      <c r="O56" t="s">
        <v>1144</v>
      </c>
      <c r="P56" t="s">
        <v>1642</v>
      </c>
      <c r="Q56" t="str">
        <f t="shared" si="0"/>
        <v>JETBLUE AIRWAYS</v>
      </c>
      <c r="R56">
        <f t="shared" si="1"/>
        <v>14</v>
      </c>
      <c r="S56" t="str">
        <f t="shared" si="2"/>
        <v>244</v>
      </c>
      <c r="T56" t="str">
        <f t="shared" si="3"/>
        <v>JE</v>
      </c>
      <c r="U56" t="str">
        <f t="shared" si="4"/>
        <v>ORD-SEA</v>
      </c>
      <c r="V56" s="7">
        <f t="shared" si="5"/>
        <v>379076.66</v>
      </c>
      <c r="W56" s="7">
        <f t="shared" si="6"/>
        <v>941.45634529148117</v>
      </c>
      <c r="X56" s="7">
        <f t="shared" si="7"/>
        <v>105.08</v>
      </c>
      <c r="Y56" s="7">
        <f t="shared" si="8"/>
        <v>1801.01</v>
      </c>
      <c r="Z56" s="8">
        <f t="shared" si="9"/>
        <v>0.27800000000000002</v>
      </c>
      <c r="AA56">
        <f t="shared" si="10"/>
        <v>2024</v>
      </c>
      <c r="AB56" t="str">
        <f t="shared" si="11"/>
        <v>Wed</v>
      </c>
      <c r="AC56">
        <f t="shared" si="12"/>
        <v>54</v>
      </c>
      <c r="AD56" t="str">
        <f t="shared" ca="1" si="13"/>
        <v>NO</v>
      </c>
      <c r="AE5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6" t="str">
        <f t="shared" si="15"/>
        <v>March</v>
      </c>
      <c r="AG56">
        <f t="shared" si="14"/>
        <v>29</v>
      </c>
      <c r="AH56" s="14">
        <v>45704</v>
      </c>
      <c r="AI56" t="str">
        <f t="shared" si="16"/>
        <v>Morning</v>
      </c>
      <c r="AJ56" t="s">
        <v>2048</v>
      </c>
    </row>
    <row r="57" spans="1:36" x14ac:dyDescent="0.3">
      <c r="A57" t="s">
        <v>188</v>
      </c>
      <c r="B57" t="s">
        <v>517</v>
      </c>
      <c r="C57" t="s">
        <v>528</v>
      </c>
      <c r="D57" t="s">
        <v>525</v>
      </c>
      <c r="E57" s="2">
        <v>45358</v>
      </c>
      <c r="F57" s="9">
        <v>45412</v>
      </c>
      <c r="G57" t="s">
        <v>704</v>
      </c>
      <c r="H57" t="s">
        <v>1018</v>
      </c>
      <c r="I57" s="4">
        <v>1797.53</v>
      </c>
      <c r="J57" s="4">
        <v>0</v>
      </c>
      <c r="K57" s="4">
        <v>0</v>
      </c>
      <c r="L57" s="4">
        <v>1797.53</v>
      </c>
      <c r="M57" t="s">
        <v>1023</v>
      </c>
      <c r="N57">
        <v>0</v>
      </c>
      <c r="O57" t="s">
        <v>1196</v>
      </c>
      <c r="P57" t="s">
        <v>1694</v>
      </c>
      <c r="Q57" t="str">
        <f t="shared" si="0"/>
        <v>ALASKA AIRLINES</v>
      </c>
      <c r="R57">
        <f t="shared" si="1"/>
        <v>11</v>
      </c>
      <c r="S57" t="str">
        <f t="shared" si="2"/>
        <v>444</v>
      </c>
      <c r="T57" t="str">
        <f t="shared" si="3"/>
        <v>AL</v>
      </c>
      <c r="U57" t="str">
        <f t="shared" si="4"/>
        <v>MIA-SEA</v>
      </c>
      <c r="V57" s="7">
        <f t="shared" si="5"/>
        <v>377365.7</v>
      </c>
      <c r="W57" s="7">
        <f t="shared" si="6"/>
        <v>939.52476404494519</v>
      </c>
      <c r="X57" s="7">
        <f t="shared" si="7"/>
        <v>105.08</v>
      </c>
      <c r="Y57" s="7">
        <f t="shared" si="8"/>
        <v>1797.53</v>
      </c>
      <c r="Z57" s="8">
        <f t="shared" si="9"/>
        <v>0.29799999999999999</v>
      </c>
      <c r="AA57">
        <f t="shared" si="10"/>
        <v>2024</v>
      </c>
      <c r="AB57" t="str">
        <f t="shared" si="11"/>
        <v>Thu</v>
      </c>
      <c r="AC57">
        <f t="shared" si="12"/>
        <v>54</v>
      </c>
      <c r="AD57" t="str">
        <f t="shared" ca="1" si="13"/>
        <v>NO</v>
      </c>
      <c r="AE5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7" t="str">
        <f t="shared" si="15"/>
        <v>March</v>
      </c>
      <c r="AG57">
        <f t="shared" si="14"/>
        <v>29</v>
      </c>
      <c r="AH57" s="14">
        <v>45706.166666666701</v>
      </c>
      <c r="AI57" t="str">
        <f t="shared" si="16"/>
        <v>Morning</v>
      </c>
      <c r="AJ57" t="s">
        <v>2048</v>
      </c>
    </row>
    <row r="58" spans="1:36" x14ac:dyDescent="0.3">
      <c r="A58" t="s">
        <v>368</v>
      </c>
      <c r="B58" t="s">
        <v>519</v>
      </c>
      <c r="C58" t="s">
        <v>526</v>
      </c>
      <c r="D58" t="s">
        <v>525</v>
      </c>
      <c r="E58" s="2">
        <v>45359</v>
      </c>
      <c r="F58" s="9">
        <v>45413</v>
      </c>
      <c r="G58" t="s">
        <v>879</v>
      </c>
      <c r="H58" t="s">
        <v>1020</v>
      </c>
      <c r="I58" s="4">
        <v>1795.06</v>
      </c>
      <c r="J58" s="4">
        <v>20</v>
      </c>
      <c r="K58" s="4">
        <v>359.01</v>
      </c>
      <c r="L58" s="4">
        <v>1436.05</v>
      </c>
      <c r="M58" t="s">
        <v>1021</v>
      </c>
      <c r="N58">
        <v>121</v>
      </c>
      <c r="O58" t="s">
        <v>1376</v>
      </c>
      <c r="P58" t="s">
        <v>1874</v>
      </c>
      <c r="Q58" t="str">
        <f t="shared" si="0"/>
        <v>SOUTHWEST AIRLINES</v>
      </c>
      <c r="R58">
        <f t="shared" si="1"/>
        <v>12</v>
      </c>
      <c r="S58" t="str">
        <f t="shared" si="2"/>
        <v>251</v>
      </c>
      <c r="T58" t="str">
        <f t="shared" si="3"/>
        <v>SO</v>
      </c>
      <c r="U58" t="str">
        <f t="shared" si="4"/>
        <v>DFW-SEA</v>
      </c>
      <c r="V58" s="7">
        <f t="shared" si="5"/>
        <v>375568.17000000004</v>
      </c>
      <c r="W58" s="7">
        <f t="shared" si="6"/>
        <v>937.59231981982123</v>
      </c>
      <c r="X58" s="7">
        <f t="shared" si="7"/>
        <v>105.08</v>
      </c>
      <c r="Y58" s="7">
        <f t="shared" si="8"/>
        <v>1795.06</v>
      </c>
      <c r="Z58" s="8">
        <f t="shared" si="9"/>
        <v>0.316</v>
      </c>
      <c r="AA58">
        <f t="shared" si="10"/>
        <v>2024</v>
      </c>
      <c r="AB58" t="str">
        <f t="shared" si="11"/>
        <v>Fri</v>
      </c>
      <c r="AC58">
        <f t="shared" si="12"/>
        <v>54</v>
      </c>
      <c r="AD58" t="str">
        <f t="shared" ca="1" si="13"/>
        <v>NO</v>
      </c>
      <c r="AE5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8" t="str">
        <f t="shared" si="15"/>
        <v>March</v>
      </c>
      <c r="AG58">
        <f t="shared" si="14"/>
        <v>29</v>
      </c>
      <c r="AH58" s="14">
        <v>45713.666666666701</v>
      </c>
      <c r="AI58" t="str">
        <f t="shared" si="16"/>
        <v>Afternoon</v>
      </c>
      <c r="AJ58" t="s">
        <v>2048</v>
      </c>
    </row>
    <row r="59" spans="1:36" x14ac:dyDescent="0.3">
      <c r="A59" t="s">
        <v>156</v>
      </c>
      <c r="B59" t="s">
        <v>516</v>
      </c>
      <c r="C59" t="s">
        <v>526</v>
      </c>
      <c r="D59" t="s">
        <v>531</v>
      </c>
      <c r="E59" s="2">
        <v>45360</v>
      </c>
      <c r="F59" s="9">
        <v>45414</v>
      </c>
      <c r="G59" t="s">
        <v>673</v>
      </c>
      <c r="H59" t="s">
        <v>1017</v>
      </c>
      <c r="I59" s="4">
        <v>1793.81</v>
      </c>
      <c r="J59" s="4">
        <v>5</v>
      </c>
      <c r="K59" s="4">
        <v>89.69</v>
      </c>
      <c r="L59" s="4">
        <v>1704.12</v>
      </c>
      <c r="M59" t="s">
        <v>1021</v>
      </c>
      <c r="N59">
        <v>27</v>
      </c>
      <c r="O59" t="s">
        <v>1164</v>
      </c>
      <c r="P59" t="s">
        <v>1662</v>
      </c>
      <c r="Q59" t="str">
        <f t="shared" si="0"/>
        <v>DELTA AIRLINES</v>
      </c>
      <c r="R59">
        <f t="shared" si="1"/>
        <v>12</v>
      </c>
      <c r="S59" t="str">
        <f t="shared" si="2"/>
        <v>855</v>
      </c>
      <c r="T59" t="str">
        <f t="shared" si="3"/>
        <v>DE</v>
      </c>
      <c r="U59" t="str">
        <f t="shared" si="4"/>
        <v>DFW-JFK</v>
      </c>
      <c r="V59" s="7">
        <f t="shared" si="5"/>
        <v>374132.12</v>
      </c>
      <c r="W59" s="7">
        <f t="shared" si="6"/>
        <v>935.65672686230403</v>
      </c>
      <c r="X59" s="7">
        <f t="shared" si="7"/>
        <v>105.08</v>
      </c>
      <c r="Y59" s="7">
        <f t="shared" si="8"/>
        <v>1793.81</v>
      </c>
      <c r="Z59" s="8">
        <f t="shared" si="9"/>
        <v>0.314</v>
      </c>
      <c r="AA59">
        <f t="shared" si="10"/>
        <v>2024</v>
      </c>
      <c r="AB59" t="str">
        <f t="shared" si="11"/>
        <v>Sat</v>
      </c>
      <c r="AC59">
        <f t="shared" si="12"/>
        <v>54</v>
      </c>
      <c r="AD59" t="str">
        <f t="shared" ca="1" si="13"/>
        <v>NO</v>
      </c>
      <c r="AE5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9" t="str">
        <f t="shared" si="15"/>
        <v>March</v>
      </c>
      <c r="AG59">
        <f t="shared" si="14"/>
        <v>29</v>
      </c>
      <c r="AH59" s="14">
        <v>45704.833333333299</v>
      </c>
      <c r="AI59" t="str">
        <f t="shared" si="16"/>
        <v>Evening</v>
      </c>
      <c r="AJ59" t="s">
        <v>2050</v>
      </c>
    </row>
    <row r="60" spans="1:36" x14ac:dyDescent="0.3">
      <c r="A60" t="s">
        <v>244</v>
      </c>
      <c r="B60" t="s">
        <v>518</v>
      </c>
      <c r="C60" t="s">
        <v>532</v>
      </c>
      <c r="D60" t="s">
        <v>525</v>
      </c>
      <c r="E60" s="2">
        <v>45361</v>
      </c>
      <c r="F60" s="9">
        <v>45415</v>
      </c>
      <c r="G60" t="s">
        <v>760</v>
      </c>
      <c r="H60" t="s">
        <v>1019</v>
      </c>
      <c r="I60" s="4">
        <v>1786.05</v>
      </c>
      <c r="J60" s="4">
        <v>15</v>
      </c>
      <c r="K60" s="4">
        <v>267.91000000000003</v>
      </c>
      <c r="L60" s="4">
        <v>1518.14</v>
      </c>
      <c r="M60" t="s">
        <v>1023</v>
      </c>
      <c r="N60">
        <v>0</v>
      </c>
      <c r="O60" t="s">
        <v>1252</v>
      </c>
      <c r="P60" t="s">
        <v>1750</v>
      </c>
      <c r="Q60" t="str">
        <f t="shared" si="0"/>
        <v>JETBLUE AIRWAYS</v>
      </c>
      <c r="R60">
        <f t="shared" si="1"/>
        <v>16</v>
      </c>
      <c r="S60" t="str">
        <f t="shared" si="2"/>
        <v>217</v>
      </c>
      <c r="T60" t="str">
        <f t="shared" si="3"/>
        <v>JE</v>
      </c>
      <c r="U60" t="str">
        <f t="shared" si="4"/>
        <v>DEN-SEA</v>
      </c>
      <c r="V60" s="7">
        <f t="shared" si="5"/>
        <v>372427.99999999994</v>
      </c>
      <c r="W60" s="7">
        <f t="shared" si="6"/>
        <v>933.71520361991099</v>
      </c>
      <c r="X60" s="7">
        <f t="shared" si="7"/>
        <v>105.08</v>
      </c>
      <c r="Y60" s="7">
        <f t="shared" si="8"/>
        <v>1786.05</v>
      </c>
      <c r="Z60" s="8">
        <f t="shared" si="9"/>
        <v>0.29599999999999999</v>
      </c>
      <c r="AA60">
        <f t="shared" si="10"/>
        <v>2024</v>
      </c>
      <c r="AB60" t="str">
        <f t="shared" si="11"/>
        <v>Sun</v>
      </c>
      <c r="AC60">
        <f t="shared" si="12"/>
        <v>54</v>
      </c>
      <c r="AD60" t="str">
        <f t="shared" ca="1" si="13"/>
        <v>NO</v>
      </c>
      <c r="AE6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0" t="str">
        <f t="shared" si="15"/>
        <v>March</v>
      </c>
      <c r="AG60">
        <f t="shared" si="14"/>
        <v>29</v>
      </c>
      <c r="AH60" s="14">
        <v>45708.5</v>
      </c>
      <c r="AI60" t="str">
        <f t="shared" si="16"/>
        <v>Afternoon</v>
      </c>
      <c r="AJ60" t="s">
        <v>2051</v>
      </c>
    </row>
    <row r="61" spans="1:36" x14ac:dyDescent="0.3">
      <c r="A61" t="s">
        <v>175</v>
      </c>
      <c r="B61" t="s">
        <v>518</v>
      </c>
      <c r="C61" t="s">
        <v>526</v>
      </c>
      <c r="D61" t="s">
        <v>533</v>
      </c>
      <c r="E61" s="2">
        <v>45362</v>
      </c>
      <c r="F61" s="9">
        <v>45416</v>
      </c>
      <c r="G61" t="s">
        <v>692</v>
      </c>
      <c r="H61" t="s">
        <v>1020</v>
      </c>
      <c r="I61" s="4">
        <v>1781.84</v>
      </c>
      <c r="J61" s="4">
        <v>15</v>
      </c>
      <c r="K61" s="4">
        <v>267.27999999999997</v>
      </c>
      <c r="L61" s="4">
        <v>1514.56</v>
      </c>
      <c r="M61" t="s">
        <v>1022</v>
      </c>
      <c r="N61">
        <v>0</v>
      </c>
      <c r="O61" t="s">
        <v>1183</v>
      </c>
      <c r="P61" t="s">
        <v>1681</v>
      </c>
      <c r="Q61" t="str">
        <f t="shared" si="0"/>
        <v>JETBLUE AIRWAYS</v>
      </c>
      <c r="R61">
        <f t="shared" si="1"/>
        <v>16</v>
      </c>
      <c r="S61" t="str">
        <f t="shared" si="2"/>
        <v>356</v>
      </c>
      <c r="T61" t="str">
        <f t="shared" si="3"/>
        <v>JE</v>
      </c>
      <c r="U61" t="str">
        <f t="shared" si="4"/>
        <v>DFW-LAX</v>
      </c>
      <c r="V61" s="7">
        <f t="shared" si="5"/>
        <v>370909.85999999993</v>
      </c>
      <c r="W61" s="7">
        <f t="shared" si="6"/>
        <v>931.78247165533026</v>
      </c>
      <c r="X61" s="7">
        <f t="shared" si="7"/>
        <v>105.08</v>
      </c>
      <c r="Y61" s="7">
        <f t="shared" si="8"/>
        <v>1781.84</v>
      </c>
      <c r="Z61" s="8">
        <f t="shared" si="9"/>
        <v>0.27600000000000002</v>
      </c>
      <c r="AA61">
        <f t="shared" si="10"/>
        <v>2024</v>
      </c>
      <c r="AB61" t="str">
        <f t="shared" si="11"/>
        <v>Mon</v>
      </c>
      <c r="AC61">
        <f t="shared" si="12"/>
        <v>54</v>
      </c>
      <c r="AD61" t="str">
        <f t="shared" ca="1" si="13"/>
        <v>NO</v>
      </c>
      <c r="AE6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1" t="str">
        <f t="shared" si="15"/>
        <v>March</v>
      </c>
      <c r="AG61">
        <f t="shared" si="14"/>
        <v>29</v>
      </c>
      <c r="AH61" s="14">
        <v>45705.625</v>
      </c>
      <c r="AI61" t="str">
        <f t="shared" si="16"/>
        <v>Afternoon</v>
      </c>
      <c r="AJ61" t="s">
        <v>2048</v>
      </c>
    </row>
    <row r="62" spans="1:36" x14ac:dyDescent="0.3">
      <c r="A62" t="s">
        <v>393</v>
      </c>
      <c r="B62" t="s">
        <v>523</v>
      </c>
      <c r="C62" t="s">
        <v>524</v>
      </c>
      <c r="D62" t="s">
        <v>526</v>
      </c>
      <c r="E62" s="2">
        <v>45363</v>
      </c>
      <c r="F62" s="9">
        <v>45417</v>
      </c>
      <c r="G62" t="s">
        <v>902</v>
      </c>
      <c r="H62" t="s">
        <v>1018</v>
      </c>
      <c r="I62" s="4">
        <v>1775.92</v>
      </c>
      <c r="J62" s="4">
        <v>15</v>
      </c>
      <c r="K62" s="4">
        <v>266.39</v>
      </c>
      <c r="L62" s="4">
        <v>1509.53</v>
      </c>
      <c r="M62" t="s">
        <v>1022</v>
      </c>
      <c r="N62">
        <v>0</v>
      </c>
      <c r="O62" t="s">
        <v>1401</v>
      </c>
      <c r="P62" t="s">
        <v>1899</v>
      </c>
      <c r="Q62" t="str">
        <f t="shared" si="0"/>
        <v>SPIRIT AIRLINES</v>
      </c>
      <c r="R62">
        <f t="shared" si="1"/>
        <v>19</v>
      </c>
      <c r="S62" t="str">
        <f t="shared" si="2"/>
        <v>708</v>
      </c>
      <c r="T62" t="str">
        <f t="shared" si="3"/>
        <v>SP</v>
      </c>
      <c r="U62" t="str">
        <f t="shared" si="4"/>
        <v>BOS-DFW</v>
      </c>
      <c r="V62" s="7">
        <f t="shared" si="5"/>
        <v>369395.29999999993</v>
      </c>
      <c r="W62" s="7">
        <f t="shared" si="6"/>
        <v>929.85052272727432</v>
      </c>
      <c r="X62" s="7">
        <f t="shared" si="7"/>
        <v>105.08</v>
      </c>
      <c r="Y62" s="7">
        <f t="shared" si="8"/>
        <v>1775.92</v>
      </c>
      <c r="Z62" s="8">
        <f t="shared" si="9"/>
        <v>0.27400000000000002</v>
      </c>
      <c r="AA62">
        <f t="shared" si="10"/>
        <v>2024</v>
      </c>
      <c r="AB62" t="str">
        <f t="shared" si="11"/>
        <v>Tue</v>
      </c>
      <c r="AC62">
        <f t="shared" si="12"/>
        <v>54</v>
      </c>
      <c r="AD62" t="str">
        <f t="shared" ca="1" si="13"/>
        <v>NO</v>
      </c>
      <c r="AE6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2" t="str">
        <f t="shared" si="15"/>
        <v>March</v>
      </c>
      <c r="AG62">
        <f t="shared" si="14"/>
        <v>29</v>
      </c>
      <c r="AH62" s="14">
        <v>45714.708333333299</v>
      </c>
      <c r="AI62" t="str">
        <f t="shared" si="16"/>
        <v>Afternoon</v>
      </c>
      <c r="AJ62" t="s">
        <v>2051</v>
      </c>
    </row>
    <row r="63" spans="1:36" x14ac:dyDescent="0.3">
      <c r="A63" t="s">
        <v>466</v>
      </c>
      <c r="B63" t="s">
        <v>520</v>
      </c>
      <c r="C63" t="s">
        <v>531</v>
      </c>
      <c r="D63" t="s">
        <v>533</v>
      </c>
      <c r="E63" s="2">
        <v>45364</v>
      </c>
      <c r="F63" s="9">
        <v>45418</v>
      </c>
      <c r="G63" t="s">
        <v>969</v>
      </c>
      <c r="H63" t="s">
        <v>1018</v>
      </c>
      <c r="I63" s="4">
        <v>1774.68</v>
      </c>
      <c r="J63" s="4">
        <v>15</v>
      </c>
      <c r="K63" s="4">
        <v>266.2</v>
      </c>
      <c r="L63" s="4">
        <v>1508.48</v>
      </c>
      <c r="M63" t="s">
        <v>1022</v>
      </c>
      <c r="N63">
        <v>0</v>
      </c>
      <c r="O63" t="s">
        <v>1473</v>
      </c>
      <c r="P63" t="s">
        <v>1972</v>
      </c>
      <c r="Q63" t="str">
        <f t="shared" si="0"/>
        <v>FRONTIER AIRLINES</v>
      </c>
      <c r="R63">
        <f t="shared" si="1"/>
        <v>11</v>
      </c>
      <c r="S63" t="str">
        <f t="shared" si="2"/>
        <v>414</v>
      </c>
      <c r="T63" t="str">
        <f t="shared" si="3"/>
        <v>FR</v>
      </c>
      <c r="U63" t="str">
        <f t="shared" si="4"/>
        <v>JFK-LAX</v>
      </c>
      <c r="V63" s="7">
        <f t="shared" si="5"/>
        <v>367885.76999999996</v>
      </c>
      <c r="W63" s="7">
        <f t="shared" si="6"/>
        <v>927.92325740319063</v>
      </c>
      <c r="X63" s="7">
        <f t="shared" si="7"/>
        <v>105.08</v>
      </c>
      <c r="Y63" s="7">
        <f t="shared" si="8"/>
        <v>1774.68</v>
      </c>
      <c r="Z63" s="8">
        <f t="shared" si="9"/>
        <v>0.27200000000000002</v>
      </c>
      <c r="AA63">
        <f t="shared" si="10"/>
        <v>2024</v>
      </c>
      <c r="AB63" t="str">
        <f t="shared" si="11"/>
        <v>Wed</v>
      </c>
      <c r="AC63">
        <f t="shared" si="12"/>
        <v>54</v>
      </c>
      <c r="AD63" t="str">
        <f t="shared" ca="1" si="13"/>
        <v>NO</v>
      </c>
      <c r="AE6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3" t="str">
        <f t="shared" si="15"/>
        <v>March</v>
      </c>
      <c r="AG63">
        <f t="shared" si="14"/>
        <v>29</v>
      </c>
      <c r="AH63" s="14">
        <v>45717.75</v>
      </c>
      <c r="AI63" t="str">
        <f t="shared" si="16"/>
        <v>Evening</v>
      </c>
      <c r="AJ63" t="s">
        <v>2051</v>
      </c>
    </row>
    <row r="64" spans="1:36" x14ac:dyDescent="0.3">
      <c r="A64" t="s">
        <v>478</v>
      </c>
      <c r="B64" t="s">
        <v>517</v>
      </c>
      <c r="C64" t="s">
        <v>527</v>
      </c>
      <c r="D64" t="s">
        <v>524</v>
      </c>
      <c r="E64" s="2">
        <v>45365</v>
      </c>
      <c r="F64" s="9">
        <v>45419</v>
      </c>
      <c r="G64" t="s">
        <v>981</v>
      </c>
      <c r="H64" t="s">
        <v>1019</v>
      </c>
      <c r="I64" s="4">
        <v>1765.9</v>
      </c>
      <c r="J64" s="4">
        <v>0</v>
      </c>
      <c r="K64" s="4">
        <v>0</v>
      </c>
      <c r="L64" s="4">
        <v>1765.9</v>
      </c>
      <c r="M64" t="s">
        <v>1021</v>
      </c>
      <c r="N64">
        <v>114</v>
      </c>
      <c r="O64" t="s">
        <v>1485</v>
      </c>
      <c r="P64" t="s">
        <v>1984</v>
      </c>
      <c r="Q64" t="str">
        <f t="shared" si="0"/>
        <v>ALASKA AIRLINES</v>
      </c>
      <c r="R64">
        <f t="shared" si="1"/>
        <v>16</v>
      </c>
      <c r="S64" t="str">
        <f t="shared" si="2"/>
        <v>605</v>
      </c>
      <c r="T64" t="str">
        <f t="shared" si="3"/>
        <v>AL</v>
      </c>
      <c r="U64" t="str">
        <f t="shared" si="4"/>
        <v>ORD-BOS</v>
      </c>
      <c r="V64" s="7">
        <f t="shared" si="5"/>
        <v>366377.28999999992</v>
      </c>
      <c r="W64" s="7">
        <f t="shared" si="6"/>
        <v>925.99002283105187</v>
      </c>
      <c r="X64" s="7">
        <f t="shared" si="7"/>
        <v>105.08</v>
      </c>
      <c r="Y64" s="7">
        <f t="shared" si="8"/>
        <v>1765.9</v>
      </c>
      <c r="Z64" s="8">
        <f t="shared" si="9"/>
        <v>0.312</v>
      </c>
      <c r="AA64">
        <f t="shared" si="10"/>
        <v>2024</v>
      </c>
      <c r="AB64" t="str">
        <f t="shared" si="11"/>
        <v>Thu</v>
      </c>
      <c r="AC64">
        <f t="shared" si="12"/>
        <v>54</v>
      </c>
      <c r="AD64" t="str">
        <f t="shared" ca="1" si="13"/>
        <v>NO</v>
      </c>
      <c r="AE6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4" t="str">
        <f t="shared" si="15"/>
        <v>March</v>
      </c>
      <c r="AG64">
        <f t="shared" si="14"/>
        <v>29</v>
      </c>
      <c r="AH64" s="14">
        <v>45718.25</v>
      </c>
      <c r="AI64" t="str">
        <f t="shared" si="16"/>
        <v>Morning</v>
      </c>
      <c r="AJ64" t="s">
        <v>2048</v>
      </c>
    </row>
    <row r="65" spans="1:36" x14ac:dyDescent="0.3">
      <c r="A65" t="s">
        <v>301</v>
      </c>
      <c r="B65" t="s">
        <v>520</v>
      </c>
      <c r="C65" t="s">
        <v>525</v>
      </c>
      <c r="D65" t="s">
        <v>533</v>
      </c>
      <c r="E65" s="2">
        <v>45366</v>
      </c>
      <c r="F65" s="9">
        <v>45420</v>
      </c>
      <c r="G65" t="s">
        <v>815</v>
      </c>
      <c r="H65" t="s">
        <v>1020</v>
      </c>
      <c r="I65" s="4">
        <v>1765.84</v>
      </c>
      <c r="J65" s="4">
        <v>10</v>
      </c>
      <c r="K65" s="4">
        <v>176.58</v>
      </c>
      <c r="L65" s="4">
        <v>1589.26</v>
      </c>
      <c r="M65" t="s">
        <v>1022</v>
      </c>
      <c r="N65">
        <v>0</v>
      </c>
      <c r="O65" t="s">
        <v>1309</v>
      </c>
      <c r="P65" t="s">
        <v>1807</v>
      </c>
      <c r="Q65" t="str">
        <f t="shared" si="0"/>
        <v>FRONTIER AIRLINES</v>
      </c>
      <c r="R65">
        <f t="shared" si="1"/>
        <v>13</v>
      </c>
      <c r="S65" t="str">
        <f t="shared" si="2"/>
        <v>584</v>
      </c>
      <c r="T65" t="str">
        <f t="shared" si="3"/>
        <v>FR</v>
      </c>
      <c r="U65" t="str">
        <f t="shared" si="4"/>
        <v>SEA-LAX</v>
      </c>
      <c r="V65" s="7">
        <f t="shared" si="5"/>
        <v>364611.3899999999</v>
      </c>
      <c r="W65" s="7">
        <f t="shared" si="6"/>
        <v>924.0680320366148</v>
      </c>
      <c r="X65" s="7">
        <f t="shared" si="7"/>
        <v>105.08</v>
      </c>
      <c r="Y65" s="7">
        <f t="shared" si="8"/>
        <v>1765.84</v>
      </c>
      <c r="Z65" s="8">
        <f t="shared" si="9"/>
        <v>0.27</v>
      </c>
      <c r="AA65">
        <f t="shared" si="10"/>
        <v>2024</v>
      </c>
      <c r="AB65" t="str">
        <f t="shared" si="11"/>
        <v>Fri</v>
      </c>
      <c r="AC65">
        <f t="shared" si="12"/>
        <v>54</v>
      </c>
      <c r="AD65" t="str">
        <f t="shared" ca="1" si="13"/>
        <v>NO</v>
      </c>
      <c r="AE6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5" t="str">
        <f t="shared" si="15"/>
        <v>March</v>
      </c>
      <c r="AG65">
        <f t="shared" si="14"/>
        <v>29</v>
      </c>
      <c r="AH65" s="14">
        <v>45710.875</v>
      </c>
      <c r="AI65" t="str">
        <f t="shared" si="16"/>
        <v>Evening</v>
      </c>
      <c r="AJ65" t="s">
        <v>2048</v>
      </c>
    </row>
    <row r="66" spans="1:36" x14ac:dyDescent="0.3">
      <c r="A66" t="s">
        <v>373</v>
      </c>
      <c r="B66" t="s">
        <v>522</v>
      </c>
      <c r="C66" t="s">
        <v>533</v>
      </c>
      <c r="D66" t="s">
        <v>524</v>
      </c>
      <c r="E66" s="2">
        <v>45367</v>
      </c>
      <c r="F66" s="9">
        <v>45421</v>
      </c>
      <c r="G66" t="s">
        <v>884</v>
      </c>
      <c r="H66" t="s">
        <v>1019</v>
      </c>
      <c r="I66" s="4">
        <v>1758.71</v>
      </c>
      <c r="J66" s="4">
        <v>5</v>
      </c>
      <c r="K66" s="4">
        <v>87.94</v>
      </c>
      <c r="L66" s="4">
        <v>1670.77</v>
      </c>
      <c r="M66" t="s">
        <v>1021</v>
      </c>
      <c r="N66">
        <v>81</v>
      </c>
      <c r="O66" t="s">
        <v>1381</v>
      </c>
      <c r="P66" t="s">
        <v>1879</v>
      </c>
      <c r="Q66" t="str">
        <f t="shared" ref="Q66:Q129" si="17">UPPER(B66)</f>
        <v>UNITED AIRLINES</v>
      </c>
      <c r="R66">
        <f t="shared" ref="R66:R129" si="18">LEN(O66)</f>
        <v>14</v>
      </c>
      <c r="S66" t="str">
        <f t="shared" ref="S66:S129" si="19">RIGHT(G66,3)</f>
        <v>506</v>
      </c>
      <c r="T66" t="str">
        <f t="shared" ref="T66:T129" si="20">LEFT(G66,2)</f>
        <v>UN</v>
      </c>
      <c r="U66" t="str">
        <f t="shared" ref="U66:U129" si="21">CONCATENATE(C66,"-",D66)</f>
        <v>LAX-BOS</v>
      </c>
      <c r="V66" s="7">
        <f t="shared" ref="V66:V129" si="22">SUM(L66:L565)</f>
        <v>363022.12999999989</v>
      </c>
      <c r="W66" s="7">
        <f t="shared" ref="W66:W129" si="23">AVERAGE(I66:I565)</f>
        <v>922.1373623853226</v>
      </c>
      <c r="X66" s="7">
        <f t="shared" ref="X66:X129" si="24">MIN(I66:I565)</f>
        <v>105.08</v>
      </c>
      <c r="Y66" s="7">
        <f t="shared" ref="Y66:Y129" si="25">MAX(I66:I565)</f>
        <v>1758.71</v>
      </c>
      <c r="Z66" s="8">
        <f t="shared" ref="Z66:Z129" si="26">COUNTIF(M66:M565,M66)/500</f>
        <v>0.31</v>
      </c>
      <c r="AA66">
        <f t="shared" ref="AA66:AA129" si="27">YEAR(E66)</f>
        <v>2024</v>
      </c>
      <c r="AB66" t="str">
        <f t="shared" ref="AB66:AB129" si="28">TEXT(E66,"ddd")</f>
        <v>Sat</v>
      </c>
      <c r="AC66">
        <f t="shared" ref="AC66:AC129" si="29">DATEDIF(E66,F66,"D")</f>
        <v>54</v>
      </c>
      <c r="AD66" t="str">
        <f t="shared" ref="AD66:AD129" ca="1" si="30">IF(E66&gt;=TODAY()-30,"YES","NO")</f>
        <v>NO</v>
      </c>
      <c r="AE6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6" t="str">
        <f t="shared" si="15"/>
        <v>March</v>
      </c>
      <c r="AG66">
        <f t="shared" ref="AG66:AG129" si="31">COUNTIF(AF66:AF565,"February")</f>
        <v>29</v>
      </c>
      <c r="AH66" s="14">
        <v>45713.875</v>
      </c>
      <c r="AI66" t="str">
        <f t="shared" si="16"/>
        <v>Evening</v>
      </c>
      <c r="AJ66" t="s">
        <v>2049</v>
      </c>
    </row>
    <row r="67" spans="1:36" x14ac:dyDescent="0.3">
      <c r="A67" t="s">
        <v>64</v>
      </c>
      <c r="B67" t="s">
        <v>517</v>
      </c>
      <c r="C67" t="s">
        <v>525</v>
      </c>
      <c r="D67" t="s">
        <v>526</v>
      </c>
      <c r="E67" s="2">
        <v>45368</v>
      </c>
      <c r="F67" s="9">
        <v>45422</v>
      </c>
      <c r="G67" t="s">
        <v>582</v>
      </c>
      <c r="H67" t="s">
        <v>1017</v>
      </c>
      <c r="I67" s="4">
        <v>1755.46</v>
      </c>
      <c r="J67" s="4">
        <v>0</v>
      </c>
      <c r="K67" s="4">
        <v>0</v>
      </c>
      <c r="L67" s="4">
        <v>1755.46</v>
      </c>
      <c r="M67" t="s">
        <v>1023</v>
      </c>
      <c r="N67">
        <v>0</v>
      </c>
      <c r="O67" t="s">
        <v>1072</v>
      </c>
      <c r="P67" t="s">
        <v>1570</v>
      </c>
      <c r="Q67" t="str">
        <f t="shared" si="17"/>
        <v>ALASKA AIRLINES</v>
      </c>
      <c r="R67">
        <f t="shared" si="18"/>
        <v>11</v>
      </c>
      <c r="S67" t="str">
        <f t="shared" si="19"/>
        <v>365</v>
      </c>
      <c r="T67" t="str">
        <f t="shared" si="20"/>
        <v>AL</v>
      </c>
      <c r="U67" t="str">
        <f t="shared" si="21"/>
        <v>SEA-DFW</v>
      </c>
      <c r="V67" s="7">
        <f t="shared" si="22"/>
        <v>361351.35999999987</v>
      </c>
      <c r="W67" s="7">
        <f t="shared" si="23"/>
        <v>920.21420689655315</v>
      </c>
      <c r="X67" s="7">
        <f t="shared" si="24"/>
        <v>105.08</v>
      </c>
      <c r="Y67" s="7">
        <f t="shared" si="25"/>
        <v>1755.46</v>
      </c>
      <c r="Z67" s="8">
        <f t="shared" si="26"/>
        <v>0.29399999999999998</v>
      </c>
      <c r="AA67">
        <f t="shared" si="27"/>
        <v>2024</v>
      </c>
      <c r="AB67" t="str">
        <f t="shared" si="28"/>
        <v>Sun</v>
      </c>
      <c r="AC67">
        <f t="shared" si="29"/>
        <v>54</v>
      </c>
      <c r="AD67" t="str">
        <f t="shared" ca="1" si="30"/>
        <v>NO</v>
      </c>
      <c r="AE6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7" t="str">
        <f t="shared" ref="AF67:AF130" si="32">TEXT(E67,"mmmm")</f>
        <v>March</v>
      </c>
      <c r="AG67">
        <f t="shared" si="31"/>
        <v>29</v>
      </c>
      <c r="AH67" s="14">
        <v>45701</v>
      </c>
      <c r="AI67" t="str">
        <f t="shared" ref="AI67:AI130" si="33">IF(HOUR(AH67)&lt;12,"Morning",IF(HOUR(AH67)&lt;18,"Afternoon","Evening"))</f>
        <v>Morning</v>
      </c>
      <c r="AJ67" t="s">
        <v>2050</v>
      </c>
    </row>
    <row r="68" spans="1:36" x14ac:dyDescent="0.3">
      <c r="A68" t="s">
        <v>120</v>
      </c>
      <c r="B68" t="s">
        <v>520</v>
      </c>
      <c r="C68" t="s">
        <v>530</v>
      </c>
      <c r="D68" t="s">
        <v>533</v>
      </c>
      <c r="E68" s="2">
        <v>45369</v>
      </c>
      <c r="F68" s="9">
        <v>45423</v>
      </c>
      <c r="G68" t="s">
        <v>637</v>
      </c>
      <c r="H68" t="s">
        <v>1019</v>
      </c>
      <c r="I68" s="4">
        <v>1753.34</v>
      </c>
      <c r="J68" s="4">
        <v>0</v>
      </c>
      <c r="K68" s="4">
        <v>0</v>
      </c>
      <c r="L68" s="4">
        <v>1753.34</v>
      </c>
      <c r="M68" t="s">
        <v>1022</v>
      </c>
      <c r="N68">
        <v>0</v>
      </c>
      <c r="O68" t="s">
        <v>1128</v>
      </c>
      <c r="P68" t="s">
        <v>1626</v>
      </c>
      <c r="Q68" t="str">
        <f t="shared" si="17"/>
        <v>FRONTIER AIRLINES</v>
      </c>
      <c r="R68">
        <f t="shared" si="18"/>
        <v>11</v>
      </c>
      <c r="S68" t="str">
        <f t="shared" si="19"/>
        <v>278</v>
      </c>
      <c r="T68" t="str">
        <f t="shared" si="20"/>
        <v>FR</v>
      </c>
      <c r="U68" t="str">
        <f t="shared" si="21"/>
        <v>SFO-LAX</v>
      </c>
      <c r="V68" s="7">
        <f t="shared" si="22"/>
        <v>359595.89999999991</v>
      </c>
      <c r="W68" s="7">
        <f t="shared" si="23"/>
        <v>918.28967741935639</v>
      </c>
      <c r="X68" s="7">
        <f t="shared" si="24"/>
        <v>105.08</v>
      </c>
      <c r="Y68" s="7">
        <f t="shared" si="25"/>
        <v>1753.34</v>
      </c>
      <c r="Z68" s="8">
        <f t="shared" si="26"/>
        <v>0.26800000000000002</v>
      </c>
      <c r="AA68">
        <f t="shared" si="27"/>
        <v>2024</v>
      </c>
      <c r="AB68" t="str">
        <f t="shared" si="28"/>
        <v>Mon</v>
      </c>
      <c r="AC68">
        <f t="shared" si="29"/>
        <v>54</v>
      </c>
      <c r="AD68" t="str">
        <f t="shared" ca="1" si="30"/>
        <v>NO</v>
      </c>
      <c r="AE6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8" t="str">
        <f t="shared" si="32"/>
        <v>March</v>
      </c>
      <c r="AG68">
        <f t="shared" si="31"/>
        <v>29</v>
      </c>
      <c r="AH68" s="14">
        <v>45703.333333333299</v>
      </c>
      <c r="AI68" t="str">
        <f t="shared" si="33"/>
        <v>Morning</v>
      </c>
      <c r="AJ68" t="s">
        <v>2050</v>
      </c>
    </row>
    <row r="69" spans="1:36" x14ac:dyDescent="0.3">
      <c r="A69" t="s">
        <v>329</v>
      </c>
      <c r="B69" t="s">
        <v>519</v>
      </c>
      <c r="C69" t="s">
        <v>530</v>
      </c>
      <c r="D69" t="s">
        <v>533</v>
      </c>
      <c r="E69" s="2">
        <v>45370</v>
      </c>
      <c r="F69" s="9">
        <v>45424</v>
      </c>
      <c r="G69" t="s">
        <v>843</v>
      </c>
      <c r="H69" t="s">
        <v>1018</v>
      </c>
      <c r="I69" s="4">
        <v>1751.59</v>
      </c>
      <c r="J69" s="4">
        <v>15</v>
      </c>
      <c r="K69" s="4">
        <v>262.74</v>
      </c>
      <c r="L69" s="4">
        <v>1488.85</v>
      </c>
      <c r="M69" t="s">
        <v>1022</v>
      </c>
      <c r="N69">
        <v>0</v>
      </c>
      <c r="O69" t="s">
        <v>1337</v>
      </c>
      <c r="P69" t="s">
        <v>1835</v>
      </c>
      <c r="Q69" t="str">
        <f t="shared" si="17"/>
        <v>SOUTHWEST AIRLINES</v>
      </c>
      <c r="R69">
        <f t="shared" si="18"/>
        <v>14</v>
      </c>
      <c r="S69" t="str">
        <f t="shared" si="19"/>
        <v>799</v>
      </c>
      <c r="T69" t="str">
        <f t="shared" si="20"/>
        <v>SO</v>
      </c>
      <c r="U69" t="str">
        <f t="shared" si="21"/>
        <v>SFO-LAX</v>
      </c>
      <c r="V69" s="7">
        <f t="shared" si="22"/>
        <v>357842.56</v>
      </c>
      <c r="W69" s="7">
        <f t="shared" si="23"/>
        <v>916.36115473441271</v>
      </c>
      <c r="X69" s="7">
        <f t="shared" si="24"/>
        <v>105.08</v>
      </c>
      <c r="Y69" s="7">
        <f t="shared" si="25"/>
        <v>1751.59</v>
      </c>
      <c r="Z69" s="8">
        <f t="shared" si="26"/>
        <v>0.26600000000000001</v>
      </c>
      <c r="AA69">
        <f t="shared" si="27"/>
        <v>2024</v>
      </c>
      <c r="AB69" t="str">
        <f t="shared" si="28"/>
        <v>Tue</v>
      </c>
      <c r="AC69">
        <f t="shared" si="29"/>
        <v>54</v>
      </c>
      <c r="AD69" t="str">
        <f t="shared" ca="1" si="30"/>
        <v>NO</v>
      </c>
      <c r="AE6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69" t="str">
        <f t="shared" si="32"/>
        <v>March</v>
      </c>
      <c r="AG69">
        <f t="shared" si="31"/>
        <v>29</v>
      </c>
      <c r="AH69" s="14">
        <v>45712.041666666701</v>
      </c>
      <c r="AI69" t="str">
        <f t="shared" si="33"/>
        <v>Morning</v>
      </c>
      <c r="AJ69" t="s">
        <v>2049</v>
      </c>
    </row>
    <row r="70" spans="1:36" x14ac:dyDescent="0.3">
      <c r="A70" t="s">
        <v>501</v>
      </c>
      <c r="B70" t="s">
        <v>521</v>
      </c>
      <c r="C70" t="s">
        <v>524</v>
      </c>
      <c r="D70" t="s">
        <v>526</v>
      </c>
      <c r="E70" s="2">
        <v>45371</v>
      </c>
      <c r="F70" s="9">
        <v>45425</v>
      </c>
      <c r="G70" t="s">
        <v>1003</v>
      </c>
      <c r="H70" t="s">
        <v>1018</v>
      </c>
      <c r="I70" s="4">
        <v>1751.39</v>
      </c>
      <c r="J70" s="4">
        <v>0</v>
      </c>
      <c r="K70" s="4">
        <v>0</v>
      </c>
      <c r="L70" s="4">
        <v>1751.39</v>
      </c>
      <c r="M70" t="s">
        <v>1023</v>
      </c>
      <c r="N70">
        <v>0</v>
      </c>
      <c r="O70" t="s">
        <v>1507</v>
      </c>
      <c r="P70" t="s">
        <v>2007</v>
      </c>
      <c r="Q70" t="str">
        <f t="shared" si="17"/>
        <v>AMERICAN AIRLINES</v>
      </c>
      <c r="R70">
        <f t="shared" si="18"/>
        <v>11</v>
      </c>
      <c r="S70" t="str">
        <f t="shared" si="19"/>
        <v>532</v>
      </c>
      <c r="T70" t="str">
        <f t="shared" si="20"/>
        <v>AM</v>
      </c>
      <c r="U70" t="str">
        <f t="shared" si="21"/>
        <v>BOS-DFW</v>
      </c>
      <c r="V70" s="7">
        <f t="shared" si="22"/>
        <v>356353.71</v>
      </c>
      <c r="W70" s="7">
        <f t="shared" si="23"/>
        <v>914.42775462963129</v>
      </c>
      <c r="X70" s="7">
        <f t="shared" si="24"/>
        <v>105.08</v>
      </c>
      <c r="Y70" s="7">
        <f t="shared" si="25"/>
        <v>1751.39</v>
      </c>
      <c r="Z70" s="8">
        <f t="shared" si="26"/>
        <v>0.29199999999999998</v>
      </c>
      <c r="AA70">
        <f t="shared" si="27"/>
        <v>2024</v>
      </c>
      <c r="AB70" t="str">
        <f t="shared" si="28"/>
        <v>Wed</v>
      </c>
      <c r="AC70">
        <f t="shared" si="29"/>
        <v>54</v>
      </c>
      <c r="AD70" t="str">
        <f t="shared" ca="1" si="30"/>
        <v>NO</v>
      </c>
      <c r="AE7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0" t="str">
        <f t="shared" si="32"/>
        <v>March</v>
      </c>
      <c r="AG70">
        <f t="shared" si="31"/>
        <v>29</v>
      </c>
      <c r="AH70" s="14">
        <v>45719.208333333299</v>
      </c>
      <c r="AI70" t="str">
        <f t="shared" si="33"/>
        <v>Morning</v>
      </c>
      <c r="AJ70" t="s">
        <v>2050</v>
      </c>
    </row>
    <row r="71" spans="1:36" x14ac:dyDescent="0.3">
      <c r="A71" t="s">
        <v>154</v>
      </c>
      <c r="B71" t="s">
        <v>516</v>
      </c>
      <c r="C71" t="s">
        <v>529</v>
      </c>
      <c r="D71" t="s">
        <v>528</v>
      </c>
      <c r="E71" s="2">
        <v>45372</v>
      </c>
      <c r="F71" s="9">
        <v>45426</v>
      </c>
      <c r="G71" t="s">
        <v>671</v>
      </c>
      <c r="H71" t="s">
        <v>1020</v>
      </c>
      <c r="I71" s="4">
        <v>1743.4</v>
      </c>
      <c r="J71" s="4">
        <v>5</v>
      </c>
      <c r="K71" s="4">
        <v>87.17</v>
      </c>
      <c r="L71" s="4">
        <v>1656.23</v>
      </c>
      <c r="M71" t="s">
        <v>1023</v>
      </c>
      <c r="N71">
        <v>0</v>
      </c>
      <c r="O71" t="s">
        <v>1162</v>
      </c>
      <c r="P71" t="s">
        <v>1660</v>
      </c>
      <c r="Q71" t="str">
        <f t="shared" si="17"/>
        <v>DELTA AIRLINES</v>
      </c>
      <c r="R71">
        <f t="shared" si="18"/>
        <v>11</v>
      </c>
      <c r="S71" t="str">
        <f t="shared" si="19"/>
        <v>891</v>
      </c>
      <c r="T71" t="str">
        <f t="shared" si="20"/>
        <v>DE</v>
      </c>
      <c r="U71" t="str">
        <f t="shared" si="21"/>
        <v>ATL-MIA</v>
      </c>
      <c r="V71" s="7">
        <f t="shared" si="22"/>
        <v>354602.32</v>
      </c>
      <c r="W71" s="7">
        <f t="shared" si="23"/>
        <v>912.48584686775109</v>
      </c>
      <c r="X71" s="7">
        <f t="shared" si="24"/>
        <v>105.08</v>
      </c>
      <c r="Y71" s="7">
        <f t="shared" si="25"/>
        <v>1743.4</v>
      </c>
      <c r="Z71" s="8">
        <f t="shared" si="26"/>
        <v>0.28999999999999998</v>
      </c>
      <c r="AA71">
        <f t="shared" si="27"/>
        <v>2024</v>
      </c>
      <c r="AB71" t="str">
        <f t="shared" si="28"/>
        <v>Thu</v>
      </c>
      <c r="AC71">
        <f t="shared" si="29"/>
        <v>54</v>
      </c>
      <c r="AD71" t="str">
        <f t="shared" ca="1" si="30"/>
        <v>NO</v>
      </c>
      <c r="AE7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1" t="str">
        <f t="shared" si="32"/>
        <v>March</v>
      </c>
      <c r="AG71">
        <f t="shared" si="31"/>
        <v>29</v>
      </c>
      <c r="AH71" s="14">
        <v>45704.75</v>
      </c>
      <c r="AI71" t="str">
        <f t="shared" si="33"/>
        <v>Evening</v>
      </c>
      <c r="AJ71" t="s">
        <v>2049</v>
      </c>
    </row>
    <row r="72" spans="1:36" x14ac:dyDescent="0.3">
      <c r="A72" t="s">
        <v>216</v>
      </c>
      <c r="B72" t="s">
        <v>519</v>
      </c>
      <c r="C72" t="s">
        <v>528</v>
      </c>
      <c r="D72" t="s">
        <v>529</v>
      </c>
      <c r="E72" s="2">
        <v>45373</v>
      </c>
      <c r="F72" s="9">
        <v>45427</v>
      </c>
      <c r="G72" t="s">
        <v>732</v>
      </c>
      <c r="H72" t="s">
        <v>1019</v>
      </c>
      <c r="I72" s="4">
        <v>1732.43</v>
      </c>
      <c r="J72" s="4">
        <v>10</v>
      </c>
      <c r="K72" s="4">
        <v>173.24</v>
      </c>
      <c r="L72" s="4">
        <v>1559.19</v>
      </c>
      <c r="M72" t="s">
        <v>1022</v>
      </c>
      <c r="N72">
        <v>0</v>
      </c>
      <c r="O72" t="s">
        <v>1224</v>
      </c>
      <c r="P72" t="s">
        <v>1722</v>
      </c>
      <c r="Q72" t="str">
        <f t="shared" si="17"/>
        <v>SOUTHWEST AIRLINES</v>
      </c>
      <c r="R72">
        <f t="shared" si="18"/>
        <v>12</v>
      </c>
      <c r="S72" t="str">
        <f t="shared" si="19"/>
        <v>425</v>
      </c>
      <c r="T72" t="str">
        <f t="shared" si="20"/>
        <v>SO</v>
      </c>
      <c r="U72" t="str">
        <f t="shared" si="21"/>
        <v>MIA-ATL</v>
      </c>
      <c r="V72" s="7">
        <f t="shared" si="22"/>
        <v>352946.09</v>
      </c>
      <c r="W72" s="7">
        <f t="shared" si="23"/>
        <v>910.55348837209476</v>
      </c>
      <c r="X72" s="7">
        <f t="shared" si="24"/>
        <v>105.08</v>
      </c>
      <c r="Y72" s="7">
        <f t="shared" si="25"/>
        <v>1732.43</v>
      </c>
      <c r="Z72" s="8">
        <f t="shared" si="26"/>
        <v>0.26400000000000001</v>
      </c>
      <c r="AA72">
        <f t="shared" si="27"/>
        <v>2024</v>
      </c>
      <c r="AB72" t="str">
        <f t="shared" si="28"/>
        <v>Fri</v>
      </c>
      <c r="AC72">
        <f t="shared" si="29"/>
        <v>54</v>
      </c>
      <c r="AD72" t="str">
        <f t="shared" ca="1" si="30"/>
        <v>NO</v>
      </c>
      <c r="AE7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2" t="str">
        <f t="shared" si="32"/>
        <v>March</v>
      </c>
      <c r="AG72">
        <f t="shared" si="31"/>
        <v>29</v>
      </c>
      <c r="AH72" s="14">
        <v>45707.333333333299</v>
      </c>
      <c r="AI72" t="str">
        <f t="shared" si="33"/>
        <v>Morning</v>
      </c>
      <c r="AJ72" t="s">
        <v>2049</v>
      </c>
    </row>
    <row r="73" spans="1:36" x14ac:dyDescent="0.3">
      <c r="A73" t="s">
        <v>179</v>
      </c>
      <c r="B73" t="s">
        <v>520</v>
      </c>
      <c r="C73" t="s">
        <v>532</v>
      </c>
      <c r="D73" t="s">
        <v>524</v>
      </c>
      <c r="E73" s="2">
        <v>45374</v>
      </c>
      <c r="F73" s="9">
        <v>45428</v>
      </c>
      <c r="G73" t="s">
        <v>695</v>
      </c>
      <c r="H73" t="s">
        <v>1019</v>
      </c>
      <c r="I73" s="4">
        <v>1731.44</v>
      </c>
      <c r="J73" s="4">
        <v>10</v>
      </c>
      <c r="K73" s="4">
        <v>173.14</v>
      </c>
      <c r="L73" s="4">
        <v>1558.3</v>
      </c>
      <c r="M73" t="s">
        <v>1022</v>
      </c>
      <c r="N73">
        <v>0</v>
      </c>
      <c r="O73" t="s">
        <v>1187</v>
      </c>
      <c r="P73" t="s">
        <v>1685</v>
      </c>
      <c r="Q73" t="str">
        <f t="shared" si="17"/>
        <v>FRONTIER AIRLINES</v>
      </c>
      <c r="R73">
        <f t="shared" si="18"/>
        <v>17</v>
      </c>
      <c r="S73" t="str">
        <f t="shared" si="19"/>
        <v>666</v>
      </c>
      <c r="T73" t="str">
        <f t="shared" si="20"/>
        <v>FR</v>
      </c>
      <c r="U73" t="str">
        <f t="shared" si="21"/>
        <v>DEN-BOS</v>
      </c>
      <c r="V73" s="7">
        <f t="shared" si="22"/>
        <v>351386.90000000008</v>
      </c>
      <c r="W73" s="7">
        <f t="shared" si="23"/>
        <v>908.6376923076939</v>
      </c>
      <c r="X73" s="7">
        <f t="shared" si="24"/>
        <v>105.08</v>
      </c>
      <c r="Y73" s="7">
        <f t="shared" si="25"/>
        <v>1731.44</v>
      </c>
      <c r="Z73" s="8">
        <f t="shared" si="26"/>
        <v>0.26200000000000001</v>
      </c>
      <c r="AA73">
        <f t="shared" si="27"/>
        <v>2024</v>
      </c>
      <c r="AB73" t="str">
        <f t="shared" si="28"/>
        <v>Sat</v>
      </c>
      <c r="AC73">
        <f t="shared" si="29"/>
        <v>54</v>
      </c>
      <c r="AD73" t="str">
        <f t="shared" ca="1" si="30"/>
        <v>NO</v>
      </c>
      <c r="AE7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3" t="str">
        <f t="shared" si="32"/>
        <v>March</v>
      </c>
      <c r="AG73">
        <f t="shared" si="31"/>
        <v>29</v>
      </c>
      <c r="AH73" s="14">
        <v>45705.791666666701</v>
      </c>
      <c r="AI73" t="str">
        <f t="shared" si="33"/>
        <v>Evening</v>
      </c>
      <c r="AJ73" t="s">
        <v>2051</v>
      </c>
    </row>
    <row r="74" spans="1:36" x14ac:dyDescent="0.3">
      <c r="A74" t="s">
        <v>469</v>
      </c>
      <c r="B74" t="s">
        <v>520</v>
      </c>
      <c r="C74" t="s">
        <v>531</v>
      </c>
      <c r="D74" t="s">
        <v>527</v>
      </c>
      <c r="E74" s="2">
        <v>45375</v>
      </c>
      <c r="F74" s="9">
        <v>45429</v>
      </c>
      <c r="G74" t="s">
        <v>972</v>
      </c>
      <c r="H74" t="s">
        <v>1020</v>
      </c>
      <c r="I74" s="4">
        <v>1727.28</v>
      </c>
      <c r="J74" s="4">
        <v>5</v>
      </c>
      <c r="K74" s="4">
        <v>86.36</v>
      </c>
      <c r="L74" s="4">
        <v>1640.92</v>
      </c>
      <c r="M74" t="s">
        <v>1022</v>
      </c>
      <c r="N74">
        <v>0</v>
      </c>
      <c r="O74" t="s">
        <v>1476</v>
      </c>
      <c r="P74" t="s">
        <v>1975</v>
      </c>
      <c r="Q74" t="str">
        <f t="shared" si="17"/>
        <v>FRONTIER AIRLINES</v>
      </c>
      <c r="R74">
        <f t="shared" si="18"/>
        <v>12</v>
      </c>
      <c r="S74" t="str">
        <f t="shared" si="19"/>
        <v>652</v>
      </c>
      <c r="T74" t="str">
        <f t="shared" si="20"/>
        <v>FR</v>
      </c>
      <c r="U74" t="str">
        <f t="shared" si="21"/>
        <v>JFK-ORD</v>
      </c>
      <c r="V74" s="7">
        <f t="shared" si="22"/>
        <v>349828.60000000009</v>
      </c>
      <c r="W74" s="7">
        <f t="shared" si="23"/>
        <v>906.7152570093474</v>
      </c>
      <c r="X74" s="7">
        <f t="shared" si="24"/>
        <v>105.08</v>
      </c>
      <c r="Y74" s="7">
        <f t="shared" si="25"/>
        <v>1727.28</v>
      </c>
      <c r="Z74" s="8">
        <f t="shared" si="26"/>
        <v>0.26</v>
      </c>
      <c r="AA74">
        <f t="shared" si="27"/>
        <v>2024</v>
      </c>
      <c r="AB74" t="str">
        <f t="shared" si="28"/>
        <v>Sun</v>
      </c>
      <c r="AC74">
        <f t="shared" si="29"/>
        <v>54</v>
      </c>
      <c r="AD74" t="str">
        <f t="shared" ca="1" si="30"/>
        <v>NO</v>
      </c>
      <c r="AE7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4" t="str">
        <f t="shared" si="32"/>
        <v>March</v>
      </c>
      <c r="AG74">
        <f t="shared" si="31"/>
        <v>29</v>
      </c>
      <c r="AH74" s="14">
        <v>45717.875</v>
      </c>
      <c r="AI74" t="str">
        <f t="shared" si="33"/>
        <v>Evening</v>
      </c>
      <c r="AJ74" t="s">
        <v>2048</v>
      </c>
    </row>
    <row r="75" spans="1:36" x14ac:dyDescent="0.3">
      <c r="A75" t="s">
        <v>300</v>
      </c>
      <c r="B75" t="s">
        <v>520</v>
      </c>
      <c r="C75" t="s">
        <v>530</v>
      </c>
      <c r="D75" t="s">
        <v>531</v>
      </c>
      <c r="E75" s="2">
        <v>45376</v>
      </c>
      <c r="F75" s="9">
        <v>45430</v>
      </c>
      <c r="G75" t="s">
        <v>814</v>
      </c>
      <c r="H75" t="s">
        <v>1018</v>
      </c>
      <c r="I75" s="4">
        <v>1725.71</v>
      </c>
      <c r="J75" s="4">
        <v>5</v>
      </c>
      <c r="K75" s="4">
        <v>86.29</v>
      </c>
      <c r="L75" s="4">
        <v>1639.42</v>
      </c>
      <c r="M75" t="s">
        <v>1022</v>
      </c>
      <c r="N75">
        <v>0</v>
      </c>
      <c r="O75" t="s">
        <v>1308</v>
      </c>
      <c r="P75" t="s">
        <v>1806</v>
      </c>
      <c r="Q75" t="str">
        <f t="shared" si="17"/>
        <v>FRONTIER AIRLINES</v>
      </c>
      <c r="R75">
        <f t="shared" si="18"/>
        <v>13</v>
      </c>
      <c r="S75" t="str">
        <f t="shared" si="19"/>
        <v>537</v>
      </c>
      <c r="T75" t="str">
        <f t="shared" si="20"/>
        <v>FR</v>
      </c>
      <c r="U75" t="str">
        <f t="shared" si="21"/>
        <v>SFO-JFK</v>
      </c>
      <c r="V75" s="7">
        <f t="shared" si="22"/>
        <v>348187.68000000011</v>
      </c>
      <c r="W75" s="7">
        <f t="shared" si="23"/>
        <v>904.79355971897132</v>
      </c>
      <c r="X75" s="7">
        <f t="shared" si="24"/>
        <v>105.08</v>
      </c>
      <c r="Y75" s="7">
        <f t="shared" si="25"/>
        <v>1725.71</v>
      </c>
      <c r="Z75" s="8">
        <f t="shared" si="26"/>
        <v>0.25800000000000001</v>
      </c>
      <c r="AA75">
        <f t="shared" si="27"/>
        <v>2024</v>
      </c>
      <c r="AB75" t="str">
        <f t="shared" si="28"/>
        <v>Mon</v>
      </c>
      <c r="AC75">
        <f t="shared" si="29"/>
        <v>54</v>
      </c>
      <c r="AD75" t="str">
        <f t="shared" ca="1" si="30"/>
        <v>NO</v>
      </c>
      <c r="AE7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5" t="str">
        <f t="shared" si="32"/>
        <v>March</v>
      </c>
      <c r="AG75">
        <f t="shared" si="31"/>
        <v>29</v>
      </c>
      <c r="AH75" s="14">
        <v>45710.833333333299</v>
      </c>
      <c r="AI75" t="str">
        <f t="shared" si="33"/>
        <v>Evening</v>
      </c>
      <c r="AJ75" t="s">
        <v>2051</v>
      </c>
    </row>
    <row r="76" spans="1:36" x14ac:dyDescent="0.3">
      <c r="A76" t="s">
        <v>433</v>
      </c>
      <c r="B76" t="s">
        <v>522</v>
      </c>
      <c r="C76" t="s">
        <v>524</v>
      </c>
      <c r="D76" t="s">
        <v>530</v>
      </c>
      <c r="E76" s="2">
        <v>45377</v>
      </c>
      <c r="F76" s="9">
        <v>45431</v>
      </c>
      <c r="G76" t="s">
        <v>941</v>
      </c>
      <c r="H76" t="s">
        <v>1018</v>
      </c>
      <c r="I76" s="4">
        <v>1725.67</v>
      </c>
      <c r="J76" s="4">
        <v>20</v>
      </c>
      <c r="K76" s="4">
        <v>345.13</v>
      </c>
      <c r="L76" s="4">
        <v>1380.54</v>
      </c>
      <c r="M76" t="s">
        <v>1023</v>
      </c>
      <c r="N76">
        <v>0</v>
      </c>
      <c r="O76" t="s">
        <v>1440</v>
      </c>
      <c r="P76" t="s">
        <v>1939</v>
      </c>
      <c r="Q76" t="str">
        <f t="shared" si="17"/>
        <v>UNITED AIRLINES</v>
      </c>
      <c r="R76">
        <f t="shared" si="18"/>
        <v>14</v>
      </c>
      <c r="S76" t="str">
        <f t="shared" si="19"/>
        <v>984</v>
      </c>
      <c r="T76" t="str">
        <f t="shared" si="20"/>
        <v>UN</v>
      </c>
      <c r="U76" t="str">
        <f t="shared" si="21"/>
        <v>BOS-SFO</v>
      </c>
      <c r="V76" s="7">
        <f t="shared" si="22"/>
        <v>346548.26000000013</v>
      </c>
      <c r="W76" s="7">
        <f t="shared" si="23"/>
        <v>902.86652582159775</v>
      </c>
      <c r="X76" s="7">
        <f t="shared" si="24"/>
        <v>105.08</v>
      </c>
      <c r="Y76" s="7">
        <f t="shared" si="25"/>
        <v>1725.67</v>
      </c>
      <c r="Z76" s="8">
        <f t="shared" si="26"/>
        <v>0.28799999999999998</v>
      </c>
      <c r="AA76">
        <f t="shared" si="27"/>
        <v>2024</v>
      </c>
      <c r="AB76" t="str">
        <f t="shared" si="28"/>
        <v>Tue</v>
      </c>
      <c r="AC76">
        <f t="shared" si="29"/>
        <v>54</v>
      </c>
      <c r="AD76" t="str">
        <f t="shared" ca="1" si="30"/>
        <v>NO</v>
      </c>
      <c r="AE7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6" t="str">
        <f t="shared" si="32"/>
        <v>March</v>
      </c>
      <c r="AG76">
        <f t="shared" si="31"/>
        <v>29</v>
      </c>
      <c r="AH76" s="14">
        <v>45716.375</v>
      </c>
      <c r="AI76" t="str">
        <f t="shared" si="33"/>
        <v>Morning</v>
      </c>
      <c r="AJ76" t="s">
        <v>2051</v>
      </c>
    </row>
    <row r="77" spans="1:36" x14ac:dyDescent="0.3">
      <c r="A77" t="s">
        <v>259</v>
      </c>
      <c r="B77" t="s">
        <v>522</v>
      </c>
      <c r="C77" t="s">
        <v>530</v>
      </c>
      <c r="D77" t="s">
        <v>524</v>
      </c>
      <c r="E77" s="2">
        <v>45378</v>
      </c>
      <c r="F77" s="9">
        <v>45432</v>
      </c>
      <c r="G77" t="s">
        <v>775</v>
      </c>
      <c r="H77" t="s">
        <v>1019</v>
      </c>
      <c r="I77" s="4">
        <v>1725.07</v>
      </c>
      <c r="J77" s="4">
        <v>20</v>
      </c>
      <c r="K77" s="4">
        <v>345.01</v>
      </c>
      <c r="L77" s="4">
        <v>1380.06</v>
      </c>
      <c r="M77" t="s">
        <v>1021</v>
      </c>
      <c r="N77">
        <v>61</v>
      </c>
      <c r="O77" t="s">
        <v>1267</v>
      </c>
      <c r="P77" t="s">
        <v>1765</v>
      </c>
      <c r="Q77" t="str">
        <f t="shared" si="17"/>
        <v>UNITED AIRLINES</v>
      </c>
      <c r="R77">
        <f t="shared" si="18"/>
        <v>13</v>
      </c>
      <c r="S77" t="str">
        <f t="shared" si="19"/>
        <v>615</v>
      </c>
      <c r="T77" t="str">
        <f t="shared" si="20"/>
        <v>UN</v>
      </c>
      <c r="U77" t="str">
        <f t="shared" si="21"/>
        <v>SFO-BOS</v>
      </c>
      <c r="V77" s="7">
        <f t="shared" si="22"/>
        <v>345167.72000000009</v>
      </c>
      <c r="W77" s="7">
        <f t="shared" si="23"/>
        <v>900.93051764706024</v>
      </c>
      <c r="X77" s="7">
        <f t="shared" si="24"/>
        <v>105.08</v>
      </c>
      <c r="Y77" s="7">
        <f t="shared" si="25"/>
        <v>1725.07</v>
      </c>
      <c r="Z77" s="8">
        <f t="shared" si="26"/>
        <v>0.308</v>
      </c>
      <c r="AA77">
        <f t="shared" si="27"/>
        <v>2024</v>
      </c>
      <c r="AB77" t="str">
        <f t="shared" si="28"/>
        <v>Wed</v>
      </c>
      <c r="AC77">
        <f t="shared" si="29"/>
        <v>54</v>
      </c>
      <c r="AD77" t="str">
        <f t="shared" ca="1" si="30"/>
        <v>NO</v>
      </c>
      <c r="AE7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7" t="str">
        <f t="shared" si="32"/>
        <v>March</v>
      </c>
      <c r="AG77">
        <f t="shared" si="31"/>
        <v>29</v>
      </c>
      <c r="AH77" s="14">
        <v>45709.125</v>
      </c>
      <c r="AI77" t="str">
        <f t="shared" si="33"/>
        <v>Morning</v>
      </c>
      <c r="AJ77" t="s">
        <v>2048</v>
      </c>
    </row>
    <row r="78" spans="1:36" x14ac:dyDescent="0.3">
      <c r="A78" t="s">
        <v>449</v>
      </c>
      <c r="B78" t="s">
        <v>523</v>
      </c>
      <c r="C78" t="s">
        <v>524</v>
      </c>
      <c r="D78" t="s">
        <v>528</v>
      </c>
      <c r="E78" s="2">
        <v>45379</v>
      </c>
      <c r="F78" s="9">
        <v>45433</v>
      </c>
      <c r="G78" t="s">
        <v>955</v>
      </c>
      <c r="H78" t="s">
        <v>1018</v>
      </c>
      <c r="I78" s="4">
        <v>1723.07</v>
      </c>
      <c r="J78" s="4">
        <v>20</v>
      </c>
      <c r="K78" s="4">
        <v>344.61</v>
      </c>
      <c r="L78" s="4">
        <v>1378.46</v>
      </c>
      <c r="M78" t="s">
        <v>1021</v>
      </c>
      <c r="N78">
        <v>35</v>
      </c>
      <c r="O78" t="s">
        <v>1456</v>
      </c>
      <c r="P78" t="s">
        <v>1955</v>
      </c>
      <c r="Q78" t="str">
        <f t="shared" si="17"/>
        <v>SPIRIT AIRLINES</v>
      </c>
      <c r="R78">
        <f t="shared" si="18"/>
        <v>16</v>
      </c>
      <c r="S78" t="str">
        <f t="shared" si="19"/>
        <v>599</v>
      </c>
      <c r="T78" t="str">
        <f t="shared" si="20"/>
        <v>SP</v>
      </c>
      <c r="U78" t="str">
        <f t="shared" si="21"/>
        <v>BOS-MIA</v>
      </c>
      <c r="V78" s="7">
        <f t="shared" si="22"/>
        <v>343787.66000000009</v>
      </c>
      <c r="W78" s="7">
        <f t="shared" si="23"/>
        <v>898.98679245283165</v>
      </c>
      <c r="X78" s="7">
        <f t="shared" si="24"/>
        <v>105.08</v>
      </c>
      <c r="Y78" s="7">
        <f t="shared" si="25"/>
        <v>1723.07</v>
      </c>
      <c r="Z78" s="8">
        <f t="shared" si="26"/>
        <v>0.30599999999999999</v>
      </c>
      <c r="AA78">
        <f t="shared" si="27"/>
        <v>2024</v>
      </c>
      <c r="AB78" t="str">
        <f t="shared" si="28"/>
        <v>Thu</v>
      </c>
      <c r="AC78">
        <f t="shared" si="29"/>
        <v>54</v>
      </c>
      <c r="AD78" t="str">
        <f t="shared" ca="1" si="30"/>
        <v>NO</v>
      </c>
      <c r="AE7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8" t="str">
        <f t="shared" si="32"/>
        <v>March</v>
      </c>
      <c r="AG78">
        <f t="shared" si="31"/>
        <v>29</v>
      </c>
      <c r="AH78" s="14">
        <v>45717.041666666701</v>
      </c>
      <c r="AI78" t="str">
        <f t="shared" si="33"/>
        <v>Morning</v>
      </c>
      <c r="AJ78" t="s">
        <v>2049</v>
      </c>
    </row>
    <row r="79" spans="1:36" x14ac:dyDescent="0.3">
      <c r="A79" t="s">
        <v>73</v>
      </c>
      <c r="B79" t="s">
        <v>521</v>
      </c>
      <c r="C79" t="s">
        <v>526</v>
      </c>
      <c r="D79" t="s">
        <v>530</v>
      </c>
      <c r="E79" s="2">
        <v>45380</v>
      </c>
      <c r="F79" s="9">
        <v>45434</v>
      </c>
      <c r="G79" t="s">
        <v>591</v>
      </c>
      <c r="H79" t="s">
        <v>1020</v>
      </c>
      <c r="I79" s="4">
        <v>1720.96</v>
      </c>
      <c r="J79" s="4">
        <v>15</v>
      </c>
      <c r="K79" s="4">
        <v>258.14</v>
      </c>
      <c r="L79" s="4">
        <v>1462.82</v>
      </c>
      <c r="M79" t="s">
        <v>1022</v>
      </c>
      <c r="N79">
        <v>0</v>
      </c>
      <c r="O79" t="s">
        <v>1081</v>
      </c>
      <c r="P79" t="s">
        <v>1579</v>
      </c>
      <c r="Q79" t="str">
        <f t="shared" si="17"/>
        <v>AMERICAN AIRLINES</v>
      </c>
      <c r="R79">
        <f t="shared" si="18"/>
        <v>14</v>
      </c>
      <c r="S79" t="str">
        <f t="shared" si="19"/>
        <v>240</v>
      </c>
      <c r="T79" t="str">
        <f t="shared" si="20"/>
        <v>AM</v>
      </c>
      <c r="U79" t="str">
        <f t="shared" si="21"/>
        <v>DFW-SFO</v>
      </c>
      <c r="V79" s="7">
        <f t="shared" si="22"/>
        <v>342409.20000000007</v>
      </c>
      <c r="W79" s="7">
        <f t="shared" si="23"/>
        <v>897.03860520094702</v>
      </c>
      <c r="X79" s="7">
        <f t="shared" si="24"/>
        <v>105.08</v>
      </c>
      <c r="Y79" s="7">
        <f t="shared" si="25"/>
        <v>1720.96</v>
      </c>
      <c r="Z79" s="8">
        <f t="shared" si="26"/>
        <v>0.25600000000000001</v>
      </c>
      <c r="AA79">
        <f t="shared" si="27"/>
        <v>2024</v>
      </c>
      <c r="AB79" t="str">
        <f t="shared" si="28"/>
        <v>Fri</v>
      </c>
      <c r="AC79">
        <f t="shared" si="29"/>
        <v>54</v>
      </c>
      <c r="AD79" t="str">
        <f t="shared" ca="1" si="30"/>
        <v>NO</v>
      </c>
      <c r="AE7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79" t="str">
        <f t="shared" si="32"/>
        <v>March</v>
      </c>
      <c r="AG79">
        <f t="shared" si="31"/>
        <v>29</v>
      </c>
      <c r="AH79" s="14">
        <v>45701.375</v>
      </c>
      <c r="AI79" t="str">
        <f t="shared" si="33"/>
        <v>Morning</v>
      </c>
      <c r="AJ79" t="s">
        <v>2050</v>
      </c>
    </row>
    <row r="80" spans="1:36" x14ac:dyDescent="0.3">
      <c r="A80" t="s">
        <v>130</v>
      </c>
      <c r="B80" t="s">
        <v>519</v>
      </c>
      <c r="C80" t="s">
        <v>533</v>
      </c>
      <c r="D80" t="s">
        <v>530</v>
      </c>
      <c r="E80" s="2">
        <v>45381</v>
      </c>
      <c r="F80" s="9">
        <v>45435</v>
      </c>
      <c r="G80" t="s">
        <v>647</v>
      </c>
      <c r="H80" t="s">
        <v>1018</v>
      </c>
      <c r="I80" s="4">
        <v>1716.42</v>
      </c>
      <c r="J80" s="4">
        <v>20</v>
      </c>
      <c r="K80" s="4">
        <v>343.28</v>
      </c>
      <c r="L80" s="4">
        <v>1373.14</v>
      </c>
      <c r="M80" t="s">
        <v>1022</v>
      </c>
      <c r="N80">
        <v>0</v>
      </c>
      <c r="O80" t="s">
        <v>1138</v>
      </c>
      <c r="P80" t="s">
        <v>1636</v>
      </c>
      <c r="Q80" t="str">
        <f t="shared" si="17"/>
        <v>SOUTHWEST AIRLINES</v>
      </c>
      <c r="R80">
        <f t="shared" si="18"/>
        <v>15</v>
      </c>
      <c r="S80" t="str">
        <f t="shared" si="19"/>
        <v>678</v>
      </c>
      <c r="T80" t="str">
        <f t="shared" si="20"/>
        <v>SO</v>
      </c>
      <c r="U80" t="str">
        <f t="shared" si="21"/>
        <v>LAX-SFO</v>
      </c>
      <c r="V80" s="7">
        <f t="shared" si="22"/>
        <v>340946.38000000006</v>
      </c>
      <c r="W80" s="7">
        <f t="shared" si="23"/>
        <v>895.08618483412454</v>
      </c>
      <c r="X80" s="7">
        <f t="shared" si="24"/>
        <v>105.08</v>
      </c>
      <c r="Y80" s="7">
        <f t="shared" si="25"/>
        <v>1716.42</v>
      </c>
      <c r="Z80" s="8">
        <f t="shared" si="26"/>
        <v>0.254</v>
      </c>
      <c r="AA80">
        <f t="shared" si="27"/>
        <v>2024</v>
      </c>
      <c r="AB80" t="str">
        <f t="shared" si="28"/>
        <v>Sat</v>
      </c>
      <c r="AC80">
        <f t="shared" si="29"/>
        <v>54</v>
      </c>
      <c r="AD80" t="str">
        <f t="shared" ca="1" si="30"/>
        <v>NO</v>
      </c>
      <c r="AE8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0" t="str">
        <f t="shared" si="32"/>
        <v>March</v>
      </c>
      <c r="AG80">
        <f t="shared" si="31"/>
        <v>29</v>
      </c>
      <c r="AH80" s="14">
        <v>45703.75</v>
      </c>
      <c r="AI80" t="str">
        <f t="shared" si="33"/>
        <v>Evening</v>
      </c>
      <c r="AJ80" t="s">
        <v>2049</v>
      </c>
    </row>
    <row r="81" spans="1:36" x14ac:dyDescent="0.3">
      <c r="A81" t="s">
        <v>163</v>
      </c>
      <c r="B81" t="s">
        <v>516</v>
      </c>
      <c r="C81" t="s">
        <v>525</v>
      </c>
      <c r="D81" t="s">
        <v>526</v>
      </c>
      <c r="E81" s="2">
        <v>45382</v>
      </c>
      <c r="F81" s="9">
        <v>45436</v>
      </c>
      <c r="G81" t="s">
        <v>680</v>
      </c>
      <c r="H81" t="s">
        <v>1020</v>
      </c>
      <c r="I81" s="4">
        <v>1703.96</v>
      </c>
      <c r="J81" s="4">
        <v>5</v>
      </c>
      <c r="K81" s="4">
        <v>85.2</v>
      </c>
      <c r="L81" s="4">
        <v>1618.76</v>
      </c>
      <c r="M81" t="s">
        <v>1021</v>
      </c>
      <c r="N81">
        <v>14</v>
      </c>
      <c r="O81" t="s">
        <v>1171</v>
      </c>
      <c r="P81" t="s">
        <v>1669</v>
      </c>
      <c r="Q81" t="str">
        <f t="shared" si="17"/>
        <v>DELTA AIRLINES</v>
      </c>
      <c r="R81">
        <f t="shared" si="18"/>
        <v>12</v>
      </c>
      <c r="S81" t="str">
        <f t="shared" si="19"/>
        <v>276</v>
      </c>
      <c r="T81" t="str">
        <f t="shared" si="20"/>
        <v>DE</v>
      </c>
      <c r="U81" t="str">
        <f t="shared" si="21"/>
        <v>SEA-DFW</v>
      </c>
      <c r="V81" s="7">
        <f t="shared" si="22"/>
        <v>339573.24000000011</v>
      </c>
      <c r="W81" s="7">
        <f t="shared" si="23"/>
        <v>893.13527315914632</v>
      </c>
      <c r="X81" s="7">
        <f t="shared" si="24"/>
        <v>105.08</v>
      </c>
      <c r="Y81" s="7">
        <f t="shared" si="25"/>
        <v>1703.96</v>
      </c>
      <c r="Z81" s="8">
        <f t="shared" si="26"/>
        <v>0.30399999999999999</v>
      </c>
      <c r="AA81">
        <f t="shared" si="27"/>
        <v>2024</v>
      </c>
      <c r="AB81" t="str">
        <f t="shared" si="28"/>
        <v>Sun</v>
      </c>
      <c r="AC81">
        <f t="shared" si="29"/>
        <v>54</v>
      </c>
      <c r="AD81" t="str">
        <f t="shared" ca="1" si="30"/>
        <v>NO</v>
      </c>
      <c r="AE8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1" t="str">
        <f t="shared" si="32"/>
        <v>March</v>
      </c>
      <c r="AG81">
        <f t="shared" si="31"/>
        <v>29</v>
      </c>
      <c r="AH81" s="14">
        <v>45705.125</v>
      </c>
      <c r="AI81" t="str">
        <f t="shared" si="33"/>
        <v>Morning</v>
      </c>
      <c r="AJ81" t="s">
        <v>2051</v>
      </c>
    </row>
    <row r="82" spans="1:36" x14ac:dyDescent="0.3">
      <c r="A82" t="s">
        <v>196</v>
      </c>
      <c r="B82" t="s">
        <v>516</v>
      </c>
      <c r="C82" t="s">
        <v>527</v>
      </c>
      <c r="D82" t="s">
        <v>524</v>
      </c>
      <c r="E82" s="2">
        <v>45383</v>
      </c>
      <c r="F82" s="9">
        <v>45437</v>
      </c>
      <c r="G82" t="s">
        <v>712</v>
      </c>
      <c r="H82" t="s">
        <v>1020</v>
      </c>
      <c r="I82" s="4">
        <v>1703.67</v>
      </c>
      <c r="J82" s="4">
        <v>0</v>
      </c>
      <c r="K82" s="4">
        <v>0</v>
      </c>
      <c r="L82" s="4">
        <v>1703.67</v>
      </c>
      <c r="M82" t="s">
        <v>1021</v>
      </c>
      <c r="N82">
        <v>130</v>
      </c>
      <c r="O82" t="s">
        <v>1204</v>
      </c>
      <c r="P82" t="s">
        <v>1702</v>
      </c>
      <c r="Q82" t="str">
        <f t="shared" si="17"/>
        <v>DELTA AIRLINES</v>
      </c>
      <c r="R82">
        <f t="shared" si="18"/>
        <v>11</v>
      </c>
      <c r="S82" t="str">
        <f t="shared" si="19"/>
        <v>325</v>
      </c>
      <c r="T82" t="str">
        <f t="shared" si="20"/>
        <v>DE</v>
      </c>
      <c r="U82" t="str">
        <f t="shared" si="21"/>
        <v>ORD-BOS</v>
      </c>
      <c r="V82" s="7">
        <f t="shared" si="22"/>
        <v>337954.48000000016</v>
      </c>
      <c r="W82" s="7">
        <f t="shared" si="23"/>
        <v>891.20473809523946</v>
      </c>
      <c r="X82" s="7">
        <f t="shared" si="24"/>
        <v>105.08</v>
      </c>
      <c r="Y82" s="7">
        <f t="shared" si="25"/>
        <v>1703.67</v>
      </c>
      <c r="Z82" s="8">
        <f t="shared" si="26"/>
        <v>0.30199999999999999</v>
      </c>
      <c r="AA82">
        <f t="shared" si="27"/>
        <v>2024</v>
      </c>
      <c r="AB82" t="str">
        <f t="shared" si="28"/>
        <v>Mon</v>
      </c>
      <c r="AC82">
        <f t="shared" si="29"/>
        <v>54</v>
      </c>
      <c r="AD82" t="str">
        <f t="shared" ca="1" si="30"/>
        <v>NO</v>
      </c>
      <c r="AE8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2" t="str">
        <f t="shared" si="32"/>
        <v>April</v>
      </c>
      <c r="AG82">
        <f t="shared" si="31"/>
        <v>29</v>
      </c>
      <c r="AH82" s="14">
        <v>45706.5</v>
      </c>
      <c r="AI82" t="str">
        <f t="shared" si="33"/>
        <v>Afternoon</v>
      </c>
      <c r="AJ82" t="s">
        <v>2051</v>
      </c>
    </row>
    <row r="83" spans="1:36" x14ac:dyDescent="0.3">
      <c r="A83" t="s">
        <v>84</v>
      </c>
      <c r="B83" t="s">
        <v>518</v>
      </c>
      <c r="C83" t="s">
        <v>529</v>
      </c>
      <c r="D83" t="s">
        <v>526</v>
      </c>
      <c r="E83" s="2">
        <v>45384</v>
      </c>
      <c r="F83" s="9">
        <v>45438</v>
      </c>
      <c r="G83" t="s">
        <v>602</v>
      </c>
      <c r="H83" t="s">
        <v>1017</v>
      </c>
      <c r="I83" s="4">
        <v>1698.02</v>
      </c>
      <c r="J83" s="4">
        <v>20</v>
      </c>
      <c r="K83" s="4">
        <v>339.6</v>
      </c>
      <c r="L83" s="4">
        <v>1358.42</v>
      </c>
      <c r="M83" t="s">
        <v>1021</v>
      </c>
      <c r="N83">
        <v>115</v>
      </c>
      <c r="O83" t="s">
        <v>1092</v>
      </c>
      <c r="P83" t="s">
        <v>1590</v>
      </c>
      <c r="Q83" t="str">
        <f t="shared" si="17"/>
        <v>JETBLUE AIRWAYS</v>
      </c>
      <c r="R83">
        <f t="shared" si="18"/>
        <v>15</v>
      </c>
      <c r="S83" t="str">
        <f t="shared" si="19"/>
        <v>986</v>
      </c>
      <c r="T83" t="str">
        <f t="shared" si="20"/>
        <v>JE</v>
      </c>
      <c r="U83" t="str">
        <f t="shared" si="21"/>
        <v>ATL-DFW</v>
      </c>
      <c r="V83" s="7">
        <f t="shared" si="22"/>
        <v>336250.81000000017</v>
      </c>
      <c r="W83" s="7">
        <f t="shared" si="23"/>
        <v>889.26568019093202</v>
      </c>
      <c r="X83" s="7">
        <f t="shared" si="24"/>
        <v>105.08</v>
      </c>
      <c r="Y83" s="7">
        <f t="shared" si="25"/>
        <v>1698.02</v>
      </c>
      <c r="Z83" s="8">
        <f t="shared" si="26"/>
        <v>0.3</v>
      </c>
      <c r="AA83">
        <f t="shared" si="27"/>
        <v>2024</v>
      </c>
      <c r="AB83" t="str">
        <f t="shared" si="28"/>
        <v>Tue</v>
      </c>
      <c r="AC83">
        <f t="shared" si="29"/>
        <v>54</v>
      </c>
      <c r="AD83" t="str">
        <f t="shared" ca="1" si="30"/>
        <v>NO</v>
      </c>
      <c r="AE8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3" t="str">
        <f t="shared" si="32"/>
        <v>April</v>
      </c>
      <c r="AG83">
        <f t="shared" si="31"/>
        <v>29</v>
      </c>
      <c r="AH83" s="14">
        <v>45701.833333333299</v>
      </c>
      <c r="AI83" t="str">
        <f t="shared" si="33"/>
        <v>Evening</v>
      </c>
      <c r="AJ83" t="s">
        <v>2049</v>
      </c>
    </row>
    <row r="84" spans="1:36" x14ac:dyDescent="0.3">
      <c r="A84" t="s">
        <v>512</v>
      </c>
      <c r="B84" t="s">
        <v>520</v>
      </c>
      <c r="C84" t="s">
        <v>530</v>
      </c>
      <c r="D84" t="s">
        <v>529</v>
      </c>
      <c r="E84" s="2">
        <v>45385</v>
      </c>
      <c r="F84" s="9">
        <v>45439</v>
      </c>
      <c r="G84" t="s">
        <v>1013</v>
      </c>
      <c r="H84" t="s">
        <v>1019</v>
      </c>
      <c r="I84" s="4">
        <v>1696.6</v>
      </c>
      <c r="J84" s="4">
        <v>0</v>
      </c>
      <c r="K84" s="4">
        <v>0</v>
      </c>
      <c r="L84" s="4">
        <v>1696.6</v>
      </c>
      <c r="M84" t="s">
        <v>1021</v>
      </c>
      <c r="N84">
        <v>154</v>
      </c>
      <c r="O84" t="s">
        <v>1518</v>
      </c>
      <c r="P84" t="s">
        <v>2018</v>
      </c>
      <c r="Q84" t="str">
        <f t="shared" si="17"/>
        <v>FRONTIER AIRLINES</v>
      </c>
      <c r="R84">
        <f t="shared" si="18"/>
        <v>14</v>
      </c>
      <c r="S84" t="str">
        <f t="shared" si="19"/>
        <v>405</v>
      </c>
      <c r="T84" t="str">
        <f t="shared" si="20"/>
        <v>FR</v>
      </c>
      <c r="U84" t="str">
        <f t="shared" si="21"/>
        <v>SFO-ATL</v>
      </c>
      <c r="V84" s="7">
        <f t="shared" si="22"/>
        <v>334892.39000000013</v>
      </c>
      <c r="W84" s="7">
        <f t="shared" si="23"/>
        <v>887.33086124402053</v>
      </c>
      <c r="X84" s="7">
        <f t="shared" si="24"/>
        <v>105.08</v>
      </c>
      <c r="Y84" s="7">
        <f t="shared" si="25"/>
        <v>1696.6</v>
      </c>
      <c r="Z84" s="8">
        <f t="shared" si="26"/>
        <v>0.29799999999999999</v>
      </c>
      <c r="AA84">
        <f t="shared" si="27"/>
        <v>2024</v>
      </c>
      <c r="AB84" t="str">
        <f t="shared" si="28"/>
        <v>Wed</v>
      </c>
      <c r="AC84">
        <f t="shared" si="29"/>
        <v>54</v>
      </c>
      <c r="AD84" t="str">
        <f t="shared" ca="1" si="30"/>
        <v>NO</v>
      </c>
      <c r="AE8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4" t="str">
        <f t="shared" si="32"/>
        <v>April</v>
      </c>
      <c r="AG84">
        <f t="shared" si="31"/>
        <v>29</v>
      </c>
      <c r="AH84" s="14">
        <v>45719.666666666701</v>
      </c>
      <c r="AI84" t="str">
        <f t="shared" si="33"/>
        <v>Afternoon</v>
      </c>
      <c r="AJ84" t="s">
        <v>2049</v>
      </c>
    </row>
    <row r="85" spans="1:36" x14ac:dyDescent="0.3">
      <c r="A85" t="s">
        <v>349</v>
      </c>
      <c r="B85" t="s">
        <v>520</v>
      </c>
      <c r="C85" t="s">
        <v>529</v>
      </c>
      <c r="D85" t="s">
        <v>525</v>
      </c>
      <c r="E85" s="2">
        <v>45386</v>
      </c>
      <c r="F85" s="9">
        <v>45440</v>
      </c>
      <c r="G85" t="s">
        <v>861</v>
      </c>
      <c r="H85" t="s">
        <v>1017</v>
      </c>
      <c r="I85" s="4">
        <v>1695.12</v>
      </c>
      <c r="J85" s="4">
        <v>20</v>
      </c>
      <c r="K85" s="4">
        <v>339.02</v>
      </c>
      <c r="L85" s="4">
        <v>1356.1</v>
      </c>
      <c r="M85" t="s">
        <v>1022</v>
      </c>
      <c r="N85">
        <v>0</v>
      </c>
      <c r="O85" t="s">
        <v>1357</v>
      </c>
      <c r="P85" t="s">
        <v>1855</v>
      </c>
      <c r="Q85" t="str">
        <f t="shared" si="17"/>
        <v>FRONTIER AIRLINES</v>
      </c>
      <c r="R85">
        <f t="shared" si="18"/>
        <v>13</v>
      </c>
      <c r="S85" t="str">
        <f t="shared" si="19"/>
        <v>724</v>
      </c>
      <c r="T85" t="str">
        <f t="shared" si="20"/>
        <v>FR</v>
      </c>
      <c r="U85" t="str">
        <f t="shared" si="21"/>
        <v>ATL-SEA</v>
      </c>
      <c r="V85" s="7">
        <f t="shared" si="22"/>
        <v>333195.79000000015</v>
      </c>
      <c r="W85" s="7">
        <f t="shared" si="23"/>
        <v>885.3901678657088</v>
      </c>
      <c r="X85" s="7">
        <f t="shared" si="24"/>
        <v>105.08</v>
      </c>
      <c r="Y85" s="7">
        <f t="shared" si="25"/>
        <v>1695.12</v>
      </c>
      <c r="Z85" s="8">
        <f t="shared" si="26"/>
        <v>0.252</v>
      </c>
      <c r="AA85">
        <f t="shared" si="27"/>
        <v>2024</v>
      </c>
      <c r="AB85" t="str">
        <f t="shared" si="28"/>
        <v>Thu</v>
      </c>
      <c r="AC85">
        <f t="shared" si="29"/>
        <v>54</v>
      </c>
      <c r="AD85" t="str">
        <f t="shared" ca="1" si="30"/>
        <v>NO</v>
      </c>
      <c r="AE8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5" t="str">
        <f t="shared" si="32"/>
        <v>April</v>
      </c>
      <c r="AG85">
        <f t="shared" si="31"/>
        <v>29</v>
      </c>
      <c r="AH85" s="14">
        <v>45712.875</v>
      </c>
      <c r="AI85" t="str">
        <f t="shared" si="33"/>
        <v>Evening</v>
      </c>
      <c r="AJ85" t="s">
        <v>2051</v>
      </c>
    </row>
    <row r="86" spans="1:36" x14ac:dyDescent="0.3">
      <c r="A86" t="s">
        <v>25</v>
      </c>
      <c r="B86" t="s">
        <v>521</v>
      </c>
      <c r="C86" t="s">
        <v>529</v>
      </c>
      <c r="D86" t="s">
        <v>533</v>
      </c>
      <c r="E86" s="2">
        <v>45387</v>
      </c>
      <c r="F86" s="9">
        <v>45441</v>
      </c>
      <c r="G86" t="s">
        <v>543</v>
      </c>
      <c r="H86" t="s">
        <v>1020</v>
      </c>
      <c r="I86" s="4">
        <v>1693.47</v>
      </c>
      <c r="J86" s="4">
        <v>20</v>
      </c>
      <c r="K86" s="4">
        <v>338.69</v>
      </c>
      <c r="L86" s="4">
        <v>1354.78</v>
      </c>
      <c r="M86" t="s">
        <v>1023</v>
      </c>
      <c r="N86">
        <v>0</v>
      </c>
      <c r="O86" t="s">
        <v>1033</v>
      </c>
      <c r="P86" t="s">
        <v>1531</v>
      </c>
      <c r="Q86" t="str">
        <f t="shared" si="17"/>
        <v>AMERICAN AIRLINES</v>
      </c>
      <c r="R86">
        <f t="shared" si="18"/>
        <v>13</v>
      </c>
      <c r="S86" t="str">
        <f t="shared" si="19"/>
        <v>345</v>
      </c>
      <c r="T86" t="str">
        <f t="shared" si="20"/>
        <v>AM</v>
      </c>
      <c r="U86" t="str">
        <f t="shared" si="21"/>
        <v>ATL-LAX</v>
      </c>
      <c r="V86" s="7">
        <f t="shared" si="22"/>
        <v>331839.69000000012</v>
      </c>
      <c r="W86" s="7">
        <f t="shared" si="23"/>
        <v>883.44370192307838</v>
      </c>
      <c r="X86" s="7">
        <f t="shared" si="24"/>
        <v>105.08</v>
      </c>
      <c r="Y86" s="7">
        <f t="shared" si="25"/>
        <v>1693.47</v>
      </c>
      <c r="Z86" s="8">
        <f t="shared" si="26"/>
        <v>0.28599999999999998</v>
      </c>
      <c r="AA86">
        <f t="shared" si="27"/>
        <v>2024</v>
      </c>
      <c r="AB86" t="str">
        <f t="shared" si="28"/>
        <v>Fri</v>
      </c>
      <c r="AC86">
        <f t="shared" si="29"/>
        <v>54</v>
      </c>
      <c r="AD86" t="str">
        <f t="shared" ca="1" si="30"/>
        <v>NO</v>
      </c>
      <c r="AE8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6" t="str">
        <f t="shared" si="32"/>
        <v>April</v>
      </c>
      <c r="AG86">
        <f t="shared" si="31"/>
        <v>29</v>
      </c>
      <c r="AH86" s="14">
        <v>45699.375</v>
      </c>
      <c r="AI86" t="str">
        <f t="shared" si="33"/>
        <v>Morning</v>
      </c>
      <c r="AJ86" t="s">
        <v>2049</v>
      </c>
    </row>
    <row r="87" spans="1:36" x14ac:dyDescent="0.3">
      <c r="A87" t="s">
        <v>277</v>
      </c>
      <c r="B87" t="s">
        <v>522</v>
      </c>
      <c r="C87" t="s">
        <v>528</v>
      </c>
      <c r="D87" t="s">
        <v>524</v>
      </c>
      <c r="E87" s="2">
        <v>45388</v>
      </c>
      <c r="F87" s="9">
        <v>45442</v>
      </c>
      <c r="G87" t="s">
        <v>792</v>
      </c>
      <c r="H87" t="s">
        <v>1020</v>
      </c>
      <c r="I87" s="4">
        <v>1690.77</v>
      </c>
      <c r="J87" s="4">
        <v>15</v>
      </c>
      <c r="K87" s="4">
        <v>253.62</v>
      </c>
      <c r="L87" s="4">
        <v>1437.15</v>
      </c>
      <c r="M87" t="s">
        <v>1021</v>
      </c>
      <c r="N87">
        <v>180</v>
      </c>
      <c r="O87" t="s">
        <v>1285</v>
      </c>
      <c r="P87" t="s">
        <v>1783</v>
      </c>
      <c r="Q87" t="str">
        <f t="shared" si="17"/>
        <v>UNITED AIRLINES</v>
      </c>
      <c r="R87">
        <f t="shared" si="18"/>
        <v>9</v>
      </c>
      <c r="S87" t="str">
        <f t="shared" si="19"/>
        <v>318</v>
      </c>
      <c r="T87" t="str">
        <f t="shared" si="20"/>
        <v>UN</v>
      </c>
      <c r="U87" t="str">
        <f t="shared" si="21"/>
        <v>MIA-BOS</v>
      </c>
      <c r="V87" s="7">
        <f t="shared" si="22"/>
        <v>330484.91000000009</v>
      </c>
      <c r="W87" s="7">
        <f t="shared" si="23"/>
        <v>881.49183132530277</v>
      </c>
      <c r="X87" s="7">
        <f t="shared" si="24"/>
        <v>105.08</v>
      </c>
      <c r="Y87" s="7">
        <f t="shared" si="25"/>
        <v>1690.77</v>
      </c>
      <c r="Z87" s="8">
        <f t="shared" si="26"/>
        <v>0.29599999999999999</v>
      </c>
      <c r="AA87">
        <f t="shared" si="27"/>
        <v>2024</v>
      </c>
      <c r="AB87" t="str">
        <f t="shared" si="28"/>
        <v>Sat</v>
      </c>
      <c r="AC87">
        <f t="shared" si="29"/>
        <v>54</v>
      </c>
      <c r="AD87" t="str">
        <f t="shared" ca="1" si="30"/>
        <v>NO</v>
      </c>
      <c r="AE8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7" t="str">
        <f t="shared" si="32"/>
        <v>April</v>
      </c>
      <c r="AG87">
        <f t="shared" si="31"/>
        <v>29</v>
      </c>
      <c r="AH87" s="14">
        <v>45709.875</v>
      </c>
      <c r="AI87" t="str">
        <f t="shared" si="33"/>
        <v>Evening</v>
      </c>
      <c r="AJ87" t="s">
        <v>2050</v>
      </c>
    </row>
    <row r="88" spans="1:36" x14ac:dyDescent="0.3">
      <c r="A88" t="s">
        <v>432</v>
      </c>
      <c r="B88" t="s">
        <v>518</v>
      </c>
      <c r="C88" t="s">
        <v>530</v>
      </c>
      <c r="D88" t="s">
        <v>526</v>
      </c>
      <c r="E88" s="2">
        <v>45389</v>
      </c>
      <c r="F88" s="9">
        <v>45443</v>
      </c>
      <c r="G88" t="s">
        <v>940</v>
      </c>
      <c r="H88" t="s">
        <v>1020</v>
      </c>
      <c r="I88" s="4">
        <v>1679.06</v>
      </c>
      <c r="J88" s="4">
        <v>5</v>
      </c>
      <c r="K88" s="4">
        <v>83.95</v>
      </c>
      <c r="L88" s="4">
        <v>1595.11</v>
      </c>
      <c r="M88" t="s">
        <v>1021</v>
      </c>
      <c r="N88">
        <v>16</v>
      </c>
      <c r="O88" t="s">
        <v>1439</v>
      </c>
      <c r="P88" t="s">
        <v>1938</v>
      </c>
      <c r="Q88" t="str">
        <f t="shared" si="17"/>
        <v>JETBLUE AIRWAYS</v>
      </c>
      <c r="R88">
        <f t="shared" si="18"/>
        <v>12</v>
      </c>
      <c r="S88" t="str">
        <f t="shared" si="19"/>
        <v>297</v>
      </c>
      <c r="T88" t="str">
        <f t="shared" si="20"/>
        <v>JE</v>
      </c>
      <c r="U88" t="str">
        <f t="shared" si="21"/>
        <v>SFO-DFW</v>
      </c>
      <c r="V88" s="7">
        <f t="shared" si="22"/>
        <v>329047.76000000007</v>
      </c>
      <c r="W88" s="7">
        <f t="shared" si="23"/>
        <v>879.5370531400979</v>
      </c>
      <c r="X88" s="7">
        <f t="shared" si="24"/>
        <v>105.08</v>
      </c>
      <c r="Y88" s="7">
        <f t="shared" si="25"/>
        <v>1679.06</v>
      </c>
      <c r="Z88" s="8">
        <f t="shared" si="26"/>
        <v>0.29399999999999998</v>
      </c>
      <c r="AA88">
        <f t="shared" si="27"/>
        <v>2024</v>
      </c>
      <c r="AB88" t="str">
        <f t="shared" si="28"/>
        <v>Sun</v>
      </c>
      <c r="AC88">
        <f t="shared" si="29"/>
        <v>54</v>
      </c>
      <c r="AD88" t="str">
        <f t="shared" ca="1" si="30"/>
        <v>NO</v>
      </c>
      <c r="AE8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8" t="str">
        <f t="shared" si="32"/>
        <v>April</v>
      </c>
      <c r="AG88">
        <f t="shared" si="31"/>
        <v>29</v>
      </c>
      <c r="AH88" s="14">
        <v>45716.333333333299</v>
      </c>
      <c r="AI88" t="str">
        <f t="shared" si="33"/>
        <v>Morning</v>
      </c>
      <c r="AJ88" t="s">
        <v>2048</v>
      </c>
    </row>
    <row r="89" spans="1:36" x14ac:dyDescent="0.3">
      <c r="A89" t="s">
        <v>72</v>
      </c>
      <c r="B89" t="s">
        <v>521</v>
      </c>
      <c r="C89" t="s">
        <v>529</v>
      </c>
      <c r="D89" t="s">
        <v>530</v>
      </c>
      <c r="E89" s="2">
        <v>45390</v>
      </c>
      <c r="F89" s="9">
        <v>45444</v>
      </c>
      <c r="G89" t="s">
        <v>590</v>
      </c>
      <c r="H89" t="s">
        <v>1020</v>
      </c>
      <c r="I89" s="4">
        <v>1679</v>
      </c>
      <c r="J89" s="4">
        <v>20</v>
      </c>
      <c r="K89" s="4">
        <v>335.8</v>
      </c>
      <c r="L89" s="4">
        <v>1343.2</v>
      </c>
      <c r="M89" t="s">
        <v>1022</v>
      </c>
      <c r="N89">
        <v>0</v>
      </c>
      <c r="O89" t="s">
        <v>1080</v>
      </c>
      <c r="P89" t="s">
        <v>1578</v>
      </c>
      <c r="Q89" t="str">
        <f t="shared" si="17"/>
        <v>AMERICAN AIRLINES</v>
      </c>
      <c r="R89">
        <f t="shared" si="18"/>
        <v>15</v>
      </c>
      <c r="S89" t="str">
        <f t="shared" si="19"/>
        <v>469</v>
      </c>
      <c r="T89" t="str">
        <f t="shared" si="20"/>
        <v>AM</v>
      </c>
      <c r="U89" t="str">
        <f t="shared" si="21"/>
        <v>ATL-SFO</v>
      </c>
      <c r="V89" s="7">
        <f t="shared" si="22"/>
        <v>327452.65000000008</v>
      </c>
      <c r="W89" s="7">
        <f t="shared" si="23"/>
        <v>877.60116222760405</v>
      </c>
      <c r="X89" s="7">
        <f t="shared" si="24"/>
        <v>105.08</v>
      </c>
      <c r="Y89" s="7">
        <f t="shared" si="25"/>
        <v>1679</v>
      </c>
      <c r="Z89" s="8">
        <f t="shared" si="26"/>
        <v>0.25</v>
      </c>
      <c r="AA89">
        <f t="shared" si="27"/>
        <v>2024</v>
      </c>
      <c r="AB89" t="str">
        <f t="shared" si="28"/>
        <v>Mon</v>
      </c>
      <c r="AC89">
        <f t="shared" si="29"/>
        <v>54</v>
      </c>
      <c r="AD89" t="str">
        <f t="shared" ca="1" si="30"/>
        <v>NO</v>
      </c>
      <c r="AE8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89" t="str">
        <f t="shared" si="32"/>
        <v>April</v>
      </c>
      <c r="AG89">
        <f t="shared" si="31"/>
        <v>29</v>
      </c>
      <c r="AH89" s="14">
        <v>45701.333333333299</v>
      </c>
      <c r="AI89" t="str">
        <f t="shared" si="33"/>
        <v>Morning</v>
      </c>
      <c r="AJ89" t="s">
        <v>2048</v>
      </c>
    </row>
    <row r="90" spans="1:36" x14ac:dyDescent="0.3">
      <c r="A90" t="s">
        <v>470</v>
      </c>
      <c r="B90" t="s">
        <v>519</v>
      </c>
      <c r="C90" t="s">
        <v>525</v>
      </c>
      <c r="D90" t="s">
        <v>527</v>
      </c>
      <c r="E90" s="2">
        <v>45391</v>
      </c>
      <c r="F90" s="9">
        <v>45445</v>
      </c>
      <c r="G90" t="s">
        <v>973</v>
      </c>
      <c r="H90" t="s">
        <v>1020</v>
      </c>
      <c r="I90" s="4">
        <v>1674.17</v>
      </c>
      <c r="J90" s="4">
        <v>5</v>
      </c>
      <c r="K90" s="4">
        <v>83.71</v>
      </c>
      <c r="L90" s="4">
        <v>1590.46</v>
      </c>
      <c r="M90" t="s">
        <v>1022</v>
      </c>
      <c r="N90">
        <v>0</v>
      </c>
      <c r="O90" t="s">
        <v>1477</v>
      </c>
      <c r="P90" t="s">
        <v>1976</v>
      </c>
      <c r="Q90" t="str">
        <f t="shared" si="17"/>
        <v>SOUTHWEST AIRLINES</v>
      </c>
      <c r="R90">
        <f t="shared" si="18"/>
        <v>13</v>
      </c>
      <c r="S90" t="str">
        <f t="shared" si="19"/>
        <v>448</v>
      </c>
      <c r="T90" t="str">
        <f t="shared" si="20"/>
        <v>SO</v>
      </c>
      <c r="U90" t="str">
        <f t="shared" si="21"/>
        <v>SEA-ORD</v>
      </c>
      <c r="V90" s="7">
        <f t="shared" si="22"/>
        <v>326109.45000000007</v>
      </c>
      <c r="W90" s="7">
        <f t="shared" si="23"/>
        <v>875.65601941747695</v>
      </c>
      <c r="X90" s="7">
        <f t="shared" si="24"/>
        <v>105.08</v>
      </c>
      <c r="Y90" s="7">
        <f t="shared" si="25"/>
        <v>1674.17</v>
      </c>
      <c r="Z90" s="8">
        <f t="shared" si="26"/>
        <v>0.248</v>
      </c>
      <c r="AA90">
        <f t="shared" si="27"/>
        <v>2024</v>
      </c>
      <c r="AB90" t="str">
        <f t="shared" si="28"/>
        <v>Tue</v>
      </c>
      <c r="AC90">
        <f t="shared" si="29"/>
        <v>54</v>
      </c>
      <c r="AD90" t="str">
        <f t="shared" ca="1" si="30"/>
        <v>NO</v>
      </c>
      <c r="AE9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0" t="str">
        <f t="shared" si="32"/>
        <v>April</v>
      </c>
      <c r="AG90">
        <f t="shared" si="31"/>
        <v>29</v>
      </c>
      <c r="AH90" s="14">
        <v>45717.916666666701</v>
      </c>
      <c r="AI90" t="str">
        <f t="shared" si="33"/>
        <v>Evening</v>
      </c>
      <c r="AJ90" t="s">
        <v>2050</v>
      </c>
    </row>
    <row r="91" spans="1:36" x14ac:dyDescent="0.3">
      <c r="A91" t="s">
        <v>341</v>
      </c>
      <c r="B91" t="s">
        <v>521</v>
      </c>
      <c r="C91" t="s">
        <v>529</v>
      </c>
      <c r="D91" t="s">
        <v>530</v>
      </c>
      <c r="E91" s="2">
        <v>45392</v>
      </c>
      <c r="F91" s="9">
        <v>45446</v>
      </c>
      <c r="G91" t="s">
        <v>855</v>
      </c>
      <c r="H91" t="s">
        <v>1018</v>
      </c>
      <c r="I91" s="4">
        <v>1668.15</v>
      </c>
      <c r="J91" s="4">
        <v>15</v>
      </c>
      <c r="K91" s="4">
        <v>250.22</v>
      </c>
      <c r="L91" s="4">
        <v>1417.93</v>
      </c>
      <c r="M91" t="s">
        <v>1023</v>
      </c>
      <c r="N91">
        <v>0</v>
      </c>
      <c r="O91" t="s">
        <v>1349</v>
      </c>
      <c r="P91" t="s">
        <v>1847</v>
      </c>
      <c r="Q91" t="str">
        <f t="shared" si="17"/>
        <v>AMERICAN AIRLINES</v>
      </c>
      <c r="R91">
        <f t="shared" si="18"/>
        <v>14</v>
      </c>
      <c r="S91" t="str">
        <f t="shared" si="19"/>
        <v>262</v>
      </c>
      <c r="T91" t="str">
        <f t="shared" si="20"/>
        <v>AM</v>
      </c>
      <c r="U91" t="str">
        <f t="shared" si="21"/>
        <v>ATL-SFO</v>
      </c>
      <c r="V91" s="7">
        <f t="shared" si="22"/>
        <v>324518.99000000005</v>
      </c>
      <c r="W91" s="7">
        <f t="shared" si="23"/>
        <v>873.71316301703268</v>
      </c>
      <c r="X91" s="7">
        <f t="shared" si="24"/>
        <v>105.08</v>
      </c>
      <c r="Y91" s="7">
        <f t="shared" si="25"/>
        <v>1668.15</v>
      </c>
      <c r="Z91" s="8">
        <f t="shared" si="26"/>
        <v>0.28399999999999997</v>
      </c>
      <c r="AA91">
        <f t="shared" si="27"/>
        <v>2024</v>
      </c>
      <c r="AB91" t="str">
        <f t="shared" si="28"/>
        <v>Wed</v>
      </c>
      <c r="AC91">
        <f t="shared" si="29"/>
        <v>54</v>
      </c>
      <c r="AD91" t="str">
        <f t="shared" ca="1" si="30"/>
        <v>NO</v>
      </c>
      <c r="AE9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1" t="str">
        <f t="shared" si="32"/>
        <v>April</v>
      </c>
      <c r="AG91">
        <f t="shared" si="31"/>
        <v>29</v>
      </c>
      <c r="AH91" s="14">
        <v>45712.541666666701</v>
      </c>
      <c r="AI91" t="str">
        <f t="shared" si="33"/>
        <v>Afternoon</v>
      </c>
      <c r="AJ91" t="s">
        <v>2048</v>
      </c>
    </row>
    <row r="92" spans="1:36" x14ac:dyDescent="0.3">
      <c r="A92" t="s">
        <v>487</v>
      </c>
      <c r="B92" t="s">
        <v>522</v>
      </c>
      <c r="C92" t="s">
        <v>530</v>
      </c>
      <c r="D92" t="s">
        <v>527</v>
      </c>
      <c r="E92" s="2">
        <v>45393</v>
      </c>
      <c r="F92" s="9">
        <v>45447</v>
      </c>
      <c r="G92" t="s">
        <v>989</v>
      </c>
      <c r="H92" t="s">
        <v>1018</v>
      </c>
      <c r="I92" s="4">
        <v>1660.51</v>
      </c>
      <c r="J92" s="4">
        <v>15</v>
      </c>
      <c r="K92" s="4">
        <v>249.08</v>
      </c>
      <c r="L92" s="4">
        <v>1411.43</v>
      </c>
      <c r="M92" t="s">
        <v>1022</v>
      </c>
      <c r="N92">
        <v>0</v>
      </c>
      <c r="O92" t="s">
        <v>1371</v>
      </c>
      <c r="P92" t="s">
        <v>1993</v>
      </c>
      <c r="Q92" t="str">
        <f t="shared" si="17"/>
        <v>UNITED AIRLINES</v>
      </c>
      <c r="R92">
        <f t="shared" si="18"/>
        <v>13</v>
      </c>
      <c r="S92" t="str">
        <f t="shared" si="19"/>
        <v>733</v>
      </c>
      <c r="T92" t="str">
        <f t="shared" si="20"/>
        <v>UN</v>
      </c>
      <c r="U92" t="str">
        <f t="shared" si="21"/>
        <v>SFO-ORD</v>
      </c>
      <c r="V92" s="7">
        <f t="shared" si="22"/>
        <v>323101.06000000006</v>
      </c>
      <c r="W92" s="7">
        <f t="shared" si="23"/>
        <v>871.77551219512316</v>
      </c>
      <c r="X92" s="7">
        <f t="shared" si="24"/>
        <v>105.08</v>
      </c>
      <c r="Y92" s="7">
        <f t="shared" si="25"/>
        <v>1660.51</v>
      </c>
      <c r="Z92" s="8">
        <f t="shared" si="26"/>
        <v>0.246</v>
      </c>
      <c r="AA92">
        <f t="shared" si="27"/>
        <v>2024</v>
      </c>
      <c r="AB92" t="str">
        <f t="shared" si="28"/>
        <v>Thu</v>
      </c>
      <c r="AC92">
        <f t="shared" si="29"/>
        <v>54</v>
      </c>
      <c r="AD92" t="str">
        <f t="shared" ca="1" si="30"/>
        <v>NO</v>
      </c>
      <c r="AE9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2" t="str">
        <f t="shared" si="32"/>
        <v>April</v>
      </c>
      <c r="AG92">
        <f t="shared" si="31"/>
        <v>29</v>
      </c>
      <c r="AH92" s="14">
        <v>45718.625</v>
      </c>
      <c r="AI92" t="str">
        <f t="shared" si="33"/>
        <v>Afternoon</v>
      </c>
      <c r="AJ92" t="s">
        <v>2049</v>
      </c>
    </row>
    <row r="93" spans="1:36" x14ac:dyDescent="0.3">
      <c r="A93" t="s">
        <v>147</v>
      </c>
      <c r="B93" t="s">
        <v>518</v>
      </c>
      <c r="C93" t="s">
        <v>527</v>
      </c>
      <c r="D93" t="s">
        <v>525</v>
      </c>
      <c r="E93" s="2">
        <v>45394</v>
      </c>
      <c r="F93" s="9">
        <v>45448</v>
      </c>
      <c r="G93" t="s">
        <v>664</v>
      </c>
      <c r="H93" t="s">
        <v>1020</v>
      </c>
      <c r="I93" s="4">
        <v>1658.51</v>
      </c>
      <c r="J93" s="4">
        <v>0</v>
      </c>
      <c r="K93" s="4">
        <v>0</v>
      </c>
      <c r="L93" s="4">
        <v>1658.51</v>
      </c>
      <c r="M93" t="s">
        <v>1022</v>
      </c>
      <c r="N93">
        <v>0</v>
      </c>
      <c r="O93" t="s">
        <v>1155</v>
      </c>
      <c r="P93" t="s">
        <v>1653</v>
      </c>
      <c r="Q93" t="str">
        <f t="shared" si="17"/>
        <v>JETBLUE AIRWAYS</v>
      </c>
      <c r="R93">
        <f t="shared" si="18"/>
        <v>18</v>
      </c>
      <c r="S93" t="str">
        <f t="shared" si="19"/>
        <v>427</v>
      </c>
      <c r="T93" t="str">
        <f t="shared" si="20"/>
        <v>JE</v>
      </c>
      <c r="U93" t="str">
        <f t="shared" si="21"/>
        <v>ORD-SEA</v>
      </c>
      <c r="V93" s="7">
        <f t="shared" si="22"/>
        <v>321689.63000000012</v>
      </c>
      <c r="W93" s="7">
        <f t="shared" si="23"/>
        <v>869.8470660146711</v>
      </c>
      <c r="X93" s="7">
        <f t="shared" si="24"/>
        <v>105.08</v>
      </c>
      <c r="Y93" s="7">
        <f t="shared" si="25"/>
        <v>1658.51</v>
      </c>
      <c r="Z93" s="8">
        <f t="shared" si="26"/>
        <v>0.24399999999999999</v>
      </c>
      <c r="AA93">
        <f t="shared" si="27"/>
        <v>2024</v>
      </c>
      <c r="AB93" t="str">
        <f t="shared" si="28"/>
        <v>Fri</v>
      </c>
      <c r="AC93">
        <f t="shared" si="29"/>
        <v>54</v>
      </c>
      <c r="AD93" t="str">
        <f t="shared" ca="1" si="30"/>
        <v>NO</v>
      </c>
      <c r="AE9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3" t="str">
        <f t="shared" si="32"/>
        <v>April</v>
      </c>
      <c r="AG93">
        <f t="shared" si="31"/>
        <v>29</v>
      </c>
      <c r="AH93" s="14">
        <v>45704.458333333299</v>
      </c>
      <c r="AI93" t="str">
        <f t="shared" si="33"/>
        <v>Morning</v>
      </c>
      <c r="AJ93" t="s">
        <v>2051</v>
      </c>
    </row>
    <row r="94" spans="1:36" x14ac:dyDescent="0.3">
      <c r="A94" t="s">
        <v>283</v>
      </c>
      <c r="B94" t="s">
        <v>523</v>
      </c>
      <c r="C94" t="s">
        <v>532</v>
      </c>
      <c r="D94" t="s">
        <v>525</v>
      </c>
      <c r="E94" s="2">
        <v>45395</v>
      </c>
      <c r="F94" s="9">
        <v>45449</v>
      </c>
      <c r="G94" t="s">
        <v>797</v>
      </c>
      <c r="H94" t="s">
        <v>1020</v>
      </c>
      <c r="I94" s="4">
        <v>1656.44</v>
      </c>
      <c r="J94" s="4">
        <v>5</v>
      </c>
      <c r="K94" s="4">
        <v>82.82</v>
      </c>
      <c r="L94" s="4">
        <v>1573.62</v>
      </c>
      <c r="M94" t="s">
        <v>1021</v>
      </c>
      <c r="N94">
        <v>81</v>
      </c>
      <c r="O94" t="s">
        <v>1291</v>
      </c>
      <c r="P94" t="s">
        <v>1789</v>
      </c>
      <c r="Q94" t="str">
        <f t="shared" si="17"/>
        <v>SPIRIT AIRLINES</v>
      </c>
      <c r="R94">
        <f t="shared" si="18"/>
        <v>15</v>
      </c>
      <c r="S94" t="str">
        <f t="shared" si="19"/>
        <v>550</v>
      </c>
      <c r="T94" t="str">
        <f t="shared" si="20"/>
        <v>SP</v>
      </c>
      <c r="U94" t="str">
        <f t="shared" si="21"/>
        <v>DEN-SEA</v>
      </c>
      <c r="V94" s="7">
        <f t="shared" si="22"/>
        <v>320031.12000000011</v>
      </c>
      <c r="W94" s="7">
        <f t="shared" si="23"/>
        <v>867.91406862745214</v>
      </c>
      <c r="X94" s="7">
        <f t="shared" si="24"/>
        <v>105.08</v>
      </c>
      <c r="Y94" s="7">
        <f t="shared" si="25"/>
        <v>1656.44</v>
      </c>
      <c r="Z94" s="8">
        <f t="shared" si="26"/>
        <v>0.29199999999999998</v>
      </c>
      <c r="AA94">
        <f t="shared" si="27"/>
        <v>2024</v>
      </c>
      <c r="AB94" t="str">
        <f t="shared" si="28"/>
        <v>Sat</v>
      </c>
      <c r="AC94">
        <f t="shared" si="29"/>
        <v>54</v>
      </c>
      <c r="AD94" t="str">
        <f t="shared" ca="1" si="30"/>
        <v>NO</v>
      </c>
      <c r="AE9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4" t="str">
        <f t="shared" si="32"/>
        <v>April</v>
      </c>
      <c r="AG94">
        <f t="shared" si="31"/>
        <v>29</v>
      </c>
      <c r="AH94" s="14">
        <v>45710.125</v>
      </c>
      <c r="AI94" t="str">
        <f t="shared" si="33"/>
        <v>Morning</v>
      </c>
      <c r="AJ94" t="s">
        <v>2049</v>
      </c>
    </row>
    <row r="95" spans="1:36" x14ac:dyDescent="0.3">
      <c r="A95" t="s">
        <v>275</v>
      </c>
      <c r="B95" t="s">
        <v>517</v>
      </c>
      <c r="C95" t="s">
        <v>525</v>
      </c>
      <c r="D95" t="s">
        <v>527</v>
      </c>
      <c r="E95" s="2">
        <v>45396</v>
      </c>
      <c r="F95" s="9">
        <v>45450</v>
      </c>
      <c r="G95" t="s">
        <v>790</v>
      </c>
      <c r="H95" t="s">
        <v>1017</v>
      </c>
      <c r="I95" s="4">
        <v>1656.29</v>
      </c>
      <c r="J95" s="4">
        <v>5</v>
      </c>
      <c r="K95" s="4">
        <v>82.81</v>
      </c>
      <c r="L95" s="4">
        <v>1573.48</v>
      </c>
      <c r="M95" t="s">
        <v>1023</v>
      </c>
      <c r="N95">
        <v>0</v>
      </c>
      <c r="O95" t="s">
        <v>1283</v>
      </c>
      <c r="P95" t="s">
        <v>1781</v>
      </c>
      <c r="Q95" t="str">
        <f t="shared" si="17"/>
        <v>ALASKA AIRLINES</v>
      </c>
      <c r="R95">
        <f t="shared" si="18"/>
        <v>11</v>
      </c>
      <c r="S95" t="str">
        <f t="shared" si="19"/>
        <v>278</v>
      </c>
      <c r="T95" t="str">
        <f t="shared" si="20"/>
        <v>AL</v>
      </c>
      <c r="U95" t="str">
        <f t="shared" si="21"/>
        <v>SEA-ORD</v>
      </c>
      <c r="V95" s="7">
        <f t="shared" si="22"/>
        <v>318457.50000000012</v>
      </c>
      <c r="W95" s="7">
        <f t="shared" si="23"/>
        <v>865.97665847665974</v>
      </c>
      <c r="X95" s="7">
        <f t="shared" si="24"/>
        <v>105.08</v>
      </c>
      <c r="Y95" s="7">
        <f t="shared" si="25"/>
        <v>1656.29</v>
      </c>
      <c r="Z95" s="8">
        <f t="shared" si="26"/>
        <v>0.28199999999999997</v>
      </c>
      <c r="AA95">
        <f t="shared" si="27"/>
        <v>2024</v>
      </c>
      <c r="AB95" t="str">
        <f t="shared" si="28"/>
        <v>Sun</v>
      </c>
      <c r="AC95">
        <f t="shared" si="29"/>
        <v>54</v>
      </c>
      <c r="AD95" t="str">
        <f t="shared" ca="1" si="30"/>
        <v>NO</v>
      </c>
      <c r="AE9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5" t="str">
        <f t="shared" si="32"/>
        <v>April</v>
      </c>
      <c r="AG95">
        <f t="shared" si="31"/>
        <v>29</v>
      </c>
      <c r="AH95" s="14">
        <v>45709.791666666701</v>
      </c>
      <c r="AI95" t="str">
        <f t="shared" si="33"/>
        <v>Evening</v>
      </c>
      <c r="AJ95" t="s">
        <v>2048</v>
      </c>
    </row>
    <row r="96" spans="1:36" x14ac:dyDescent="0.3">
      <c r="A96" t="s">
        <v>390</v>
      </c>
      <c r="B96" t="s">
        <v>517</v>
      </c>
      <c r="C96" t="s">
        <v>529</v>
      </c>
      <c r="D96" t="s">
        <v>532</v>
      </c>
      <c r="E96" s="2">
        <v>45397</v>
      </c>
      <c r="F96" s="9">
        <v>45451</v>
      </c>
      <c r="G96" t="s">
        <v>899</v>
      </c>
      <c r="H96" t="s">
        <v>1018</v>
      </c>
      <c r="I96" s="4">
        <v>1653.62</v>
      </c>
      <c r="J96" s="4">
        <v>15</v>
      </c>
      <c r="K96" s="4">
        <v>248.04</v>
      </c>
      <c r="L96" s="4">
        <v>1405.58</v>
      </c>
      <c r="M96" t="s">
        <v>1021</v>
      </c>
      <c r="N96">
        <v>65</v>
      </c>
      <c r="O96" t="s">
        <v>1398</v>
      </c>
      <c r="P96" t="s">
        <v>1896</v>
      </c>
      <c r="Q96" t="str">
        <f t="shared" si="17"/>
        <v>ALASKA AIRLINES</v>
      </c>
      <c r="R96">
        <f t="shared" si="18"/>
        <v>13</v>
      </c>
      <c r="S96" t="str">
        <f t="shared" si="19"/>
        <v>804</v>
      </c>
      <c r="T96" t="str">
        <f t="shared" si="20"/>
        <v>AL</v>
      </c>
      <c r="U96" t="str">
        <f t="shared" si="21"/>
        <v>ATL-DEN</v>
      </c>
      <c r="V96" s="7">
        <f t="shared" si="22"/>
        <v>316884.02000000019</v>
      </c>
      <c r="W96" s="7">
        <f t="shared" si="23"/>
        <v>864.03007389162667</v>
      </c>
      <c r="X96" s="7">
        <f t="shared" si="24"/>
        <v>105.08</v>
      </c>
      <c r="Y96" s="7">
        <f t="shared" si="25"/>
        <v>1653.62</v>
      </c>
      <c r="Z96" s="8">
        <f t="shared" si="26"/>
        <v>0.28999999999999998</v>
      </c>
      <c r="AA96">
        <f t="shared" si="27"/>
        <v>2024</v>
      </c>
      <c r="AB96" t="str">
        <f t="shared" si="28"/>
        <v>Mon</v>
      </c>
      <c r="AC96">
        <f t="shared" si="29"/>
        <v>54</v>
      </c>
      <c r="AD96" t="str">
        <f t="shared" ca="1" si="30"/>
        <v>NO</v>
      </c>
      <c r="AE9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6" t="str">
        <f t="shared" si="32"/>
        <v>April</v>
      </c>
      <c r="AG96">
        <f t="shared" si="31"/>
        <v>29</v>
      </c>
      <c r="AH96" s="14">
        <v>45714.583333333299</v>
      </c>
      <c r="AI96" t="str">
        <f t="shared" si="33"/>
        <v>Afternoon</v>
      </c>
      <c r="AJ96" t="s">
        <v>2048</v>
      </c>
    </row>
    <row r="97" spans="1:36" x14ac:dyDescent="0.3">
      <c r="A97" t="s">
        <v>65</v>
      </c>
      <c r="B97" t="s">
        <v>521</v>
      </c>
      <c r="C97" t="s">
        <v>524</v>
      </c>
      <c r="D97" t="s">
        <v>530</v>
      </c>
      <c r="E97" s="2">
        <v>45398</v>
      </c>
      <c r="F97" s="9">
        <v>45452</v>
      </c>
      <c r="G97" t="s">
        <v>583</v>
      </c>
      <c r="H97" t="s">
        <v>1019</v>
      </c>
      <c r="I97" s="4">
        <v>1651.97</v>
      </c>
      <c r="J97" s="4">
        <v>20</v>
      </c>
      <c r="K97" s="4">
        <v>330.39</v>
      </c>
      <c r="L97" s="4">
        <v>1321.58</v>
      </c>
      <c r="M97" t="s">
        <v>1023</v>
      </c>
      <c r="N97">
        <v>0</v>
      </c>
      <c r="O97" t="s">
        <v>1073</v>
      </c>
      <c r="P97" t="s">
        <v>1571</v>
      </c>
      <c r="Q97" t="str">
        <f t="shared" si="17"/>
        <v>AMERICAN AIRLINES</v>
      </c>
      <c r="R97">
        <f t="shared" si="18"/>
        <v>17</v>
      </c>
      <c r="S97" t="str">
        <f t="shared" si="19"/>
        <v>167</v>
      </c>
      <c r="T97" t="str">
        <f t="shared" si="20"/>
        <v>AM</v>
      </c>
      <c r="U97" t="str">
        <f t="shared" si="21"/>
        <v>BOS-SFO</v>
      </c>
      <c r="V97" s="7">
        <f t="shared" si="22"/>
        <v>315478.44000000012</v>
      </c>
      <c r="W97" s="7">
        <f t="shared" si="23"/>
        <v>862.08046913580358</v>
      </c>
      <c r="X97" s="7">
        <f t="shared" si="24"/>
        <v>105.08</v>
      </c>
      <c r="Y97" s="7">
        <f t="shared" si="25"/>
        <v>1651.97</v>
      </c>
      <c r="Z97" s="8">
        <f t="shared" si="26"/>
        <v>0.28000000000000003</v>
      </c>
      <c r="AA97">
        <f t="shared" si="27"/>
        <v>2024</v>
      </c>
      <c r="AB97" t="str">
        <f t="shared" si="28"/>
        <v>Tue</v>
      </c>
      <c r="AC97">
        <f t="shared" si="29"/>
        <v>54</v>
      </c>
      <c r="AD97" t="str">
        <f t="shared" ca="1" si="30"/>
        <v>NO</v>
      </c>
      <c r="AE9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7" t="str">
        <f t="shared" si="32"/>
        <v>April</v>
      </c>
      <c r="AG97">
        <f t="shared" si="31"/>
        <v>29</v>
      </c>
      <c r="AH97" s="14">
        <v>45701.041666666701</v>
      </c>
      <c r="AI97" t="str">
        <f t="shared" si="33"/>
        <v>Morning</v>
      </c>
      <c r="AJ97" t="s">
        <v>2049</v>
      </c>
    </row>
    <row r="98" spans="1:36" x14ac:dyDescent="0.3">
      <c r="A98" t="s">
        <v>17</v>
      </c>
      <c r="B98" t="s">
        <v>517</v>
      </c>
      <c r="C98" t="s">
        <v>525</v>
      </c>
      <c r="D98" t="s">
        <v>529</v>
      </c>
      <c r="E98" s="2">
        <v>45399</v>
      </c>
      <c r="F98" s="9">
        <v>45453</v>
      </c>
      <c r="G98" t="s">
        <v>535</v>
      </c>
      <c r="H98" t="s">
        <v>1017</v>
      </c>
      <c r="I98" s="4">
        <v>1649.72</v>
      </c>
      <c r="J98" s="4">
        <v>0</v>
      </c>
      <c r="K98" s="4">
        <v>0</v>
      </c>
      <c r="L98" s="4">
        <v>1649.72</v>
      </c>
      <c r="M98" t="s">
        <v>1022</v>
      </c>
      <c r="N98">
        <v>0</v>
      </c>
      <c r="O98" t="s">
        <v>1025</v>
      </c>
      <c r="P98" t="s">
        <v>1523</v>
      </c>
      <c r="Q98" t="str">
        <f t="shared" si="17"/>
        <v>ALASKA AIRLINES</v>
      </c>
      <c r="R98">
        <f t="shared" si="18"/>
        <v>16</v>
      </c>
      <c r="S98" t="str">
        <f t="shared" si="19"/>
        <v>641</v>
      </c>
      <c r="T98" t="str">
        <f t="shared" si="20"/>
        <v>AL</v>
      </c>
      <c r="U98" t="str">
        <f t="shared" si="21"/>
        <v>SEA-ATL</v>
      </c>
      <c r="V98" s="7">
        <f t="shared" si="22"/>
        <v>314156.8600000001</v>
      </c>
      <c r="W98" s="7">
        <f t="shared" si="23"/>
        <v>860.12529702970414</v>
      </c>
      <c r="X98" s="7">
        <f t="shared" si="24"/>
        <v>105.08</v>
      </c>
      <c r="Y98" s="7">
        <f t="shared" si="25"/>
        <v>1649.72</v>
      </c>
      <c r="Z98" s="8">
        <f t="shared" si="26"/>
        <v>0.24199999999999999</v>
      </c>
      <c r="AA98">
        <f t="shared" si="27"/>
        <v>2024</v>
      </c>
      <c r="AB98" t="str">
        <f t="shared" si="28"/>
        <v>Wed</v>
      </c>
      <c r="AC98">
        <f t="shared" si="29"/>
        <v>54</v>
      </c>
      <c r="AD98" t="str">
        <f t="shared" ca="1" si="30"/>
        <v>NO</v>
      </c>
      <c r="AE9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8" t="str">
        <f t="shared" si="32"/>
        <v>April</v>
      </c>
      <c r="AG98">
        <f t="shared" si="31"/>
        <v>29</v>
      </c>
      <c r="AH98" s="14">
        <v>45699.041666666701</v>
      </c>
      <c r="AI98" t="str">
        <f t="shared" si="33"/>
        <v>Morning</v>
      </c>
      <c r="AJ98" t="s">
        <v>2048</v>
      </c>
    </row>
    <row r="99" spans="1:36" x14ac:dyDescent="0.3">
      <c r="A99" t="s">
        <v>50</v>
      </c>
      <c r="B99" t="s">
        <v>522</v>
      </c>
      <c r="C99" t="s">
        <v>531</v>
      </c>
      <c r="D99" t="s">
        <v>524</v>
      </c>
      <c r="E99" s="2">
        <v>45400</v>
      </c>
      <c r="F99" s="9">
        <v>45454</v>
      </c>
      <c r="G99" t="s">
        <v>568</v>
      </c>
      <c r="H99" t="s">
        <v>1020</v>
      </c>
      <c r="I99" s="4">
        <v>1649.2</v>
      </c>
      <c r="J99" s="4">
        <v>10</v>
      </c>
      <c r="K99" s="4">
        <v>164.92</v>
      </c>
      <c r="L99" s="4">
        <v>1484.28</v>
      </c>
      <c r="M99" t="s">
        <v>1021</v>
      </c>
      <c r="N99">
        <v>131</v>
      </c>
      <c r="O99" t="s">
        <v>1058</v>
      </c>
      <c r="P99" t="s">
        <v>1556</v>
      </c>
      <c r="Q99" t="str">
        <f t="shared" si="17"/>
        <v>UNITED AIRLINES</v>
      </c>
      <c r="R99">
        <f t="shared" si="18"/>
        <v>13</v>
      </c>
      <c r="S99" t="str">
        <f t="shared" si="19"/>
        <v>178</v>
      </c>
      <c r="T99" t="str">
        <f t="shared" si="20"/>
        <v>UN</v>
      </c>
      <c r="U99" t="str">
        <f t="shared" si="21"/>
        <v>JFK-BOS</v>
      </c>
      <c r="V99" s="7">
        <f t="shared" si="22"/>
        <v>312507.14000000013</v>
      </c>
      <c r="W99" s="7">
        <f t="shared" si="23"/>
        <v>858.16600496278033</v>
      </c>
      <c r="X99" s="7">
        <f t="shared" si="24"/>
        <v>105.08</v>
      </c>
      <c r="Y99" s="7">
        <f t="shared" si="25"/>
        <v>1649.2</v>
      </c>
      <c r="Z99" s="8">
        <f t="shared" si="26"/>
        <v>0.28799999999999998</v>
      </c>
      <c r="AA99">
        <f t="shared" si="27"/>
        <v>2024</v>
      </c>
      <c r="AB99" t="str">
        <f t="shared" si="28"/>
        <v>Thu</v>
      </c>
      <c r="AC99">
        <f t="shared" si="29"/>
        <v>54</v>
      </c>
      <c r="AD99" t="str">
        <f t="shared" ca="1" si="30"/>
        <v>NO</v>
      </c>
      <c r="AE9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99" t="str">
        <f t="shared" si="32"/>
        <v>April</v>
      </c>
      <c r="AG99">
        <f t="shared" si="31"/>
        <v>29</v>
      </c>
      <c r="AH99" s="14">
        <v>45700.416666666701</v>
      </c>
      <c r="AI99" t="str">
        <f t="shared" si="33"/>
        <v>Morning</v>
      </c>
      <c r="AJ99" t="s">
        <v>2049</v>
      </c>
    </row>
    <row r="100" spans="1:36" x14ac:dyDescent="0.3">
      <c r="A100" t="s">
        <v>55</v>
      </c>
      <c r="B100" t="s">
        <v>517</v>
      </c>
      <c r="C100" t="s">
        <v>525</v>
      </c>
      <c r="D100" t="s">
        <v>533</v>
      </c>
      <c r="E100" s="2">
        <v>45401</v>
      </c>
      <c r="F100" s="9">
        <v>45455</v>
      </c>
      <c r="G100" t="s">
        <v>573</v>
      </c>
      <c r="H100" t="s">
        <v>1017</v>
      </c>
      <c r="I100" s="4">
        <v>1645.01</v>
      </c>
      <c r="J100" s="4">
        <v>15</v>
      </c>
      <c r="K100" s="4">
        <v>246.75</v>
      </c>
      <c r="L100" s="4">
        <v>1398.26</v>
      </c>
      <c r="M100" t="s">
        <v>1022</v>
      </c>
      <c r="N100">
        <v>0</v>
      </c>
      <c r="O100" t="s">
        <v>1063</v>
      </c>
      <c r="P100" t="s">
        <v>1561</v>
      </c>
      <c r="Q100" t="str">
        <f t="shared" si="17"/>
        <v>ALASKA AIRLINES</v>
      </c>
      <c r="R100">
        <f t="shared" si="18"/>
        <v>12</v>
      </c>
      <c r="S100" t="str">
        <f t="shared" si="19"/>
        <v>864</v>
      </c>
      <c r="T100" t="str">
        <f t="shared" si="20"/>
        <v>AL</v>
      </c>
      <c r="U100" t="str">
        <f t="shared" si="21"/>
        <v>SEA-LAX</v>
      </c>
      <c r="V100" s="7">
        <f t="shared" si="22"/>
        <v>311022.8600000001</v>
      </c>
      <c r="W100" s="7">
        <f t="shared" si="23"/>
        <v>856.19825870646889</v>
      </c>
      <c r="X100" s="7">
        <f t="shared" si="24"/>
        <v>105.08</v>
      </c>
      <c r="Y100" s="7">
        <f t="shared" si="25"/>
        <v>1645.01</v>
      </c>
      <c r="Z100" s="8">
        <f t="shared" si="26"/>
        <v>0.24</v>
      </c>
      <c r="AA100">
        <f t="shared" si="27"/>
        <v>2024</v>
      </c>
      <c r="AB100" t="str">
        <f t="shared" si="28"/>
        <v>Fri</v>
      </c>
      <c r="AC100">
        <f t="shared" si="29"/>
        <v>54</v>
      </c>
      <c r="AD100" t="str">
        <f t="shared" ca="1" si="30"/>
        <v>NO</v>
      </c>
      <c r="AE10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0" t="str">
        <f t="shared" si="32"/>
        <v>April</v>
      </c>
      <c r="AG100">
        <f t="shared" si="31"/>
        <v>29</v>
      </c>
      <c r="AH100" s="14">
        <v>45700.625</v>
      </c>
      <c r="AI100" t="str">
        <f t="shared" si="33"/>
        <v>Afternoon</v>
      </c>
      <c r="AJ100" t="s">
        <v>2051</v>
      </c>
    </row>
    <row r="101" spans="1:36" x14ac:dyDescent="0.3">
      <c r="A101" t="s">
        <v>297</v>
      </c>
      <c r="B101" t="s">
        <v>523</v>
      </c>
      <c r="C101" t="s">
        <v>533</v>
      </c>
      <c r="D101" t="s">
        <v>531</v>
      </c>
      <c r="E101" s="2">
        <v>45402</v>
      </c>
      <c r="F101" s="9">
        <v>45456</v>
      </c>
      <c r="G101" t="s">
        <v>811</v>
      </c>
      <c r="H101" t="s">
        <v>1020</v>
      </c>
      <c r="I101" s="4">
        <v>1642.65</v>
      </c>
      <c r="J101" s="4">
        <v>5</v>
      </c>
      <c r="K101" s="4">
        <v>82.13</v>
      </c>
      <c r="L101" s="4">
        <v>1560.52</v>
      </c>
      <c r="M101" t="s">
        <v>1023</v>
      </c>
      <c r="N101">
        <v>0</v>
      </c>
      <c r="O101" t="s">
        <v>1305</v>
      </c>
      <c r="P101" t="s">
        <v>1803</v>
      </c>
      <c r="Q101" t="str">
        <f t="shared" si="17"/>
        <v>SPIRIT AIRLINES</v>
      </c>
      <c r="R101">
        <f t="shared" si="18"/>
        <v>13</v>
      </c>
      <c r="S101" t="str">
        <f t="shared" si="19"/>
        <v>207</v>
      </c>
      <c r="T101" t="str">
        <f t="shared" si="20"/>
        <v>SP</v>
      </c>
      <c r="U101" t="str">
        <f t="shared" si="21"/>
        <v>LAX-JFK</v>
      </c>
      <c r="V101" s="7">
        <f t="shared" si="22"/>
        <v>309624.60000000015</v>
      </c>
      <c r="W101" s="7">
        <f t="shared" si="23"/>
        <v>854.23114713217092</v>
      </c>
      <c r="X101" s="7">
        <f t="shared" si="24"/>
        <v>105.08</v>
      </c>
      <c r="Y101" s="7">
        <f t="shared" si="25"/>
        <v>1642.65</v>
      </c>
      <c r="Z101" s="8">
        <f t="shared" si="26"/>
        <v>0.27800000000000002</v>
      </c>
      <c r="AA101">
        <f t="shared" si="27"/>
        <v>2024</v>
      </c>
      <c r="AB101" t="str">
        <f t="shared" si="28"/>
        <v>Sat</v>
      </c>
      <c r="AC101">
        <f t="shared" si="29"/>
        <v>54</v>
      </c>
      <c r="AD101" t="str">
        <f t="shared" ca="1" si="30"/>
        <v>NO</v>
      </c>
      <c r="AE10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1" t="str">
        <f t="shared" si="32"/>
        <v>April</v>
      </c>
      <c r="AG101">
        <f t="shared" si="31"/>
        <v>29</v>
      </c>
      <c r="AH101" s="14">
        <v>45710.708333333299</v>
      </c>
      <c r="AI101" t="str">
        <f t="shared" si="33"/>
        <v>Afternoon</v>
      </c>
      <c r="AJ101" t="s">
        <v>2050</v>
      </c>
    </row>
    <row r="102" spans="1:36" x14ac:dyDescent="0.3">
      <c r="A102" t="s">
        <v>499</v>
      </c>
      <c r="B102" t="s">
        <v>519</v>
      </c>
      <c r="C102" t="s">
        <v>528</v>
      </c>
      <c r="D102" t="s">
        <v>532</v>
      </c>
      <c r="E102" s="2">
        <v>45403</v>
      </c>
      <c r="F102" s="9">
        <v>45457</v>
      </c>
      <c r="G102" t="s">
        <v>1001</v>
      </c>
      <c r="H102" t="s">
        <v>1020</v>
      </c>
      <c r="I102" s="4">
        <v>1640.29</v>
      </c>
      <c r="J102" s="4">
        <v>0</v>
      </c>
      <c r="K102" s="4">
        <v>0</v>
      </c>
      <c r="L102" s="4">
        <v>1640.29</v>
      </c>
      <c r="M102" t="s">
        <v>1022</v>
      </c>
      <c r="N102">
        <v>0</v>
      </c>
      <c r="O102" t="s">
        <v>1505</v>
      </c>
      <c r="P102" t="s">
        <v>2005</v>
      </c>
      <c r="Q102" t="str">
        <f t="shared" si="17"/>
        <v>SOUTHWEST AIRLINES</v>
      </c>
      <c r="R102">
        <f t="shared" si="18"/>
        <v>14</v>
      </c>
      <c r="S102" t="str">
        <f t="shared" si="19"/>
        <v>935</v>
      </c>
      <c r="T102" t="str">
        <f t="shared" si="20"/>
        <v>SO</v>
      </c>
      <c r="U102" t="str">
        <f t="shared" si="21"/>
        <v>MIA-DEN</v>
      </c>
      <c r="V102" s="7">
        <f t="shared" si="22"/>
        <v>308064.08000000019</v>
      </c>
      <c r="W102" s="7">
        <f t="shared" si="23"/>
        <v>852.26010000000122</v>
      </c>
      <c r="X102" s="7">
        <f t="shared" si="24"/>
        <v>105.08</v>
      </c>
      <c r="Y102" s="7">
        <f t="shared" si="25"/>
        <v>1640.29</v>
      </c>
      <c r="Z102" s="8">
        <f t="shared" si="26"/>
        <v>0.23799999999999999</v>
      </c>
      <c r="AA102">
        <f t="shared" si="27"/>
        <v>2024</v>
      </c>
      <c r="AB102" t="str">
        <f t="shared" si="28"/>
        <v>Sun</v>
      </c>
      <c r="AC102">
        <f t="shared" si="29"/>
        <v>54</v>
      </c>
      <c r="AD102" t="str">
        <f t="shared" ca="1" si="30"/>
        <v>NO</v>
      </c>
      <c r="AE10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2" t="str">
        <f t="shared" si="32"/>
        <v>April</v>
      </c>
      <c r="AG102">
        <f t="shared" si="31"/>
        <v>29</v>
      </c>
      <c r="AH102" s="14">
        <v>45719.125</v>
      </c>
      <c r="AI102" t="str">
        <f t="shared" si="33"/>
        <v>Morning</v>
      </c>
      <c r="AJ102" t="s">
        <v>2050</v>
      </c>
    </row>
    <row r="103" spans="1:36" x14ac:dyDescent="0.3">
      <c r="A103" t="s">
        <v>273</v>
      </c>
      <c r="B103" t="s">
        <v>516</v>
      </c>
      <c r="C103" t="s">
        <v>524</v>
      </c>
      <c r="D103" t="s">
        <v>527</v>
      </c>
      <c r="E103" s="2">
        <v>45404</v>
      </c>
      <c r="F103" s="9">
        <v>45458</v>
      </c>
      <c r="G103" t="s">
        <v>789</v>
      </c>
      <c r="H103" t="s">
        <v>1018</v>
      </c>
      <c r="I103" s="4">
        <v>1635.94</v>
      </c>
      <c r="J103" s="4">
        <v>5</v>
      </c>
      <c r="K103" s="4">
        <v>81.8</v>
      </c>
      <c r="L103" s="4">
        <v>1554.14</v>
      </c>
      <c r="M103" t="s">
        <v>1023</v>
      </c>
      <c r="N103">
        <v>0</v>
      </c>
      <c r="O103" t="s">
        <v>1281</v>
      </c>
      <c r="P103" t="s">
        <v>1779</v>
      </c>
      <c r="Q103" t="str">
        <f t="shared" si="17"/>
        <v>DELTA AIRLINES</v>
      </c>
      <c r="R103">
        <f t="shared" si="18"/>
        <v>14</v>
      </c>
      <c r="S103" t="str">
        <f t="shared" si="19"/>
        <v>511</v>
      </c>
      <c r="T103" t="str">
        <f t="shared" si="20"/>
        <v>DE</v>
      </c>
      <c r="U103" t="str">
        <f t="shared" si="21"/>
        <v>BOS-ORD</v>
      </c>
      <c r="V103" s="7">
        <f t="shared" si="22"/>
        <v>306423.79000000015</v>
      </c>
      <c r="W103" s="7">
        <f t="shared" si="23"/>
        <v>850.28508771929955</v>
      </c>
      <c r="X103" s="7">
        <f t="shared" si="24"/>
        <v>105.08</v>
      </c>
      <c r="Y103" s="7">
        <f t="shared" si="25"/>
        <v>1635.94</v>
      </c>
      <c r="Z103" s="8">
        <f t="shared" si="26"/>
        <v>0.27600000000000002</v>
      </c>
      <c r="AA103">
        <f t="shared" si="27"/>
        <v>2024</v>
      </c>
      <c r="AB103" t="str">
        <f t="shared" si="28"/>
        <v>Mon</v>
      </c>
      <c r="AC103">
        <f t="shared" si="29"/>
        <v>54</v>
      </c>
      <c r="AD103" t="str">
        <f t="shared" ca="1" si="30"/>
        <v>NO</v>
      </c>
      <c r="AE10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3" t="str">
        <f t="shared" si="32"/>
        <v>April</v>
      </c>
      <c r="AG103">
        <f t="shared" si="31"/>
        <v>29</v>
      </c>
      <c r="AH103" s="14">
        <v>45709.708333333299</v>
      </c>
      <c r="AI103" t="str">
        <f t="shared" si="33"/>
        <v>Afternoon</v>
      </c>
      <c r="AJ103" t="s">
        <v>2050</v>
      </c>
    </row>
    <row r="104" spans="1:36" x14ac:dyDescent="0.3">
      <c r="A104" t="s">
        <v>272</v>
      </c>
      <c r="B104" t="s">
        <v>521</v>
      </c>
      <c r="C104" t="s">
        <v>533</v>
      </c>
      <c r="D104" t="s">
        <v>524</v>
      </c>
      <c r="E104" s="2">
        <v>45405</v>
      </c>
      <c r="F104" s="9">
        <v>45459</v>
      </c>
      <c r="G104" t="s">
        <v>788</v>
      </c>
      <c r="H104" t="s">
        <v>1017</v>
      </c>
      <c r="I104" s="4">
        <v>1628.98</v>
      </c>
      <c r="J104" s="4">
        <v>0</v>
      </c>
      <c r="K104" s="4">
        <v>0</v>
      </c>
      <c r="L104" s="4">
        <v>1628.98</v>
      </c>
      <c r="M104" t="s">
        <v>1023</v>
      </c>
      <c r="N104">
        <v>0</v>
      </c>
      <c r="O104" t="s">
        <v>1280</v>
      </c>
      <c r="P104" t="s">
        <v>1778</v>
      </c>
      <c r="Q104" t="str">
        <f t="shared" si="17"/>
        <v>AMERICAN AIRLINES</v>
      </c>
      <c r="R104">
        <f t="shared" si="18"/>
        <v>14</v>
      </c>
      <c r="S104" t="str">
        <f t="shared" si="19"/>
        <v>320</v>
      </c>
      <c r="T104" t="str">
        <f t="shared" si="20"/>
        <v>AM</v>
      </c>
      <c r="U104" t="str">
        <f t="shared" si="21"/>
        <v>LAX-BOS</v>
      </c>
      <c r="V104" s="7">
        <f t="shared" si="22"/>
        <v>304869.65000000014</v>
      </c>
      <c r="W104" s="7">
        <f t="shared" si="23"/>
        <v>848.31108040201138</v>
      </c>
      <c r="X104" s="7">
        <f t="shared" si="24"/>
        <v>105.08</v>
      </c>
      <c r="Y104" s="7">
        <f t="shared" si="25"/>
        <v>1628.98</v>
      </c>
      <c r="Z104" s="8">
        <f t="shared" si="26"/>
        <v>0.27400000000000002</v>
      </c>
      <c r="AA104">
        <f t="shared" si="27"/>
        <v>2024</v>
      </c>
      <c r="AB104" t="str">
        <f t="shared" si="28"/>
        <v>Tue</v>
      </c>
      <c r="AC104">
        <f t="shared" si="29"/>
        <v>54</v>
      </c>
      <c r="AD104" t="str">
        <f t="shared" ca="1" si="30"/>
        <v>NO</v>
      </c>
      <c r="AE10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4" t="str">
        <f t="shared" si="32"/>
        <v>April</v>
      </c>
      <c r="AG104">
        <f t="shared" si="31"/>
        <v>29</v>
      </c>
      <c r="AH104" s="14">
        <v>45709.666666666701</v>
      </c>
      <c r="AI104" t="str">
        <f t="shared" si="33"/>
        <v>Afternoon</v>
      </c>
      <c r="AJ104" t="s">
        <v>2050</v>
      </c>
    </row>
    <row r="105" spans="1:36" x14ac:dyDescent="0.3">
      <c r="A105" t="s">
        <v>377</v>
      </c>
      <c r="B105" t="s">
        <v>520</v>
      </c>
      <c r="C105" t="s">
        <v>526</v>
      </c>
      <c r="D105" t="s">
        <v>528</v>
      </c>
      <c r="E105" s="2">
        <v>45406</v>
      </c>
      <c r="F105" s="9">
        <v>45460</v>
      </c>
      <c r="G105" t="s">
        <v>887</v>
      </c>
      <c r="H105" t="s">
        <v>1020</v>
      </c>
      <c r="I105" s="4">
        <v>1627.9</v>
      </c>
      <c r="J105" s="4">
        <v>5</v>
      </c>
      <c r="K105" s="4">
        <v>81.400000000000006</v>
      </c>
      <c r="L105" s="4">
        <v>1546.5</v>
      </c>
      <c r="M105" t="s">
        <v>1023</v>
      </c>
      <c r="N105">
        <v>0</v>
      </c>
      <c r="O105" t="s">
        <v>1385</v>
      </c>
      <c r="P105" t="s">
        <v>1883</v>
      </c>
      <c r="Q105" t="str">
        <f t="shared" si="17"/>
        <v>FRONTIER AIRLINES</v>
      </c>
      <c r="R105">
        <f t="shared" si="18"/>
        <v>11</v>
      </c>
      <c r="S105" t="str">
        <f t="shared" si="19"/>
        <v>370</v>
      </c>
      <c r="T105" t="str">
        <f t="shared" si="20"/>
        <v>FR</v>
      </c>
      <c r="U105" t="str">
        <f t="shared" si="21"/>
        <v>DFW-MIA</v>
      </c>
      <c r="V105" s="7">
        <f t="shared" si="22"/>
        <v>303240.67000000016</v>
      </c>
      <c r="W105" s="7">
        <f t="shared" si="23"/>
        <v>846.34465994962341</v>
      </c>
      <c r="X105" s="7">
        <f t="shared" si="24"/>
        <v>105.08</v>
      </c>
      <c r="Y105" s="7">
        <f t="shared" si="25"/>
        <v>1627.9</v>
      </c>
      <c r="Z105" s="8">
        <f t="shared" si="26"/>
        <v>0.27200000000000002</v>
      </c>
      <c r="AA105">
        <f t="shared" si="27"/>
        <v>2024</v>
      </c>
      <c r="AB105" t="str">
        <f t="shared" si="28"/>
        <v>Wed</v>
      </c>
      <c r="AC105">
        <f t="shared" si="29"/>
        <v>54</v>
      </c>
      <c r="AD105" t="str">
        <f t="shared" ca="1" si="30"/>
        <v>NO</v>
      </c>
      <c r="AE10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5" t="str">
        <f t="shared" si="32"/>
        <v>April</v>
      </c>
      <c r="AG105">
        <f t="shared" si="31"/>
        <v>29</v>
      </c>
      <c r="AH105" s="14">
        <v>45714.041666666701</v>
      </c>
      <c r="AI105" t="str">
        <f t="shared" si="33"/>
        <v>Morning</v>
      </c>
      <c r="AJ105" t="s">
        <v>2051</v>
      </c>
    </row>
    <row r="106" spans="1:36" x14ac:dyDescent="0.3">
      <c r="A106" t="s">
        <v>290</v>
      </c>
      <c r="B106" t="s">
        <v>517</v>
      </c>
      <c r="C106" t="s">
        <v>524</v>
      </c>
      <c r="D106" t="s">
        <v>532</v>
      </c>
      <c r="E106" s="2">
        <v>45407</v>
      </c>
      <c r="F106" s="9">
        <v>45461</v>
      </c>
      <c r="G106" t="s">
        <v>804</v>
      </c>
      <c r="H106" t="s">
        <v>1019</v>
      </c>
      <c r="I106" s="4">
        <v>1625.51</v>
      </c>
      <c r="J106" s="4">
        <v>5</v>
      </c>
      <c r="K106" s="4">
        <v>81.28</v>
      </c>
      <c r="L106" s="4">
        <v>1544.23</v>
      </c>
      <c r="M106" t="s">
        <v>1022</v>
      </c>
      <c r="N106">
        <v>0</v>
      </c>
      <c r="O106" t="s">
        <v>1298</v>
      </c>
      <c r="P106" t="s">
        <v>1796</v>
      </c>
      <c r="Q106" t="str">
        <f t="shared" si="17"/>
        <v>ALASKA AIRLINES</v>
      </c>
      <c r="R106">
        <f t="shared" si="18"/>
        <v>12</v>
      </c>
      <c r="S106" t="str">
        <f t="shared" si="19"/>
        <v>956</v>
      </c>
      <c r="T106" t="str">
        <f t="shared" si="20"/>
        <v>AL</v>
      </c>
      <c r="U106" t="str">
        <f t="shared" si="21"/>
        <v>BOS-DEN</v>
      </c>
      <c r="V106" s="7">
        <f t="shared" si="22"/>
        <v>301694.1700000001</v>
      </c>
      <c r="W106" s="7">
        <f t="shared" si="23"/>
        <v>844.37103535353663</v>
      </c>
      <c r="X106" s="7">
        <f t="shared" si="24"/>
        <v>105.08</v>
      </c>
      <c r="Y106" s="7">
        <f t="shared" si="25"/>
        <v>1625.51</v>
      </c>
      <c r="Z106" s="8">
        <f t="shared" si="26"/>
        <v>0.23599999999999999</v>
      </c>
      <c r="AA106">
        <f t="shared" si="27"/>
        <v>2024</v>
      </c>
      <c r="AB106" t="str">
        <f t="shared" si="28"/>
        <v>Thu</v>
      </c>
      <c r="AC106">
        <f t="shared" si="29"/>
        <v>54</v>
      </c>
      <c r="AD106" t="str">
        <f t="shared" ca="1" si="30"/>
        <v>NO</v>
      </c>
      <c r="AE10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6" t="str">
        <f t="shared" si="32"/>
        <v>April</v>
      </c>
      <c r="AG106">
        <f t="shared" si="31"/>
        <v>29</v>
      </c>
      <c r="AH106" s="14">
        <v>45710.416666666701</v>
      </c>
      <c r="AI106" t="str">
        <f t="shared" si="33"/>
        <v>Morning</v>
      </c>
      <c r="AJ106" t="s">
        <v>2049</v>
      </c>
    </row>
    <row r="107" spans="1:36" x14ac:dyDescent="0.3">
      <c r="A107" t="s">
        <v>327</v>
      </c>
      <c r="B107" t="s">
        <v>518</v>
      </c>
      <c r="C107" t="s">
        <v>531</v>
      </c>
      <c r="D107" t="s">
        <v>529</v>
      </c>
      <c r="E107" s="2">
        <v>45408</v>
      </c>
      <c r="F107" s="9">
        <v>45462</v>
      </c>
      <c r="G107" t="s">
        <v>841</v>
      </c>
      <c r="H107" t="s">
        <v>1019</v>
      </c>
      <c r="I107" s="4">
        <v>1620.4</v>
      </c>
      <c r="J107" s="4">
        <v>5</v>
      </c>
      <c r="K107" s="4">
        <v>81.02</v>
      </c>
      <c r="L107" s="4">
        <v>1539.38</v>
      </c>
      <c r="M107" t="s">
        <v>1021</v>
      </c>
      <c r="N107">
        <v>85</v>
      </c>
      <c r="O107" t="s">
        <v>1335</v>
      </c>
      <c r="P107" t="s">
        <v>1833</v>
      </c>
      <c r="Q107" t="str">
        <f t="shared" si="17"/>
        <v>JETBLUE AIRWAYS</v>
      </c>
      <c r="R107">
        <f t="shared" si="18"/>
        <v>12</v>
      </c>
      <c r="S107" t="str">
        <f t="shared" si="19"/>
        <v>213</v>
      </c>
      <c r="T107" t="str">
        <f t="shared" si="20"/>
        <v>JE</v>
      </c>
      <c r="U107" t="str">
        <f t="shared" si="21"/>
        <v>JFK-ATL</v>
      </c>
      <c r="V107" s="7">
        <f t="shared" si="22"/>
        <v>300149.94000000012</v>
      </c>
      <c r="W107" s="7">
        <f t="shared" si="23"/>
        <v>842.39346835443166</v>
      </c>
      <c r="X107" s="7">
        <f t="shared" si="24"/>
        <v>105.08</v>
      </c>
      <c r="Y107" s="7">
        <f t="shared" si="25"/>
        <v>1620.4</v>
      </c>
      <c r="Z107" s="8">
        <f t="shared" si="26"/>
        <v>0.28599999999999998</v>
      </c>
      <c r="AA107">
        <f t="shared" si="27"/>
        <v>2024</v>
      </c>
      <c r="AB107" t="str">
        <f t="shared" si="28"/>
        <v>Fri</v>
      </c>
      <c r="AC107">
        <f t="shared" si="29"/>
        <v>54</v>
      </c>
      <c r="AD107" t="str">
        <f t="shared" ca="1" si="30"/>
        <v>NO</v>
      </c>
      <c r="AE10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7" t="str">
        <f t="shared" si="32"/>
        <v>April</v>
      </c>
      <c r="AG107">
        <f t="shared" si="31"/>
        <v>29</v>
      </c>
      <c r="AH107" s="14">
        <v>45711.958333333299</v>
      </c>
      <c r="AI107" t="str">
        <f t="shared" si="33"/>
        <v>Evening</v>
      </c>
      <c r="AJ107" t="s">
        <v>2051</v>
      </c>
    </row>
    <row r="108" spans="1:36" x14ac:dyDescent="0.3">
      <c r="A108" t="s">
        <v>86</v>
      </c>
      <c r="B108" t="s">
        <v>516</v>
      </c>
      <c r="C108" t="s">
        <v>528</v>
      </c>
      <c r="D108" t="s">
        <v>533</v>
      </c>
      <c r="E108" s="2">
        <v>45409</v>
      </c>
      <c r="F108" s="9">
        <v>45463</v>
      </c>
      <c r="G108" t="s">
        <v>604</v>
      </c>
      <c r="H108" t="s">
        <v>1017</v>
      </c>
      <c r="I108" s="4">
        <v>1615.63</v>
      </c>
      <c r="J108" s="4">
        <v>0</v>
      </c>
      <c r="K108" s="4">
        <v>0</v>
      </c>
      <c r="L108" s="4">
        <v>1615.63</v>
      </c>
      <c r="M108" t="s">
        <v>1021</v>
      </c>
      <c r="N108">
        <v>65</v>
      </c>
      <c r="O108" t="s">
        <v>1094</v>
      </c>
      <c r="P108" t="s">
        <v>1592</v>
      </c>
      <c r="Q108" t="str">
        <f t="shared" si="17"/>
        <v>DELTA AIRLINES</v>
      </c>
      <c r="R108">
        <f t="shared" si="18"/>
        <v>16</v>
      </c>
      <c r="S108" t="str">
        <f t="shared" si="19"/>
        <v>565</v>
      </c>
      <c r="T108" t="str">
        <f t="shared" si="20"/>
        <v>DE</v>
      </c>
      <c r="U108" t="str">
        <f t="shared" si="21"/>
        <v>MIA-LAX</v>
      </c>
      <c r="V108" s="7">
        <f t="shared" si="22"/>
        <v>298610.56000000006</v>
      </c>
      <c r="W108" s="7">
        <f t="shared" si="23"/>
        <v>840.41883248731119</v>
      </c>
      <c r="X108" s="7">
        <f t="shared" si="24"/>
        <v>105.08</v>
      </c>
      <c r="Y108" s="7">
        <f t="shared" si="25"/>
        <v>1615.63</v>
      </c>
      <c r="Z108" s="8">
        <f t="shared" si="26"/>
        <v>0.28399999999999997</v>
      </c>
      <c r="AA108">
        <f t="shared" si="27"/>
        <v>2024</v>
      </c>
      <c r="AB108" t="str">
        <f t="shared" si="28"/>
        <v>Sat</v>
      </c>
      <c r="AC108">
        <f t="shared" si="29"/>
        <v>54</v>
      </c>
      <c r="AD108" t="str">
        <f t="shared" ca="1" si="30"/>
        <v>NO</v>
      </c>
      <c r="AE10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8" t="str">
        <f t="shared" si="32"/>
        <v>April</v>
      </c>
      <c r="AG108">
        <f t="shared" si="31"/>
        <v>29</v>
      </c>
      <c r="AH108" s="14">
        <v>45701.916666666701</v>
      </c>
      <c r="AI108" t="str">
        <f t="shared" si="33"/>
        <v>Evening</v>
      </c>
      <c r="AJ108" t="s">
        <v>2051</v>
      </c>
    </row>
    <row r="109" spans="1:36" x14ac:dyDescent="0.3">
      <c r="A109" t="s">
        <v>495</v>
      </c>
      <c r="B109" t="s">
        <v>516</v>
      </c>
      <c r="C109" t="s">
        <v>525</v>
      </c>
      <c r="D109" t="s">
        <v>524</v>
      </c>
      <c r="E109" s="2">
        <v>45410</v>
      </c>
      <c r="F109" s="9">
        <v>45464</v>
      </c>
      <c r="G109" t="s">
        <v>997</v>
      </c>
      <c r="H109" t="s">
        <v>1019</v>
      </c>
      <c r="I109" s="4">
        <v>1606.97</v>
      </c>
      <c r="J109" s="4">
        <v>0</v>
      </c>
      <c r="K109" s="4">
        <v>0</v>
      </c>
      <c r="L109" s="4">
        <v>1606.97</v>
      </c>
      <c r="M109" t="s">
        <v>1023</v>
      </c>
      <c r="N109">
        <v>0</v>
      </c>
      <c r="O109" t="s">
        <v>1501</v>
      </c>
      <c r="P109" t="s">
        <v>2001</v>
      </c>
      <c r="Q109" t="str">
        <f t="shared" si="17"/>
        <v>DELTA AIRLINES</v>
      </c>
      <c r="R109">
        <f t="shared" si="18"/>
        <v>14</v>
      </c>
      <c r="S109" t="str">
        <f t="shared" si="19"/>
        <v>703</v>
      </c>
      <c r="T109" t="str">
        <f t="shared" si="20"/>
        <v>DE</v>
      </c>
      <c r="U109" t="str">
        <f t="shared" si="21"/>
        <v>SEA-BOS</v>
      </c>
      <c r="V109" s="7">
        <f t="shared" si="22"/>
        <v>296994.93</v>
      </c>
      <c r="W109" s="7">
        <f t="shared" si="23"/>
        <v>838.44628498727889</v>
      </c>
      <c r="X109" s="7">
        <f t="shared" si="24"/>
        <v>105.08</v>
      </c>
      <c r="Y109" s="7">
        <f t="shared" si="25"/>
        <v>1606.97</v>
      </c>
      <c r="Z109" s="8">
        <f t="shared" si="26"/>
        <v>0.27</v>
      </c>
      <c r="AA109">
        <f t="shared" si="27"/>
        <v>2024</v>
      </c>
      <c r="AB109" t="str">
        <f t="shared" si="28"/>
        <v>Sun</v>
      </c>
      <c r="AC109">
        <f t="shared" si="29"/>
        <v>54</v>
      </c>
      <c r="AD109" t="str">
        <f t="shared" ca="1" si="30"/>
        <v>NO</v>
      </c>
      <c r="AE10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09" t="str">
        <f t="shared" si="32"/>
        <v>April</v>
      </c>
      <c r="AG109">
        <f t="shared" si="31"/>
        <v>29</v>
      </c>
      <c r="AH109" s="14">
        <v>45718.958333333299</v>
      </c>
      <c r="AI109" t="str">
        <f t="shared" si="33"/>
        <v>Evening</v>
      </c>
      <c r="AJ109" t="s">
        <v>2049</v>
      </c>
    </row>
    <row r="110" spans="1:36" x14ac:dyDescent="0.3">
      <c r="A110" t="s">
        <v>267</v>
      </c>
      <c r="B110" t="s">
        <v>521</v>
      </c>
      <c r="C110" t="s">
        <v>532</v>
      </c>
      <c r="D110" t="s">
        <v>531</v>
      </c>
      <c r="E110" s="2">
        <v>45411</v>
      </c>
      <c r="F110" s="9">
        <v>45465</v>
      </c>
      <c r="G110" t="s">
        <v>783</v>
      </c>
      <c r="H110" t="s">
        <v>1019</v>
      </c>
      <c r="I110" s="4">
        <v>1600.92</v>
      </c>
      <c r="J110" s="4">
        <v>15</v>
      </c>
      <c r="K110" s="4">
        <v>240.14</v>
      </c>
      <c r="L110" s="4">
        <v>1360.78</v>
      </c>
      <c r="M110" t="s">
        <v>1021</v>
      </c>
      <c r="N110">
        <v>0</v>
      </c>
      <c r="O110" t="s">
        <v>1275</v>
      </c>
      <c r="P110" t="s">
        <v>1773</v>
      </c>
      <c r="Q110" t="str">
        <f t="shared" si="17"/>
        <v>AMERICAN AIRLINES</v>
      </c>
      <c r="R110">
        <f t="shared" si="18"/>
        <v>13</v>
      </c>
      <c r="S110" t="str">
        <f t="shared" si="19"/>
        <v>117</v>
      </c>
      <c r="T110" t="str">
        <f t="shared" si="20"/>
        <v>AM</v>
      </c>
      <c r="U110" t="str">
        <f t="shared" si="21"/>
        <v>DEN-JFK</v>
      </c>
      <c r="V110" s="7">
        <f t="shared" si="22"/>
        <v>295387.96000000002</v>
      </c>
      <c r="W110" s="7">
        <f t="shared" si="23"/>
        <v>836.48576530612388</v>
      </c>
      <c r="X110" s="7">
        <f t="shared" si="24"/>
        <v>105.08</v>
      </c>
      <c r="Y110" s="7">
        <f t="shared" si="25"/>
        <v>1600.92</v>
      </c>
      <c r="Z110" s="8">
        <f t="shared" si="26"/>
        <v>0.28199999999999997</v>
      </c>
      <c r="AA110">
        <f t="shared" si="27"/>
        <v>2024</v>
      </c>
      <c r="AB110" t="str">
        <f t="shared" si="28"/>
        <v>Mon</v>
      </c>
      <c r="AC110">
        <f t="shared" si="29"/>
        <v>54</v>
      </c>
      <c r="AD110" t="str">
        <f t="shared" ca="1" si="30"/>
        <v>NO</v>
      </c>
      <c r="AE11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0" t="str">
        <f t="shared" si="32"/>
        <v>April</v>
      </c>
      <c r="AG110">
        <f t="shared" si="31"/>
        <v>29</v>
      </c>
      <c r="AH110" s="14">
        <v>45709.458333333299</v>
      </c>
      <c r="AI110" t="str">
        <f t="shared" si="33"/>
        <v>Morning</v>
      </c>
      <c r="AJ110" t="s">
        <v>2050</v>
      </c>
    </row>
    <row r="111" spans="1:36" x14ac:dyDescent="0.3">
      <c r="A111" t="s">
        <v>425</v>
      </c>
      <c r="B111" t="s">
        <v>523</v>
      </c>
      <c r="C111" t="s">
        <v>527</v>
      </c>
      <c r="D111" t="s">
        <v>525</v>
      </c>
      <c r="E111" s="2">
        <v>45412</v>
      </c>
      <c r="F111" s="9">
        <v>45466</v>
      </c>
      <c r="G111" t="s">
        <v>933</v>
      </c>
      <c r="H111" t="s">
        <v>1020</v>
      </c>
      <c r="I111" s="4">
        <v>1597.93</v>
      </c>
      <c r="J111" s="4">
        <v>5</v>
      </c>
      <c r="K111" s="4">
        <v>79.900000000000006</v>
      </c>
      <c r="L111" s="4">
        <v>1518.03</v>
      </c>
      <c r="M111" t="s">
        <v>1021</v>
      </c>
      <c r="N111">
        <v>134</v>
      </c>
      <c r="O111" t="s">
        <v>1432</v>
      </c>
      <c r="P111" t="s">
        <v>1931</v>
      </c>
      <c r="Q111" t="str">
        <f t="shared" si="17"/>
        <v>SPIRIT AIRLINES</v>
      </c>
      <c r="R111">
        <f t="shared" si="18"/>
        <v>15</v>
      </c>
      <c r="S111" t="str">
        <f t="shared" si="19"/>
        <v>443</v>
      </c>
      <c r="T111" t="str">
        <f t="shared" si="20"/>
        <v>SP</v>
      </c>
      <c r="U111" t="str">
        <f t="shared" si="21"/>
        <v>ORD-SEA</v>
      </c>
      <c r="V111" s="7">
        <f t="shared" si="22"/>
        <v>294027.17999999993</v>
      </c>
      <c r="W111" s="7">
        <f t="shared" si="23"/>
        <v>834.53069053708577</v>
      </c>
      <c r="X111" s="7">
        <f t="shared" si="24"/>
        <v>105.08</v>
      </c>
      <c r="Y111" s="7">
        <f t="shared" si="25"/>
        <v>1597.93</v>
      </c>
      <c r="Z111" s="8">
        <f t="shared" si="26"/>
        <v>0.28000000000000003</v>
      </c>
      <c r="AA111">
        <f t="shared" si="27"/>
        <v>2024</v>
      </c>
      <c r="AB111" t="str">
        <f t="shared" si="28"/>
        <v>Tue</v>
      </c>
      <c r="AC111">
        <f t="shared" si="29"/>
        <v>54</v>
      </c>
      <c r="AD111" t="str">
        <f t="shared" ca="1" si="30"/>
        <v>NO</v>
      </c>
      <c r="AE11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1" t="str">
        <f t="shared" si="32"/>
        <v>April</v>
      </c>
      <c r="AG111">
        <f t="shared" si="31"/>
        <v>29</v>
      </c>
      <c r="AH111" s="14">
        <v>45716.041666666701</v>
      </c>
      <c r="AI111" t="str">
        <f t="shared" si="33"/>
        <v>Morning</v>
      </c>
      <c r="AJ111" t="s">
        <v>2048</v>
      </c>
    </row>
    <row r="112" spans="1:36" x14ac:dyDescent="0.3">
      <c r="A112" t="s">
        <v>47</v>
      </c>
      <c r="B112" t="s">
        <v>518</v>
      </c>
      <c r="C112" t="s">
        <v>524</v>
      </c>
      <c r="D112" t="s">
        <v>526</v>
      </c>
      <c r="E112" s="2">
        <v>45413</v>
      </c>
      <c r="F112" s="9">
        <v>45467</v>
      </c>
      <c r="G112" t="s">
        <v>565</v>
      </c>
      <c r="H112" t="s">
        <v>1017</v>
      </c>
      <c r="I112" s="4">
        <v>1597.07</v>
      </c>
      <c r="J112" s="4">
        <v>15</v>
      </c>
      <c r="K112" s="4">
        <v>239.56</v>
      </c>
      <c r="L112" s="4">
        <v>1357.51</v>
      </c>
      <c r="M112" t="s">
        <v>1021</v>
      </c>
      <c r="N112">
        <v>69</v>
      </c>
      <c r="O112" t="s">
        <v>1055</v>
      </c>
      <c r="P112" t="s">
        <v>1553</v>
      </c>
      <c r="Q112" t="str">
        <f t="shared" si="17"/>
        <v>JETBLUE AIRWAYS</v>
      </c>
      <c r="R112">
        <f t="shared" si="18"/>
        <v>15</v>
      </c>
      <c r="S112" t="str">
        <f t="shared" si="19"/>
        <v>476</v>
      </c>
      <c r="T112" t="str">
        <f t="shared" si="20"/>
        <v>JE</v>
      </c>
      <c r="U112" t="str">
        <f t="shared" si="21"/>
        <v>BOS-DFW</v>
      </c>
      <c r="V112" s="7">
        <f t="shared" si="22"/>
        <v>292509.14999999997</v>
      </c>
      <c r="W112" s="7">
        <f t="shared" si="23"/>
        <v>832.57325641025773</v>
      </c>
      <c r="X112" s="7">
        <f t="shared" si="24"/>
        <v>105.08</v>
      </c>
      <c r="Y112" s="7">
        <f t="shared" si="25"/>
        <v>1597.07</v>
      </c>
      <c r="Z112" s="8">
        <f t="shared" si="26"/>
        <v>0.27800000000000002</v>
      </c>
      <c r="AA112">
        <f t="shared" si="27"/>
        <v>2024</v>
      </c>
      <c r="AB112" t="str">
        <f t="shared" si="28"/>
        <v>Wed</v>
      </c>
      <c r="AC112">
        <f t="shared" si="29"/>
        <v>54</v>
      </c>
      <c r="AD112" t="str">
        <f t="shared" ca="1" si="30"/>
        <v>NO</v>
      </c>
      <c r="AE11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2" t="str">
        <f t="shared" si="32"/>
        <v>May</v>
      </c>
      <c r="AG112">
        <f t="shared" si="31"/>
        <v>29</v>
      </c>
      <c r="AH112" s="14">
        <v>45700.291666666701</v>
      </c>
      <c r="AI112" t="str">
        <f t="shared" si="33"/>
        <v>Morning</v>
      </c>
      <c r="AJ112" t="s">
        <v>2050</v>
      </c>
    </row>
    <row r="113" spans="1:36" x14ac:dyDescent="0.3">
      <c r="A113" t="s">
        <v>438</v>
      </c>
      <c r="B113" t="s">
        <v>523</v>
      </c>
      <c r="C113" t="s">
        <v>524</v>
      </c>
      <c r="D113" t="s">
        <v>529</v>
      </c>
      <c r="E113" s="2">
        <v>45414</v>
      </c>
      <c r="F113" s="9">
        <v>45468</v>
      </c>
      <c r="G113" t="s">
        <v>946</v>
      </c>
      <c r="H113" t="s">
        <v>1019</v>
      </c>
      <c r="I113" s="4">
        <v>1587.7</v>
      </c>
      <c r="J113" s="4">
        <v>10</v>
      </c>
      <c r="K113" s="4">
        <v>158.77000000000001</v>
      </c>
      <c r="L113" s="4">
        <v>1428.93</v>
      </c>
      <c r="M113" t="s">
        <v>1023</v>
      </c>
      <c r="N113">
        <v>0</v>
      </c>
      <c r="O113" t="s">
        <v>1445</v>
      </c>
      <c r="P113" t="s">
        <v>1944</v>
      </c>
      <c r="Q113" t="str">
        <f t="shared" si="17"/>
        <v>SPIRIT AIRLINES</v>
      </c>
      <c r="R113">
        <f t="shared" si="18"/>
        <v>10</v>
      </c>
      <c r="S113" t="str">
        <f t="shared" si="19"/>
        <v>588</v>
      </c>
      <c r="T113" t="str">
        <f t="shared" si="20"/>
        <v>SP</v>
      </c>
      <c r="U113" t="str">
        <f t="shared" si="21"/>
        <v>BOS-ATL</v>
      </c>
      <c r="V113" s="7">
        <f t="shared" si="22"/>
        <v>291151.63999999996</v>
      </c>
      <c r="W113" s="7">
        <f t="shared" si="23"/>
        <v>830.60796915167214</v>
      </c>
      <c r="X113" s="7">
        <f t="shared" si="24"/>
        <v>105.08</v>
      </c>
      <c r="Y113" s="7">
        <f t="shared" si="25"/>
        <v>1587.7</v>
      </c>
      <c r="Z113" s="8">
        <f t="shared" si="26"/>
        <v>0.26800000000000002</v>
      </c>
      <c r="AA113">
        <f t="shared" si="27"/>
        <v>2024</v>
      </c>
      <c r="AB113" t="str">
        <f t="shared" si="28"/>
        <v>Thu</v>
      </c>
      <c r="AC113">
        <f t="shared" si="29"/>
        <v>54</v>
      </c>
      <c r="AD113" t="str">
        <f t="shared" ca="1" si="30"/>
        <v>NO</v>
      </c>
      <c r="AE11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3" t="str">
        <f t="shared" si="32"/>
        <v>May</v>
      </c>
      <c r="AG113">
        <f t="shared" si="31"/>
        <v>29</v>
      </c>
      <c r="AH113" s="14">
        <v>45716.583333333299</v>
      </c>
      <c r="AI113" t="str">
        <f t="shared" si="33"/>
        <v>Afternoon</v>
      </c>
      <c r="AJ113" t="s">
        <v>2051</v>
      </c>
    </row>
    <row r="114" spans="1:36" x14ac:dyDescent="0.3">
      <c r="A114" t="s">
        <v>181</v>
      </c>
      <c r="B114" t="s">
        <v>523</v>
      </c>
      <c r="C114" t="s">
        <v>528</v>
      </c>
      <c r="D114" t="s">
        <v>530</v>
      </c>
      <c r="E114" s="2">
        <v>45415</v>
      </c>
      <c r="F114" s="9">
        <v>45469</v>
      </c>
      <c r="G114" t="s">
        <v>697</v>
      </c>
      <c r="H114" t="s">
        <v>1019</v>
      </c>
      <c r="I114" s="4">
        <v>1585.08</v>
      </c>
      <c r="J114" s="4">
        <v>5</v>
      </c>
      <c r="K114" s="4">
        <v>79.25</v>
      </c>
      <c r="L114" s="4">
        <v>1505.83</v>
      </c>
      <c r="M114" t="s">
        <v>1023</v>
      </c>
      <c r="N114">
        <v>0</v>
      </c>
      <c r="O114" t="s">
        <v>1189</v>
      </c>
      <c r="P114" t="s">
        <v>1687</v>
      </c>
      <c r="Q114" t="str">
        <f t="shared" si="17"/>
        <v>SPIRIT AIRLINES</v>
      </c>
      <c r="R114">
        <f t="shared" si="18"/>
        <v>14</v>
      </c>
      <c r="S114" t="str">
        <f t="shared" si="19"/>
        <v>251</v>
      </c>
      <c r="T114" t="str">
        <f t="shared" si="20"/>
        <v>SP</v>
      </c>
      <c r="U114" t="str">
        <f t="shared" si="21"/>
        <v>MIA-SFO</v>
      </c>
      <c r="V114" s="7">
        <f t="shared" si="22"/>
        <v>289722.70999999996</v>
      </c>
      <c r="W114" s="7">
        <f t="shared" si="23"/>
        <v>828.65670103092896</v>
      </c>
      <c r="X114" s="7">
        <f t="shared" si="24"/>
        <v>105.08</v>
      </c>
      <c r="Y114" s="7">
        <f t="shared" si="25"/>
        <v>1585.08</v>
      </c>
      <c r="Z114" s="8">
        <f t="shared" si="26"/>
        <v>0.26600000000000001</v>
      </c>
      <c r="AA114">
        <f t="shared" si="27"/>
        <v>2024</v>
      </c>
      <c r="AB114" t="str">
        <f t="shared" si="28"/>
        <v>Fri</v>
      </c>
      <c r="AC114">
        <f t="shared" si="29"/>
        <v>54</v>
      </c>
      <c r="AD114" t="str">
        <f t="shared" ca="1" si="30"/>
        <v>NO</v>
      </c>
      <c r="AE11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4" t="str">
        <f t="shared" si="32"/>
        <v>May</v>
      </c>
      <c r="AG114">
        <f t="shared" si="31"/>
        <v>29</v>
      </c>
      <c r="AH114" s="14">
        <v>45705.875</v>
      </c>
      <c r="AI114" t="str">
        <f t="shared" si="33"/>
        <v>Evening</v>
      </c>
      <c r="AJ114" t="s">
        <v>2049</v>
      </c>
    </row>
    <row r="115" spans="1:36" x14ac:dyDescent="0.3">
      <c r="A115" t="s">
        <v>198</v>
      </c>
      <c r="B115" t="s">
        <v>519</v>
      </c>
      <c r="C115" t="s">
        <v>525</v>
      </c>
      <c r="D115" t="s">
        <v>528</v>
      </c>
      <c r="E115" s="2">
        <v>45416</v>
      </c>
      <c r="F115" s="9">
        <v>45470</v>
      </c>
      <c r="G115" t="s">
        <v>714</v>
      </c>
      <c r="H115" t="s">
        <v>1018</v>
      </c>
      <c r="I115" s="4">
        <v>1580.98</v>
      </c>
      <c r="J115" s="4">
        <v>10</v>
      </c>
      <c r="K115" s="4">
        <v>158.1</v>
      </c>
      <c r="L115" s="4">
        <v>1422.88</v>
      </c>
      <c r="M115" t="s">
        <v>1021</v>
      </c>
      <c r="N115">
        <v>142</v>
      </c>
      <c r="O115" t="s">
        <v>1206</v>
      </c>
      <c r="P115" t="s">
        <v>1704</v>
      </c>
      <c r="Q115" t="str">
        <f t="shared" si="17"/>
        <v>SOUTHWEST AIRLINES</v>
      </c>
      <c r="R115">
        <f t="shared" si="18"/>
        <v>12</v>
      </c>
      <c r="S115" t="str">
        <f t="shared" si="19"/>
        <v>550</v>
      </c>
      <c r="T115" t="str">
        <f t="shared" si="20"/>
        <v>SO</v>
      </c>
      <c r="U115" t="str">
        <f t="shared" si="21"/>
        <v>SEA-MIA</v>
      </c>
      <c r="V115" s="7">
        <f t="shared" si="22"/>
        <v>288216.87999999995</v>
      </c>
      <c r="W115" s="7">
        <f t="shared" si="23"/>
        <v>826.70211886305037</v>
      </c>
      <c r="X115" s="7">
        <f t="shared" si="24"/>
        <v>105.08</v>
      </c>
      <c r="Y115" s="7">
        <f t="shared" si="25"/>
        <v>1580.98</v>
      </c>
      <c r="Z115" s="8">
        <f t="shared" si="26"/>
        <v>0.27600000000000002</v>
      </c>
      <c r="AA115">
        <f t="shared" si="27"/>
        <v>2024</v>
      </c>
      <c r="AB115" t="str">
        <f t="shared" si="28"/>
        <v>Sat</v>
      </c>
      <c r="AC115">
        <f t="shared" si="29"/>
        <v>54</v>
      </c>
      <c r="AD115" t="str">
        <f t="shared" ca="1" si="30"/>
        <v>NO</v>
      </c>
      <c r="AE11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5" t="str">
        <f t="shared" si="32"/>
        <v>May</v>
      </c>
      <c r="AG115">
        <f t="shared" si="31"/>
        <v>29</v>
      </c>
      <c r="AH115" s="14">
        <v>45706.583333333299</v>
      </c>
      <c r="AI115" t="str">
        <f t="shared" si="33"/>
        <v>Afternoon</v>
      </c>
      <c r="AJ115" t="s">
        <v>2048</v>
      </c>
    </row>
    <row r="116" spans="1:36" x14ac:dyDescent="0.3">
      <c r="A116" t="s">
        <v>189</v>
      </c>
      <c r="B116" t="s">
        <v>520</v>
      </c>
      <c r="C116" t="s">
        <v>531</v>
      </c>
      <c r="D116" t="s">
        <v>526</v>
      </c>
      <c r="E116" s="2">
        <v>45417</v>
      </c>
      <c r="F116" s="9">
        <v>45471</v>
      </c>
      <c r="G116" t="s">
        <v>705</v>
      </c>
      <c r="H116" t="s">
        <v>1018</v>
      </c>
      <c r="I116" s="4">
        <v>1579.6</v>
      </c>
      <c r="J116" s="4">
        <v>20</v>
      </c>
      <c r="K116" s="4">
        <v>315.92</v>
      </c>
      <c r="L116" s="4">
        <v>1263.68</v>
      </c>
      <c r="M116" t="s">
        <v>1022</v>
      </c>
      <c r="N116">
        <v>0</v>
      </c>
      <c r="O116" t="s">
        <v>1197</v>
      </c>
      <c r="P116" t="s">
        <v>1695</v>
      </c>
      <c r="Q116" t="str">
        <f t="shared" si="17"/>
        <v>FRONTIER AIRLINES</v>
      </c>
      <c r="R116">
        <f t="shared" si="18"/>
        <v>12</v>
      </c>
      <c r="S116" t="str">
        <f t="shared" si="19"/>
        <v>728</v>
      </c>
      <c r="T116" t="str">
        <f t="shared" si="20"/>
        <v>FR</v>
      </c>
      <c r="U116" t="str">
        <f t="shared" si="21"/>
        <v>JFK-DFW</v>
      </c>
      <c r="V116" s="7">
        <f t="shared" si="22"/>
        <v>286794</v>
      </c>
      <c r="W116" s="7">
        <f t="shared" si="23"/>
        <v>824.74803108808396</v>
      </c>
      <c r="X116" s="7">
        <f t="shared" si="24"/>
        <v>105.08</v>
      </c>
      <c r="Y116" s="7">
        <f t="shared" si="25"/>
        <v>1579.6</v>
      </c>
      <c r="Z116" s="8">
        <f t="shared" si="26"/>
        <v>0.23400000000000001</v>
      </c>
      <c r="AA116">
        <f t="shared" si="27"/>
        <v>2024</v>
      </c>
      <c r="AB116" t="str">
        <f t="shared" si="28"/>
        <v>Sun</v>
      </c>
      <c r="AC116">
        <f t="shared" si="29"/>
        <v>54</v>
      </c>
      <c r="AD116" t="str">
        <f t="shared" ca="1" si="30"/>
        <v>NO</v>
      </c>
      <c r="AE11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6" t="str">
        <f t="shared" si="32"/>
        <v>May</v>
      </c>
      <c r="AG116">
        <f t="shared" si="31"/>
        <v>29</v>
      </c>
      <c r="AH116" s="14">
        <v>45706.208333333299</v>
      </c>
      <c r="AI116" t="str">
        <f t="shared" si="33"/>
        <v>Morning</v>
      </c>
      <c r="AJ116" t="s">
        <v>2051</v>
      </c>
    </row>
    <row r="117" spans="1:36" x14ac:dyDescent="0.3">
      <c r="A117" t="s">
        <v>201</v>
      </c>
      <c r="B117" t="s">
        <v>517</v>
      </c>
      <c r="C117" t="s">
        <v>532</v>
      </c>
      <c r="D117" t="s">
        <v>529</v>
      </c>
      <c r="E117" s="2">
        <v>45418</v>
      </c>
      <c r="F117" s="9">
        <v>45472</v>
      </c>
      <c r="G117" t="s">
        <v>717</v>
      </c>
      <c r="H117" t="s">
        <v>1019</v>
      </c>
      <c r="I117" s="4">
        <v>1578.69</v>
      </c>
      <c r="J117" s="4">
        <v>20</v>
      </c>
      <c r="K117" s="4">
        <v>315.74</v>
      </c>
      <c r="L117" s="4">
        <v>1262.95</v>
      </c>
      <c r="M117" t="s">
        <v>1022</v>
      </c>
      <c r="N117">
        <v>0</v>
      </c>
      <c r="O117" t="s">
        <v>1209</v>
      </c>
      <c r="P117" t="s">
        <v>1707</v>
      </c>
      <c r="Q117" t="str">
        <f t="shared" si="17"/>
        <v>ALASKA AIRLINES</v>
      </c>
      <c r="R117">
        <f t="shared" si="18"/>
        <v>13</v>
      </c>
      <c r="S117" t="str">
        <f t="shared" si="19"/>
        <v>312</v>
      </c>
      <c r="T117" t="str">
        <f t="shared" si="20"/>
        <v>AL</v>
      </c>
      <c r="U117" t="str">
        <f t="shared" si="21"/>
        <v>DEN-ATL</v>
      </c>
      <c r="V117" s="7">
        <f t="shared" si="22"/>
        <v>285530.31999999995</v>
      </c>
      <c r="W117" s="7">
        <f t="shared" si="23"/>
        <v>822.78737662337755</v>
      </c>
      <c r="X117" s="7">
        <f t="shared" si="24"/>
        <v>105.08</v>
      </c>
      <c r="Y117" s="7">
        <f t="shared" si="25"/>
        <v>1578.69</v>
      </c>
      <c r="Z117" s="8">
        <f t="shared" si="26"/>
        <v>0.23200000000000001</v>
      </c>
      <c r="AA117">
        <f t="shared" si="27"/>
        <v>2024</v>
      </c>
      <c r="AB117" t="str">
        <f t="shared" si="28"/>
        <v>Mon</v>
      </c>
      <c r="AC117">
        <f t="shared" si="29"/>
        <v>54</v>
      </c>
      <c r="AD117" t="str">
        <f t="shared" ca="1" si="30"/>
        <v>NO</v>
      </c>
      <c r="AE11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7" t="str">
        <f t="shared" si="32"/>
        <v>May</v>
      </c>
      <c r="AG117">
        <f t="shared" si="31"/>
        <v>29</v>
      </c>
      <c r="AH117" s="14">
        <v>45706.708333333299</v>
      </c>
      <c r="AI117" t="str">
        <f t="shared" si="33"/>
        <v>Afternoon</v>
      </c>
      <c r="AJ117" t="s">
        <v>2051</v>
      </c>
    </row>
    <row r="118" spans="1:36" x14ac:dyDescent="0.3">
      <c r="A118" t="s">
        <v>396</v>
      </c>
      <c r="B118" t="s">
        <v>521</v>
      </c>
      <c r="C118" t="s">
        <v>527</v>
      </c>
      <c r="D118" t="s">
        <v>525</v>
      </c>
      <c r="E118" s="2">
        <v>45419</v>
      </c>
      <c r="F118" s="9">
        <v>45473</v>
      </c>
      <c r="G118" t="s">
        <v>905</v>
      </c>
      <c r="H118" t="s">
        <v>1019</v>
      </c>
      <c r="I118" s="4">
        <v>1574.79</v>
      </c>
      <c r="J118" s="4">
        <v>0</v>
      </c>
      <c r="K118" s="4">
        <v>0</v>
      </c>
      <c r="L118" s="4">
        <v>1574.79</v>
      </c>
      <c r="M118" t="s">
        <v>1022</v>
      </c>
      <c r="N118">
        <v>0</v>
      </c>
      <c r="O118" t="s">
        <v>1175</v>
      </c>
      <c r="P118" t="s">
        <v>1902</v>
      </c>
      <c r="Q118" t="str">
        <f t="shared" si="17"/>
        <v>AMERICAN AIRLINES</v>
      </c>
      <c r="R118">
        <f t="shared" si="18"/>
        <v>14</v>
      </c>
      <c r="S118" t="str">
        <f t="shared" si="19"/>
        <v>127</v>
      </c>
      <c r="T118" t="str">
        <f t="shared" si="20"/>
        <v>AM</v>
      </c>
      <c r="U118" t="str">
        <f t="shared" si="21"/>
        <v>ORD-SEA</v>
      </c>
      <c r="V118" s="7">
        <f t="shared" si="22"/>
        <v>284267.37</v>
      </c>
      <c r="W118" s="7">
        <f t="shared" si="23"/>
        <v>820.81888020833446</v>
      </c>
      <c r="X118" s="7">
        <f t="shared" si="24"/>
        <v>105.08</v>
      </c>
      <c r="Y118" s="7">
        <f t="shared" si="25"/>
        <v>1574.79</v>
      </c>
      <c r="Z118" s="8">
        <f t="shared" si="26"/>
        <v>0.23</v>
      </c>
      <c r="AA118">
        <f t="shared" si="27"/>
        <v>2024</v>
      </c>
      <c r="AB118" t="str">
        <f t="shared" si="28"/>
        <v>Tue</v>
      </c>
      <c r="AC118">
        <f t="shared" si="29"/>
        <v>54</v>
      </c>
      <c r="AD118" t="str">
        <f t="shared" ca="1" si="30"/>
        <v>NO</v>
      </c>
      <c r="AE11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8" t="str">
        <f t="shared" si="32"/>
        <v>May</v>
      </c>
      <c r="AG118">
        <f t="shared" si="31"/>
        <v>29</v>
      </c>
      <c r="AH118" s="14">
        <v>45714.833333333299</v>
      </c>
      <c r="AI118" t="str">
        <f t="shared" si="33"/>
        <v>Evening</v>
      </c>
      <c r="AJ118" t="s">
        <v>2049</v>
      </c>
    </row>
    <row r="119" spans="1:36" x14ac:dyDescent="0.3">
      <c r="A119" t="s">
        <v>159</v>
      </c>
      <c r="B119" t="s">
        <v>520</v>
      </c>
      <c r="C119" t="s">
        <v>530</v>
      </c>
      <c r="D119" t="s">
        <v>527</v>
      </c>
      <c r="E119" s="2">
        <v>45420</v>
      </c>
      <c r="F119" s="9">
        <v>45474</v>
      </c>
      <c r="G119" t="s">
        <v>676</v>
      </c>
      <c r="H119" t="s">
        <v>1020</v>
      </c>
      <c r="I119" s="4">
        <v>1562.8</v>
      </c>
      <c r="J119" s="4">
        <v>5</v>
      </c>
      <c r="K119" s="4">
        <v>78.14</v>
      </c>
      <c r="L119" s="4">
        <v>1484.66</v>
      </c>
      <c r="M119" t="s">
        <v>1023</v>
      </c>
      <c r="N119">
        <v>0</v>
      </c>
      <c r="O119" t="s">
        <v>1167</v>
      </c>
      <c r="P119" t="s">
        <v>1665</v>
      </c>
      <c r="Q119" t="str">
        <f t="shared" si="17"/>
        <v>FRONTIER AIRLINES</v>
      </c>
      <c r="R119">
        <f t="shared" si="18"/>
        <v>11</v>
      </c>
      <c r="S119" t="str">
        <f t="shared" si="19"/>
        <v>372</v>
      </c>
      <c r="T119" t="str">
        <f t="shared" si="20"/>
        <v>FR</v>
      </c>
      <c r="U119" t="str">
        <f t="shared" si="21"/>
        <v>SFO-ORD</v>
      </c>
      <c r="V119" s="7">
        <f t="shared" si="22"/>
        <v>282692.57999999996</v>
      </c>
      <c r="W119" s="7">
        <f t="shared" si="23"/>
        <v>818.85028720626713</v>
      </c>
      <c r="X119" s="7">
        <f t="shared" si="24"/>
        <v>105.08</v>
      </c>
      <c r="Y119" s="7">
        <f t="shared" si="25"/>
        <v>1562.8</v>
      </c>
      <c r="Z119" s="8">
        <f t="shared" si="26"/>
        <v>0.26400000000000001</v>
      </c>
      <c r="AA119">
        <f t="shared" si="27"/>
        <v>2024</v>
      </c>
      <c r="AB119" t="str">
        <f t="shared" si="28"/>
        <v>Wed</v>
      </c>
      <c r="AC119">
        <f t="shared" si="29"/>
        <v>54</v>
      </c>
      <c r="AD119" t="str">
        <f t="shared" ca="1" si="30"/>
        <v>NO</v>
      </c>
      <c r="AE11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19" t="str">
        <f t="shared" si="32"/>
        <v>May</v>
      </c>
      <c r="AG119">
        <f t="shared" si="31"/>
        <v>29</v>
      </c>
      <c r="AH119" s="14">
        <v>45704.958333333299</v>
      </c>
      <c r="AI119" t="str">
        <f t="shared" si="33"/>
        <v>Evening</v>
      </c>
      <c r="AJ119" t="s">
        <v>2051</v>
      </c>
    </row>
    <row r="120" spans="1:36" x14ac:dyDescent="0.3">
      <c r="A120" t="s">
        <v>440</v>
      </c>
      <c r="B120" t="s">
        <v>518</v>
      </c>
      <c r="C120" t="s">
        <v>526</v>
      </c>
      <c r="D120" t="s">
        <v>527</v>
      </c>
      <c r="E120" s="2">
        <v>45421</v>
      </c>
      <c r="F120" s="9">
        <v>45475</v>
      </c>
      <c r="G120" t="s">
        <v>947</v>
      </c>
      <c r="H120" t="s">
        <v>1018</v>
      </c>
      <c r="I120" s="4">
        <v>1560.24</v>
      </c>
      <c r="J120" s="4">
        <v>20</v>
      </c>
      <c r="K120" s="4">
        <v>312.05</v>
      </c>
      <c r="L120" s="4">
        <v>1248.19</v>
      </c>
      <c r="M120" t="s">
        <v>1021</v>
      </c>
      <c r="N120">
        <v>28</v>
      </c>
      <c r="O120" t="s">
        <v>1447</v>
      </c>
      <c r="P120" t="s">
        <v>1946</v>
      </c>
      <c r="Q120" t="str">
        <f t="shared" si="17"/>
        <v>JETBLUE AIRWAYS</v>
      </c>
      <c r="R120">
        <f t="shared" si="18"/>
        <v>11</v>
      </c>
      <c r="S120" t="str">
        <f t="shared" si="19"/>
        <v>401</v>
      </c>
      <c r="T120" t="str">
        <f t="shared" si="20"/>
        <v>JE</v>
      </c>
      <c r="U120" t="str">
        <f t="shared" si="21"/>
        <v>DFW-ORD</v>
      </c>
      <c r="V120" s="7">
        <f t="shared" si="22"/>
        <v>281207.91999999993</v>
      </c>
      <c r="W120" s="7">
        <f t="shared" si="23"/>
        <v>816.90277486911066</v>
      </c>
      <c r="X120" s="7">
        <f t="shared" si="24"/>
        <v>105.08</v>
      </c>
      <c r="Y120" s="7">
        <f t="shared" si="25"/>
        <v>1560.24</v>
      </c>
      <c r="Z120" s="8">
        <f t="shared" si="26"/>
        <v>0.27400000000000002</v>
      </c>
      <c r="AA120">
        <f t="shared" si="27"/>
        <v>2024</v>
      </c>
      <c r="AB120" t="str">
        <f t="shared" si="28"/>
        <v>Thu</v>
      </c>
      <c r="AC120">
        <f t="shared" si="29"/>
        <v>54</v>
      </c>
      <c r="AD120" t="str">
        <f t="shared" ca="1" si="30"/>
        <v>NO</v>
      </c>
      <c r="AE12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0" t="str">
        <f t="shared" si="32"/>
        <v>May</v>
      </c>
      <c r="AG120">
        <f t="shared" si="31"/>
        <v>29</v>
      </c>
      <c r="AH120" s="14">
        <v>45716.666666666701</v>
      </c>
      <c r="AI120" t="str">
        <f t="shared" si="33"/>
        <v>Afternoon</v>
      </c>
      <c r="AJ120" t="s">
        <v>2050</v>
      </c>
    </row>
    <row r="121" spans="1:36" x14ac:dyDescent="0.3">
      <c r="A121" t="s">
        <v>285</v>
      </c>
      <c r="B121" t="s">
        <v>523</v>
      </c>
      <c r="C121" t="s">
        <v>526</v>
      </c>
      <c r="D121" t="s">
        <v>525</v>
      </c>
      <c r="E121" s="2">
        <v>45422</v>
      </c>
      <c r="F121" s="9">
        <v>45476</v>
      </c>
      <c r="G121" t="s">
        <v>799</v>
      </c>
      <c r="H121" t="s">
        <v>1020</v>
      </c>
      <c r="I121" s="4">
        <v>1560.03</v>
      </c>
      <c r="J121" s="4">
        <v>0</v>
      </c>
      <c r="K121" s="4">
        <v>0</v>
      </c>
      <c r="L121" s="4">
        <v>1560.03</v>
      </c>
      <c r="M121" t="s">
        <v>1023</v>
      </c>
      <c r="N121">
        <v>0</v>
      </c>
      <c r="O121" t="s">
        <v>1293</v>
      </c>
      <c r="P121" t="s">
        <v>1791</v>
      </c>
      <c r="Q121" t="str">
        <f t="shared" si="17"/>
        <v>SPIRIT AIRLINES</v>
      </c>
      <c r="R121">
        <f t="shared" si="18"/>
        <v>13</v>
      </c>
      <c r="S121" t="str">
        <f t="shared" si="19"/>
        <v>479</v>
      </c>
      <c r="T121" t="str">
        <f t="shared" si="20"/>
        <v>SP</v>
      </c>
      <c r="U121" t="str">
        <f t="shared" si="21"/>
        <v>DFW-SEA</v>
      </c>
      <c r="V121" s="7">
        <f t="shared" si="22"/>
        <v>279959.72999999992</v>
      </c>
      <c r="W121" s="7">
        <f t="shared" si="23"/>
        <v>814.95175853018429</v>
      </c>
      <c r="X121" s="7">
        <f t="shared" si="24"/>
        <v>105.08</v>
      </c>
      <c r="Y121" s="7">
        <f t="shared" si="25"/>
        <v>1560.03</v>
      </c>
      <c r="Z121" s="8">
        <f t="shared" si="26"/>
        <v>0.26200000000000001</v>
      </c>
      <c r="AA121">
        <f t="shared" si="27"/>
        <v>2024</v>
      </c>
      <c r="AB121" t="str">
        <f t="shared" si="28"/>
        <v>Fri</v>
      </c>
      <c r="AC121">
        <f t="shared" si="29"/>
        <v>54</v>
      </c>
      <c r="AD121" t="str">
        <f t="shared" ca="1" si="30"/>
        <v>NO</v>
      </c>
      <c r="AE12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1" t="str">
        <f t="shared" si="32"/>
        <v>May</v>
      </c>
      <c r="AG121">
        <f t="shared" si="31"/>
        <v>29</v>
      </c>
      <c r="AH121" s="14">
        <v>45710.208333333299</v>
      </c>
      <c r="AI121" t="str">
        <f t="shared" si="33"/>
        <v>Morning</v>
      </c>
      <c r="AJ121" t="s">
        <v>2049</v>
      </c>
    </row>
    <row r="122" spans="1:36" x14ac:dyDescent="0.3">
      <c r="A122" t="s">
        <v>374</v>
      </c>
      <c r="B122" t="s">
        <v>523</v>
      </c>
      <c r="C122" t="s">
        <v>530</v>
      </c>
      <c r="D122" t="s">
        <v>529</v>
      </c>
      <c r="E122" s="2">
        <v>45423</v>
      </c>
      <c r="F122" s="9">
        <v>45477</v>
      </c>
      <c r="G122" t="s">
        <v>885</v>
      </c>
      <c r="H122" t="s">
        <v>1018</v>
      </c>
      <c r="I122" s="4">
        <v>1546.78</v>
      </c>
      <c r="J122" s="4">
        <v>15</v>
      </c>
      <c r="K122" s="4">
        <v>232.02</v>
      </c>
      <c r="L122" s="4">
        <v>1314.76</v>
      </c>
      <c r="M122" t="s">
        <v>1023</v>
      </c>
      <c r="N122">
        <v>0</v>
      </c>
      <c r="O122" t="s">
        <v>1382</v>
      </c>
      <c r="P122" t="s">
        <v>1880</v>
      </c>
      <c r="Q122" t="str">
        <f t="shared" si="17"/>
        <v>SPIRIT AIRLINES</v>
      </c>
      <c r="R122">
        <f t="shared" si="18"/>
        <v>9</v>
      </c>
      <c r="S122" t="str">
        <f t="shared" si="19"/>
        <v>327</v>
      </c>
      <c r="T122" t="str">
        <f t="shared" si="20"/>
        <v>SP</v>
      </c>
      <c r="U122" t="str">
        <f t="shared" si="21"/>
        <v>SFO-ATL</v>
      </c>
      <c r="V122" s="7">
        <f t="shared" si="22"/>
        <v>278399.69999999995</v>
      </c>
      <c r="W122" s="7">
        <f t="shared" si="23"/>
        <v>812.99102631579012</v>
      </c>
      <c r="X122" s="7">
        <f t="shared" si="24"/>
        <v>105.08</v>
      </c>
      <c r="Y122" s="7">
        <f t="shared" si="25"/>
        <v>1546.78</v>
      </c>
      <c r="Z122" s="8">
        <f t="shared" si="26"/>
        <v>0.26</v>
      </c>
      <c r="AA122">
        <f t="shared" si="27"/>
        <v>2024</v>
      </c>
      <c r="AB122" t="str">
        <f t="shared" si="28"/>
        <v>Sat</v>
      </c>
      <c r="AC122">
        <f t="shared" si="29"/>
        <v>54</v>
      </c>
      <c r="AD122" t="str">
        <f t="shared" ca="1" si="30"/>
        <v>NO</v>
      </c>
      <c r="AE12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2" t="str">
        <f t="shared" si="32"/>
        <v>May</v>
      </c>
      <c r="AG122">
        <f t="shared" si="31"/>
        <v>29</v>
      </c>
      <c r="AH122" s="14">
        <v>45713.916666666701</v>
      </c>
      <c r="AI122" t="str">
        <f t="shared" si="33"/>
        <v>Evening</v>
      </c>
      <c r="AJ122" t="s">
        <v>2051</v>
      </c>
    </row>
    <row r="123" spans="1:36" x14ac:dyDescent="0.3">
      <c r="A123" t="s">
        <v>235</v>
      </c>
      <c r="B123" t="s">
        <v>521</v>
      </c>
      <c r="C123" t="s">
        <v>525</v>
      </c>
      <c r="D123" t="s">
        <v>528</v>
      </c>
      <c r="E123" s="2">
        <v>45424</v>
      </c>
      <c r="F123" s="9">
        <v>45478</v>
      </c>
      <c r="G123" t="s">
        <v>751</v>
      </c>
      <c r="H123" t="s">
        <v>1020</v>
      </c>
      <c r="I123" s="4">
        <v>1544.83</v>
      </c>
      <c r="J123" s="4">
        <v>15</v>
      </c>
      <c r="K123" s="4">
        <v>231.72</v>
      </c>
      <c r="L123" s="4">
        <v>1313.11</v>
      </c>
      <c r="M123" t="s">
        <v>1023</v>
      </c>
      <c r="N123">
        <v>0</v>
      </c>
      <c r="O123" t="s">
        <v>1243</v>
      </c>
      <c r="P123" t="s">
        <v>1741</v>
      </c>
      <c r="Q123" t="str">
        <f t="shared" si="17"/>
        <v>AMERICAN AIRLINES</v>
      </c>
      <c r="R123">
        <f t="shared" si="18"/>
        <v>15</v>
      </c>
      <c r="S123" t="str">
        <f t="shared" si="19"/>
        <v>337</v>
      </c>
      <c r="T123" t="str">
        <f t="shared" si="20"/>
        <v>AM</v>
      </c>
      <c r="U123" t="str">
        <f t="shared" si="21"/>
        <v>SEA-MIA</v>
      </c>
      <c r="V123" s="7">
        <f t="shared" si="22"/>
        <v>277084.94</v>
      </c>
      <c r="W123" s="7">
        <f t="shared" si="23"/>
        <v>811.05490765171544</v>
      </c>
      <c r="X123" s="7">
        <f t="shared" si="24"/>
        <v>105.08</v>
      </c>
      <c r="Y123" s="7">
        <f t="shared" si="25"/>
        <v>1544.83</v>
      </c>
      <c r="Z123" s="8">
        <f t="shared" si="26"/>
        <v>0.25800000000000001</v>
      </c>
      <c r="AA123">
        <f t="shared" si="27"/>
        <v>2024</v>
      </c>
      <c r="AB123" t="str">
        <f t="shared" si="28"/>
        <v>Sun</v>
      </c>
      <c r="AC123">
        <f t="shared" si="29"/>
        <v>54</v>
      </c>
      <c r="AD123" t="str">
        <f t="shared" ca="1" si="30"/>
        <v>NO</v>
      </c>
      <c r="AE12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3" t="str">
        <f t="shared" si="32"/>
        <v>May</v>
      </c>
      <c r="AG123">
        <f t="shared" si="31"/>
        <v>29</v>
      </c>
      <c r="AH123" s="14">
        <v>45708.125</v>
      </c>
      <c r="AI123" t="str">
        <f t="shared" si="33"/>
        <v>Morning</v>
      </c>
      <c r="AJ123" t="s">
        <v>2050</v>
      </c>
    </row>
    <row r="124" spans="1:36" x14ac:dyDescent="0.3">
      <c r="A124" t="s">
        <v>180</v>
      </c>
      <c r="B124" t="s">
        <v>521</v>
      </c>
      <c r="C124" t="s">
        <v>525</v>
      </c>
      <c r="D124" t="s">
        <v>530</v>
      </c>
      <c r="E124" s="2">
        <v>45425</v>
      </c>
      <c r="F124" s="9">
        <v>45479</v>
      </c>
      <c r="G124" t="s">
        <v>696</v>
      </c>
      <c r="H124" t="s">
        <v>1019</v>
      </c>
      <c r="I124" s="4">
        <v>1544.05</v>
      </c>
      <c r="J124" s="4">
        <v>5</v>
      </c>
      <c r="K124" s="4">
        <v>77.2</v>
      </c>
      <c r="L124" s="4">
        <v>1466.85</v>
      </c>
      <c r="M124" t="s">
        <v>1021</v>
      </c>
      <c r="N124">
        <v>33</v>
      </c>
      <c r="O124" t="s">
        <v>1188</v>
      </c>
      <c r="P124" t="s">
        <v>1686</v>
      </c>
      <c r="Q124" t="str">
        <f t="shared" si="17"/>
        <v>AMERICAN AIRLINES</v>
      </c>
      <c r="R124">
        <f t="shared" si="18"/>
        <v>19</v>
      </c>
      <c r="S124" t="str">
        <f t="shared" si="19"/>
        <v>444</v>
      </c>
      <c r="T124" t="str">
        <f t="shared" si="20"/>
        <v>AM</v>
      </c>
      <c r="U124" t="str">
        <f t="shared" si="21"/>
        <v>SEA-SFO</v>
      </c>
      <c r="V124" s="7">
        <f t="shared" si="22"/>
        <v>275771.83000000007</v>
      </c>
      <c r="W124" s="7">
        <f t="shared" si="23"/>
        <v>809.11370370370423</v>
      </c>
      <c r="X124" s="7">
        <f t="shared" si="24"/>
        <v>105.08</v>
      </c>
      <c r="Y124" s="7">
        <f t="shared" si="25"/>
        <v>1544.05</v>
      </c>
      <c r="Z124" s="8">
        <f t="shared" si="26"/>
        <v>0.27200000000000002</v>
      </c>
      <c r="AA124">
        <f t="shared" si="27"/>
        <v>2024</v>
      </c>
      <c r="AB124" t="str">
        <f t="shared" si="28"/>
        <v>Mon</v>
      </c>
      <c r="AC124">
        <f t="shared" si="29"/>
        <v>54</v>
      </c>
      <c r="AD124" t="str">
        <f t="shared" ca="1" si="30"/>
        <v>NO</v>
      </c>
      <c r="AE12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4" t="str">
        <f t="shared" si="32"/>
        <v>May</v>
      </c>
      <c r="AG124">
        <f t="shared" si="31"/>
        <v>29</v>
      </c>
      <c r="AH124" s="14">
        <v>45705.833333333299</v>
      </c>
      <c r="AI124" t="str">
        <f t="shared" si="33"/>
        <v>Evening</v>
      </c>
      <c r="AJ124" t="s">
        <v>2050</v>
      </c>
    </row>
    <row r="125" spans="1:36" x14ac:dyDescent="0.3">
      <c r="A125" t="s">
        <v>352</v>
      </c>
      <c r="B125" t="s">
        <v>522</v>
      </c>
      <c r="C125" t="s">
        <v>531</v>
      </c>
      <c r="D125" t="s">
        <v>529</v>
      </c>
      <c r="E125" s="2">
        <v>45426</v>
      </c>
      <c r="F125" s="9">
        <v>45480</v>
      </c>
      <c r="G125" t="s">
        <v>864</v>
      </c>
      <c r="H125" t="s">
        <v>1020</v>
      </c>
      <c r="I125" s="4">
        <v>1542.99</v>
      </c>
      <c r="J125" s="4">
        <v>5</v>
      </c>
      <c r="K125" s="4">
        <v>77.150000000000006</v>
      </c>
      <c r="L125" s="4">
        <v>1465.84</v>
      </c>
      <c r="M125" t="s">
        <v>1022</v>
      </c>
      <c r="N125">
        <v>0</v>
      </c>
      <c r="O125" t="s">
        <v>1360</v>
      </c>
      <c r="P125" t="s">
        <v>1858</v>
      </c>
      <c r="Q125" t="str">
        <f t="shared" si="17"/>
        <v>UNITED AIRLINES</v>
      </c>
      <c r="R125">
        <f t="shared" si="18"/>
        <v>13</v>
      </c>
      <c r="S125" t="str">
        <f t="shared" si="19"/>
        <v>143</v>
      </c>
      <c r="T125" t="str">
        <f t="shared" si="20"/>
        <v>UN</v>
      </c>
      <c r="U125" t="str">
        <f t="shared" si="21"/>
        <v>JFK-ATL</v>
      </c>
      <c r="V125" s="7">
        <f t="shared" si="22"/>
        <v>274304.9800000001</v>
      </c>
      <c r="W125" s="7">
        <f t="shared" si="23"/>
        <v>807.16427055702979</v>
      </c>
      <c r="X125" s="7">
        <f t="shared" si="24"/>
        <v>105.08</v>
      </c>
      <c r="Y125" s="7">
        <f t="shared" si="25"/>
        <v>1542.99</v>
      </c>
      <c r="Z125" s="8">
        <f t="shared" si="26"/>
        <v>0.22800000000000001</v>
      </c>
      <c r="AA125">
        <f t="shared" si="27"/>
        <v>2024</v>
      </c>
      <c r="AB125" t="str">
        <f t="shared" si="28"/>
        <v>Tue</v>
      </c>
      <c r="AC125">
        <f t="shared" si="29"/>
        <v>54</v>
      </c>
      <c r="AD125" t="str">
        <f t="shared" ca="1" si="30"/>
        <v>NO</v>
      </c>
      <c r="AE12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5" t="str">
        <f t="shared" si="32"/>
        <v>May</v>
      </c>
      <c r="AG125">
        <f t="shared" si="31"/>
        <v>29</v>
      </c>
      <c r="AH125" s="14">
        <v>45713</v>
      </c>
      <c r="AI125" t="str">
        <f t="shared" si="33"/>
        <v>Morning</v>
      </c>
      <c r="AJ125" t="s">
        <v>2049</v>
      </c>
    </row>
    <row r="126" spans="1:36" x14ac:dyDescent="0.3">
      <c r="A126" t="s">
        <v>167</v>
      </c>
      <c r="B126" t="s">
        <v>521</v>
      </c>
      <c r="C126" t="s">
        <v>527</v>
      </c>
      <c r="D126" t="s">
        <v>532</v>
      </c>
      <c r="E126" s="2">
        <v>45427</v>
      </c>
      <c r="F126" s="9">
        <v>45481</v>
      </c>
      <c r="G126" t="s">
        <v>684</v>
      </c>
      <c r="H126" t="s">
        <v>1017</v>
      </c>
      <c r="I126" s="4">
        <v>1536.76</v>
      </c>
      <c r="J126" s="4">
        <v>15</v>
      </c>
      <c r="K126" s="4">
        <v>230.51</v>
      </c>
      <c r="L126" s="4">
        <v>1306.25</v>
      </c>
      <c r="M126" t="s">
        <v>1021</v>
      </c>
      <c r="N126">
        <v>38</v>
      </c>
      <c r="O126" t="s">
        <v>1175</v>
      </c>
      <c r="P126" t="s">
        <v>1673</v>
      </c>
      <c r="Q126" t="str">
        <f t="shared" si="17"/>
        <v>AMERICAN AIRLINES</v>
      </c>
      <c r="R126">
        <f t="shared" si="18"/>
        <v>14</v>
      </c>
      <c r="S126" t="str">
        <f t="shared" si="19"/>
        <v>219</v>
      </c>
      <c r="T126" t="str">
        <f t="shared" si="20"/>
        <v>AM</v>
      </c>
      <c r="U126" t="str">
        <f t="shared" si="21"/>
        <v>ORD-DEN</v>
      </c>
      <c r="V126" s="7">
        <f t="shared" si="22"/>
        <v>272839.14000000013</v>
      </c>
      <c r="W126" s="7">
        <f t="shared" si="23"/>
        <v>805.20728723404306</v>
      </c>
      <c r="X126" s="7">
        <f t="shared" si="24"/>
        <v>105.08</v>
      </c>
      <c r="Y126" s="7">
        <f t="shared" si="25"/>
        <v>1536.76</v>
      </c>
      <c r="Z126" s="8">
        <f t="shared" si="26"/>
        <v>0.27</v>
      </c>
      <c r="AA126">
        <f t="shared" si="27"/>
        <v>2024</v>
      </c>
      <c r="AB126" t="str">
        <f t="shared" si="28"/>
        <v>Wed</v>
      </c>
      <c r="AC126">
        <f t="shared" si="29"/>
        <v>54</v>
      </c>
      <c r="AD126" t="str">
        <f t="shared" ca="1" si="30"/>
        <v>NO</v>
      </c>
      <c r="AE12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6" t="str">
        <f t="shared" si="32"/>
        <v>May</v>
      </c>
      <c r="AG126">
        <f t="shared" si="31"/>
        <v>29</v>
      </c>
      <c r="AH126" s="14">
        <v>45705.291666666701</v>
      </c>
      <c r="AI126" t="str">
        <f t="shared" si="33"/>
        <v>Morning</v>
      </c>
      <c r="AJ126" t="s">
        <v>2051</v>
      </c>
    </row>
    <row r="127" spans="1:36" x14ac:dyDescent="0.3">
      <c r="A127" t="s">
        <v>395</v>
      </c>
      <c r="B127" t="s">
        <v>520</v>
      </c>
      <c r="C127" t="s">
        <v>529</v>
      </c>
      <c r="D127" t="s">
        <v>531</v>
      </c>
      <c r="E127" s="2">
        <v>45428</v>
      </c>
      <c r="F127" s="9">
        <v>45482</v>
      </c>
      <c r="G127" t="s">
        <v>904</v>
      </c>
      <c r="H127" t="s">
        <v>1018</v>
      </c>
      <c r="I127" s="4">
        <v>1536.52</v>
      </c>
      <c r="J127" s="4">
        <v>15</v>
      </c>
      <c r="K127" s="4">
        <v>230.48</v>
      </c>
      <c r="L127" s="4">
        <v>1306.04</v>
      </c>
      <c r="M127" t="s">
        <v>1022</v>
      </c>
      <c r="N127">
        <v>0</v>
      </c>
      <c r="O127" t="s">
        <v>1403</v>
      </c>
      <c r="P127" t="s">
        <v>1901</v>
      </c>
      <c r="Q127" t="str">
        <f t="shared" si="17"/>
        <v>FRONTIER AIRLINES</v>
      </c>
      <c r="R127">
        <f t="shared" si="18"/>
        <v>14</v>
      </c>
      <c r="S127" t="str">
        <f t="shared" si="19"/>
        <v>385</v>
      </c>
      <c r="T127" t="str">
        <f t="shared" si="20"/>
        <v>FR</v>
      </c>
      <c r="U127" t="str">
        <f t="shared" si="21"/>
        <v>ATL-JFK</v>
      </c>
      <c r="V127" s="7">
        <f t="shared" si="22"/>
        <v>271532.89000000007</v>
      </c>
      <c r="W127" s="7">
        <f t="shared" si="23"/>
        <v>803.25648000000024</v>
      </c>
      <c r="X127" s="7">
        <f t="shared" si="24"/>
        <v>105.08</v>
      </c>
      <c r="Y127" s="7">
        <f t="shared" si="25"/>
        <v>1536.52</v>
      </c>
      <c r="Z127" s="8">
        <f t="shared" si="26"/>
        <v>0.22600000000000001</v>
      </c>
      <c r="AA127">
        <f t="shared" si="27"/>
        <v>2024</v>
      </c>
      <c r="AB127" t="str">
        <f t="shared" si="28"/>
        <v>Thu</v>
      </c>
      <c r="AC127">
        <f t="shared" si="29"/>
        <v>54</v>
      </c>
      <c r="AD127" t="str">
        <f t="shared" ca="1" si="30"/>
        <v>NO</v>
      </c>
      <c r="AE12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7" t="str">
        <f t="shared" si="32"/>
        <v>May</v>
      </c>
      <c r="AG127">
        <f t="shared" si="31"/>
        <v>29</v>
      </c>
      <c r="AH127" s="14">
        <v>45714.791666666701</v>
      </c>
      <c r="AI127" t="str">
        <f t="shared" si="33"/>
        <v>Evening</v>
      </c>
      <c r="AJ127" t="s">
        <v>2049</v>
      </c>
    </row>
    <row r="128" spans="1:36" x14ac:dyDescent="0.3">
      <c r="A128" t="s">
        <v>269</v>
      </c>
      <c r="B128" t="s">
        <v>520</v>
      </c>
      <c r="C128" t="s">
        <v>532</v>
      </c>
      <c r="D128" t="s">
        <v>528</v>
      </c>
      <c r="E128" s="2">
        <v>45429</v>
      </c>
      <c r="F128" s="9">
        <v>45483</v>
      </c>
      <c r="G128" t="s">
        <v>785</v>
      </c>
      <c r="H128" t="s">
        <v>1020</v>
      </c>
      <c r="I128" s="4">
        <v>1531.49</v>
      </c>
      <c r="J128" s="4">
        <v>20</v>
      </c>
      <c r="K128" s="4">
        <v>306.3</v>
      </c>
      <c r="L128" s="4">
        <v>1225.19</v>
      </c>
      <c r="M128" t="s">
        <v>1023</v>
      </c>
      <c r="N128">
        <v>0</v>
      </c>
      <c r="O128" t="s">
        <v>1277</v>
      </c>
      <c r="P128" t="s">
        <v>1775</v>
      </c>
      <c r="Q128" t="str">
        <f t="shared" si="17"/>
        <v>FRONTIER AIRLINES</v>
      </c>
      <c r="R128">
        <f t="shared" si="18"/>
        <v>13</v>
      </c>
      <c r="S128" t="str">
        <f t="shared" si="19"/>
        <v>675</v>
      </c>
      <c r="T128" t="str">
        <f t="shared" si="20"/>
        <v>FR</v>
      </c>
      <c r="U128" t="str">
        <f t="shared" si="21"/>
        <v>DEN-MIA</v>
      </c>
      <c r="V128" s="7">
        <f t="shared" si="22"/>
        <v>270226.85000000015</v>
      </c>
      <c r="W128" s="7">
        <f t="shared" si="23"/>
        <v>801.29588235294148</v>
      </c>
      <c r="X128" s="7">
        <f t="shared" si="24"/>
        <v>105.08</v>
      </c>
      <c r="Y128" s="7">
        <f t="shared" si="25"/>
        <v>1531.49</v>
      </c>
      <c r="Z128" s="8">
        <f t="shared" si="26"/>
        <v>0.25600000000000001</v>
      </c>
      <c r="AA128">
        <f t="shared" si="27"/>
        <v>2024</v>
      </c>
      <c r="AB128" t="str">
        <f t="shared" si="28"/>
        <v>Fri</v>
      </c>
      <c r="AC128">
        <f t="shared" si="29"/>
        <v>54</v>
      </c>
      <c r="AD128" t="str">
        <f t="shared" ca="1" si="30"/>
        <v>NO</v>
      </c>
      <c r="AE12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8" t="str">
        <f t="shared" si="32"/>
        <v>May</v>
      </c>
      <c r="AG128">
        <f t="shared" si="31"/>
        <v>29</v>
      </c>
      <c r="AH128" s="14">
        <v>45709.541666666701</v>
      </c>
      <c r="AI128" t="str">
        <f t="shared" si="33"/>
        <v>Afternoon</v>
      </c>
      <c r="AJ128" t="s">
        <v>2051</v>
      </c>
    </row>
    <row r="129" spans="1:36" x14ac:dyDescent="0.3">
      <c r="A129" t="s">
        <v>346</v>
      </c>
      <c r="B129" t="s">
        <v>518</v>
      </c>
      <c r="C129" t="s">
        <v>533</v>
      </c>
      <c r="D129" t="s">
        <v>530</v>
      </c>
      <c r="E129" s="2">
        <v>45430</v>
      </c>
      <c r="F129" s="9">
        <v>45484</v>
      </c>
      <c r="G129" t="s">
        <v>858</v>
      </c>
      <c r="H129" t="s">
        <v>1018</v>
      </c>
      <c r="I129" s="4">
        <v>1531.19</v>
      </c>
      <c r="J129" s="4">
        <v>5</v>
      </c>
      <c r="K129" s="4">
        <v>76.56</v>
      </c>
      <c r="L129" s="4">
        <v>1454.63</v>
      </c>
      <c r="M129" t="s">
        <v>1023</v>
      </c>
      <c r="N129">
        <v>0</v>
      </c>
      <c r="O129" t="s">
        <v>1354</v>
      </c>
      <c r="P129" t="s">
        <v>1852</v>
      </c>
      <c r="Q129" t="str">
        <f t="shared" si="17"/>
        <v>JETBLUE AIRWAYS</v>
      </c>
      <c r="R129">
        <f t="shared" si="18"/>
        <v>9</v>
      </c>
      <c r="S129" t="str">
        <f t="shared" si="19"/>
        <v>982</v>
      </c>
      <c r="T129" t="str">
        <f t="shared" si="20"/>
        <v>JE</v>
      </c>
      <c r="U129" t="str">
        <f t="shared" si="21"/>
        <v>LAX-SFO</v>
      </c>
      <c r="V129" s="7">
        <f t="shared" si="22"/>
        <v>269001.66000000015</v>
      </c>
      <c r="W129" s="7">
        <f t="shared" si="23"/>
        <v>799.33825737265431</v>
      </c>
      <c r="X129" s="7">
        <f t="shared" si="24"/>
        <v>105.08</v>
      </c>
      <c r="Y129" s="7">
        <f t="shared" si="25"/>
        <v>1531.19</v>
      </c>
      <c r="Z129" s="8">
        <f t="shared" si="26"/>
        <v>0.254</v>
      </c>
      <c r="AA129">
        <f t="shared" si="27"/>
        <v>2024</v>
      </c>
      <c r="AB129" t="str">
        <f t="shared" si="28"/>
        <v>Sat</v>
      </c>
      <c r="AC129">
        <f t="shared" si="29"/>
        <v>54</v>
      </c>
      <c r="AD129" t="str">
        <f t="shared" ca="1" si="30"/>
        <v>NO</v>
      </c>
      <c r="AE12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29" t="str">
        <f t="shared" si="32"/>
        <v>May</v>
      </c>
      <c r="AG129">
        <f t="shared" si="31"/>
        <v>29</v>
      </c>
      <c r="AH129" s="14">
        <v>45712.75</v>
      </c>
      <c r="AI129" t="str">
        <f t="shared" si="33"/>
        <v>Evening</v>
      </c>
      <c r="AJ129" t="s">
        <v>2051</v>
      </c>
    </row>
    <row r="130" spans="1:36" x14ac:dyDescent="0.3">
      <c r="A130" t="s">
        <v>89</v>
      </c>
      <c r="B130" t="s">
        <v>516</v>
      </c>
      <c r="C130" t="s">
        <v>532</v>
      </c>
      <c r="D130" t="s">
        <v>530</v>
      </c>
      <c r="E130" s="2">
        <v>45431</v>
      </c>
      <c r="F130" s="9">
        <v>45485</v>
      </c>
      <c r="G130" t="s">
        <v>607</v>
      </c>
      <c r="H130" t="s">
        <v>1020</v>
      </c>
      <c r="I130" s="4">
        <v>1524.54</v>
      </c>
      <c r="J130" s="4">
        <v>10</v>
      </c>
      <c r="K130" s="4">
        <v>152.44999999999999</v>
      </c>
      <c r="L130" s="4">
        <v>1372.09</v>
      </c>
      <c r="M130" t="s">
        <v>1021</v>
      </c>
      <c r="N130">
        <v>115</v>
      </c>
      <c r="O130" t="s">
        <v>1097</v>
      </c>
      <c r="P130" t="s">
        <v>1595</v>
      </c>
      <c r="Q130" t="str">
        <f t="shared" ref="Q130:Q193" si="34">UPPER(B130)</f>
        <v>DELTA AIRLINES</v>
      </c>
      <c r="R130">
        <f t="shared" ref="R130:R193" si="35">LEN(O130)</f>
        <v>14</v>
      </c>
      <c r="S130" t="str">
        <f t="shared" ref="S130:S193" si="36">RIGHT(G130,3)</f>
        <v>137</v>
      </c>
      <c r="T130" t="str">
        <f t="shared" ref="T130:T193" si="37">LEFT(G130,2)</f>
        <v>DE</v>
      </c>
      <c r="U130" t="str">
        <f t="shared" ref="U130:U193" si="38">CONCATENATE(C130,"-",D130)</f>
        <v>DEN-SFO</v>
      </c>
      <c r="V130" s="7">
        <f t="shared" ref="V130:V193" si="39">SUM(L130:L629)</f>
        <v>267547.03000000014</v>
      </c>
      <c r="W130" s="7">
        <f t="shared" ref="W130:W193" si="40">AVERAGE(I130:I629)</f>
        <v>797.37091397849485</v>
      </c>
      <c r="X130" s="7">
        <f t="shared" ref="X130:X193" si="41">MIN(I130:I629)</f>
        <v>105.08</v>
      </c>
      <c r="Y130" s="7">
        <f t="shared" ref="Y130:Y193" si="42">MAX(I130:I629)</f>
        <v>1524.54</v>
      </c>
      <c r="Z130" s="8">
        <f t="shared" ref="Z130:Z193" si="43">COUNTIF(M130:M629,M130)/500</f>
        <v>0.26800000000000002</v>
      </c>
      <c r="AA130">
        <f t="shared" ref="AA130:AA193" si="44">YEAR(E130)</f>
        <v>2024</v>
      </c>
      <c r="AB130" t="str">
        <f t="shared" ref="AB130:AB193" si="45">TEXT(E130,"ddd")</f>
        <v>Sun</v>
      </c>
      <c r="AC130">
        <f t="shared" ref="AC130:AC193" si="46">DATEDIF(E130,F130,"D")</f>
        <v>54</v>
      </c>
      <c r="AD130" t="str">
        <f t="shared" ref="AD130:AD193" ca="1" si="47">IF(E130&gt;=TODAY()-30,"YES","NO")</f>
        <v>NO</v>
      </c>
      <c r="AE13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0" t="str">
        <f t="shared" si="32"/>
        <v>May</v>
      </c>
      <c r="AG130">
        <f t="shared" ref="AG130:AG193" si="48">COUNTIF(AF130:AF629,"February")</f>
        <v>29</v>
      </c>
      <c r="AH130" s="14">
        <v>45702.041666666701</v>
      </c>
      <c r="AI130" t="str">
        <f t="shared" si="33"/>
        <v>Morning</v>
      </c>
      <c r="AJ130" t="s">
        <v>2050</v>
      </c>
    </row>
    <row r="131" spans="1:36" x14ac:dyDescent="0.3">
      <c r="A131" t="s">
        <v>227</v>
      </c>
      <c r="B131" t="s">
        <v>521</v>
      </c>
      <c r="C131" t="s">
        <v>531</v>
      </c>
      <c r="D131" t="s">
        <v>529</v>
      </c>
      <c r="E131" s="2">
        <v>45432</v>
      </c>
      <c r="F131" s="9">
        <v>45486</v>
      </c>
      <c r="G131" t="s">
        <v>743</v>
      </c>
      <c r="H131" t="s">
        <v>1017</v>
      </c>
      <c r="I131" s="4">
        <v>1524.3</v>
      </c>
      <c r="J131" s="4">
        <v>10</v>
      </c>
      <c r="K131" s="4">
        <v>152.43</v>
      </c>
      <c r="L131" s="4">
        <v>1371.87</v>
      </c>
      <c r="M131" t="s">
        <v>1022</v>
      </c>
      <c r="N131">
        <v>0</v>
      </c>
      <c r="O131" t="s">
        <v>1235</v>
      </c>
      <c r="P131" t="s">
        <v>1733</v>
      </c>
      <c r="Q131" t="str">
        <f t="shared" si="34"/>
        <v>AMERICAN AIRLINES</v>
      </c>
      <c r="R131">
        <f t="shared" si="35"/>
        <v>12</v>
      </c>
      <c r="S131" t="str">
        <f t="shared" si="36"/>
        <v>307</v>
      </c>
      <c r="T131" t="str">
        <f t="shared" si="37"/>
        <v>AM</v>
      </c>
      <c r="U131" t="str">
        <f t="shared" si="38"/>
        <v>JFK-ATL</v>
      </c>
      <c r="V131" s="7">
        <f t="shared" si="39"/>
        <v>266174.94000000024</v>
      </c>
      <c r="W131" s="7">
        <f t="shared" si="40"/>
        <v>795.41088948787092</v>
      </c>
      <c r="X131" s="7">
        <f t="shared" si="41"/>
        <v>105.08</v>
      </c>
      <c r="Y131" s="7">
        <f t="shared" si="42"/>
        <v>1524.3</v>
      </c>
      <c r="Z131" s="8">
        <f t="shared" si="43"/>
        <v>0.224</v>
      </c>
      <c r="AA131">
        <f t="shared" si="44"/>
        <v>2024</v>
      </c>
      <c r="AB131" t="str">
        <f t="shared" si="45"/>
        <v>Mon</v>
      </c>
      <c r="AC131">
        <f t="shared" si="46"/>
        <v>54</v>
      </c>
      <c r="AD131" t="str">
        <f t="shared" ca="1" si="47"/>
        <v>NO</v>
      </c>
      <c r="AE13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1" t="str">
        <f t="shared" ref="AF131:AF194" si="49">TEXT(E131,"mmmm")</f>
        <v>May</v>
      </c>
      <c r="AG131">
        <f t="shared" si="48"/>
        <v>29</v>
      </c>
      <c r="AH131" s="14">
        <v>45707.791666666701</v>
      </c>
      <c r="AI131" t="str">
        <f t="shared" ref="AI131:AI194" si="50">IF(HOUR(AH131)&lt;12,"Morning",IF(HOUR(AH131)&lt;18,"Afternoon","Evening"))</f>
        <v>Evening</v>
      </c>
      <c r="AJ131" t="s">
        <v>2050</v>
      </c>
    </row>
    <row r="132" spans="1:36" x14ac:dyDescent="0.3">
      <c r="A132" t="s">
        <v>232</v>
      </c>
      <c r="B132" t="s">
        <v>521</v>
      </c>
      <c r="C132" t="s">
        <v>527</v>
      </c>
      <c r="D132" t="s">
        <v>533</v>
      </c>
      <c r="E132" s="2">
        <v>45433</v>
      </c>
      <c r="F132" s="9">
        <v>45487</v>
      </c>
      <c r="G132" t="s">
        <v>748</v>
      </c>
      <c r="H132" t="s">
        <v>1018</v>
      </c>
      <c r="I132" s="4">
        <v>1521.66</v>
      </c>
      <c r="J132" s="4">
        <v>10</v>
      </c>
      <c r="K132" s="4">
        <v>152.16999999999999</v>
      </c>
      <c r="L132" s="4">
        <v>1369.49</v>
      </c>
      <c r="M132" t="s">
        <v>1021</v>
      </c>
      <c r="N132">
        <v>64</v>
      </c>
      <c r="O132" t="s">
        <v>1240</v>
      </c>
      <c r="P132" t="s">
        <v>1738</v>
      </c>
      <c r="Q132" t="str">
        <f t="shared" si="34"/>
        <v>AMERICAN AIRLINES</v>
      </c>
      <c r="R132">
        <f t="shared" si="35"/>
        <v>13</v>
      </c>
      <c r="S132" t="str">
        <f t="shared" si="36"/>
        <v>383</v>
      </c>
      <c r="T132" t="str">
        <f t="shared" si="37"/>
        <v>AM</v>
      </c>
      <c r="U132" t="str">
        <f t="shared" si="38"/>
        <v>ORD-LAX</v>
      </c>
      <c r="V132" s="7">
        <f t="shared" si="39"/>
        <v>264803.0700000003</v>
      </c>
      <c r="W132" s="7">
        <f t="shared" si="40"/>
        <v>793.44091891891924</v>
      </c>
      <c r="X132" s="7">
        <f t="shared" si="41"/>
        <v>105.08</v>
      </c>
      <c r="Y132" s="7">
        <f t="shared" si="42"/>
        <v>1521.66</v>
      </c>
      <c r="Z132" s="8">
        <f t="shared" si="43"/>
        <v>0.26600000000000001</v>
      </c>
      <c r="AA132">
        <f t="shared" si="44"/>
        <v>2024</v>
      </c>
      <c r="AB132" t="str">
        <f t="shared" si="45"/>
        <v>Tue</v>
      </c>
      <c r="AC132">
        <f t="shared" si="46"/>
        <v>54</v>
      </c>
      <c r="AD132" t="str">
        <f t="shared" ca="1" si="47"/>
        <v>NO</v>
      </c>
      <c r="AE13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2" t="str">
        <f t="shared" si="49"/>
        <v>May</v>
      </c>
      <c r="AG132">
        <f t="shared" si="48"/>
        <v>29</v>
      </c>
      <c r="AH132" s="14">
        <v>45708</v>
      </c>
      <c r="AI132" t="str">
        <f t="shared" si="50"/>
        <v>Morning</v>
      </c>
      <c r="AJ132" t="s">
        <v>2050</v>
      </c>
    </row>
    <row r="133" spans="1:36" x14ac:dyDescent="0.3">
      <c r="A133" t="s">
        <v>223</v>
      </c>
      <c r="B133" t="s">
        <v>521</v>
      </c>
      <c r="C133" t="s">
        <v>527</v>
      </c>
      <c r="D133" t="s">
        <v>529</v>
      </c>
      <c r="E133" s="2">
        <v>45434</v>
      </c>
      <c r="F133" s="9">
        <v>45488</v>
      </c>
      <c r="G133" t="s">
        <v>739</v>
      </c>
      <c r="H133" t="s">
        <v>1020</v>
      </c>
      <c r="I133" s="4">
        <v>1516.31</v>
      </c>
      <c r="J133" s="4">
        <v>15</v>
      </c>
      <c r="K133" s="4">
        <v>227.45</v>
      </c>
      <c r="L133" s="4">
        <v>1288.8599999999999</v>
      </c>
      <c r="M133" t="s">
        <v>1021</v>
      </c>
      <c r="N133">
        <v>91</v>
      </c>
      <c r="O133" t="s">
        <v>1231</v>
      </c>
      <c r="P133" t="s">
        <v>1729</v>
      </c>
      <c r="Q133" t="str">
        <f t="shared" si="34"/>
        <v>AMERICAN AIRLINES</v>
      </c>
      <c r="R133">
        <f t="shared" si="35"/>
        <v>11</v>
      </c>
      <c r="S133" t="str">
        <f t="shared" si="36"/>
        <v>487</v>
      </c>
      <c r="T133" t="str">
        <f t="shared" si="37"/>
        <v>AM</v>
      </c>
      <c r="U133" t="str">
        <f t="shared" si="38"/>
        <v>ORD-ATL</v>
      </c>
      <c r="V133" s="7">
        <f t="shared" si="39"/>
        <v>263433.58000000025</v>
      </c>
      <c r="W133" s="7">
        <f t="shared" si="40"/>
        <v>791.46742547425515</v>
      </c>
      <c r="X133" s="7">
        <f t="shared" si="41"/>
        <v>105.08</v>
      </c>
      <c r="Y133" s="7">
        <f t="shared" si="42"/>
        <v>1516.31</v>
      </c>
      <c r="Z133" s="8">
        <f t="shared" si="43"/>
        <v>0.26400000000000001</v>
      </c>
      <c r="AA133">
        <f t="shared" si="44"/>
        <v>2024</v>
      </c>
      <c r="AB133" t="str">
        <f t="shared" si="45"/>
        <v>Wed</v>
      </c>
      <c r="AC133">
        <f t="shared" si="46"/>
        <v>54</v>
      </c>
      <c r="AD133" t="str">
        <f t="shared" ca="1" si="47"/>
        <v>NO</v>
      </c>
      <c r="AE13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3" t="str">
        <f t="shared" si="49"/>
        <v>May</v>
      </c>
      <c r="AG133">
        <f t="shared" si="48"/>
        <v>29</v>
      </c>
      <c r="AH133" s="14">
        <v>45707.625</v>
      </c>
      <c r="AI133" t="str">
        <f t="shared" si="50"/>
        <v>Afternoon</v>
      </c>
      <c r="AJ133" t="s">
        <v>2051</v>
      </c>
    </row>
    <row r="134" spans="1:36" x14ac:dyDescent="0.3">
      <c r="A134" t="s">
        <v>303</v>
      </c>
      <c r="B134" t="s">
        <v>520</v>
      </c>
      <c r="C134" t="s">
        <v>527</v>
      </c>
      <c r="D134" t="s">
        <v>529</v>
      </c>
      <c r="E134" s="2">
        <v>45435</v>
      </c>
      <c r="F134" s="9">
        <v>45489</v>
      </c>
      <c r="G134" t="s">
        <v>817</v>
      </c>
      <c r="H134" t="s">
        <v>1020</v>
      </c>
      <c r="I134" s="4">
        <v>1512.44</v>
      </c>
      <c r="J134" s="4">
        <v>15</v>
      </c>
      <c r="K134" s="4">
        <v>226.87</v>
      </c>
      <c r="L134" s="4">
        <v>1285.57</v>
      </c>
      <c r="M134" t="s">
        <v>1021</v>
      </c>
      <c r="N134">
        <v>137</v>
      </c>
      <c r="O134" t="s">
        <v>1311</v>
      </c>
      <c r="P134" t="s">
        <v>1809</v>
      </c>
      <c r="Q134" t="str">
        <f t="shared" si="34"/>
        <v>FRONTIER AIRLINES</v>
      </c>
      <c r="R134">
        <f t="shared" si="35"/>
        <v>15</v>
      </c>
      <c r="S134" t="str">
        <f t="shared" si="36"/>
        <v>908</v>
      </c>
      <c r="T134" t="str">
        <f t="shared" si="37"/>
        <v>FR</v>
      </c>
      <c r="U134" t="str">
        <f t="shared" si="38"/>
        <v>ORD-ATL</v>
      </c>
      <c r="V134" s="7">
        <f t="shared" si="39"/>
        <v>262144.7200000002</v>
      </c>
      <c r="W134" s="7">
        <f t="shared" si="40"/>
        <v>789.49774456521777</v>
      </c>
      <c r="X134" s="7">
        <f t="shared" si="41"/>
        <v>105.08</v>
      </c>
      <c r="Y134" s="7">
        <f t="shared" si="42"/>
        <v>1512.44</v>
      </c>
      <c r="Z134" s="8">
        <f t="shared" si="43"/>
        <v>0.26200000000000001</v>
      </c>
      <c r="AA134">
        <f t="shared" si="44"/>
        <v>2024</v>
      </c>
      <c r="AB134" t="str">
        <f t="shared" si="45"/>
        <v>Thu</v>
      </c>
      <c r="AC134">
        <f t="shared" si="46"/>
        <v>54</v>
      </c>
      <c r="AD134" t="str">
        <f t="shared" ca="1" si="47"/>
        <v>NO</v>
      </c>
      <c r="AE13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4" t="str">
        <f t="shared" si="49"/>
        <v>May</v>
      </c>
      <c r="AG134">
        <f t="shared" si="48"/>
        <v>29</v>
      </c>
      <c r="AH134" s="14">
        <v>45710.958333333299</v>
      </c>
      <c r="AI134" t="str">
        <f t="shared" si="50"/>
        <v>Evening</v>
      </c>
      <c r="AJ134" t="s">
        <v>2049</v>
      </c>
    </row>
    <row r="135" spans="1:36" x14ac:dyDescent="0.3">
      <c r="A135" t="s">
        <v>403</v>
      </c>
      <c r="B135" t="s">
        <v>523</v>
      </c>
      <c r="C135" t="s">
        <v>528</v>
      </c>
      <c r="D135" t="s">
        <v>529</v>
      </c>
      <c r="E135" s="2">
        <v>45436</v>
      </c>
      <c r="F135" s="9">
        <v>45490</v>
      </c>
      <c r="G135" t="s">
        <v>911</v>
      </c>
      <c r="H135" t="s">
        <v>1019</v>
      </c>
      <c r="I135" s="4">
        <v>1504.06</v>
      </c>
      <c r="J135" s="4">
        <v>10</v>
      </c>
      <c r="K135" s="4">
        <v>150.41</v>
      </c>
      <c r="L135" s="4">
        <v>1353.65</v>
      </c>
      <c r="M135" t="s">
        <v>1022</v>
      </c>
      <c r="N135">
        <v>0</v>
      </c>
      <c r="O135" t="s">
        <v>1410</v>
      </c>
      <c r="P135" t="s">
        <v>1909</v>
      </c>
      <c r="Q135" t="str">
        <f t="shared" si="34"/>
        <v>SPIRIT AIRLINES</v>
      </c>
      <c r="R135">
        <f t="shared" si="35"/>
        <v>18</v>
      </c>
      <c r="S135" t="str">
        <f t="shared" si="36"/>
        <v>694</v>
      </c>
      <c r="T135" t="str">
        <f t="shared" si="37"/>
        <v>SP</v>
      </c>
      <c r="U135" t="str">
        <f t="shared" si="38"/>
        <v>MIA-ATL</v>
      </c>
      <c r="V135" s="7">
        <f t="shared" si="39"/>
        <v>260859.1500000002</v>
      </c>
      <c r="W135" s="7">
        <f t="shared" si="40"/>
        <v>787.52787465940094</v>
      </c>
      <c r="X135" s="7">
        <f t="shared" si="41"/>
        <v>105.08</v>
      </c>
      <c r="Y135" s="7">
        <f t="shared" si="42"/>
        <v>1504.06</v>
      </c>
      <c r="Z135" s="8">
        <f t="shared" si="43"/>
        <v>0.222</v>
      </c>
      <c r="AA135">
        <f t="shared" si="44"/>
        <v>2024</v>
      </c>
      <c r="AB135" t="str">
        <f t="shared" si="45"/>
        <v>Fri</v>
      </c>
      <c r="AC135">
        <f t="shared" si="46"/>
        <v>54</v>
      </c>
      <c r="AD135" t="str">
        <f t="shared" ca="1" si="47"/>
        <v>NO</v>
      </c>
      <c r="AE13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5" t="str">
        <f t="shared" si="49"/>
        <v>May</v>
      </c>
      <c r="AG135">
        <f t="shared" si="48"/>
        <v>29</v>
      </c>
      <c r="AH135" s="14">
        <v>45715.125</v>
      </c>
      <c r="AI135" t="str">
        <f t="shared" si="50"/>
        <v>Morning</v>
      </c>
      <c r="AJ135" t="s">
        <v>2049</v>
      </c>
    </row>
    <row r="136" spans="1:36" x14ac:dyDescent="0.3">
      <c r="A136" t="s">
        <v>226</v>
      </c>
      <c r="B136" t="s">
        <v>518</v>
      </c>
      <c r="C136" t="s">
        <v>528</v>
      </c>
      <c r="D136" t="s">
        <v>525</v>
      </c>
      <c r="E136" s="2">
        <v>45437</v>
      </c>
      <c r="F136" s="9">
        <v>45491</v>
      </c>
      <c r="G136" t="s">
        <v>742</v>
      </c>
      <c r="H136" t="s">
        <v>1020</v>
      </c>
      <c r="I136" s="4">
        <v>1502.86</v>
      </c>
      <c r="J136" s="4">
        <v>5</v>
      </c>
      <c r="K136" s="4">
        <v>75.14</v>
      </c>
      <c r="L136" s="4">
        <v>1427.72</v>
      </c>
      <c r="M136" t="s">
        <v>1022</v>
      </c>
      <c r="N136">
        <v>0</v>
      </c>
      <c r="O136" t="s">
        <v>1234</v>
      </c>
      <c r="P136" t="s">
        <v>1732</v>
      </c>
      <c r="Q136" t="str">
        <f t="shared" si="34"/>
        <v>JETBLUE AIRWAYS</v>
      </c>
      <c r="R136">
        <f t="shared" si="35"/>
        <v>13</v>
      </c>
      <c r="S136" t="str">
        <f t="shared" si="36"/>
        <v>864</v>
      </c>
      <c r="T136" t="str">
        <f t="shared" si="37"/>
        <v>JE</v>
      </c>
      <c r="U136" t="str">
        <f t="shared" si="38"/>
        <v>MIA-SEA</v>
      </c>
      <c r="V136" s="7">
        <f t="shared" si="39"/>
        <v>259505.5000000002</v>
      </c>
      <c r="W136" s="7">
        <f t="shared" si="40"/>
        <v>785.57013661202211</v>
      </c>
      <c r="X136" s="7">
        <f t="shared" si="41"/>
        <v>105.08</v>
      </c>
      <c r="Y136" s="7">
        <f t="shared" si="42"/>
        <v>1502.86</v>
      </c>
      <c r="Z136" s="8">
        <f t="shared" si="43"/>
        <v>0.22</v>
      </c>
      <c r="AA136">
        <f t="shared" si="44"/>
        <v>2024</v>
      </c>
      <c r="AB136" t="str">
        <f t="shared" si="45"/>
        <v>Sat</v>
      </c>
      <c r="AC136">
        <f t="shared" si="46"/>
        <v>54</v>
      </c>
      <c r="AD136" t="str">
        <f t="shared" ca="1" si="47"/>
        <v>NO</v>
      </c>
      <c r="AE13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6" t="str">
        <f t="shared" si="49"/>
        <v>May</v>
      </c>
      <c r="AG136">
        <f t="shared" si="48"/>
        <v>29</v>
      </c>
      <c r="AH136" s="14">
        <v>45707.75</v>
      </c>
      <c r="AI136" t="str">
        <f t="shared" si="50"/>
        <v>Evening</v>
      </c>
      <c r="AJ136" t="s">
        <v>2050</v>
      </c>
    </row>
    <row r="137" spans="1:36" x14ac:dyDescent="0.3">
      <c r="A137" t="s">
        <v>205</v>
      </c>
      <c r="B137" t="s">
        <v>522</v>
      </c>
      <c r="C137" t="s">
        <v>526</v>
      </c>
      <c r="D137" t="s">
        <v>533</v>
      </c>
      <c r="E137" s="2">
        <v>45438</v>
      </c>
      <c r="F137" s="9">
        <v>45492</v>
      </c>
      <c r="G137" t="s">
        <v>721</v>
      </c>
      <c r="H137" t="s">
        <v>1017</v>
      </c>
      <c r="I137" s="4">
        <v>1502.66</v>
      </c>
      <c r="J137" s="4">
        <v>20</v>
      </c>
      <c r="K137" s="4">
        <v>300.52999999999997</v>
      </c>
      <c r="L137" s="4">
        <v>1202.1300000000001</v>
      </c>
      <c r="M137" t="s">
        <v>1021</v>
      </c>
      <c r="N137">
        <v>48</v>
      </c>
      <c r="O137" t="s">
        <v>1213</v>
      </c>
      <c r="P137" t="s">
        <v>1711</v>
      </c>
      <c r="Q137" t="str">
        <f t="shared" si="34"/>
        <v>UNITED AIRLINES</v>
      </c>
      <c r="R137">
        <f t="shared" si="35"/>
        <v>18</v>
      </c>
      <c r="S137" t="str">
        <f t="shared" si="36"/>
        <v>115</v>
      </c>
      <c r="T137" t="str">
        <f t="shared" si="37"/>
        <v>UN</v>
      </c>
      <c r="U137" t="str">
        <f t="shared" si="38"/>
        <v>DFW-LAX</v>
      </c>
      <c r="V137" s="7">
        <f t="shared" si="39"/>
        <v>258077.7800000002</v>
      </c>
      <c r="W137" s="7">
        <f t="shared" si="40"/>
        <v>783.60495890410971</v>
      </c>
      <c r="X137" s="7">
        <f t="shared" si="41"/>
        <v>105.08</v>
      </c>
      <c r="Y137" s="7">
        <f t="shared" si="42"/>
        <v>1502.66</v>
      </c>
      <c r="Z137" s="8">
        <f t="shared" si="43"/>
        <v>0.26</v>
      </c>
      <c r="AA137">
        <f t="shared" si="44"/>
        <v>2024</v>
      </c>
      <c r="AB137" t="str">
        <f t="shared" si="45"/>
        <v>Sun</v>
      </c>
      <c r="AC137">
        <f t="shared" si="46"/>
        <v>54</v>
      </c>
      <c r="AD137" t="str">
        <f t="shared" ca="1" si="47"/>
        <v>NO</v>
      </c>
      <c r="AE13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7" t="str">
        <f t="shared" si="49"/>
        <v>May</v>
      </c>
      <c r="AG137">
        <f t="shared" si="48"/>
        <v>29</v>
      </c>
      <c r="AH137" s="14">
        <v>45706.875</v>
      </c>
      <c r="AI137" t="str">
        <f t="shared" si="50"/>
        <v>Evening</v>
      </c>
      <c r="AJ137" t="s">
        <v>2049</v>
      </c>
    </row>
    <row r="138" spans="1:36" x14ac:dyDescent="0.3">
      <c r="A138" t="s">
        <v>140</v>
      </c>
      <c r="B138" t="s">
        <v>523</v>
      </c>
      <c r="C138" t="s">
        <v>524</v>
      </c>
      <c r="D138" t="s">
        <v>528</v>
      </c>
      <c r="E138" s="2">
        <v>45439</v>
      </c>
      <c r="F138" s="9">
        <v>45493</v>
      </c>
      <c r="G138" t="s">
        <v>657</v>
      </c>
      <c r="H138" t="s">
        <v>1017</v>
      </c>
      <c r="I138" s="4">
        <v>1499.81</v>
      </c>
      <c r="J138" s="4">
        <v>5</v>
      </c>
      <c r="K138" s="4">
        <v>74.989999999999995</v>
      </c>
      <c r="L138" s="4">
        <v>1424.82</v>
      </c>
      <c r="M138" t="s">
        <v>1021</v>
      </c>
      <c r="N138">
        <v>67</v>
      </c>
      <c r="O138" t="s">
        <v>1148</v>
      </c>
      <c r="P138" t="s">
        <v>1646</v>
      </c>
      <c r="Q138" t="str">
        <f t="shared" si="34"/>
        <v>SPIRIT AIRLINES</v>
      </c>
      <c r="R138">
        <f t="shared" si="35"/>
        <v>10</v>
      </c>
      <c r="S138" t="str">
        <f t="shared" si="36"/>
        <v>613</v>
      </c>
      <c r="T138" t="str">
        <f t="shared" si="37"/>
        <v>SP</v>
      </c>
      <c r="U138" t="str">
        <f t="shared" si="38"/>
        <v>BOS-MIA</v>
      </c>
      <c r="V138" s="7">
        <f t="shared" si="39"/>
        <v>256875.65000000023</v>
      </c>
      <c r="W138" s="7">
        <f t="shared" si="40"/>
        <v>781.62953296703301</v>
      </c>
      <c r="X138" s="7">
        <f t="shared" si="41"/>
        <v>105.08</v>
      </c>
      <c r="Y138" s="7">
        <f t="shared" si="42"/>
        <v>1499.81</v>
      </c>
      <c r="Z138" s="8">
        <f t="shared" si="43"/>
        <v>0.25800000000000001</v>
      </c>
      <c r="AA138">
        <f t="shared" si="44"/>
        <v>2024</v>
      </c>
      <c r="AB138" t="str">
        <f t="shared" si="45"/>
        <v>Mon</v>
      </c>
      <c r="AC138">
        <f t="shared" si="46"/>
        <v>54</v>
      </c>
      <c r="AD138" t="str">
        <f t="shared" ca="1" si="47"/>
        <v>NO</v>
      </c>
      <c r="AE13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8" t="str">
        <f t="shared" si="49"/>
        <v>May</v>
      </c>
      <c r="AG138">
        <f t="shared" si="48"/>
        <v>29</v>
      </c>
      <c r="AH138" s="14">
        <v>45704.166666666701</v>
      </c>
      <c r="AI138" t="str">
        <f t="shared" si="50"/>
        <v>Morning</v>
      </c>
      <c r="AJ138" t="s">
        <v>2050</v>
      </c>
    </row>
    <row r="139" spans="1:36" x14ac:dyDescent="0.3">
      <c r="A139" t="s">
        <v>343</v>
      </c>
      <c r="B139" t="s">
        <v>516</v>
      </c>
      <c r="C139" t="s">
        <v>526</v>
      </c>
      <c r="D139" t="s">
        <v>529</v>
      </c>
      <c r="E139" s="2">
        <v>45440</v>
      </c>
      <c r="F139" s="9">
        <v>45494</v>
      </c>
      <c r="G139" t="s">
        <v>588</v>
      </c>
      <c r="H139" t="s">
        <v>1020</v>
      </c>
      <c r="I139" s="4">
        <v>1492.47</v>
      </c>
      <c r="J139" s="4">
        <v>10</v>
      </c>
      <c r="K139" s="4">
        <v>149.25</v>
      </c>
      <c r="L139" s="4">
        <v>1343.22</v>
      </c>
      <c r="M139" t="s">
        <v>1022</v>
      </c>
      <c r="N139">
        <v>0</v>
      </c>
      <c r="O139" t="s">
        <v>1351</v>
      </c>
      <c r="P139" t="s">
        <v>1849</v>
      </c>
      <c r="Q139" t="str">
        <f t="shared" si="34"/>
        <v>DELTA AIRLINES</v>
      </c>
      <c r="R139">
        <f t="shared" si="35"/>
        <v>11</v>
      </c>
      <c r="S139" t="str">
        <f t="shared" si="36"/>
        <v>358</v>
      </c>
      <c r="T139" t="str">
        <f t="shared" si="37"/>
        <v>DE</v>
      </c>
      <c r="U139" t="str">
        <f t="shared" si="38"/>
        <v>DFW-ATL</v>
      </c>
      <c r="V139" s="7">
        <f t="shared" si="39"/>
        <v>255450.83000000022</v>
      </c>
      <c r="W139" s="7">
        <f t="shared" si="40"/>
        <v>779.65107438016548</v>
      </c>
      <c r="X139" s="7">
        <f t="shared" si="41"/>
        <v>105.08</v>
      </c>
      <c r="Y139" s="7">
        <f t="shared" si="42"/>
        <v>1492.47</v>
      </c>
      <c r="Z139" s="8">
        <f t="shared" si="43"/>
        <v>0.218</v>
      </c>
      <c r="AA139">
        <f t="shared" si="44"/>
        <v>2024</v>
      </c>
      <c r="AB139" t="str">
        <f t="shared" si="45"/>
        <v>Tue</v>
      </c>
      <c r="AC139">
        <f t="shared" si="46"/>
        <v>54</v>
      </c>
      <c r="AD139" t="str">
        <f t="shared" ca="1" si="47"/>
        <v>NO</v>
      </c>
      <c r="AE13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39" t="str">
        <f t="shared" si="49"/>
        <v>May</v>
      </c>
      <c r="AG139">
        <f t="shared" si="48"/>
        <v>29</v>
      </c>
      <c r="AH139" s="14">
        <v>45712.625</v>
      </c>
      <c r="AI139" t="str">
        <f t="shared" si="50"/>
        <v>Afternoon</v>
      </c>
      <c r="AJ139" t="s">
        <v>2050</v>
      </c>
    </row>
    <row r="140" spans="1:36" x14ac:dyDescent="0.3">
      <c r="A140" t="s">
        <v>474</v>
      </c>
      <c r="B140" t="s">
        <v>520</v>
      </c>
      <c r="C140" t="s">
        <v>527</v>
      </c>
      <c r="D140" t="s">
        <v>528</v>
      </c>
      <c r="E140" s="2">
        <v>45441</v>
      </c>
      <c r="F140" s="9">
        <v>45495</v>
      </c>
      <c r="G140" t="s">
        <v>977</v>
      </c>
      <c r="H140" t="s">
        <v>1020</v>
      </c>
      <c r="I140" s="4">
        <v>1490.31</v>
      </c>
      <c r="J140" s="4">
        <v>5</v>
      </c>
      <c r="K140" s="4">
        <v>74.52</v>
      </c>
      <c r="L140" s="4">
        <v>1415.79</v>
      </c>
      <c r="M140" t="s">
        <v>1021</v>
      </c>
      <c r="N140">
        <v>113</v>
      </c>
      <c r="O140" t="s">
        <v>1481</v>
      </c>
      <c r="P140" t="s">
        <v>1980</v>
      </c>
      <c r="Q140" t="str">
        <f t="shared" si="34"/>
        <v>FRONTIER AIRLINES</v>
      </c>
      <c r="R140">
        <f t="shared" si="35"/>
        <v>10</v>
      </c>
      <c r="S140" t="str">
        <f t="shared" si="36"/>
        <v>711</v>
      </c>
      <c r="T140" t="str">
        <f t="shared" si="37"/>
        <v>FR</v>
      </c>
      <c r="U140" t="str">
        <f t="shared" si="38"/>
        <v>ORD-MIA</v>
      </c>
      <c r="V140" s="7">
        <f t="shared" si="39"/>
        <v>254107.61000000022</v>
      </c>
      <c r="W140" s="7">
        <f t="shared" si="40"/>
        <v>777.68196132596699</v>
      </c>
      <c r="X140" s="7">
        <f t="shared" si="41"/>
        <v>105.08</v>
      </c>
      <c r="Y140" s="7">
        <f t="shared" si="42"/>
        <v>1490.31</v>
      </c>
      <c r="Z140" s="8">
        <f t="shared" si="43"/>
        <v>0.25600000000000001</v>
      </c>
      <c r="AA140">
        <f t="shared" si="44"/>
        <v>2024</v>
      </c>
      <c r="AB140" t="str">
        <f t="shared" si="45"/>
        <v>Wed</v>
      </c>
      <c r="AC140">
        <f t="shared" si="46"/>
        <v>54</v>
      </c>
      <c r="AD140" t="str">
        <f t="shared" ca="1" si="47"/>
        <v>NO</v>
      </c>
      <c r="AE14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40" t="str">
        <f t="shared" si="49"/>
        <v>May</v>
      </c>
      <c r="AG140">
        <f t="shared" si="48"/>
        <v>29</v>
      </c>
      <c r="AH140" s="14">
        <v>45718.083333333299</v>
      </c>
      <c r="AI140" t="str">
        <f t="shared" si="50"/>
        <v>Morning</v>
      </c>
      <c r="AJ140" t="s">
        <v>2050</v>
      </c>
    </row>
    <row r="141" spans="1:36" x14ac:dyDescent="0.3">
      <c r="A141" t="s">
        <v>453</v>
      </c>
      <c r="B141" t="s">
        <v>518</v>
      </c>
      <c r="C141" t="s">
        <v>532</v>
      </c>
      <c r="D141" t="s">
        <v>530</v>
      </c>
      <c r="E141" s="2">
        <v>45442</v>
      </c>
      <c r="F141" s="9">
        <v>45496</v>
      </c>
      <c r="G141" t="s">
        <v>958</v>
      </c>
      <c r="H141" t="s">
        <v>1020</v>
      </c>
      <c r="I141" s="4">
        <v>1485.26</v>
      </c>
      <c r="J141" s="4">
        <v>0</v>
      </c>
      <c r="K141" s="4">
        <v>0</v>
      </c>
      <c r="L141" s="4">
        <v>1485.26</v>
      </c>
      <c r="M141" t="s">
        <v>1021</v>
      </c>
      <c r="N141">
        <v>91</v>
      </c>
      <c r="O141" t="s">
        <v>1460</v>
      </c>
      <c r="P141" t="s">
        <v>1959</v>
      </c>
      <c r="Q141" t="str">
        <f t="shared" si="34"/>
        <v>JETBLUE AIRWAYS</v>
      </c>
      <c r="R141">
        <f t="shared" si="35"/>
        <v>15</v>
      </c>
      <c r="S141" t="str">
        <f t="shared" si="36"/>
        <v>793</v>
      </c>
      <c r="T141" t="str">
        <f t="shared" si="37"/>
        <v>JE</v>
      </c>
      <c r="U141" t="str">
        <f t="shared" si="38"/>
        <v>DEN-SFO</v>
      </c>
      <c r="V141" s="7">
        <f t="shared" si="39"/>
        <v>252691.82000000021</v>
      </c>
      <c r="W141" s="7">
        <f t="shared" si="40"/>
        <v>775.70792243767312</v>
      </c>
      <c r="X141" s="7">
        <f t="shared" si="41"/>
        <v>105.08</v>
      </c>
      <c r="Y141" s="7">
        <f t="shared" si="42"/>
        <v>1485.26</v>
      </c>
      <c r="Z141" s="8">
        <f t="shared" si="43"/>
        <v>0.254</v>
      </c>
      <c r="AA141">
        <f t="shared" si="44"/>
        <v>2024</v>
      </c>
      <c r="AB141" t="str">
        <f t="shared" si="45"/>
        <v>Thu</v>
      </c>
      <c r="AC141">
        <f t="shared" si="46"/>
        <v>54</v>
      </c>
      <c r="AD141" t="str">
        <f t="shared" ca="1" si="47"/>
        <v>NO</v>
      </c>
      <c r="AE14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41" t="str">
        <f t="shared" si="49"/>
        <v>May</v>
      </c>
      <c r="AG141">
        <f t="shared" si="48"/>
        <v>29</v>
      </c>
      <c r="AH141" s="14">
        <v>45717.208333333299</v>
      </c>
      <c r="AI141" t="str">
        <f t="shared" si="50"/>
        <v>Morning</v>
      </c>
      <c r="AJ141" t="s">
        <v>2051</v>
      </c>
    </row>
    <row r="142" spans="1:36" x14ac:dyDescent="0.3">
      <c r="A142" t="s">
        <v>308</v>
      </c>
      <c r="B142" t="s">
        <v>519</v>
      </c>
      <c r="C142" t="s">
        <v>533</v>
      </c>
      <c r="D142" t="s">
        <v>529</v>
      </c>
      <c r="E142" s="2">
        <v>45443</v>
      </c>
      <c r="F142" s="9">
        <v>45497</v>
      </c>
      <c r="G142" t="s">
        <v>822</v>
      </c>
      <c r="H142" t="s">
        <v>1017</v>
      </c>
      <c r="I142" s="4">
        <v>1482.08</v>
      </c>
      <c r="J142" s="4">
        <v>5</v>
      </c>
      <c r="K142" s="4">
        <v>74.099999999999994</v>
      </c>
      <c r="L142" s="4">
        <v>1407.98</v>
      </c>
      <c r="M142" t="s">
        <v>1021</v>
      </c>
      <c r="N142">
        <v>160</v>
      </c>
      <c r="O142" t="s">
        <v>1316</v>
      </c>
      <c r="P142" t="s">
        <v>1814</v>
      </c>
      <c r="Q142" t="str">
        <f t="shared" si="34"/>
        <v>SOUTHWEST AIRLINES</v>
      </c>
      <c r="R142">
        <f t="shared" si="35"/>
        <v>12</v>
      </c>
      <c r="S142" t="str">
        <f t="shared" si="36"/>
        <v>938</v>
      </c>
      <c r="T142" t="str">
        <f t="shared" si="37"/>
        <v>SO</v>
      </c>
      <c r="U142" t="str">
        <f t="shared" si="38"/>
        <v>LAX-ATL</v>
      </c>
      <c r="V142" s="7">
        <f t="shared" si="39"/>
        <v>251206.5600000002</v>
      </c>
      <c r="W142" s="7">
        <f t="shared" si="40"/>
        <v>773.73694444444436</v>
      </c>
      <c r="X142" s="7">
        <f t="shared" si="41"/>
        <v>105.08</v>
      </c>
      <c r="Y142" s="7">
        <f t="shared" si="42"/>
        <v>1482.08</v>
      </c>
      <c r="Z142" s="8">
        <f t="shared" si="43"/>
        <v>0.252</v>
      </c>
      <c r="AA142">
        <f t="shared" si="44"/>
        <v>2024</v>
      </c>
      <c r="AB142" t="str">
        <f t="shared" si="45"/>
        <v>Fri</v>
      </c>
      <c r="AC142">
        <f t="shared" si="46"/>
        <v>54</v>
      </c>
      <c r="AD142" t="str">
        <f t="shared" ca="1" si="47"/>
        <v>NO</v>
      </c>
      <c r="AE14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142" t="str">
        <f t="shared" si="49"/>
        <v>May</v>
      </c>
      <c r="AG142">
        <f t="shared" si="48"/>
        <v>29</v>
      </c>
      <c r="AH142" s="14">
        <v>45711.166666666701</v>
      </c>
      <c r="AI142" t="str">
        <f t="shared" si="50"/>
        <v>Morning</v>
      </c>
      <c r="AJ142" t="s">
        <v>2051</v>
      </c>
    </row>
    <row r="143" spans="1:36" x14ac:dyDescent="0.3">
      <c r="A143" t="s">
        <v>503</v>
      </c>
      <c r="B143" t="s">
        <v>517</v>
      </c>
      <c r="C143" t="s">
        <v>531</v>
      </c>
      <c r="D143" t="s">
        <v>528</v>
      </c>
      <c r="E143" s="2">
        <v>45444</v>
      </c>
      <c r="F143" s="9">
        <v>45498</v>
      </c>
      <c r="G143" t="s">
        <v>1005</v>
      </c>
      <c r="H143" t="s">
        <v>1019</v>
      </c>
      <c r="I143" s="4">
        <v>1482.05</v>
      </c>
      <c r="J143" s="4">
        <v>0</v>
      </c>
      <c r="K143" s="4">
        <v>0</v>
      </c>
      <c r="L143" s="4">
        <v>1482.05</v>
      </c>
      <c r="M143" t="s">
        <v>1023</v>
      </c>
      <c r="N143">
        <v>0</v>
      </c>
      <c r="O143" t="s">
        <v>1509</v>
      </c>
      <c r="P143" t="s">
        <v>2009</v>
      </c>
      <c r="Q143" t="str">
        <f t="shared" si="34"/>
        <v>ALASKA AIRLINES</v>
      </c>
      <c r="R143">
        <f t="shared" si="35"/>
        <v>16</v>
      </c>
      <c r="S143" t="str">
        <f t="shared" si="36"/>
        <v>945</v>
      </c>
      <c r="T143" t="str">
        <f t="shared" si="37"/>
        <v>AL</v>
      </c>
      <c r="U143" t="str">
        <f t="shared" si="38"/>
        <v>JFK-MIA</v>
      </c>
      <c r="V143" s="7">
        <f t="shared" si="39"/>
        <v>249798.58000000019</v>
      </c>
      <c r="W143" s="7">
        <f t="shared" si="40"/>
        <v>771.76384401114217</v>
      </c>
      <c r="X143" s="7">
        <f t="shared" si="41"/>
        <v>105.08</v>
      </c>
      <c r="Y143" s="7">
        <f t="shared" si="42"/>
        <v>1482.05</v>
      </c>
      <c r="Z143" s="8">
        <f t="shared" si="43"/>
        <v>0.252</v>
      </c>
      <c r="AA143">
        <f t="shared" si="44"/>
        <v>2024</v>
      </c>
      <c r="AB143" t="str">
        <f t="shared" si="45"/>
        <v>Sat</v>
      </c>
      <c r="AC143">
        <f t="shared" si="46"/>
        <v>54</v>
      </c>
      <c r="AD143" t="str">
        <f t="shared" ca="1" si="47"/>
        <v>NO</v>
      </c>
      <c r="AE14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3" t="str">
        <f t="shared" si="49"/>
        <v>June</v>
      </c>
      <c r="AG143">
        <f t="shared" si="48"/>
        <v>29</v>
      </c>
      <c r="AH143" s="14">
        <v>45719.291666666701</v>
      </c>
      <c r="AI143" t="str">
        <f t="shared" si="50"/>
        <v>Morning</v>
      </c>
      <c r="AJ143" t="s">
        <v>2048</v>
      </c>
    </row>
    <row r="144" spans="1:36" x14ac:dyDescent="0.3">
      <c r="A144" t="s">
        <v>51</v>
      </c>
      <c r="B144" t="s">
        <v>517</v>
      </c>
      <c r="C144" t="s">
        <v>524</v>
      </c>
      <c r="D144" t="s">
        <v>530</v>
      </c>
      <c r="E144" s="2">
        <v>45445</v>
      </c>
      <c r="F144" s="9">
        <v>45499</v>
      </c>
      <c r="G144" t="s">
        <v>569</v>
      </c>
      <c r="H144" t="s">
        <v>1018</v>
      </c>
      <c r="I144" s="4">
        <v>1475.63</v>
      </c>
      <c r="J144" s="4">
        <v>20</v>
      </c>
      <c r="K144" s="4">
        <v>295.13</v>
      </c>
      <c r="L144" s="4">
        <v>1180.5</v>
      </c>
      <c r="M144" t="s">
        <v>1021</v>
      </c>
      <c r="N144">
        <v>26</v>
      </c>
      <c r="O144" t="s">
        <v>1059</v>
      </c>
      <c r="P144" t="s">
        <v>1557</v>
      </c>
      <c r="Q144" t="str">
        <f t="shared" si="34"/>
        <v>ALASKA AIRLINES</v>
      </c>
      <c r="R144">
        <f t="shared" si="35"/>
        <v>18</v>
      </c>
      <c r="S144" t="str">
        <f t="shared" si="36"/>
        <v>230</v>
      </c>
      <c r="T144" t="str">
        <f t="shared" si="37"/>
        <v>AL</v>
      </c>
      <c r="U144" t="str">
        <f t="shared" si="38"/>
        <v>BOS-SFO</v>
      </c>
      <c r="V144" s="7">
        <f t="shared" si="39"/>
        <v>248316.53000000017</v>
      </c>
      <c r="W144" s="7">
        <f t="shared" si="40"/>
        <v>769.77980446927381</v>
      </c>
      <c r="X144" s="7">
        <f t="shared" si="41"/>
        <v>105.08</v>
      </c>
      <c r="Y144" s="7">
        <f t="shared" si="42"/>
        <v>1475.63</v>
      </c>
      <c r="Z144" s="8">
        <f t="shared" si="43"/>
        <v>0.25</v>
      </c>
      <c r="AA144">
        <f t="shared" si="44"/>
        <v>2024</v>
      </c>
      <c r="AB144" t="str">
        <f t="shared" si="45"/>
        <v>Sun</v>
      </c>
      <c r="AC144">
        <f t="shared" si="46"/>
        <v>54</v>
      </c>
      <c r="AD144" t="str">
        <f t="shared" ca="1" si="47"/>
        <v>NO</v>
      </c>
      <c r="AE14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4" t="str">
        <f t="shared" si="49"/>
        <v>June</v>
      </c>
      <c r="AG144">
        <f t="shared" si="48"/>
        <v>29</v>
      </c>
      <c r="AH144" s="14">
        <v>45700.458333333299</v>
      </c>
      <c r="AI144" t="str">
        <f t="shared" si="50"/>
        <v>Morning</v>
      </c>
      <c r="AJ144" t="s">
        <v>2048</v>
      </c>
    </row>
    <row r="145" spans="1:36" x14ac:dyDescent="0.3">
      <c r="A145" t="s">
        <v>345</v>
      </c>
      <c r="B145" t="s">
        <v>523</v>
      </c>
      <c r="C145" t="s">
        <v>533</v>
      </c>
      <c r="D145" t="s">
        <v>527</v>
      </c>
      <c r="E145" s="2">
        <v>45446</v>
      </c>
      <c r="F145" s="9">
        <v>45500</v>
      </c>
      <c r="G145" t="s">
        <v>554</v>
      </c>
      <c r="H145" t="s">
        <v>1018</v>
      </c>
      <c r="I145" s="4">
        <v>1472.95</v>
      </c>
      <c r="J145" s="4">
        <v>20</v>
      </c>
      <c r="K145" s="4">
        <v>294.58999999999997</v>
      </c>
      <c r="L145" s="4">
        <v>1178.3599999999999</v>
      </c>
      <c r="M145" t="s">
        <v>1023</v>
      </c>
      <c r="N145">
        <v>0</v>
      </c>
      <c r="O145" t="s">
        <v>1353</v>
      </c>
      <c r="P145" t="s">
        <v>1851</v>
      </c>
      <c r="Q145" t="str">
        <f t="shared" si="34"/>
        <v>SPIRIT AIRLINES</v>
      </c>
      <c r="R145">
        <f t="shared" si="35"/>
        <v>13</v>
      </c>
      <c r="S145" t="str">
        <f t="shared" si="36"/>
        <v>812</v>
      </c>
      <c r="T145" t="str">
        <f t="shared" si="37"/>
        <v>SP</v>
      </c>
      <c r="U145" t="str">
        <f t="shared" si="38"/>
        <v>LAX-ORD</v>
      </c>
      <c r="V145" s="7">
        <f t="shared" si="39"/>
        <v>247136.0300000002</v>
      </c>
      <c r="W145" s="7">
        <f t="shared" si="40"/>
        <v>767.80263305322137</v>
      </c>
      <c r="X145" s="7">
        <f t="shared" si="41"/>
        <v>105.08</v>
      </c>
      <c r="Y145" s="7">
        <f t="shared" si="42"/>
        <v>1472.95</v>
      </c>
      <c r="Z145" s="8">
        <f t="shared" si="43"/>
        <v>0.25</v>
      </c>
      <c r="AA145">
        <f t="shared" si="44"/>
        <v>2024</v>
      </c>
      <c r="AB145" t="str">
        <f t="shared" si="45"/>
        <v>Mon</v>
      </c>
      <c r="AC145">
        <f t="shared" si="46"/>
        <v>54</v>
      </c>
      <c r="AD145" t="str">
        <f t="shared" ca="1" si="47"/>
        <v>NO</v>
      </c>
      <c r="AE14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5" t="str">
        <f t="shared" si="49"/>
        <v>June</v>
      </c>
      <c r="AG145">
        <f t="shared" si="48"/>
        <v>29</v>
      </c>
      <c r="AH145" s="14">
        <v>45712.708333333299</v>
      </c>
      <c r="AI145" t="str">
        <f t="shared" si="50"/>
        <v>Afternoon</v>
      </c>
      <c r="AJ145" t="s">
        <v>2049</v>
      </c>
    </row>
    <row r="146" spans="1:36" x14ac:dyDescent="0.3">
      <c r="A146" t="s">
        <v>116</v>
      </c>
      <c r="B146" t="s">
        <v>521</v>
      </c>
      <c r="C146" t="s">
        <v>526</v>
      </c>
      <c r="D146" t="s">
        <v>530</v>
      </c>
      <c r="E146" s="2">
        <v>45447</v>
      </c>
      <c r="F146" s="9">
        <v>45501</v>
      </c>
      <c r="G146" t="s">
        <v>633</v>
      </c>
      <c r="H146" t="s">
        <v>1019</v>
      </c>
      <c r="I146" s="4">
        <v>1461.92</v>
      </c>
      <c r="J146" s="4">
        <v>20</v>
      </c>
      <c r="K146" s="4">
        <v>292.38</v>
      </c>
      <c r="L146" s="4">
        <v>1169.54</v>
      </c>
      <c r="M146" t="s">
        <v>1022</v>
      </c>
      <c r="N146">
        <v>0</v>
      </c>
      <c r="O146" t="s">
        <v>1124</v>
      </c>
      <c r="P146" t="s">
        <v>1622</v>
      </c>
      <c r="Q146" t="str">
        <f t="shared" si="34"/>
        <v>AMERICAN AIRLINES</v>
      </c>
      <c r="R146">
        <f t="shared" si="35"/>
        <v>12</v>
      </c>
      <c r="S146" t="str">
        <f t="shared" si="36"/>
        <v>335</v>
      </c>
      <c r="T146" t="str">
        <f t="shared" si="37"/>
        <v>AM</v>
      </c>
      <c r="U146" t="str">
        <f t="shared" si="38"/>
        <v>DFW-SFO</v>
      </c>
      <c r="V146" s="7">
        <f t="shared" si="39"/>
        <v>245957.67000000022</v>
      </c>
      <c r="W146" s="7">
        <f t="shared" si="40"/>
        <v>765.82188202247187</v>
      </c>
      <c r="X146" s="7">
        <f t="shared" si="41"/>
        <v>105.08</v>
      </c>
      <c r="Y146" s="7">
        <f t="shared" si="42"/>
        <v>1461.92</v>
      </c>
      <c r="Z146" s="8">
        <f t="shared" si="43"/>
        <v>0.216</v>
      </c>
      <c r="AA146">
        <f t="shared" si="44"/>
        <v>2024</v>
      </c>
      <c r="AB146" t="str">
        <f t="shared" si="45"/>
        <v>Tue</v>
      </c>
      <c r="AC146">
        <f t="shared" si="46"/>
        <v>54</v>
      </c>
      <c r="AD146" t="str">
        <f t="shared" ca="1" si="47"/>
        <v>NO</v>
      </c>
      <c r="AE14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6" t="str">
        <f t="shared" si="49"/>
        <v>June</v>
      </c>
      <c r="AG146">
        <f t="shared" si="48"/>
        <v>29</v>
      </c>
      <c r="AH146" s="14">
        <v>45703.166666666701</v>
      </c>
      <c r="AI146" t="str">
        <f t="shared" si="50"/>
        <v>Morning</v>
      </c>
      <c r="AJ146" t="s">
        <v>2050</v>
      </c>
    </row>
    <row r="147" spans="1:36" x14ac:dyDescent="0.3">
      <c r="A147" t="s">
        <v>475</v>
      </c>
      <c r="B147" t="s">
        <v>523</v>
      </c>
      <c r="C147" t="s">
        <v>526</v>
      </c>
      <c r="D147" t="s">
        <v>528</v>
      </c>
      <c r="E147" s="2">
        <v>45448</v>
      </c>
      <c r="F147" s="9">
        <v>45502</v>
      </c>
      <c r="G147" t="s">
        <v>978</v>
      </c>
      <c r="H147" t="s">
        <v>1018</v>
      </c>
      <c r="I147" s="4">
        <v>1460.48</v>
      </c>
      <c r="J147" s="4">
        <v>5</v>
      </c>
      <c r="K147" s="4">
        <v>73.02</v>
      </c>
      <c r="L147" s="4">
        <v>1387.46</v>
      </c>
      <c r="M147" t="s">
        <v>1023</v>
      </c>
      <c r="N147">
        <v>0</v>
      </c>
      <c r="O147" t="s">
        <v>1482</v>
      </c>
      <c r="P147" t="s">
        <v>1981</v>
      </c>
      <c r="Q147" t="str">
        <f t="shared" si="34"/>
        <v>SPIRIT AIRLINES</v>
      </c>
      <c r="R147">
        <f t="shared" si="35"/>
        <v>12</v>
      </c>
      <c r="S147" t="str">
        <f t="shared" si="36"/>
        <v>559</v>
      </c>
      <c r="T147" t="str">
        <f t="shared" si="37"/>
        <v>SP</v>
      </c>
      <c r="U147" t="str">
        <f t="shared" si="38"/>
        <v>DFW-MIA</v>
      </c>
      <c r="V147" s="7">
        <f t="shared" si="39"/>
        <v>244788.13000000024</v>
      </c>
      <c r="W147" s="7">
        <f t="shared" si="40"/>
        <v>763.86104225352119</v>
      </c>
      <c r="X147" s="7">
        <f t="shared" si="41"/>
        <v>105.08</v>
      </c>
      <c r="Y147" s="7">
        <f t="shared" si="42"/>
        <v>1460.48</v>
      </c>
      <c r="Z147" s="8">
        <f t="shared" si="43"/>
        <v>0.248</v>
      </c>
      <c r="AA147">
        <f t="shared" si="44"/>
        <v>2024</v>
      </c>
      <c r="AB147" t="str">
        <f t="shared" si="45"/>
        <v>Wed</v>
      </c>
      <c r="AC147">
        <f t="shared" si="46"/>
        <v>54</v>
      </c>
      <c r="AD147" t="str">
        <f t="shared" ca="1" si="47"/>
        <v>NO</v>
      </c>
      <c r="AE14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7" t="str">
        <f t="shared" si="49"/>
        <v>June</v>
      </c>
      <c r="AG147">
        <f t="shared" si="48"/>
        <v>29</v>
      </c>
      <c r="AH147" s="14">
        <v>45718.125</v>
      </c>
      <c r="AI147" t="str">
        <f t="shared" si="50"/>
        <v>Morning</v>
      </c>
      <c r="AJ147" t="s">
        <v>2048</v>
      </c>
    </row>
    <row r="148" spans="1:36" x14ac:dyDescent="0.3">
      <c r="A148" t="s">
        <v>383</v>
      </c>
      <c r="B148" t="s">
        <v>522</v>
      </c>
      <c r="C148" t="s">
        <v>530</v>
      </c>
      <c r="D148" t="s">
        <v>524</v>
      </c>
      <c r="E148" s="2">
        <v>45449</v>
      </c>
      <c r="F148" s="9">
        <v>45503</v>
      </c>
      <c r="G148" t="s">
        <v>893</v>
      </c>
      <c r="H148" t="s">
        <v>1019</v>
      </c>
      <c r="I148" s="4">
        <v>1452.66</v>
      </c>
      <c r="J148" s="4">
        <v>5</v>
      </c>
      <c r="K148" s="4">
        <v>72.63</v>
      </c>
      <c r="L148" s="4">
        <v>1380.03</v>
      </c>
      <c r="M148" t="s">
        <v>1022</v>
      </c>
      <c r="N148">
        <v>0</v>
      </c>
      <c r="O148" t="s">
        <v>1391</v>
      </c>
      <c r="P148" t="s">
        <v>1889</v>
      </c>
      <c r="Q148" t="str">
        <f t="shared" si="34"/>
        <v>UNITED AIRLINES</v>
      </c>
      <c r="R148">
        <f t="shared" si="35"/>
        <v>11</v>
      </c>
      <c r="S148" t="str">
        <f t="shared" si="36"/>
        <v>299</v>
      </c>
      <c r="T148" t="str">
        <f t="shared" si="37"/>
        <v>UN</v>
      </c>
      <c r="U148" t="str">
        <f t="shared" si="38"/>
        <v>SFO-BOS</v>
      </c>
      <c r="V148" s="7">
        <f t="shared" si="39"/>
        <v>243400.67000000025</v>
      </c>
      <c r="W148" s="7">
        <f t="shared" si="40"/>
        <v>761.8931920903957</v>
      </c>
      <c r="X148" s="7">
        <f t="shared" si="41"/>
        <v>105.08</v>
      </c>
      <c r="Y148" s="7">
        <f t="shared" si="42"/>
        <v>1452.66</v>
      </c>
      <c r="Z148" s="8">
        <f t="shared" si="43"/>
        <v>0.214</v>
      </c>
      <c r="AA148">
        <f t="shared" si="44"/>
        <v>2024</v>
      </c>
      <c r="AB148" t="str">
        <f t="shared" si="45"/>
        <v>Thu</v>
      </c>
      <c r="AC148">
        <f t="shared" si="46"/>
        <v>54</v>
      </c>
      <c r="AD148" t="str">
        <f t="shared" ca="1" si="47"/>
        <v>NO</v>
      </c>
      <c r="AE14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8" t="str">
        <f t="shared" si="49"/>
        <v>June</v>
      </c>
      <c r="AG148">
        <f t="shared" si="48"/>
        <v>29</v>
      </c>
      <c r="AH148" s="14">
        <v>45714.291666666701</v>
      </c>
      <c r="AI148" t="str">
        <f t="shared" si="50"/>
        <v>Morning</v>
      </c>
      <c r="AJ148" t="s">
        <v>2050</v>
      </c>
    </row>
    <row r="149" spans="1:36" x14ac:dyDescent="0.3">
      <c r="A149" t="s">
        <v>67</v>
      </c>
      <c r="B149" t="s">
        <v>523</v>
      </c>
      <c r="C149" t="s">
        <v>526</v>
      </c>
      <c r="D149" t="s">
        <v>533</v>
      </c>
      <c r="E149" s="2">
        <v>45450</v>
      </c>
      <c r="F149" s="9">
        <v>45504</v>
      </c>
      <c r="G149" t="s">
        <v>585</v>
      </c>
      <c r="H149" t="s">
        <v>1019</v>
      </c>
      <c r="I149" s="4">
        <v>1452.03</v>
      </c>
      <c r="J149" s="4">
        <v>0</v>
      </c>
      <c r="K149" s="4">
        <v>0</v>
      </c>
      <c r="L149" s="4">
        <v>1452.03</v>
      </c>
      <c r="M149" t="s">
        <v>1023</v>
      </c>
      <c r="N149">
        <v>0</v>
      </c>
      <c r="O149" t="s">
        <v>1075</v>
      </c>
      <c r="P149" t="s">
        <v>1573</v>
      </c>
      <c r="Q149" t="str">
        <f t="shared" si="34"/>
        <v>SPIRIT AIRLINES</v>
      </c>
      <c r="R149">
        <f t="shared" si="35"/>
        <v>14</v>
      </c>
      <c r="S149" t="str">
        <f t="shared" si="36"/>
        <v>533</v>
      </c>
      <c r="T149" t="str">
        <f t="shared" si="37"/>
        <v>SP</v>
      </c>
      <c r="U149" t="str">
        <f t="shared" si="38"/>
        <v>DFW-LAX</v>
      </c>
      <c r="V149" s="7">
        <f t="shared" si="39"/>
        <v>242020.64000000025</v>
      </c>
      <c r="W149" s="7">
        <f t="shared" si="40"/>
        <v>759.93634560906526</v>
      </c>
      <c r="X149" s="7">
        <f t="shared" si="41"/>
        <v>105.08</v>
      </c>
      <c r="Y149" s="7">
        <f t="shared" si="42"/>
        <v>1452.03</v>
      </c>
      <c r="Z149" s="8">
        <f t="shared" si="43"/>
        <v>0.246</v>
      </c>
      <c r="AA149">
        <f t="shared" si="44"/>
        <v>2024</v>
      </c>
      <c r="AB149" t="str">
        <f t="shared" si="45"/>
        <v>Fri</v>
      </c>
      <c r="AC149">
        <f t="shared" si="46"/>
        <v>54</v>
      </c>
      <c r="AD149" t="str">
        <f t="shared" ca="1" si="47"/>
        <v>NO</v>
      </c>
      <c r="AE14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49" t="str">
        <f t="shared" si="49"/>
        <v>June</v>
      </c>
      <c r="AG149">
        <f t="shared" si="48"/>
        <v>29</v>
      </c>
      <c r="AH149" s="14">
        <v>45701.125</v>
      </c>
      <c r="AI149" t="str">
        <f t="shared" si="50"/>
        <v>Morning</v>
      </c>
      <c r="AJ149" t="s">
        <v>2050</v>
      </c>
    </row>
    <row r="150" spans="1:36" x14ac:dyDescent="0.3">
      <c r="A150" t="s">
        <v>221</v>
      </c>
      <c r="B150" t="s">
        <v>522</v>
      </c>
      <c r="C150" t="s">
        <v>525</v>
      </c>
      <c r="D150" t="s">
        <v>533</v>
      </c>
      <c r="E150" s="2">
        <v>45451</v>
      </c>
      <c r="F150" s="9">
        <v>45505</v>
      </c>
      <c r="G150" t="s">
        <v>737</v>
      </c>
      <c r="H150" t="s">
        <v>1020</v>
      </c>
      <c r="I150" s="4">
        <v>1450.08</v>
      </c>
      <c r="J150" s="4">
        <v>20</v>
      </c>
      <c r="K150" s="4">
        <v>290.02</v>
      </c>
      <c r="L150" s="4">
        <v>1160.06</v>
      </c>
      <c r="M150" t="s">
        <v>1023</v>
      </c>
      <c r="N150">
        <v>0</v>
      </c>
      <c r="O150" t="s">
        <v>1229</v>
      </c>
      <c r="P150" t="s">
        <v>1727</v>
      </c>
      <c r="Q150" t="str">
        <f t="shared" si="34"/>
        <v>UNITED AIRLINES</v>
      </c>
      <c r="R150">
        <f t="shared" si="35"/>
        <v>17</v>
      </c>
      <c r="S150" t="str">
        <f t="shared" si="36"/>
        <v>937</v>
      </c>
      <c r="T150" t="str">
        <f t="shared" si="37"/>
        <v>UN</v>
      </c>
      <c r="U150" t="str">
        <f t="shared" si="38"/>
        <v>SEA-LAX</v>
      </c>
      <c r="V150" s="7">
        <f t="shared" si="39"/>
        <v>240568.61000000028</v>
      </c>
      <c r="W150" s="7">
        <f t="shared" si="40"/>
        <v>757.97017045454561</v>
      </c>
      <c r="X150" s="7">
        <f t="shared" si="41"/>
        <v>105.08</v>
      </c>
      <c r="Y150" s="7">
        <f t="shared" si="42"/>
        <v>1450.08</v>
      </c>
      <c r="Z150" s="8">
        <f t="shared" si="43"/>
        <v>0.24399999999999999</v>
      </c>
      <c r="AA150">
        <f t="shared" si="44"/>
        <v>2024</v>
      </c>
      <c r="AB150" t="str">
        <f t="shared" si="45"/>
        <v>Sat</v>
      </c>
      <c r="AC150">
        <f t="shared" si="46"/>
        <v>54</v>
      </c>
      <c r="AD150" t="str">
        <f t="shared" ca="1" si="47"/>
        <v>NO</v>
      </c>
      <c r="AE15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0" t="str">
        <f t="shared" si="49"/>
        <v>June</v>
      </c>
      <c r="AG150">
        <f t="shared" si="48"/>
        <v>29</v>
      </c>
      <c r="AH150" s="14">
        <v>45707.541666666701</v>
      </c>
      <c r="AI150" t="str">
        <f t="shared" si="50"/>
        <v>Afternoon</v>
      </c>
      <c r="AJ150" t="s">
        <v>2048</v>
      </c>
    </row>
    <row r="151" spans="1:36" x14ac:dyDescent="0.3">
      <c r="A151" t="s">
        <v>388</v>
      </c>
      <c r="B151" t="s">
        <v>521</v>
      </c>
      <c r="C151" t="s">
        <v>533</v>
      </c>
      <c r="D151" t="s">
        <v>532</v>
      </c>
      <c r="E151" s="2">
        <v>45452</v>
      </c>
      <c r="F151" s="9">
        <v>45506</v>
      </c>
      <c r="G151" t="s">
        <v>897</v>
      </c>
      <c r="H151" t="s">
        <v>1017</v>
      </c>
      <c r="I151" s="4">
        <v>1448.73</v>
      </c>
      <c r="J151" s="4">
        <v>5</v>
      </c>
      <c r="K151" s="4">
        <v>72.44</v>
      </c>
      <c r="L151" s="4">
        <v>1376.29</v>
      </c>
      <c r="M151" t="s">
        <v>1023</v>
      </c>
      <c r="N151">
        <v>0</v>
      </c>
      <c r="O151" t="s">
        <v>1396</v>
      </c>
      <c r="P151" t="s">
        <v>1894</v>
      </c>
      <c r="Q151" t="str">
        <f t="shared" si="34"/>
        <v>AMERICAN AIRLINES</v>
      </c>
      <c r="R151">
        <f t="shared" si="35"/>
        <v>14</v>
      </c>
      <c r="S151" t="str">
        <f t="shared" si="36"/>
        <v>836</v>
      </c>
      <c r="T151" t="str">
        <f t="shared" si="37"/>
        <v>AM</v>
      </c>
      <c r="U151" t="str">
        <f t="shared" si="38"/>
        <v>LAX-DEN</v>
      </c>
      <c r="V151" s="7">
        <f t="shared" si="39"/>
        <v>239408.55000000025</v>
      </c>
      <c r="W151" s="7">
        <f t="shared" si="40"/>
        <v>755.99834757834765</v>
      </c>
      <c r="X151" s="7">
        <f t="shared" si="41"/>
        <v>105.08</v>
      </c>
      <c r="Y151" s="7">
        <f t="shared" si="42"/>
        <v>1448.73</v>
      </c>
      <c r="Z151" s="8">
        <f t="shared" si="43"/>
        <v>0.24199999999999999</v>
      </c>
      <c r="AA151">
        <f t="shared" si="44"/>
        <v>2024</v>
      </c>
      <c r="AB151" t="str">
        <f t="shared" si="45"/>
        <v>Sun</v>
      </c>
      <c r="AC151">
        <f t="shared" si="46"/>
        <v>54</v>
      </c>
      <c r="AD151" t="str">
        <f t="shared" ca="1" si="47"/>
        <v>NO</v>
      </c>
      <c r="AE15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1" t="str">
        <f t="shared" si="49"/>
        <v>June</v>
      </c>
      <c r="AG151">
        <f t="shared" si="48"/>
        <v>29</v>
      </c>
      <c r="AH151" s="14">
        <v>45714.5</v>
      </c>
      <c r="AI151" t="str">
        <f t="shared" si="50"/>
        <v>Afternoon</v>
      </c>
      <c r="AJ151" t="s">
        <v>2048</v>
      </c>
    </row>
    <row r="152" spans="1:36" x14ac:dyDescent="0.3">
      <c r="A152" t="s">
        <v>88</v>
      </c>
      <c r="B152" t="s">
        <v>517</v>
      </c>
      <c r="C152" t="s">
        <v>525</v>
      </c>
      <c r="D152" t="s">
        <v>530</v>
      </c>
      <c r="E152" s="2">
        <v>45453</v>
      </c>
      <c r="F152" s="9">
        <v>45507</v>
      </c>
      <c r="G152" t="s">
        <v>606</v>
      </c>
      <c r="H152" t="s">
        <v>1020</v>
      </c>
      <c r="I152" s="4">
        <v>1448.42</v>
      </c>
      <c r="J152" s="4">
        <v>0</v>
      </c>
      <c r="K152" s="4">
        <v>0</v>
      </c>
      <c r="L152" s="4">
        <v>1448.42</v>
      </c>
      <c r="M152" t="s">
        <v>1022</v>
      </c>
      <c r="N152">
        <v>0</v>
      </c>
      <c r="O152" t="s">
        <v>1096</v>
      </c>
      <c r="P152" t="s">
        <v>1594</v>
      </c>
      <c r="Q152" t="str">
        <f t="shared" si="34"/>
        <v>ALASKA AIRLINES</v>
      </c>
      <c r="R152">
        <f t="shared" si="35"/>
        <v>14</v>
      </c>
      <c r="S152" t="str">
        <f t="shared" si="36"/>
        <v>131</v>
      </c>
      <c r="T152" t="str">
        <f t="shared" si="37"/>
        <v>AL</v>
      </c>
      <c r="U152" t="str">
        <f t="shared" si="38"/>
        <v>SEA-SFO</v>
      </c>
      <c r="V152" s="7">
        <f t="shared" si="39"/>
        <v>238032.26000000027</v>
      </c>
      <c r="W152" s="7">
        <f t="shared" si="40"/>
        <v>754.01911428571429</v>
      </c>
      <c r="X152" s="7">
        <f t="shared" si="41"/>
        <v>105.08</v>
      </c>
      <c r="Y152" s="7">
        <f t="shared" si="42"/>
        <v>1448.42</v>
      </c>
      <c r="Z152" s="8">
        <f t="shared" si="43"/>
        <v>0.21199999999999999</v>
      </c>
      <c r="AA152">
        <f t="shared" si="44"/>
        <v>2024</v>
      </c>
      <c r="AB152" t="str">
        <f t="shared" si="45"/>
        <v>Mon</v>
      </c>
      <c r="AC152">
        <f t="shared" si="46"/>
        <v>54</v>
      </c>
      <c r="AD152" t="str">
        <f t="shared" ca="1" si="47"/>
        <v>NO</v>
      </c>
      <c r="AE15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2" t="str">
        <f t="shared" si="49"/>
        <v>June</v>
      </c>
      <c r="AG152">
        <f t="shared" si="48"/>
        <v>29</v>
      </c>
      <c r="AH152" s="14">
        <v>45702</v>
      </c>
      <c r="AI152" t="str">
        <f t="shared" si="50"/>
        <v>Morning</v>
      </c>
      <c r="AJ152" t="s">
        <v>2051</v>
      </c>
    </row>
    <row r="153" spans="1:36" x14ac:dyDescent="0.3">
      <c r="A153" t="s">
        <v>279</v>
      </c>
      <c r="B153" t="s">
        <v>516</v>
      </c>
      <c r="C153" t="s">
        <v>531</v>
      </c>
      <c r="D153" t="s">
        <v>526</v>
      </c>
      <c r="E153" s="2">
        <v>45454</v>
      </c>
      <c r="F153" s="9">
        <v>45508</v>
      </c>
      <c r="G153" t="s">
        <v>794</v>
      </c>
      <c r="H153" t="s">
        <v>1019</v>
      </c>
      <c r="I153" s="4">
        <v>1437.34</v>
      </c>
      <c r="J153" s="4">
        <v>10</v>
      </c>
      <c r="K153" s="4">
        <v>143.72999999999999</v>
      </c>
      <c r="L153" s="4">
        <v>1293.6099999999999</v>
      </c>
      <c r="M153" t="s">
        <v>1022</v>
      </c>
      <c r="N153">
        <v>0</v>
      </c>
      <c r="O153" t="s">
        <v>1287</v>
      </c>
      <c r="P153" t="s">
        <v>1785</v>
      </c>
      <c r="Q153" t="str">
        <f t="shared" si="34"/>
        <v>DELTA AIRLINES</v>
      </c>
      <c r="R153">
        <f t="shared" si="35"/>
        <v>11</v>
      </c>
      <c r="S153" t="str">
        <f t="shared" si="36"/>
        <v>936</v>
      </c>
      <c r="T153" t="str">
        <f t="shared" si="37"/>
        <v>DE</v>
      </c>
      <c r="U153" t="str">
        <f t="shared" si="38"/>
        <v>JFK-DFW</v>
      </c>
      <c r="V153" s="7">
        <f t="shared" si="39"/>
        <v>236583.84000000029</v>
      </c>
      <c r="W153" s="7">
        <f t="shared" si="40"/>
        <v>752.02942693409716</v>
      </c>
      <c r="X153" s="7">
        <f t="shared" si="41"/>
        <v>105.08</v>
      </c>
      <c r="Y153" s="7">
        <f t="shared" si="42"/>
        <v>1437.34</v>
      </c>
      <c r="Z153" s="8">
        <f t="shared" si="43"/>
        <v>0.21</v>
      </c>
      <c r="AA153">
        <f t="shared" si="44"/>
        <v>2024</v>
      </c>
      <c r="AB153" t="str">
        <f t="shared" si="45"/>
        <v>Tue</v>
      </c>
      <c r="AC153">
        <f t="shared" si="46"/>
        <v>54</v>
      </c>
      <c r="AD153" t="str">
        <f t="shared" ca="1" si="47"/>
        <v>NO</v>
      </c>
      <c r="AE15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3" t="str">
        <f t="shared" si="49"/>
        <v>June</v>
      </c>
      <c r="AG153">
        <f t="shared" si="48"/>
        <v>29</v>
      </c>
      <c r="AH153" s="14">
        <v>45709.958333333299</v>
      </c>
      <c r="AI153" t="str">
        <f t="shared" si="50"/>
        <v>Evening</v>
      </c>
      <c r="AJ153" t="s">
        <v>2051</v>
      </c>
    </row>
    <row r="154" spans="1:36" x14ac:dyDescent="0.3">
      <c r="A154" t="s">
        <v>448</v>
      </c>
      <c r="B154" t="s">
        <v>521</v>
      </c>
      <c r="C154" t="s">
        <v>525</v>
      </c>
      <c r="D154" t="s">
        <v>529</v>
      </c>
      <c r="E154" s="2">
        <v>45455</v>
      </c>
      <c r="F154" s="9">
        <v>45509</v>
      </c>
      <c r="G154" t="s">
        <v>954</v>
      </c>
      <c r="H154" t="s">
        <v>1020</v>
      </c>
      <c r="I154" s="4">
        <v>1436.61</v>
      </c>
      <c r="J154" s="4">
        <v>10</v>
      </c>
      <c r="K154" s="4">
        <v>143.66</v>
      </c>
      <c r="L154" s="4">
        <v>1292.95</v>
      </c>
      <c r="M154" t="s">
        <v>1021</v>
      </c>
      <c r="N154">
        <v>4</v>
      </c>
      <c r="O154" t="s">
        <v>1455</v>
      </c>
      <c r="P154" t="s">
        <v>1954</v>
      </c>
      <c r="Q154" t="str">
        <f t="shared" si="34"/>
        <v>AMERICAN AIRLINES</v>
      </c>
      <c r="R154">
        <f t="shared" si="35"/>
        <v>16</v>
      </c>
      <c r="S154" t="str">
        <f t="shared" si="36"/>
        <v>876</v>
      </c>
      <c r="T154" t="str">
        <f t="shared" si="37"/>
        <v>AM</v>
      </c>
      <c r="U154" t="str">
        <f t="shared" si="38"/>
        <v>SEA-ATL</v>
      </c>
      <c r="V154" s="7">
        <f t="shared" si="39"/>
        <v>235290.23000000027</v>
      </c>
      <c r="W154" s="7">
        <f t="shared" si="40"/>
        <v>750.06014367816067</v>
      </c>
      <c r="X154" s="7">
        <f t="shared" si="41"/>
        <v>105.08</v>
      </c>
      <c r="Y154" s="7">
        <f t="shared" si="42"/>
        <v>1436.61</v>
      </c>
      <c r="Z154" s="8">
        <f t="shared" si="43"/>
        <v>0.248</v>
      </c>
      <c r="AA154">
        <f t="shared" si="44"/>
        <v>2024</v>
      </c>
      <c r="AB154" t="str">
        <f t="shared" si="45"/>
        <v>Wed</v>
      </c>
      <c r="AC154">
        <f t="shared" si="46"/>
        <v>54</v>
      </c>
      <c r="AD154" t="str">
        <f t="shared" ca="1" si="47"/>
        <v>NO</v>
      </c>
      <c r="AE15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4" t="str">
        <f t="shared" si="49"/>
        <v>June</v>
      </c>
      <c r="AG154">
        <f t="shared" si="48"/>
        <v>29</v>
      </c>
      <c r="AH154" s="14">
        <v>45717</v>
      </c>
      <c r="AI154" t="str">
        <f t="shared" si="50"/>
        <v>Morning</v>
      </c>
      <c r="AJ154" t="s">
        <v>2049</v>
      </c>
    </row>
    <row r="155" spans="1:36" x14ac:dyDescent="0.3">
      <c r="A155" t="s">
        <v>126</v>
      </c>
      <c r="B155" t="s">
        <v>523</v>
      </c>
      <c r="C155" t="s">
        <v>526</v>
      </c>
      <c r="D155" t="s">
        <v>530</v>
      </c>
      <c r="E155" s="2">
        <v>45456</v>
      </c>
      <c r="F155" s="9">
        <v>45510</v>
      </c>
      <c r="G155" t="s">
        <v>643</v>
      </c>
      <c r="H155" t="s">
        <v>1020</v>
      </c>
      <c r="I155" s="4">
        <v>1427.91</v>
      </c>
      <c r="J155" s="4">
        <v>15</v>
      </c>
      <c r="K155" s="4">
        <v>214.19</v>
      </c>
      <c r="L155" s="4">
        <v>1213.72</v>
      </c>
      <c r="M155" t="s">
        <v>1021</v>
      </c>
      <c r="N155">
        <v>40</v>
      </c>
      <c r="O155" t="s">
        <v>1134</v>
      </c>
      <c r="P155" t="s">
        <v>1632</v>
      </c>
      <c r="Q155" t="str">
        <f t="shared" si="34"/>
        <v>SPIRIT AIRLINES</v>
      </c>
      <c r="R155">
        <f t="shared" si="35"/>
        <v>12</v>
      </c>
      <c r="S155" t="str">
        <f t="shared" si="36"/>
        <v>132</v>
      </c>
      <c r="T155" t="str">
        <f t="shared" si="37"/>
        <v>SP</v>
      </c>
      <c r="U155" t="str">
        <f t="shared" si="38"/>
        <v>DFW-SFO</v>
      </c>
      <c r="V155" s="7">
        <f t="shared" si="39"/>
        <v>233997.28000000026</v>
      </c>
      <c r="W155" s="7">
        <f t="shared" si="40"/>
        <v>748.08161383285278</v>
      </c>
      <c r="X155" s="7">
        <f t="shared" si="41"/>
        <v>105.08</v>
      </c>
      <c r="Y155" s="7">
        <f t="shared" si="42"/>
        <v>1427.91</v>
      </c>
      <c r="Z155" s="8">
        <f t="shared" si="43"/>
        <v>0.246</v>
      </c>
      <c r="AA155">
        <f t="shared" si="44"/>
        <v>2024</v>
      </c>
      <c r="AB155" t="str">
        <f t="shared" si="45"/>
        <v>Thu</v>
      </c>
      <c r="AC155">
        <f t="shared" si="46"/>
        <v>54</v>
      </c>
      <c r="AD155" t="str">
        <f t="shared" ca="1" si="47"/>
        <v>NO</v>
      </c>
      <c r="AE15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5" t="str">
        <f t="shared" si="49"/>
        <v>June</v>
      </c>
      <c r="AG155">
        <f t="shared" si="48"/>
        <v>29</v>
      </c>
      <c r="AH155" s="14">
        <v>45703.583333333299</v>
      </c>
      <c r="AI155" t="str">
        <f t="shared" si="50"/>
        <v>Afternoon</v>
      </c>
      <c r="AJ155" t="s">
        <v>2048</v>
      </c>
    </row>
    <row r="156" spans="1:36" x14ac:dyDescent="0.3">
      <c r="A156" t="s">
        <v>467</v>
      </c>
      <c r="B156" t="s">
        <v>522</v>
      </c>
      <c r="C156" t="s">
        <v>530</v>
      </c>
      <c r="D156" t="s">
        <v>528</v>
      </c>
      <c r="E156" s="2">
        <v>45457</v>
      </c>
      <c r="F156" s="9">
        <v>45511</v>
      </c>
      <c r="G156" t="s">
        <v>970</v>
      </c>
      <c r="H156" t="s">
        <v>1017</v>
      </c>
      <c r="I156" s="4">
        <v>1422.96</v>
      </c>
      <c r="J156" s="4">
        <v>15</v>
      </c>
      <c r="K156" s="4">
        <v>213.44</v>
      </c>
      <c r="L156" s="4">
        <v>1209.52</v>
      </c>
      <c r="M156" t="s">
        <v>1021</v>
      </c>
      <c r="N156">
        <v>175</v>
      </c>
      <c r="O156" t="s">
        <v>1474</v>
      </c>
      <c r="P156" t="s">
        <v>1973</v>
      </c>
      <c r="Q156" t="str">
        <f t="shared" si="34"/>
        <v>UNITED AIRLINES</v>
      </c>
      <c r="R156">
        <f t="shared" si="35"/>
        <v>13</v>
      </c>
      <c r="S156" t="str">
        <f t="shared" si="36"/>
        <v>391</v>
      </c>
      <c r="T156" t="str">
        <f t="shared" si="37"/>
        <v>UN</v>
      </c>
      <c r="U156" t="str">
        <f t="shared" si="38"/>
        <v>SFO-MIA</v>
      </c>
      <c r="V156" s="7">
        <f t="shared" si="39"/>
        <v>232783.56000000026</v>
      </c>
      <c r="W156" s="7">
        <f t="shared" si="40"/>
        <v>746.1167919075142</v>
      </c>
      <c r="X156" s="7">
        <f t="shared" si="41"/>
        <v>105.08</v>
      </c>
      <c r="Y156" s="7">
        <f t="shared" si="42"/>
        <v>1422.96</v>
      </c>
      <c r="Z156" s="8">
        <f t="shared" si="43"/>
        <v>0.24399999999999999</v>
      </c>
      <c r="AA156">
        <f t="shared" si="44"/>
        <v>2024</v>
      </c>
      <c r="AB156" t="str">
        <f t="shared" si="45"/>
        <v>Fri</v>
      </c>
      <c r="AC156">
        <f t="shared" si="46"/>
        <v>54</v>
      </c>
      <c r="AD156" t="str">
        <f t="shared" ca="1" si="47"/>
        <v>NO</v>
      </c>
      <c r="AE15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6" t="str">
        <f t="shared" si="49"/>
        <v>June</v>
      </c>
      <c r="AG156">
        <f t="shared" si="48"/>
        <v>29</v>
      </c>
      <c r="AH156" s="14">
        <v>45717.791666666701</v>
      </c>
      <c r="AI156" t="str">
        <f t="shared" si="50"/>
        <v>Evening</v>
      </c>
      <c r="AJ156" t="s">
        <v>2048</v>
      </c>
    </row>
    <row r="157" spans="1:36" x14ac:dyDescent="0.3">
      <c r="A157" t="s">
        <v>251</v>
      </c>
      <c r="B157" t="s">
        <v>518</v>
      </c>
      <c r="C157" t="s">
        <v>532</v>
      </c>
      <c r="D157" t="s">
        <v>528</v>
      </c>
      <c r="E157" s="2">
        <v>45458</v>
      </c>
      <c r="F157" s="9">
        <v>45512</v>
      </c>
      <c r="G157" t="s">
        <v>767</v>
      </c>
      <c r="H157" t="s">
        <v>1018</v>
      </c>
      <c r="I157" s="4">
        <v>1415.89</v>
      </c>
      <c r="J157" s="4">
        <v>0</v>
      </c>
      <c r="K157" s="4">
        <v>0</v>
      </c>
      <c r="L157" s="4">
        <v>1415.89</v>
      </c>
      <c r="M157" t="s">
        <v>1021</v>
      </c>
      <c r="N157">
        <v>83</v>
      </c>
      <c r="O157" t="s">
        <v>1259</v>
      </c>
      <c r="P157" t="s">
        <v>1757</v>
      </c>
      <c r="Q157" t="str">
        <f t="shared" si="34"/>
        <v>JETBLUE AIRWAYS</v>
      </c>
      <c r="R157">
        <f t="shared" si="35"/>
        <v>14</v>
      </c>
      <c r="S157" t="str">
        <f t="shared" si="36"/>
        <v>177</v>
      </c>
      <c r="T157" t="str">
        <f t="shared" si="37"/>
        <v>JE</v>
      </c>
      <c r="U157" t="str">
        <f t="shared" si="38"/>
        <v>DEN-MIA</v>
      </c>
      <c r="V157" s="7">
        <f t="shared" si="39"/>
        <v>231574.04000000027</v>
      </c>
      <c r="W157" s="7">
        <f t="shared" si="40"/>
        <v>744.15492753623153</v>
      </c>
      <c r="X157" s="7">
        <f t="shared" si="41"/>
        <v>105.08</v>
      </c>
      <c r="Y157" s="7">
        <f t="shared" si="42"/>
        <v>1415.89</v>
      </c>
      <c r="Z157" s="8">
        <f t="shared" si="43"/>
        <v>0.24199999999999999</v>
      </c>
      <c r="AA157">
        <f t="shared" si="44"/>
        <v>2024</v>
      </c>
      <c r="AB157" t="str">
        <f t="shared" si="45"/>
        <v>Sat</v>
      </c>
      <c r="AC157">
        <f t="shared" si="46"/>
        <v>54</v>
      </c>
      <c r="AD157" t="str">
        <f t="shared" ca="1" si="47"/>
        <v>NO</v>
      </c>
      <c r="AE15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7" t="str">
        <f t="shared" si="49"/>
        <v>June</v>
      </c>
      <c r="AG157">
        <f t="shared" si="48"/>
        <v>29</v>
      </c>
      <c r="AH157" s="14">
        <v>45708.791666666701</v>
      </c>
      <c r="AI157" t="str">
        <f t="shared" si="50"/>
        <v>Evening</v>
      </c>
      <c r="AJ157" t="s">
        <v>2049</v>
      </c>
    </row>
    <row r="158" spans="1:36" x14ac:dyDescent="0.3">
      <c r="A158" t="s">
        <v>174</v>
      </c>
      <c r="B158" t="s">
        <v>521</v>
      </c>
      <c r="C158" t="s">
        <v>529</v>
      </c>
      <c r="D158" t="s">
        <v>524</v>
      </c>
      <c r="E158" s="2">
        <v>45459</v>
      </c>
      <c r="F158" s="9">
        <v>45513</v>
      </c>
      <c r="G158" t="s">
        <v>691</v>
      </c>
      <c r="H158" t="s">
        <v>1019</v>
      </c>
      <c r="I158" s="4">
        <v>1415.56</v>
      </c>
      <c r="J158" s="4">
        <v>10</v>
      </c>
      <c r="K158" s="4">
        <v>141.56</v>
      </c>
      <c r="L158" s="4">
        <v>1274</v>
      </c>
      <c r="M158" t="s">
        <v>1021</v>
      </c>
      <c r="N158">
        <v>15</v>
      </c>
      <c r="O158" t="s">
        <v>1182</v>
      </c>
      <c r="P158" t="s">
        <v>1680</v>
      </c>
      <c r="Q158" t="str">
        <f t="shared" si="34"/>
        <v>AMERICAN AIRLINES</v>
      </c>
      <c r="R158">
        <f t="shared" si="35"/>
        <v>13</v>
      </c>
      <c r="S158" t="str">
        <f t="shared" si="36"/>
        <v>884</v>
      </c>
      <c r="T158" t="str">
        <f t="shared" si="37"/>
        <v>AM</v>
      </c>
      <c r="U158" t="str">
        <f t="shared" si="38"/>
        <v>ATL-BOS</v>
      </c>
      <c r="V158" s="7">
        <f t="shared" si="39"/>
        <v>230158.15000000029</v>
      </c>
      <c r="W158" s="7">
        <f t="shared" si="40"/>
        <v>742.20220930232529</v>
      </c>
      <c r="X158" s="7">
        <f t="shared" si="41"/>
        <v>105.08</v>
      </c>
      <c r="Y158" s="7">
        <f t="shared" si="42"/>
        <v>1415.56</v>
      </c>
      <c r="Z158" s="8">
        <f t="shared" si="43"/>
        <v>0.24</v>
      </c>
      <c r="AA158">
        <f t="shared" si="44"/>
        <v>2024</v>
      </c>
      <c r="AB158" t="str">
        <f t="shared" si="45"/>
        <v>Sun</v>
      </c>
      <c r="AC158">
        <f t="shared" si="46"/>
        <v>54</v>
      </c>
      <c r="AD158" t="str">
        <f t="shared" ca="1" si="47"/>
        <v>NO</v>
      </c>
      <c r="AE15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8" t="str">
        <f t="shared" si="49"/>
        <v>June</v>
      </c>
      <c r="AG158">
        <f t="shared" si="48"/>
        <v>29</v>
      </c>
      <c r="AH158" s="14">
        <v>45705.583333333299</v>
      </c>
      <c r="AI158" t="str">
        <f t="shared" si="50"/>
        <v>Afternoon</v>
      </c>
      <c r="AJ158" t="s">
        <v>2048</v>
      </c>
    </row>
    <row r="159" spans="1:36" x14ac:dyDescent="0.3">
      <c r="A159" t="s">
        <v>178</v>
      </c>
      <c r="B159" t="s">
        <v>518</v>
      </c>
      <c r="C159" t="s">
        <v>527</v>
      </c>
      <c r="D159" t="s">
        <v>524</v>
      </c>
      <c r="E159" s="2">
        <v>45460</v>
      </c>
      <c r="F159" s="9">
        <v>45514</v>
      </c>
      <c r="G159" t="s">
        <v>589</v>
      </c>
      <c r="H159" t="s">
        <v>1020</v>
      </c>
      <c r="I159" s="4">
        <v>1411.95</v>
      </c>
      <c r="J159" s="4">
        <v>0</v>
      </c>
      <c r="K159" s="4">
        <v>0</v>
      </c>
      <c r="L159" s="4">
        <v>1411.95</v>
      </c>
      <c r="M159" t="s">
        <v>1022</v>
      </c>
      <c r="N159">
        <v>0</v>
      </c>
      <c r="O159" t="s">
        <v>1186</v>
      </c>
      <c r="P159" t="s">
        <v>1684</v>
      </c>
      <c r="Q159" t="str">
        <f t="shared" si="34"/>
        <v>JETBLUE AIRWAYS</v>
      </c>
      <c r="R159">
        <f t="shared" si="35"/>
        <v>14</v>
      </c>
      <c r="S159" t="str">
        <f t="shared" si="36"/>
        <v>236</v>
      </c>
      <c r="T159" t="str">
        <f t="shared" si="37"/>
        <v>JE</v>
      </c>
      <c r="U159" t="str">
        <f t="shared" si="38"/>
        <v>ORD-BOS</v>
      </c>
      <c r="V159" s="7">
        <f t="shared" si="39"/>
        <v>228884.15000000026</v>
      </c>
      <c r="W159" s="7">
        <f t="shared" si="40"/>
        <v>740.23906705539332</v>
      </c>
      <c r="X159" s="7">
        <f t="shared" si="41"/>
        <v>105.08</v>
      </c>
      <c r="Y159" s="7">
        <f t="shared" si="42"/>
        <v>1411.95</v>
      </c>
      <c r="Z159" s="8">
        <f t="shared" si="43"/>
        <v>0.20799999999999999</v>
      </c>
      <c r="AA159">
        <f t="shared" si="44"/>
        <v>2024</v>
      </c>
      <c r="AB159" t="str">
        <f t="shared" si="45"/>
        <v>Mon</v>
      </c>
      <c r="AC159">
        <f t="shared" si="46"/>
        <v>54</v>
      </c>
      <c r="AD159" t="str">
        <f t="shared" ca="1" si="47"/>
        <v>NO</v>
      </c>
      <c r="AE15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59" t="str">
        <f t="shared" si="49"/>
        <v>June</v>
      </c>
      <c r="AG159">
        <f t="shared" si="48"/>
        <v>29</v>
      </c>
      <c r="AH159" s="14">
        <v>45705.75</v>
      </c>
      <c r="AI159" t="str">
        <f t="shared" si="50"/>
        <v>Evening</v>
      </c>
      <c r="AJ159" t="s">
        <v>2051</v>
      </c>
    </row>
    <row r="160" spans="1:36" x14ac:dyDescent="0.3">
      <c r="A160" t="s">
        <v>264</v>
      </c>
      <c r="B160" t="s">
        <v>523</v>
      </c>
      <c r="C160" t="s">
        <v>530</v>
      </c>
      <c r="D160" t="s">
        <v>533</v>
      </c>
      <c r="E160" s="2">
        <v>45461</v>
      </c>
      <c r="F160" s="9">
        <v>45515</v>
      </c>
      <c r="G160" t="s">
        <v>780</v>
      </c>
      <c r="H160" t="s">
        <v>1017</v>
      </c>
      <c r="I160" s="4">
        <v>1408.77</v>
      </c>
      <c r="J160" s="4">
        <v>10</v>
      </c>
      <c r="K160" s="4">
        <v>140.88</v>
      </c>
      <c r="L160" s="4">
        <v>1267.8900000000001</v>
      </c>
      <c r="M160" t="s">
        <v>1023</v>
      </c>
      <c r="N160">
        <v>0</v>
      </c>
      <c r="O160" t="s">
        <v>1272</v>
      </c>
      <c r="P160" t="s">
        <v>1770</v>
      </c>
      <c r="Q160" t="str">
        <f t="shared" si="34"/>
        <v>SPIRIT AIRLINES</v>
      </c>
      <c r="R160">
        <f t="shared" si="35"/>
        <v>13</v>
      </c>
      <c r="S160" t="str">
        <f t="shared" si="36"/>
        <v>998</v>
      </c>
      <c r="T160" t="str">
        <f t="shared" si="37"/>
        <v>SP</v>
      </c>
      <c r="U160" t="str">
        <f t="shared" si="38"/>
        <v>SFO-LAX</v>
      </c>
      <c r="V160" s="7">
        <f t="shared" si="39"/>
        <v>227472.20000000024</v>
      </c>
      <c r="W160" s="7">
        <f t="shared" si="40"/>
        <v>738.27499999999975</v>
      </c>
      <c r="X160" s="7">
        <f t="shared" si="41"/>
        <v>105.08</v>
      </c>
      <c r="Y160" s="7">
        <f t="shared" si="42"/>
        <v>1408.77</v>
      </c>
      <c r="Z160" s="8">
        <f t="shared" si="43"/>
        <v>0.24</v>
      </c>
      <c r="AA160">
        <f t="shared" si="44"/>
        <v>2024</v>
      </c>
      <c r="AB160" t="str">
        <f t="shared" si="45"/>
        <v>Tue</v>
      </c>
      <c r="AC160">
        <f t="shared" si="46"/>
        <v>54</v>
      </c>
      <c r="AD160" t="str">
        <f t="shared" ca="1" si="47"/>
        <v>NO</v>
      </c>
      <c r="AE16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0" t="str">
        <f t="shared" si="49"/>
        <v>June</v>
      </c>
      <c r="AG160">
        <f t="shared" si="48"/>
        <v>29</v>
      </c>
      <c r="AH160" s="14">
        <v>45709.333333333299</v>
      </c>
      <c r="AI160" t="str">
        <f t="shared" si="50"/>
        <v>Morning</v>
      </c>
      <c r="AJ160" t="s">
        <v>2048</v>
      </c>
    </row>
    <row r="161" spans="1:36" x14ac:dyDescent="0.3">
      <c r="A161" t="s">
        <v>203</v>
      </c>
      <c r="B161" t="s">
        <v>521</v>
      </c>
      <c r="C161" t="s">
        <v>531</v>
      </c>
      <c r="D161" t="s">
        <v>532</v>
      </c>
      <c r="E161" s="2">
        <v>45462</v>
      </c>
      <c r="F161" s="9">
        <v>45516</v>
      </c>
      <c r="G161" t="s">
        <v>719</v>
      </c>
      <c r="H161" t="s">
        <v>1020</v>
      </c>
      <c r="I161" s="4">
        <v>1406.56</v>
      </c>
      <c r="J161" s="4">
        <v>15</v>
      </c>
      <c r="K161" s="4">
        <v>210.98</v>
      </c>
      <c r="L161" s="4">
        <v>1195.58</v>
      </c>
      <c r="M161" t="s">
        <v>1022</v>
      </c>
      <c r="N161">
        <v>0</v>
      </c>
      <c r="O161" t="s">
        <v>1211</v>
      </c>
      <c r="P161" t="s">
        <v>1709</v>
      </c>
      <c r="Q161" t="str">
        <f t="shared" si="34"/>
        <v>AMERICAN AIRLINES</v>
      </c>
      <c r="R161">
        <f t="shared" si="35"/>
        <v>11</v>
      </c>
      <c r="S161" t="str">
        <f t="shared" si="36"/>
        <v>486</v>
      </c>
      <c r="T161" t="str">
        <f t="shared" si="37"/>
        <v>AM</v>
      </c>
      <c r="U161" t="str">
        <f t="shared" si="38"/>
        <v>JFK-DEN</v>
      </c>
      <c r="V161" s="7">
        <f t="shared" si="39"/>
        <v>226204.31000000026</v>
      </c>
      <c r="W161" s="7">
        <f t="shared" si="40"/>
        <v>736.30873900293227</v>
      </c>
      <c r="X161" s="7">
        <f t="shared" si="41"/>
        <v>105.08</v>
      </c>
      <c r="Y161" s="7">
        <f t="shared" si="42"/>
        <v>1406.56</v>
      </c>
      <c r="Z161" s="8">
        <f t="shared" si="43"/>
        <v>0.20599999999999999</v>
      </c>
      <c r="AA161">
        <f t="shared" si="44"/>
        <v>2024</v>
      </c>
      <c r="AB161" t="str">
        <f t="shared" si="45"/>
        <v>Wed</v>
      </c>
      <c r="AC161">
        <f t="shared" si="46"/>
        <v>54</v>
      </c>
      <c r="AD161" t="str">
        <f t="shared" ca="1" si="47"/>
        <v>NO</v>
      </c>
      <c r="AE16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1" t="str">
        <f t="shared" si="49"/>
        <v>June</v>
      </c>
      <c r="AG161">
        <f t="shared" si="48"/>
        <v>29</v>
      </c>
      <c r="AH161" s="14">
        <v>45706.791666666701</v>
      </c>
      <c r="AI161" t="str">
        <f t="shared" si="50"/>
        <v>Evening</v>
      </c>
      <c r="AJ161" t="s">
        <v>2050</v>
      </c>
    </row>
    <row r="162" spans="1:36" x14ac:dyDescent="0.3">
      <c r="A162" t="s">
        <v>93</v>
      </c>
      <c r="B162" t="s">
        <v>523</v>
      </c>
      <c r="C162" t="s">
        <v>531</v>
      </c>
      <c r="D162" t="s">
        <v>532</v>
      </c>
      <c r="E162" s="2">
        <v>45463</v>
      </c>
      <c r="F162" s="9">
        <v>45517</v>
      </c>
      <c r="G162" t="s">
        <v>611</v>
      </c>
      <c r="H162" t="s">
        <v>1017</v>
      </c>
      <c r="I162" s="4">
        <v>1405.99</v>
      </c>
      <c r="J162" s="4">
        <v>10</v>
      </c>
      <c r="K162" s="4">
        <v>140.6</v>
      </c>
      <c r="L162" s="4">
        <v>1265.3900000000001</v>
      </c>
      <c r="M162" t="s">
        <v>1023</v>
      </c>
      <c r="N162">
        <v>0</v>
      </c>
      <c r="O162" t="s">
        <v>1101</v>
      </c>
      <c r="P162" t="s">
        <v>1599</v>
      </c>
      <c r="Q162" t="str">
        <f t="shared" si="34"/>
        <v>SPIRIT AIRLINES</v>
      </c>
      <c r="R162">
        <f t="shared" si="35"/>
        <v>11</v>
      </c>
      <c r="S162" t="str">
        <f t="shared" si="36"/>
        <v>113</v>
      </c>
      <c r="T162" t="str">
        <f t="shared" si="37"/>
        <v>SP</v>
      </c>
      <c r="U162" t="str">
        <f t="shared" si="38"/>
        <v>JFK-DEN</v>
      </c>
      <c r="V162" s="7">
        <f t="shared" si="39"/>
        <v>225008.73000000024</v>
      </c>
      <c r="W162" s="7">
        <f t="shared" si="40"/>
        <v>734.33741176470573</v>
      </c>
      <c r="X162" s="7">
        <f t="shared" si="41"/>
        <v>105.08</v>
      </c>
      <c r="Y162" s="7">
        <f t="shared" si="42"/>
        <v>1405.99</v>
      </c>
      <c r="Z162" s="8">
        <f t="shared" si="43"/>
        <v>0.23799999999999999</v>
      </c>
      <c r="AA162">
        <f t="shared" si="44"/>
        <v>2024</v>
      </c>
      <c r="AB162" t="str">
        <f t="shared" si="45"/>
        <v>Thu</v>
      </c>
      <c r="AC162">
        <f t="shared" si="46"/>
        <v>54</v>
      </c>
      <c r="AD162" t="str">
        <f t="shared" ca="1" si="47"/>
        <v>NO</v>
      </c>
      <c r="AE16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2" t="str">
        <f t="shared" si="49"/>
        <v>June</v>
      </c>
      <c r="AG162">
        <f t="shared" si="48"/>
        <v>29</v>
      </c>
      <c r="AH162" s="14">
        <v>45702.208333333299</v>
      </c>
      <c r="AI162" t="str">
        <f t="shared" si="50"/>
        <v>Morning</v>
      </c>
      <c r="AJ162" t="s">
        <v>2050</v>
      </c>
    </row>
    <row r="163" spans="1:36" x14ac:dyDescent="0.3">
      <c r="A163" t="s">
        <v>71</v>
      </c>
      <c r="B163" t="s">
        <v>518</v>
      </c>
      <c r="C163" t="s">
        <v>525</v>
      </c>
      <c r="D163" t="s">
        <v>532</v>
      </c>
      <c r="E163" s="2">
        <v>45464</v>
      </c>
      <c r="F163" s="9">
        <v>45518</v>
      </c>
      <c r="G163" t="s">
        <v>589</v>
      </c>
      <c r="H163" t="s">
        <v>1020</v>
      </c>
      <c r="I163" s="4">
        <v>1403.23</v>
      </c>
      <c r="J163" s="4">
        <v>0</v>
      </c>
      <c r="K163" s="4">
        <v>0</v>
      </c>
      <c r="L163" s="4">
        <v>1403.23</v>
      </c>
      <c r="M163" t="s">
        <v>1023</v>
      </c>
      <c r="N163">
        <v>0</v>
      </c>
      <c r="O163" t="s">
        <v>1079</v>
      </c>
      <c r="P163" t="s">
        <v>1577</v>
      </c>
      <c r="Q163" t="str">
        <f t="shared" si="34"/>
        <v>JETBLUE AIRWAYS</v>
      </c>
      <c r="R163">
        <f t="shared" si="35"/>
        <v>13</v>
      </c>
      <c r="S163" t="str">
        <f t="shared" si="36"/>
        <v>236</v>
      </c>
      <c r="T163" t="str">
        <f t="shared" si="37"/>
        <v>JE</v>
      </c>
      <c r="U163" t="str">
        <f t="shared" si="38"/>
        <v>SEA-DEN</v>
      </c>
      <c r="V163" s="7">
        <f t="shared" si="39"/>
        <v>223743.34000000023</v>
      </c>
      <c r="W163" s="7">
        <f t="shared" si="40"/>
        <v>732.35613569321515</v>
      </c>
      <c r="X163" s="7">
        <f t="shared" si="41"/>
        <v>105.08</v>
      </c>
      <c r="Y163" s="7">
        <f t="shared" si="42"/>
        <v>1403.23</v>
      </c>
      <c r="Z163" s="8">
        <f t="shared" si="43"/>
        <v>0.23599999999999999</v>
      </c>
      <c r="AA163">
        <f t="shared" si="44"/>
        <v>2024</v>
      </c>
      <c r="AB163" t="str">
        <f t="shared" si="45"/>
        <v>Fri</v>
      </c>
      <c r="AC163">
        <f t="shared" si="46"/>
        <v>54</v>
      </c>
      <c r="AD163" t="str">
        <f t="shared" ca="1" si="47"/>
        <v>NO</v>
      </c>
      <c r="AE16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3" t="str">
        <f t="shared" si="49"/>
        <v>June</v>
      </c>
      <c r="AG163">
        <f t="shared" si="48"/>
        <v>29</v>
      </c>
      <c r="AH163" s="14">
        <v>45701.291666666701</v>
      </c>
      <c r="AI163" t="str">
        <f t="shared" si="50"/>
        <v>Morning</v>
      </c>
      <c r="AJ163" t="s">
        <v>2051</v>
      </c>
    </row>
    <row r="164" spans="1:36" x14ac:dyDescent="0.3">
      <c r="A164" t="s">
        <v>80</v>
      </c>
      <c r="B164" t="s">
        <v>518</v>
      </c>
      <c r="C164" t="s">
        <v>533</v>
      </c>
      <c r="D164" t="s">
        <v>525</v>
      </c>
      <c r="E164" s="2">
        <v>45465</v>
      </c>
      <c r="F164" s="9">
        <v>45519</v>
      </c>
      <c r="G164" t="s">
        <v>598</v>
      </c>
      <c r="H164" t="s">
        <v>1019</v>
      </c>
      <c r="I164" s="4">
        <v>1402.94</v>
      </c>
      <c r="J164" s="4">
        <v>0</v>
      </c>
      <c r="K164" s="4">
        <v>0</v>
      </c>
      <c r="L164" s="4">
        <v>1402.94</v>
      </c>
      <c r="M164" t="s">
        <v>1021</v>
      </c>
      <c r="N164">
        <v>87</v>
      </c>
      <c r="O164" t="s">
        <v>1088</v>
      </c>
      <c r="P164" t="s">
        <v>1586</v>
      </c>
      <c r="Q164" t="str">
        <f t="shared" si="34"/>
        <v>JETBLUE AIRWAYS</v>
      </c>
      <c r="R164">
        <f t="shared" si="35"/>
        <v>12</v>
      </c>
      <c r="S164" t="str">
        <f t="shared" si="36"/>
        <v>460</v>
      </c>
      <c r="T164" t="str">
        <f t="shared" si="37"/>
        <v>JE</v>
      </c>
      <c r="U164" t="str">
        <f t="shared" si="38"/>
        <v>LAX-SEA</v>
      </c>
      <c r="V164" s="7">
        <f t="shared" si="39"/>
        <v>222340.11000000025</v>
      </c>
      <c r="W164" s="7">
        <f t="shared" si="40"/>
        <v>730.37130177514769</v>
      </c>
      <c r="X164" s="7">
        <f t="shared" si="41"/>
        <v>105.08</v>
      </c>
      <c r="Y164" s="7">
        <f t="shared" si="42"/>
        <v>1402.94</v>
      </c>
      <c r="Z164" s="8">
        <f t="shared" si="43"/>
        <v>0.23799999999999999</v>
      </c>
      <c r="AA164">
        <f t="shared" si="44"/>
        <v>2024</v>
      </c>
      <c r="AB164" t="str">
        <f t="shared" si="45"/>
        <v>Sat</v>
      </c>
      <c r="AC164">
        <f t="shared" si="46"/>
        <v>54</v>
      </c>
      <c r="AD164" t="str">
        <f t="shared" ca="1" si="47"/>
        <v>NO</v>
      </c>
      <c r="AE16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4" t="str">
        <f t="shared" si="49"/>
        <v>June</v>
      </c>
      <c r="AG164">
        <f t="shared" si="48"/>
        <v>29</v>
      </c>
      <c r="AH164" s="14">
        <v>45701.666666666701</v>
      </c>
      <c r="AI164" t="str">
        <f t="shared" si="50"/>
        <v>Afternoon</v>
      </c>
      <c r="AJ164" t="s">
        <v>2050</v>
      </c>
    </row>
    <row r="165" spans="1:36" x14ac:dyDescent="0.3">
      <c r="A165" t="s">
        <v>250</v>
      </c>
      <c r="B165" t="s">
        <v>520</v>
      </c>
      <c r="C165" t="s">
        <v>524</v>
      </c>
      <c r="D165" t="s">
        <v>529</v>
      </c>
      <c r="E165" s="2">
        <v>45466</v>
      </c>
      <c r="F165" s="9">
        <v>45520</v>
      </c>
      <c r="G165" t="s">
        <v>766</v>
      </c>
      <c r="H165" t="s">
        <v>1019</v>
      </c>
      <c r="I165" s="4">
        <v>1400.72</v>
      </c>
      <c r="J165" s="4">
        <v>10</v>
      </c>
      <c r="K165" s="4">
        <v>140.07</v>
      </c>
      <c r="L165" s="4">
        <v>1260.6500000000001</v>
      </c>
      <c r="M165" t="s">
        <v>1022</v>
      </c>
      <c r="N165">
        <v>0</v>
      </c>
      <c r="O165" t="s">
        <v>1258</v>
      </c>
      <c r="P165" t="s">
        <v>1756</v>
      </c>
      <c r="Q165" t="str">
        <f t="shared" si="34"/>
        <v>FRONTIER AIRLINES</v>
      </c>
      <c r="R165">
        <f t="shared" si="35"/>
        <v>13</v>
      </c>
      <c r="S165" t="str">
        <f t="shared" si="36"/>
        <v>637</v>
      </c>
      <c r="T165" t="str">
        <f t="shared" si="37"/>
        <v>FR</v>
      </c>
      <c r="U165" t="str">
        <f t="shared" si="38"/>
        <v>BOS-ATL</v>
      </c>
      <c r="V165" s="7">
        <f t="shared" si="39"/>
        <v>220937.17000000025</v>
      </c>
      <c r="W165" s="7">
        <f t="shared" si="40"/>
        <v>728.37554896142399</v>
      </c>
      <c r="X165" s="7">
        <f t="shared" si="41"/>
        <v>105.08</v>
      </c>
      <c r="Y165" s="7">
        <f t="shared" si="42"/>
        <v>1400.72</v>
      </c>
      <c r="Z165" s="8">
        <f t="shared" si="43"/>
        <v>0.20399999999999999</v>
      </c>
      <c r="AA165">
        <f t="shared" si="44"/>
        <v>2024</v>
      </c>
      <c r="AB165" t="str">
        <f t="shared" si="45"/>
        <v>Sun</v>
      </c>
      <c r="AC165">
        <f t="shared" si="46"/>
        <v>54</v>
      </c>
      <c r="AD165" t="str">
        <f t="shared" ca="1" si="47"/>
        <v>NO</v>
      </c>
      <c r="AE16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5" t="str">
        <f t="shared" si="49"/>
        <v>June</v>
      </c>
      <c r="AG165">
        <f t="shared" si="48"/>
        <v>29</v>
      </c>
      <c r="AH165" s="14">
        <v>45708.75</v>
      </c>
      <c r="AI165" t="str">
        <f t="shared" si="50"/>
        <v>Evening</v>
      </c>
      <c r="AJ165" t="s">
        <v>2051</v>
      </c>
    </row>
    <row r="166" spans="1:36" x14ac:dyDescent="0.3">
      <c r="A166" t="s">
        <v>197</v>
      </c>
      <c r="B166" t="s">
        <v>520</v>
      </c>
      <c r="C166" t="s">
        <v>528</v>
      </c>
      <c r="D166" t="s">
        <v>531</v>
      </c>
      <c r="E166" s="2">
        <v>45467</v>
      </c>
      <c r="F166" s="9">
        <v>45521</v>
      </c>
      <c r="G166" t="s">
        <v>713</v>
      </c>
      <c r="H166" t="s">
        <v>1017</v>
      </c>
      <c r="I166" s="4">
        <v>1400.62</v>
      </c>
      <c r="J166" s="4">
        <v>15</v>
      </c>
      <c r="K166" s="4">
        <v>210.09</v>
      </c>
      <c r="L166" s="4">
        <v>1190.53</v>
      </c>
      <c r="M166" t="s">
        <v>1022</v>
      </c>
      <c r="N166">
        <v>0</v>
      </c>
      <c r="O166" t="s">
        <v>1205</v>
      </c>
      <c r="P166" t="s">
        <v>1703</v>
      </c>
      <c r="Q166" t="str">
        <f t="shared" si="34"/>
        <v>FRONTIER AIRLINES</v>
      </c>
      <c r="R166">
        <f t="shared" si="35"/>
        <v>14</v>
      </c>
      <c r="S166" t="str">
        <f t="shared" si="36"/>
        <v>196</v>
      </c>
      <c r="T166" t="str">
        <f t="shared" si="37"/>
        <v>FR</v>
      </c>
      <c r="U166" t="str">
        <f t="shared" si="38"/>
        <v>MIA-JFK</v>
      </c>
      <c r="V166" s="7">
        <f t="shared" si="39"/>
        <v>219676.52000000028</v>
      </c>
      <c r="W166" s="7">
        <f t="shared" si="40"/>
        <v>726.37452380952357</v>
      </c>
      <c r="X166" s="7">
        <f t="shared" si="41"/>
        <v>105.08</v>
      </c>
      <c r="Y166" s="7">
        <f t="shared" si="42"/>
        <v>1400.62</v>
      </c>
      <c r="Z166" s="8">
        <f t="shared" si="43"/>
        <v>0.20200000000000001</v>
      </c>
      <c r="AA166">
        <f t="shared" si="44"/>
        <v>2024</v>
      </c>
      <c r="AB166" t="str">
        <f t="shared" si="45"/>
        <v>Mon</v>
      </c>
      <c r="AC166">
        <f t="shared" si="46"/>
        <v>54</v>
      </c>
      <c r="AD166" t="str">
        <f t="shared" ca="1" si="47"/>
        <v>NO</v>
      </c>
      <c r="AE16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6" t="str">
        <f t="shared" si="49"/>
        <v>June</v>
      </c>
      <c r="AG166">
        <f t="shared" si="48"/>
        <v>29</v>
      </c>
      <c r="AH166" s="14">
        <v>45706.541666666701</v>
      </c>
      <c r="AI166" t="str">
        <f t="shared" si="50"/>
        <v>Afternoon</v>
      </c>
      <c r="AJ166" t="s">
        <v>2050</v>
      </c>
    </row>
    <row r="167" spans="1:36" x14ac:dyDescent="0.3">
      <c r="A167" t="s">
        <v>121</v>
      </c>
      <c r="B167" t="s">
        <v>521</v>
      </c>
      <c r="C167" t="s">
        <v>524</v>
      </c>
      <c r="D167" t="s">
        <v>532</v>
      </c>
      <c r="E167" s="2">
        <v>45468</v>
      </c>
      <c r="F167" s="9">
        <v>45522</v>
      </c>
      <c r="G167" t="s">
        <v>638</v>
      </c>
      <c r="H167" t="s">
        <v>1019</v>
      </c>
      <c r="I167" s="4">
        <v>1395.27</v>
      </c>
      <c r="J167" s="4">
        <v>0</v>
      </c>
      <c r="K167" s="4">
        <v>0</v>
      </c>
      <c r="L167" s="4">
        <v>1395.27</v>
      </c>
      <c r="M167" t="s">
        <v>1022</v>
      </c>
      <c r="N167">
        <v>0</v>
      </c>
      <c r="O167" t="s">
        <v>1129</v>
      </c>
      <c r="P167" t="s">
        <v>1627</v>
      </c>
      <c r="Q167" t="str">
        <f t="shared" si="34"/>
        <v>AMERICAN AIRLINES</v>
      </c>
      <c r="R167">
        <f t="shared" si="35"/>
        <v>9</v>
      </c>
      <c r="S167" t="str">
        <f t="shared" si="36"/>
        <v>238</v>
      </c>
      <c r="T167" t="str">
        <f t="shared" si="37"/>
        <v>AM</v>
      </c>
      <c r="U167" t="str">
        <f t="shared" si="38"/>
        <v>BOS-DEN</v>
      </c>
      <c r="V167" s="7">
        <f t="shared" si="39"/>
        <v>218485.99000000025</v>
      </c>
      <c r="W167" s="7">
        <f t="shared" si="40"/>
        <v>724.36185074626837</v>
      </c>
      <c r="X167" s="7">
        <f t="shared" si="41"/>
        <v>105.08</v>
      </c>
      <c r="Y167" s="7">
        <f t="shared" si="42"/>
        <v>1395.27</v>
      </c>
      <c r="Z167" s="8">
        <f t="shared" si="43"/>
        <v>0.2</v>
      </c>
      <c r="AA167">
        <f t="shared" si="44"/>
        <v>2024</v>
      </c>
      <c r="AB167" t="str">
        <f t="shared" si="45"/>
        <v>Tue</v>
      </c>
      <c r="AC167">
        <f t="shared" si="46"/>
        <v>54</v>
      </c>
      <c r="AD167" t="str">
        <f t="shared" ca="1" si="47"/>
        <v>NO</v>
      </c>
      <c r="AE16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7" t="str">
        <f t="shared" si="49"/>
        <v>June</v>
      </c>
      <c r="AG167">
        <f t="shared" si="48"/>
        <v>29</v>
      </c>
      <c r="AH167" s="14">
        <v>45703.375</v>
      </c>
      <c r="AI167" t="str">
        <f t="shared" si="50"/>
        <v>Morning</v>
      </c>
      <c r="AJ167" t="s">
        <v>2051</v>
      </c>
    </row>
    <row r="168" spans="1:36" x14ac:dyDescent="0.3">
      <c r="A168" t="s">
        <v>371</v>
      </c>
      <c r="B168" t="s">
        <v>523</v>
      </c>
      <c r="C168" t="s">
        <v>524</v>
      </c>
      <c r="D168" t="s">
        <v>533</v>
      </c>
      <c r="E168" s="2">
        <v>45469</v>
      </c>
      <c r="F168" s="9">
        <v>45523</v>
      </c>
      <c r="G168" t="s">
        <v>882</v>
      </c>
      <c r="H168" t="s">
        <v>1018</v>
      </c>
      <c r="I168" s="4">
        <v>1381.45</v>
      </c>
      <c r="J168" s="4">
        <v>0</v>
      </c>
      <c r="K168" s="4">
        <v>0</v>
      </c>
      <c r="L168" s="4">
        <v>1381.45</v>
      </c>
      <c r="M168" t="s">
        <v>1022</v>
      </c>
      <c r="N168">
        <v>0</v>
      </c>
      <c r="O168" t="s">
        <v>1379</v>
      </c>
      <c r="P168" t="s">
        <v>1877</v>
      </c>
      <c r="Q168" t="str">
        <f t="shared" si="34"/>
        <v>SPIRIT AIRLINES</v>
      </c>
      <c r="R168">
        <f t="shared" si="35"/>
        <v>10</v>
      </c>
      <c r="S168" t="str">
        <f t="shared" si="36"/>
        <v>360</v>
      </c>
      <c r="T168" t="str">
        <f t="shared" si="37"/>
        <v>SP</v>
      </c>
      <c r="U168" t="str">
        <f t="shared" si="38"/>
        <v>BOS-LAX</v>
      </c>
      <c r="V168" s="7">
        <f t="shared" si="39"/>
        <v>217090.72000000026</v>
      </c>
      <c r="W168" s="7">
        <f t="shared" si="40"/>
        <v>722.35314371257459</v>
      </c>
      <c r="X168" s="7">
        <f t="shared" si="41"/>
        <v>105.08</v>
      </c>
      <c r="Y168" s="7">
        <f t="shared" si="42"/>
        <v>1381.45</v>
      </c>
      <c r="Z168" s="8">
        <f t="shared" si="43"/>
        <v>0.19800000000000001</v>
      </c>
      <c r="AA168">
        <f t="shared" si="44"/>
        <v>2024</v>
      </c>
      <c r="AB168" t="str">
        <f t="shared" si="45"/>
        <v>Wed</v>
      </c>
      <c r="AC168">
        <f t="shared" si="46"/>
        <v>54</v>
      </c>
      <c r="AD168" t="str">
        <f t="shared" ca="1" si="47"/>
        <v>NO</v>
      </c>
      <c r="AE16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8" t="str">
        <f t="shared" si="49"/>
        <v>June</v>
      </c>
      <c r="AG168">
        <f t="shared" si="48"/>
        <v>29</v>
      </c>
      <c r="AH168" s="14">
        <v>45713.791666666701</v>
      </c>
      <c r="AI168" t="str">
        <f t="shared" si="50"/>
        <v>Evening</v>
      </c>
      <c r="AJ168" t="s">
        <v>2050</v>
      </c>
    </row>
    <row r="169" spans="1:36" x14ac:dyDescent="0.3">
      <c r="A169" t="s">
        <v>190</v>
      </c>
      <c r="B169" t="s">
        <v>518</v>
      </c>
      <c r="C169" t="s">
        <v>531</v>
      </c>
      <c r="D169" t="s">
        <v>533</v>
      </c>
      <c r="E169" s="2">
        <v>45470</v>
      </c>
      <c r="F169" s="9">
        <v>45524</v>
      </c>
      <c r="G169" t="s">
        <v>706</v>
      </c>
      <c r="H169" t="s">
        <v>1018</v>
      </c>
      <c r="I169" s="4">
        <v>1379.9</v>
      </c>
      <c r="J169" s="4">
        <v>5</v>
      </c>
      <c r="K169" s="4">
        <v>69</v>
      </c>
      <c r="L169" s="4">
        <v>1310.9</v>
      </c>
      <c r="M169" t="s">
        <v>1021</v>
      </c>
      <c r="N169">
        <v>69</v>
      </c>
      <c r="O169" t="s">
        <v>1198</v>
      </c>
      <c r="P169" t="s">
        <v>1696</v>
      </c>
      <c r="Q169" t="str">
        <f t="shared" si="34"/>
        <v>JETBLUE AIRWAYS</v>
      </c>
      <c r="R169">
        <f t="shared" si="35"/>
        <v>13</v>
      </c>
      <c r="S169" t="str">
        <f t="shared" si="36"/>
        <v>529</v>
      </c>
      <c r="T169" t="str">
        <f t="shared" si="37"/>
        <v>JE</v>
      </c>
      <c r="U169" t="str">
        <f t="shared" si="38"/>
        <v>JFK-LAX</v>
      </c>
      <c r="V169" s="7">
        <f t="shared" si="39"/>
        <v>215709.27000000025</v>
      </c>
      <c r="W169" s="7">
        <f t="shared" si="40"/>
        <v>720.37387387387355</v>
      </c>
      <c r="X169" s="7">
        <f t="shared" si="41"/>
        <v>105.08</v>
      </c>
      <c r="Y169" s="7">
        <f t="shared" si="42"/>
        <v>1379.9</v>
      </c>
      <c r="Z169" s="8">
        <f t="shared" si="43"/>
        <v>0.23599999999999999</v>
      </c>
      <c r="AA169">
        <f t="shared" si="44"/>
        <v>2024</v>
      </c>
      <c r="AB169" t="str">
        <f t="shared" si="45"/>
        <v>Thu</v>
      </c>
      <c r="AC169">
        <f t="shared" si="46"/>
        <v>54</v>
      </c>
      <c r="AD169" t="str">
        <f t="shared" ca="1" si="47"/>
        <v>NO</v>
      </c>
      <c r="AE16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69" t="str">
        <f t="shared" si="49"/>
        <v>June</v>
      </c>
      <c r="AG169">
        <f t="shared" si="48"/>
        <v>29</v>
      </c>
      <c r="AH169" s="14">
        <v>45706.25</v>
      </c>
      <c r="AI169" t="str">
        <f t="shared" si="50"/>
        <v>Morning</v>
      </c>
      <c r="AJ169" t="s">
        <v>2050</v>
      </c>
    </row>
    <row r="170" spans="1:36" x14ac:dyDescent="0.3">
      <c r="A170" t="s">
        <v>94</v>
      </c>
      <c r="B170" t="s">
        <v>523</v>
      </c>
      <c r="C170" t="s">
        <v>529</v>
      </c>
      <c r="D170" t="s">
        <v>525</v>
      </c>
      <c r="E170" s="2">
        <v>45471</v>
      </c>
      <c r="F170" s="9">
        <v>45525</v>
      </c>
      <c r="G170" t="s">
        <v>612</v>
      </c>
      <c r="H170" t="s">
        <v>1019</v>
      </c>
      <c r="I170" s="4">
        <v>1371.7</v>
      </c>
      <c r="J170" s="4">
        <v>5</v>
      </c>
      <c r="K170" s="4">
        <v>68.59</v>
      </c>
      <c r="L170" s="4">
        <v>1303.1099999999999</v>
      </c>
      <c r="M170" t="s">
        <v>1021</v>
      </c>
      <c r="N170">
        <v>119</v>
      </c>
      <c r="O170" t="s">
        <v>1102</v>
      </c>
      <c r="P170" t="s">
        <v>1600</v>
      </c>
      <c r="Q170" t="str">
        <f t="shared" si="34"/>
        <v>SPIRIT AIRLINES</v>
      </c>
      <c r="R170">
        <f t="shared" si="35"/>
        <v>13</v>
      </c>
      <c r="S170" t="str">
        <f t="shared" si="36"/>
        <v>492</v>
      </c>
      <c r="T170" t="str">
        <f t="shared" si="37"/>
        <v>SP</v>
      </c>
      <c r="U170" t="str">
        <f t="shared" si="38"/>
        <v>ATL-SEA</v>
      </c>
      <c r="V170" s="7">
        <f t="shared" si="39"/>
        <v>214398.37000000029</v>
      </c>
      <c r="W170" s="7">
        <f t="shared" si="40"/>
        <v>718.3873493975899</v>
      </c>
      <c r="X170" s="7">
        <f t="shared" si="41"/>
        <v>105.08</v>
      </c>
      <c r="Y170" s="7">
        <f t="shared" si="42"/>
        <v>1371.7</v>
      </c>
      <c r="Z170" s="8">
        <f t="shared" si="43"/>
        <v>0.23400000000000001</v>
      </c>
      <c r="AA170">
        <f t="shared" si="44"/>
        <v>2024</v>
      </c>
      <c r="AB170" t="str">
        <f t="shared" si="45"/>
        <v>Fri</v>
      </c>
      <c r="AC170">
        <f t="shared" si="46"/>
        <v>54</v>
      </c>
      <c r="AD170" t="str">
        <f t="shared" ca="1" si="47"/>
        <v>NO</v>
      </c>
      <c r="AE17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0" t="str">
        <f t="shared" si="49"/>
        <v>June</v>
      </c>
      <c r="AG170">
        <f t="shared" si="48"/>
        <v>29</v>
      </c>
      <c r="AH170" s="14">
        <v>45702.25</v>
      </c>
      <c r="AI170" t="str">
        <f t="shared" si="50"/>
        <v>Morning</v>
      </c>
      <c r="AJ170" t="s">
        <v>2048</v>
      </c>
    </row>
    <row r="171" spans="1:36" x14ac:dyDescent="0.3">
      <c r="A171" t="s">
        <v>298</v>
      </c>
      <c r="B171" t="s">
        <v>516</v>
      </c>
      <c r="C171" t="s">
        <v>529</v>
      </c>
      <c r="D171" t="s">
        <v>525</v>
      </c>
      <c r="E171" s="2">
        <v>45472</v>
      </c>
      <c r="F171" s="9">
        <v>45526</v>
      </c>
      <c r="G171" t="s">
        <v>812</v>
      </c>
      <c r="H171" t="s">
        <v>1020</v>
      </c>
      <c r="I171" s="4">
        <v>1361.65</v>
      </c>
      <c r="J171" s="4">
        <v>15</v>
      </c>
      <c r="K171" s="4">
        <v>204.25</v>
      </c>
      <c r="L171" s="4">
        <v>1157.4000000000001</v>
      </c>
      <c r="M171" t="s">
        <v>1021</v>
      </c>
      <c r="N171">
        <v>109</v>
      </c>
      <c r="O171" t="s">
        <v>1306</v>
      </c>
      <c r="P171" t="s">
        <v>1804</v>
      </c>
      <c r="Q171" t="str">
        <f t="shared" si="34"/>
        <v>DELTA AIRLINES</v>
      </c>
      <c r="R171">
        <f t="shared" si="35"/>
        <v>15</v>
      </c>
      <c r="S171" t="str">
        <f t="shared" si="36"/>
        <v>202</v>
      </c>
      <c r="T171" t="str">
        <f t="shared" si="37"/>
        <v>DE</v>
      </c>
      <c r="U171" t="str">
        <f t="shared" si="38"/>
        <v>ATL-SEA</v>
      </c>
      <c r="V171" s="7">
        <f t="shared" si="39"/>
        <v>213095.26000000027</v>
      </c>
      <c r="W171" s="7">
        <f t="shared" si="40"/>
        <v>716.41359516616274</v>
      </c>
      <c r="X171" s="7">
        <f t="shared" si="41"/>
        <v>105.08</v>
      </c>
      <c r="Y171" s="7">
        <f t="shared" si="42"/>
        <v>1361.65</v>
      </c>
      <c r="Z171" s="8">
        <f t="shared" si="43"/>
        <v>0.23200000000000001</v>
      </c>
      <c r="AA171">
        <f t="shared" si="44"/>
        <v>2024</v>
      </c>
      <c r="AB171" t="str">
        <f t="shared" si="45"/>
        <v>Sat</v>
      </c>
      <c r="AC171">
        <f t="shared" si="46"/>
        <v>54</v>
      </c>
      <c r="AD171" t="str">
        <f t="shared" ca="1" si="47"/>
        <v>NO</v>
      </c>
      <c r="AE17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1" t="str">
        <f t="shared" si="49"/>
        <v>June</v>
      </c>
      <c r="AG171">
        <f t="shared" si="48"/>
        <v>29</v>
      </c>
      <c r="AH171" s="14">
        <v>45710.75</v>
      </c>
      <c r="AI171" t="str">
        <f t="shared" si="50"/>
        <v>Evening</v>
      </c>
      <c r="AJ171" t="s">
        <v>2051</v>
      </c>
    </row>
    <row r="172" spans="1:36" x14ac:dyDescent="0.3">
      <c r="A172" t="s">
        <v>155</v>
      </c>
      <c r="B172" t="s">
        <v>520</v>
      </c>
      <c r="C172" t="s">
        <v>525</v>
      </c>
      <c r="D172" t="s">
        <v>526</v>
      </c>
      <c r="E172" s="2">
        <v>45473</v>
      </c>
      <c r="F172" s="9">
        <v>45527</v>
      </c>
      <c r="G172" t="s">
        <v>672</v>
      </c>
      <c r="H172" t="s">
        <v>1018</v>
      </c>
      <c r="I172" s="4">
        <v>1357.5</v>
      </c>
      <c r="J172" s="4">
        <v>5</v>
      </c>
      <c r="K172" s="4">
        <v>67.88</v>
      </c>
      <c r="L172" s="4">
        <v>1289.6199999999999</v>
      </c>
      <c r="M172" t="s">
        <v>1022</v>
      </c>
      <c r="N172">
        <v>0</v>
      </c>
      <c r="O172" t="s">
        <v>1163</v>
      </c>
      <c r="P172" t="s">
        <v>1661</v>
      </c>
      <c r="Q172" t="str">
        <f t="shared" si="34"/>
        <v>FRONTIER AIRLINES</v>
      </c>
      <c r="R172">
        <f t="shared" si="35"/>
        <v>16</v>
      </c>
      <c r="S172" t="str">
        <f t="shared" si="36"/>
        <v>979</v>
      </c>
      <c r="T172" t="str">
        <f t="shared" si="37"/>
        <v>FR</v>
      </c>
      <c r="U172" t="str">
        <f t="shared" si="38"/>
        <v>SEA-DFW</v>
      </c>
      <c r="V172" s="7">
        <f t="shared" si="39"/>
        <v>211937.86000000028</v>
      </c>
      <c r="W172" s="7">
        <f t="shared" si="40"/>
        <v>714.45833333333292</v>
      </c>
      <c r="X172" s="7">
        <f t="shared" si="41"/>
        <v>105.08</v>
      </c>
      <c r="Y172" s="7">
        <f t="shared" si="42"/>
        <v>1357.5</v>
      </c>
      <c r="Z172" s="8">
        <f t="shared" si="43"/>
        <v>0.19600000000000001</v>
      </c>
      <c r="AA172">
        <f t="shared" si="44"/>
        <v>2024</v>
      </c>
      <c r="AB172" t="str">
        <f t="shared" si="45"/>
        <v>Sun</v>
      </c>
      <c r="AC172">
        <f t="shared" si="46"/>
        <v>54</v>
      </c>
      <c r="AD172" t="str">
        <f t="shared" ca="1" si="47"/>
        <v>NO</v>
      </c>
      <c r="AE17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2" t="str">
        <f t="shared" si="49"/>
        <v>June</v>
      </c>
      <c r="AG172">
        <f t="shared" si="48"/>
        <v>29</v>
      </c>
      <c r="AH172" s="14">
        <v>45704.791666666701</v>
      </c>
      <c r="AI172" t="str">
        <f t="shared" si="50"/>
        <v>Evening</v>
      </c>
      <c r="AJ172" t="s">
        <v>2051</v>
      </c>
    </row>
    <row r="173" spans="1:36" x14ac:dyDescent="0.3">
      <c r="A173" t="s">
        <v>316</v>
      </c>
      <c r="B173" t="s">
        <v>516</v>
      </c>
      <c r="C173" t="s">
        <v>531</v>
      </c>
      <c r="D173" t="s">
        <v>524</v>
      </c>
      <c r="E173" s="2">
        <v>45474</v>
      </c>
      <c r="F173" s="9">
        <v>45528</v>
      </c>
      <c r="G173" t="s">
        <v>830</v>
      </c>
      <c r="H173" t="s">
        <v>1020</v>
      </c>
      <c r="I173" s="4">
        <v>1356.24</v>
      </c>
      <c r="J173" s="4">
        <v>0</v>
      </c>
      <c r="K173" s="4">
        <v>0</v>
      </c>
      <c r="L173" s="4">
        <v>1356.24</v>
      </c>
      <c r="M173" t="s">
        <v>1023</v>
      </c>
      <c r="N173">
        <v>0</v>
      </c>
      <c r="O173" t="s">
        <v>1324</v>
      </c>
      <c r="P173" t="s">
        <v>1822</v>
      </c>
      <c r="Q173" t="str">
        <f t="shared" si="34"/>
        <v>DELTA AIRLINES</v>
      </c>
      <c r="R173">
        <f t="shared" si="35"/>
        <v>12</v>
      </c>
      <c r="S173" t="str">
        <f t="shared" si="36"/>
        <v>720</v>
      </c>
      <c r="T173" t="str">
        <f t="shared" si="37"/>
        <v>DE</v>
      </c>
      <c r="U173" t="str">
        <f t="shared" si="38"/>
        <v>JFK-BOS</v>
      </c>
      <c r="V173" s="7">
        <f t="shared" si="39"/>
        <v>210648.24000000025</v>
      </c>
      <c r="W173" s="7">
        <f t="shared" si="40"/>
        <v>712.50379939209677</v>
      </c>
      <c r="X173" s="7">
        <f t="shared" si="41"/>
        <v>105.08</v>
      </c>
      <c r="Y173" s="7">
        <f t="shared" si="42"/>
        <v>1356.24</v>
      </c>
      <c r="Z173" s="8">
        <f t="shared" si="43"/>
        <v>0.23400000000000001</v>
      </c>
      <c r="AA173">
        <f t="shared" si="44"/>
        <v>2024</v>
      </c>
      <c r="AB173" t="str">
        <f t="shared" si="45"/>
        <v>Mon</v>
      </c>
      <c r="AC173">
        <f t="shared" si="46"/>
        <v>54</v>
      </c>
      <c r="AD173" t="str">
        <f t="shared" ca="1" si="47"/>
        <v>NO</v>
      </c>
      <c r="AE17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3" t="str">
        <f t="shared" si="49"/>
        <v>July</v>
      </c>
      <c r="AG173">
        <f t="shared" si="48"/>
        <v>29</v>
      </c>
      <c r="AH173" s="14">
        <v>45711.5</v>
      </c>
      <c r="AI173" t="str">
        <f t="shared" si="50"/>
        <v>Afternoon</v>
      </c>
      <c r="AJ173" t="s">
        <v>2051</v>
      </c>
    </row>
    <row r="174" spans="1:36" x14ac:dyDescent="0.3">
      <c r="A174" t="s">
        <v>333</v>
      </c>
      <c r="B174" t="s">
        <v>523</v>
      </c>
      <c r="C174" t="s">
        <v>529</v>
      </c>
      <c r="D174" t="s">
        <v>528</v>
      </c>
      <c r="E174" s="2">
        <v>45475</v>
      </c>
      <c r="F174" s="9">
        <v>45529</v>
      </c>
      <c r="G174" t="s">
        <v>847</v>
      </c>
      <c r="H174" t="s">
        <v>1019</v>
      </c>
      <c r="I174" s="4">
        <v>1354.54</v>
      </c>
      <c r="J174" s="4">
        <v>20</v>
      </c>
      <c r="K174" s="4">
        <v>270.91000000000003</v>
      </c>
      <c r="L174" s="4">
        <v>1083.6300000000001</v>
      </c>
      <c r="M174" t="s">
        <v>1023</v>
      </c>
      <c r="N174">
        <v>0</v>
      </c>
      <c r="O174" t="s">
        <v>1341</v>
      </c>
      <c r="P174" t="s">
        <v>1839</v>
      </c>
      <c r="Q174" t="str">
        <f t="shared" si="34"/>
        <v>SPIRIT AIRLINES</v>
      </c>
      <c r="R174">
        <f t="shared" si="35"/>
        <v>12</v>
      </c>
      <c r="S174" t="str">
        <f t="shared" si="36"/>
        <v>493</v>
      </c>
      <c r="T174" t="str">
        <f t="shared" si="37"/>
        <v>SP</v>
      </c>
      <c r="U174" t="str">
        <f t="shared" si="38"/>
        <v>ATL-MIA</v>
      </c>
      <c r="V174" s="7">
        <f t="shared" si="39"/>
        <v>209292.00000000026</v>
      </c>
      <c r="W174" s="7">
        <f t="shared" si="40"/>
        <v>710.54118902438972</v>
      </c>
      <c r="X174" s="7">
        <f t="shared" si="41"/>
        <v>105.08</v>
      </c>
      <c r="Y174" s="7">
        <f t="shared" si="42"/>
        <v>1354.54</v>
      </c>
      <c r="Z174" s="8">
        <f t="shared" si="43"/>
        <v>0.23200000000000001</v>
      </c>
      <c r="AA174">
        <f t="shared" si="44"/>
        <v>2024</v>
      </c>
      <c r="AB174" t="str">
        <f t="shared" si="45"/>
        <v>Tue</v>
      </c>
      <c r="AC174">
        <f t="shared" si="46"/>
        <v>54</v>
      </c>
      <c r="AD174" t="str">
        <f t="shared" ca="1" si="47"/>
        <v>NO</v>
      </c>
      <c r="AE17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4" t="str">
        <f t="shared" si="49"/>
        <v>July</v>
      </c>
      <c r="AG174">
        <f t="shared" si="48"/>
        <v>29</v>
      </c>
      <c r="AH174" s="14">
        <v>45712.208333333299</v>
      </c>
      <c r="AI174" t="str">
        <f t="shared" si="50"/>
        <v>Morning</v>
      </c>
      <c r="AJ174" t="s">
        <v>2051</v>
      </c>
    </row>
    <row r="175" spans="1:36" x14ac:dyDescent="0.3">
      <c r="A175" t="s">
        <v>447</v>
      </c>
      <c r="B175" t="s">
        <v>520</v>
      </c>
      <c r="C175" t="s">
        <v>526</v>
      </c>
      <c r="D175" t="s">
        <v>530</v>
      </c>
      <c r="E175" s="2">
        <v>45476</v>
      </c>
      <c r="F175" s="9">
        <v>45530</v>
      </c>
      <c r="G175" t="s">
        <v>953</v>
      </c>
      <c r="H175" t="s">
        <v>1020</v>
      </c>
      <c r="I175" s="4">
        <v>1353.64</v>
      </c>
      <c r="J175" s="4">
        <v>20</v>
      </c>
      <c r="K175" s="4">
        <v>270.73</v>
      </c>
      <c r="L175" s="4">
        <v>1082.9100000000001</v>
      </c>
      <c r="M175" t="s">
        <v>1021</v>
      </c>
      <c r="N175">
        <v>82</v>
      </c>
      <c r="O175" t="s">
        <v>1454</v>
      </c>
      <c r="P175" t="s">
        <v>1953</v>
      </c>
      <c r="Q175" t="str">
        <f t="shared" si="34"/>
        <v>FRONTIER AIRLINES</v>
      </c>
      <c r="R175">
        <f t="shared" si="35"/>
        <v>13</v>
      </c>
      <c r="S175" t="str">
        <f t="shared" si="36"/>
        <v>300</v>
      </c>
      <c r="T175" t="str">
        <f t="shared" si="37"/>
        <v>FR</v>
      </c>
      <c r="U175" t="str">
        <f t="shared" si="38"/>
        <v>DFW-SFO</v>
      </c>
      <c r="V175" s="7">
        <f t="shared" si="39"/>
        <v>208208.37000000023</v>
      </c>
      <c r="W175" s="7">
        <f t="shared" si="40"/>
        <v>708.57177370030536</v>
      </c>
      <c r="X175" s="7">
        <f t="shared" si="41"/>
        <v>105.08</v>
      </c>
      <c r="Y175" s="7">
        <f t="shared" si="42"/>
        <v>1353.64</v>
      </c>
      <c r="Z175" s="8">
        <f t="shared" si="43"/>
        <v>0.23</v>
      </c>
      <c r="AA175">
        <f t="shared" si="44"/>
        <v>2024</v>
      </c>
      <c r="AB175" t="str">
        <f t="shared" si="45"/>
        <v>Wed</v>
      </c>
      <c r="AC175">
        <f t="shared" si="46"/>
        <v>54</v>
      </c>
      <c r="AD175" t="str">
        <f t="shared" ca="1" si="47"/>
        <v>NO</v>
      </c>
      <c r="AE17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5" t="str">
        <f t="shared" si="49"/>
        <v>July</v>
      </c>
      <c r="AG175">
        <f t="shared" si="48"/>
        <v>29</v>
      </c>
      <c r="AH175" s="14">
        <v>45716.958333333299</v>
      </c>
      <c r="AI175" t="str">
        <f t="shared" si="50"/>
        <v>Evening</v>
      </c>
      <c r="AJ175" t="s">
        <v>2051</v>
      </c>
    </row>
    <row r="176" spans="1:36" x14ac:dyDescent="0.3">
      <c r="A176" t="s">
        <v>366</v>
      </c>
      <c r="B176" t="s">
        <v>521</v>
      </c>
      <c r="C176" t="s">
        <v>526</v>
      </c>
      <c r="D176" t="s">
        <v>529</v>
      </c>
      <c r="E176" s="2">
        <v>45477</v>
      </c>
      <c r="F176" s="9">
        <v>45531</v>
      </c>
      <c r="G176" t="s">
        <v>877</v>
      </c>
      <c r="H176" t="s">
        <v>1019</v>
      </c>
      <c r="I176" s="4">
        <v>1350.45</v>
      </c>
      <c r="J176" s="4">
        <v>10</v>
      </c>
      <c r="K176" s="4">
        <v>135.05000000000001</v>
      </c>
      <c r="L176" s="4">
        <v>1215.4000000000001</v>
      </c>
      <c r="M176" t="s">
        <v>1023</v>
      </c>
      <c r="N176">
        <v>0</v>
      </c>
      <c r="O176" t="s">
        <v>1374</v>
      </c>
      <c r="P176" t="s">
        <v>1872</v>
      </c>
      <c r="Q176" t="str">
        <f t="shared" si="34"/>
        <v>AMERICAN AIRLINES</v>
      </c>
      <c r="R176">
        <f t="shared" si="35"/>
        <v>14</v>
      </c>
      <c r="S176" t="str">
        <f t="shared" si="36"/>
        <v>860</v>
      </c>
      <c r="T176" t="str">
        <f t="shared" si="37"/>
        <v>AM</v>
      </c>
      <c r="U176" t="str">
        <f t="shared" si="38"/>
        <v>DFW-ATL</v>
      </c>
      <c r="V176" s="7">
        <f t="shared" si="39"/>
        <v>207125.46000000025</v>
      </c>
      <c r="W176" s="7">
        <f t="shared" si="40"/>
        <v>706.59303680981543</v>
      </c>
      <c r="X176" s="7">
        <f t="shared" si="41"/>
        <v>105.08</v>
      </c>
      <c r="Y176" s="7">
        <f t="shared" si="42"/>
        <v>1350.45</v>
      </c>
      <c r="Z176" s="8">
        <f t="shared" si="43"/>
        <v>0.23</v>
      </c>
      <c r="AA176">
        <f t="shared" si="44"/>
        <v>2024</v>
      </c>
      <c r="AB176" t="str">
        <f t="shared" si="45"/>
        <v>Thu</v>
      </c>
      <c r="AC176">
        <f t="shared" si="46"/>
        <v>54</v>
      </c>
      <c r="AD176" t="str">
        <f t="shared" ca="1" si="47"/>
        <v>NO</v>
      </c>
      <c r="AE17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6" t="str">
        <f t="shared" si="49"/>
        <v>July</v>
      </c>
      <c r="AG176">
        <f t="shared" si="48"/>
        <v>29</v>
      </c>
      <c r="AH176" s="14">
        <v>45713.583333333299</v>
      </c>
      <c r="AI176" t="str">
        <f t="shared" si="50"/>
        <v>Afternoon</v>
      </c>
      <c r="AJ176" t="s">
        <v>2051</v>
      </c>
    </row>
    <row r="177" spans="1:36" x14ac:dyDescent="0.3">
      <c r="A177" t="s">
        <v>401</v>
      </c>
      <c r="B177" t="s">
        <v>521</v>
      </c>
      <c r="C177" t="s">
        <v>526</v>
      </c>
      <c r="D177" t="s">
        <v>528</v>
      </c>
      <c r="E177" s="2">
        <v>45478</v>
      </c>
      <c r="F177" s="9">
        <v>45532</v>
      </c>
      <c r="G177" t="s">
        <v>909</v>
      </c>
      <c r="H177" t="s">
        <v>1020</v>
      </c>
      <c r="I177" s="4">
        <v>1349.55</v>
      </c>
      <c r="J177" s="4">
        <v>10</v>
      </c>
      <c r="K177" s="4">
        <v>134.96</v>
      </c>
      <c r="L177" s="4">
        <v>1214.5899999999999</v>
      </c>
      <c r="M177" t="s">
        <v>1021</v>
      </c>
      <c r="N177">
        <v>12</v>
      </c>
      <c r="O177" t="s">
        <v>1408</v>
      </c>
      <c r="P177" t="s">
        <v>1907</v>
      </c>
      <c r="Q177" t="str">
        <f t="shared" si="34"/>
        <v>AMERICAN AIRLINES</v>
      </c>
      <c r="R177">
        <f t="shared" si="35"/>
        <v>14</v>
      </c>
      <c r="S177" t="str">
        <f t="shared" si="36"/>
        <v>888</v>
      </c>
      <c r="T177" t="str">
        <f t="shared" si="37"/>
        <v>AM</v>
      </c>
      <c r="U177" t="str">
        <f t="shared" si="38"/>
        <v>DFW-MIA</v>
      </c>
      <c r="V177" s="7">
        <f t="shared" si="39"/>
        <v>205910.06000000023</v>
      </c>
      <c r="W177" s="7">
        <f t="shared" si="40"/>
        <v>704.61193846153787</v>
      </c>
      <c r="X177" s="7">
        <f t="shared" si="41"/>
        <v>105.08</v>
      </c>
      <c r="Y177" s="7">
        <f t="shared" si="42"/>
        <v>1349.55</v>
      </c>
      <c r="Z177" s="8">
        <f t="shared" si="43"/>
        <v>0.22800000000000001</v>
      </c>
      <c r="AA177">
        <f t="shared" si="44"/>
        <v>2024</v>
      </c>
      <c r="AB177" t="str">
        <f t="shared" si="45"/>
        <v>Fri</v>
      </c>
      <c r="AC177">
        <f t="shared" si="46"/>
        <v>54</v>
      </c>
      <c r="AD177" t="str">
        <f t="shared" ca="1" si="47"/>
        <v>NO</v>
      </c>
      <c r="AE17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7" t="str">
        <f t="shared" si="49"/>
        <v>July</v>
      </c>
      <c r="AG177">
        <f t="shared" si="48"/>
        <v>29</v>
      </c>
      <c r="AH177" s="14">
        <v>45715.041666666701</v>
      </c>
      <c r="AI177" t="str">
        <f t="shared" si="50"/>
        <v>Morning</v>
      </c>
      <c r="AJ177" t="s">
        <v>2049</v>
      </c>
    </row>
    <row r="178" spans="1:36" x14ac:dyDescent="0.3">
      <c r="A178" t="s">
        <v>182</v>
      </c>
      <c r="B178" t="s">
        <v>522</v>
      </c>
      <c r="C178" t="s">
        <v>527</v>
      </c>
      <c r="D178" t="s">
        <v>533</v>
      </c>
      <c r="E178" s="2">
        <v>45479</v>
      </c>
      <c r="F178" s="9">
        <v>45533</v>
      </c>
      <c r="G178" t="s">
        <v>698</v>
      </c>
      <c r="H178" t="s">
        <v>1018</v>
      </c>
      <c r="I178" s="4">
        <v>1346.61</v>
      </c>
      <c r="J178" s="4">
        <v>0</v>
      </c>
      <c r="K178" s="4">
        <v>0</v>
      </c>
      <c r="L178" s="4">
        <v>1346.61</v>
      </c>
      <c r="M178" t="s">
        <v>1022</v>
      </c>
      <c r="N178">
        <v>0</v>
      </c>
      <c r="O178" t="s">
        <v>1190</v>
      </c>
      <c r="P178" t="s">
        <v>1688</v>
      </c>
      <c r="Q178" t="str">
        <f t="shared" si="34"/>
        <v>UNITED AIRLINES</v>
      </c>
      <c r="R178">
        <f t="shared" si="35"/>
        <v>15</v>
      </c>
      <c r="S178" t="str">
        <f t="shared" si="36"/>
        <v>162</v>
      </c>
      <c r="T178" t="str">
        <f t="shared" si="37"/>
        <v>UN</v>
      </c>
      <c r="U178" t="str">
        <f t="shared" si="38"/>
        <v>ORD-LAX</v>
      </c>
      <c r="V178" s="7">
        <f t="shared" si="39"/>
        <v>204695.47000000023</v>
      </c>
      <c r="W178" s="7">
        <f t="shared" si="40"/>
        <v>702.62138888888842</v>
      </c>
      <c r="X178" s="7">
        <f t="shared" si="41"/>
        <v>105.08</v>
      </c>
      <c r="Y178" s="7">
        <f t="shared" si="42"/>
        <v>1346.61</v>
      </c>
      <c r="Z178" s="8">
        <f t="shared" si="43"/>
        <v>0.19400000000000001</v>
      </c>
      <c r="AA178">
        <f t="shared" si="44"/>
        <v>2024</v>
      </c>
      <c r="AB178" t="str">
        <f t="shared" si="45"/>
        <v>Sat</v>
      </c>
      <c r="AC178">
        <f t="shared" si="46"/>
        <v>54</v>
      </c>
      <c r="AD178" t="str">
        <f t="shared" ca="1" si="47"/>
        <v>NO</v>
      </c>
      <c r="AE17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8" t="str">
        <f t="shared" si="49"/>
        <v>July</v>
      </c>
      <c r="AG178">
        <f t="shared" si="48"/>
        <v>29</v>
      </c>
      <c r="AH178" s="14">
        <v>45705.916666666701</v>
      </c>
      <c r="AI178" t="str">
        <f t="shared" si="50"/>
        <v>Evening</v>
      </c>
      <c r="AJ178" t="s">
        <v>2050</v>
      </c>
    </row>
    <row r="179" spans="1:36" x14ac:dyDescent="0.3">
      <c r="A179" t="s">
        <v>296</v>
      </c>
      <c r="B179" t="s">
        <v>518</v>
      </c>
      <c r="C179" t="s">
        <v>527</v>
      </c>
      <c r="D179" t="s">
        <v>532</v>
      </c>
      <c r="E179" s="2">
        <v>45480</v>
      </c>
      <c r="F179" s="9">
        <v>45534</v>
      </c>
      <c r="G179" t="s">
        <v>810</v>
      </c>
      <c r="H179" t="s">
        <v>1018</v>
      </c>
      <c r="I179" s="4">
        <v>1343.85</v>
      </c>
      <c r="J179" s="4">
        <v>20</v>
      </c>
      <c r="K179" s="4">
        <v>268.77</v>
      </c>
      <c r="L179" s="4">
        <v>1075.08</v>
      </c>
      <c r="M179" t="s">
        <v>1023</v>
      </c>
      <c r="N179">
        <v>0</v>
      </c>
      <c r="O179" t="s">
        <v>1304</v>
      </c>
      <c r="P179" t="s">
        <v>1802</v>
      </c>
      <c r="Q179" t="str">
        <f t="shared" si="34"/>
        <v>JETBLUE AIRWAYS</v>
      </c>
      <c r="R179">
        <f t="shared" si="35"/>
        <v>15</v>
      </c>
      <c r="S179" t="str">
        <f t="shared" si="36"/>
        <v>158</v>
      </c>
      <c r="T179" t="str">
        <f t="shared" si="37"/>
        <v>JE</v>
      </c>
      <c r="U179" t="str">
        <f t="shared" si="38"/>
        <v>ORD-DEN</v>
      </c>
      <c r="V179" s="7">
        <f t="shared" si="39"/>
        <v>203348.86000000025</v>
      </c>
      <c r="W179" s="7">
        <f t="shared" si="40"/>
        <v>700.62761609907068</v>
      </c>
      <c r="X179" s="7">
        <f t="shared" si="41"/>
        <v>105.08</v>
      </c>
      <c r="Y179" s="7">
        <f t="shared" si="42"/>
        <v>1343.85</v>
      </c>
      <c r="Z179" s="8">
        <f t="shared" si="43"/>
        <v>0.22800000000000001</v>
      </c>
      <c r="AA179">
        <f t="shared" si="44"/>
        <v>2024</v>
      </c>
      <c r="AB179" t="str">
        <f t="shared" si="45"/>
        <v>Sun</v>
      </c>
      <c r="AC179">
        <f t="shared" si="46"/>
        <v>54</v>
      </c>
      <c r="AD179" t="str">
        <f t="shared" ca="1" si="47"/>
        <v>NO</v>
      </c>
      <c r="AE17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79" t="str">
        <f t="shared" si="49"/>
        <v>July</v>
      </c>
      <c r="AG179">
        <f t="shared" si="48"/>
        <v>29</v>
      </c>
      <c r="AH179" s="14">
        <v>45710.666666666701</v>
      </c>
      <c r="AI179" t="str">
        <f t="shared" si="50"/>
        <v>Afternoon</v>
      </c>
      <c r="AJ179" t="s">
        <v>2049</v>
      </c>
    </row>
    <row r="180" spans="1:36" x14ac:dyDescent="0.3">
      <c r="A180" t="s">
        <v>70</v>
      </c>
      <c r="B180" t="s">
        <v>516</v>
      </c>
      <c r="C180" t="s">
        <v>527</v>
      </c>
      <c r="D180" t="s">
        <v>533</v>
      </c>
      <c r="E180" s="2">
        <v>45481</v>
      </c>
      <c r="F180" s="9">
        <v>45535</v>
      </c>
      <c r="G180" t="s">
        <v>588</v>
      </c>
      <c r="H180" t="s">
        <v>1019</v>
      </c>
      <c r="I180" s="4">
        <v>1342.89</v>
      </c>
      <c r="J180" s="4">
        <v>0</v>
      </c>
      <c r="K180" s="4">
        <v>0</v>
      </c>
      <c r="L180" s="4">
        <v>1342.89</v>
      </c>
      <c r="M180" t="s">
        <v>1022</v>
      </c>
      <c r="N180">
        <v>0</v>
      </c>
      <c r="O180" t="s">
        <v>1078</v>
      </c>
      <c r="P180" t="s">
        <v>1576</v>
      </c>
      <c r="Q180" t="str">
        <f t="shared" si="34"/>
        <v>DELTA AIRLINES</v>
      </c>
      <c r="R180">
        <f t="shared" si="35"/>
        <v>15</v>
      </c>
      <c r="S180" t="str">
        <f t="shared" si="36"/>
        <v>358</v>
      </c>
      <c r="T180" t="str">
        <f t="shared" si="37"/>
        <v>DE</v>
      </c>
      <c r="U180" t="str">
        <f t="shared" si="38"/>
        <v>ORD-LAX</v>
      </c>
      <c r="V180" s="7">
        <f t="shared" si="39"/>
        <v>202273.78000000023</v>
      </c>
      <c r="W180" s="7">
        <f t="shared" si="40"/>
        <v>698.63003105589996</v>
      </c>
      <c r="X180" s="7">
        <f t="shared" si="41"/>
        <v>105.08</v>
      </c>
      <c r="Y180" s="7">
        <f t="shared" si="42"/>
        <v>1342.89</v>
      </c>
      <c r="Z180" s="8">
        <f t="shared" si="43"/>
        <v>0.192</v>
      </c>
      <c r="AA180">
        <f t="shared" si="44"/>
        <v>2024</v>
      </c>
      <c r="AB180" t="str">
        <f t="shared" si="45"/>
        <v>Mon</v>
      </c>
      <c r="AC180">
        <f t="shared" si="46"/>
        <v>54</v>
      </c>
      <c r="AD180" t="str">
        <f t="shared" ca="1" si="47"/>
        <v>NO</v>
      </c>
      <c r="AE18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0" t="str">
        <f t="shared" si="49"/>
        <v>July</v>
      </c>
      <c r="AG180">
        <f t="shared" si="48"/>
        <v>29</v>
      </c>
      <c r="AH180" s="14">
        <v>45701.25</v>
      </c>
      <c r="AI180" t="str">
        <f t="shared" si="50"/>
        <v>Morning</v>
      </c>
      <c r="AJ180" t="s">
        <v>2050</v>
      </c>
    </row>
    <row r="181" spans="1:36" x14ac:dyDescent="0.3">
      <c r="A181" t="s">
        <v>391</v>
      </c>
      <c r="B181" t="s">
        <v>521</v>
      </c>
      <c r="C181" t="s">
        <v>533</v>
      </c>
      <c r="D181" t="s">
        <v>531</v>
      </c>
      <c r="E181" s="2">
        <v>45482</v>
      </c>
      <c r="F181" s="9">
        <v>45536</v>
      </c>
      <c r="G181" t="s">
        <v>900</v>
      </c>
      <c r="H181" t="s">
        <v>1020</v>
      </c>
      <c r="I181" s="4">
        <v>1339.52</v>
      </c>
      <c r="J181" s="4">
        <v>0</v>
      </c>
      <c r="K181" s="4">
        <v>0</v>
      </c>
      <c r="L181" s="4">
        <v>1339.52</v>
      </c>
      <c r="M181" t="s">
        <v>1023</v>
      </c>
      <c r="N181">
        <v>0</v>
      </c>
      <c r="O181" t="s">
        <v>1399</v>
      </c>
      <c r="P181" t="s">
        <v>1897</v>
      </c>
      <c r="Q181" t="str">
        <f t="shared" si="34"/>
        <v>AMERICAN AIRLINES</v>
      </c>
      <c r="R181">
        <f t="shared" si="35"/>
        <v>18</v>
      </c>
      <c r="S181" t="str">
        <f t="shared" si="36"/>
        <v>208</v>
      </c>
      <c r="T181" t="str">
        <f t="shared" si="37"/>
        <v>AM</v>
      </c>
      <c r="U181" t="str">
        <f t="shared" si="38"/>
        <v>LAX-JFK</v>
      </c>
      <c r="V181" s="7">
        <f t="shared" si="39"/>
        <v>200930.89000000028</v>
      </c>
      <c r="W181" s="7">
        <f t="shared" si="40"/>
        <v>696.62299065420495</v>
      </c>
      <c r="X181" s="7">
        <f t="shared" si="41"/>
        <v>105.08</v>
      </c>
      <c r="Y181" s="7">
        <f t="shared" si="42"/>
        <v>1339.52</v>
      </c>
      <c r="Z181" s="8">
        <f t="shared" si="43"/>
        <v>0.22600000000000001</v>
      </c>
      <c r="AA181">
        <f t="shared" si="44"/>
        <v>2024</v>
      </c>
      <c r="AB181" t="str">
        <f t="shared" si="45"/>
        <v>Tue</v>
      </c>
      <c r="AC181">
        <f t="shared" si="46"/>
        <v>54</v>
      </c>
      <c r="AD181" t="str">
        <f t="shared" ca="1" si="47"/>
        <v>NO</v>
      </c>
      <c r="AE18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1" t="str">
        <f t="shared" si="49"/>
        <v>July</v>
      </c>
      <c r="AG181">
        <f t="shared" si="48"/>
        <v>29</v>
      </c>
      <c r="AH181" s="14">
        <v>45714.625</v>
      </c>
      <c r="AI181" t="str">
        <f t="shared" si="50"/>
        <v>Afternoon</v>
      </c>
      <c r="AJ181" t="s">
        <v>2049</v>
      </c>
    </row>
    <row r="182" spans="1:36" x14ac:dyDescent="0.3">
      <c r="A182" t="s">
        <v>148</v>
      </c>
      <c r="B182" t="s">
        <v>523</v>
      </c>
      <c r="C182" t="s">
        <v>524</v>
      </c>
      <c r="D182" t="s">
        <v>532</v>
      </c>
      <c r="E182" s="2">
        <v>45483</v>
      </c>
      <c r="F182" s="9">
        <v>45537</v>
      </c>
      <c r="G182" t="s">
        <v>665</v>
      </c>
      <c r="H182" t="s">
        <v>1019</v>
      </c>
      <c r="I182" s="4">
        <v>1338.43</v>
      </c>
      <c r="J182" s="4">
        <v>5</v>
      </c>
      <c r="K182" s="4">
        <v>66.92</v>
      </c>
      <c r="L182" s="4">
        <v>1271.51</v>
      </c>
      <c r="M182" t="s">
        <v>1022</v>
      </c>
      <c r="N182">
        <v>0</v>
      </c>
      <c r="O182" t="s">
        <v>1156</v>
      </c>
      <c r="P182" t="s">
        <v>1654</v>
      </c>
      <c r="Q182" t="str">
        <f t="shared" si="34"/>
        <v>SPIRIT AIRLINES</v>
      </c>
      <c r="R182">
        <f t="shared" si="35"/>
        <v>11</v>
      </c>
      <c r="S182" t="str">
        <f t="shared" si="36"/>
        <v>165</v>
      </c>
      <c r="T182" t="str">
        <f t="shared" si="37"/>
        <v>SP</v>
      </c>
      <c r="U182" t="str">
        <f t="shared" si="38"/>
        <v>BOS-DEN</v>
      </c>
      <c r="V182" s="7">
        <f t="shared" si="39"/>
        <v>199591.37000000026</v>
      </c>
      <c r="W182" s="7">
        <f t="shared" si="40"/>
        <v>694.61393749999934</v>
      </c>
      <c r="X182" s="7">
        <f t="shared" si="41"/>
        <v>105.08</v>
      </c>
      <c r="Y182" s="7">
        <f t="shared" si="42"/>
        <v>1338.43</v>
      </c>
      <c r="Z182" s="8">
        <f t="shared" si="43"/>
        <v>0.19</v>
      </c>
      <c r="AA182">
        <f t="shared" si="44"/>
        <v>2024</v>
      </c>
      <c r="AB182" t="str">
        <f t="shared" si="45"/>
        <v>Wed</v>
      </c>
      <c r="AC182">
        <f t="shared" si="46"/>
        <v>54</v>
      </c>
      <c r="AD182" t="str">
        <f t="shared" ca="1" si="47"/>
        <v>NO</v>
      </c>
      <c r="AE18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2" t="str">
        <f t="shared" si="49"/>
        <v>July</v>
      </c>
      <c r="AG182">
        <f t="shared" si="48"/>
        <v>29</v>
      </c>
      <c r="AH182" s="14">
        <v>45704.5</v>
      </c>
      <c r="AI182" t="str">
        <f t="shared" si="50"/>
        <v>Afternoon</v>
      </c>
      <c r="AJ182" t="s">
        <v>2049</v>
      </c>
    </row>
    <row r="183" spans="1:36" x14ac:dyDescent="0.3">
      <c r="A183" t="s">
        <v>31</v>
      </c>
      <c r="B183" t="s">
        <v>522</v>
      </c>
      <c r="C183" t="s">
        <v>526</v>
      </c>
      <c r="D183" t="s">
        <v>529</v>
      </c>
      <c r="E183" s="2">
        <v>45484</v>
      </c>
      <c r="F183" s="9">
        <v>45538</v>
      </c>
      <c r="G183" t="s">
        <v>549</v>
      </c>
      <c r="H183" t="s">
        <v>1018</v>
      </c>
      <c r="I183" s="4">
        <v>1336.71</v>
      </c>
      <c r="J183" s="4">
        <v>5</v>
      </c>
      <c r="K183" s="4">
        <v>66.84</v>
      </c>
      <c r="L183" s="4">
        <v>1269.8699999999999</v>
      </c>
      <c r="M183" t="s">
        <v>1023</v>
      </c>
      <c r="N183">
        <v>0</v>
      </c>
      <c r="O183" t="s">
        <v>1039</v>
      </c>
      <c r="P183" t="s">
        <v>1537</v>
      </c>
      <c r="Q183" t="str">
        <f t="shared" si="34"/>
        <v>UNITED AIRLINES</v>
      </c>
      <c r="R183">
        <f t="shared" si="35"/>
        <v>18</v>
      </c>
      <c r="S183" t="str">
        <f t="shared" si="36"/>
        <v>819</v>
      </c>
      <c r="T183" t="str">
        <f t="shared" si="37"/>
        <v>UN</v>
      </c>
      <c r="U183" t="str">
        <f t="shared" si="38"/>
        <v>DFW-ATL</v>
      </c>
      <c r="V183" s="7">
        <f t="shared" si="39"/>
        <v>198319.86000000022</v>
      </c>
      <c r="W183" s="7">
        <f t="shared" si="40"/>
        <v>692.59570532915291</v>
      </c>
      <c r="X183" s="7">
        <f t="shared" si="41"/>
        <v>105.08</v>
      </c>
      <c r="Y183" s="7">
        <f t="shared" si="42"/>
        <v>1336.71</v>
      </c>
      <c r="Z183" s="8">
        <f t="shared" si="43"/>
        <v>0.224</v>
      </c>
      <c r="AA183">
        <f t="shared" si="44"/>
        <v>2024</v>
      </c>
      <c r="AB183" t="str">
        <f t="shared" si="45"/>
        <v>Thu</v>
      </c>
      <c r="AC183">
        <f t="shared" si="46"/>
        <v>54</v>
      </c>
      <c r="AD183" t="str">
        <f t="shared" ca="1" si="47"/>
        <v>NO</v>
      </c>
      <c r="AE18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3" t="str">
        <f t="shared" si="49"/>
        <v>July</v>
      </c>
      <c r="AG183">
        <f t="shared" si="48"/>
        <v>29</v>
      </c>
      <c r="AH183" s="14">
        <v>45699.625</v>
      </c>
      <c r="AI183" t="str">
        <f t="shared" si="50"/>
        <v>Afternoon</v>
      </c>
      <c r="AJ183" t="s">
        <v>2048</v>
      </c>
    </row>
    <row r="184" spans="1:36" x14ac:dyDescent="0.3">
      <c r="A184" t="s">
        <v>202</v>
      </c>
      <c r="B184" t="s">
        <v>519</v>
      </c>
      <c r="C184" t="s">
        <v>524</v>
      </c>
      <c r="D184" t="s">
        <v>529</v>
      </c>
      <c r="E184" s="2">
        <v>45485</v>
      </c>
      <c r="F184" s="9">
        <v>45539</v>
      </c>
      <c r="G184" t="s">
        <v>718</v>
      </c>
      <c r="H184" t="s">
        <v>1017</v>
      </c>
      <c r="I184" s="4">
        <v>1321.16</v>
      </c>
      <c r="J184" s="4">
        <v>0</v>
      </c>
      <c r="K184" s="4">
        <v>0</v>
      </c>
      <c r="L184" s="4">
        <v>1321.16</v>
      </c>
      <c r="M184" t="s">
        <v>1021</v>
      </c>
      <c r="N184">
        <v>177</v>
      </c>
      <c r="O184" t="s">
        <v>1210</v>
      </c>
      <c r="P184" t="s">
        <v>1708</v>
      </c>
      <c r="Q184" t="str">
        <f t="shared" si="34"/>
        <v>SOUTHWEST AIRLINES</v>
      </c>
      <c r="R184">
        <f t="shared" si="35"/>
        <v>14</v>
      </c>
      <c r="S184" t="str">
        <f t="shared" si="36"/>
        <v>156</v>
      </c>
      <c r="T184" t="str">
        <f t="shared" si="37"/>
        <v>SO</v>
      </c>
      <c r="U184" t="str">
        <f t="shared" si="38"/>
        <v>BOS-ATL</v>
      </c>
      <c r="V184" s="7">
        <f t="shared" si="39"/>
        <v>197049.99000000025</v>
      </c>
      <c r="W184" s="7">
        <f t="shared" si="40"/>
        <v>690.57018867924467</v>
      </c>
      <c r="X184" s="7">
        <f t="shared" si="41"/>
        <v>105.08</v>
      </c>
      <c r="Y184" s="7">
        <f t="shared" si="42"/>
        <v>1321.16</v>
      </c>
      <c r="Z184" s="8">
        <f t="shared" si="43"/>
        <v>0.22600000000000001</v>
      </c>
      <c r="AA184">
        <f t="shared" si="44"/>
        <v>2024</v>
      </c>
      <c r="AB184" t="str">
        <f t="shared" si="45"/>
        <v>Fri</v>
      </c>
      <c r="AC184">
        <f t="shared" si="46"/>
        <v>54</v>
      </c>
      <c r="AD184" t="str">
        <f t="shared" ca="1" si="47"/>
        <v>NO</v>
      </c>
      <c r="AE18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4" t="str">
        <f t="shared" si="49"/>
        <v>July</v>
      </c>
      <c r="AG184">
        <f t="shared" si="48"/>
        <v>29</v>
      </c>
      <c r="AH184" s="14">
        <v>45706.75</v>
      </c>
      <c r="AI184" t="str">
        <f t="shared" si="50"/>
        <v>Evening</v>
      </c>
      <c r="AJ184" t="s">
        <v>2049</v>
      </c>
    </row>
    <row r="185" spans="1:36" x14ac:dyDescent="0.3">
      <c r="A185" t="s">
        <v>57</v>
      </c>
      <c r="B185" t="s">
        <v>523</v>
      </c>
      <c r="C185" t="s">
        <v>526</v>
      </c>
      <c r="D185" t="s">
        <v>530</v>
      </c>
      <c r="E185" s="2">
        <v>45486</v>
      </c>
      <c r="F185" s="9">
        <v>45540</v>
      </c>
      <c r="G185" t="s">
        <v>575</v>
      </c>
      <c r="H185" t="s">
        <v>1020</v>
      </c>
      <c r="I185" s="4">
        <v>1318.25</v>
      </c>
      <c r="J185" s="4">
        <v>0</v>
      </c>
      <c r="K185" s="4">
        <v>0</v>
      </c>
      <c r="L185" s="4">
        <v>1318.25</v>
      </c>
      <c r="M185" t="s">
        <v>1022</v>
      </c>
      <c r="N185">
        <v>0</v>
      </c>
      <c r="O185" t="s">
        <v>1065</v>
      </c>
      <c r="P185" t="s">
        <v>1563</v>
      </c>
      <c r="Q185" t="str">
        <f t="shared" si="34"/>
        <v>SPIRIT AIRLINES</v>
      </c>
      <c r="R185">
        <f t="shared" si="35"/>
        <v>24</v>
      </c>
      <c r="S185" t="str">
        <f t="shared" si="36"/>
        <v>677</v>
      </c>
      <c r="T185" t="str">
        <f t="shared" si="37"/>
        <v>SP</v>
      </c>
      <c r="U185" t="str">
        <f t="shared" si="38"/>
        <v>DFW-SFO</v>
      </c>
      <c r="V185" s="7">
        <f t="shared" si="39"/>
        <v>195728.83000000022</v>
      </c>
      <c r="W185" s="7">
        <f t="shared" si="40"/>
        <v>688.58094637223917</v>
      </c>
      <c r="X185" s="7">
        <f t="shared" si="41"/>
        <v>105.08</v>
      </c>
      <c r="Y185" s="7">
        <f t="shared" si="42"/>
        <v>1318.25</v>
      </c>
      <c r="Z185" s="8">
        <f t="shared" si="43"/>
        <v>0.188</v>
      </c>
      <c r="AA185">
        <f t="shared" si="44"/>
        <v>2024</v>
      </c>
      <c r="AB185" t="str">
        <f t="shared" si="45"/>
        <v>Sat</v>
      </c>
      <c r="AC185">
        <f t="shared" si="46"/>
        <v>54</v>
      </c>
      <c r="AD185" t="str">
        <f t="shared" ca="1" si="47"/>
        <v>NO</v>
      </c>
      <c r="AE18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5" t="str">
        <f t="shared" si="49"/>
        <v>July</v>
      </c>
      <c r="AG185">
        <f t="shared" si="48"/>
        <v>29</v>
      </c>
      <c r="AH185" s="14">
        <v>45700.708333333299</v>
      </c>
      <c r="AI185" t="str">
        <f t="shared" si="50"/>
        <v>Afternoon</v>
      </c>
      <c r="AJ185" t="s">
        <v>2050</v>
      </c>
    </row>
    <row r="186" spans="1:36" x14ac:dyDescent="0.3">
      <c r="A186" t="s">
        <v>441</v>
      </c>
      <c r="B186" t="s">
        <v>519</v>
      </c>
      <c r="C186" t="s">
        <v>528</v>
      </c>
      <c r="D186" t="s">
        <v>525</v>
      </c>
      <c r="E186" s="2">
        <v>45487</v>
      </c>
      <c r="F186" s="9">
        <v>45541</v>
      </c>
      <c r="G186" t="s">
        <v>948</v>
      </c>
      <c r="H186" t="s">
        <v>1020</v>
      </c>
      <c r="I186" s="4">
        <v>1315.18</v>
      </c>
      <c r="J186" s="4">
        <v>15</v>
      </c>
      <c r="K186" s="4">
        <v>197.28</v>
      </c>
      <c r="L186" s="4">
        <v>1117.9000000000001</v>
      </c>
      <c r="M186" t="s">
        <v>1021</v>
      </c>
      <c r="N186">
        <v>158</v>
      </c>
      <c r="O186" t="s">
        <v>1448</v>
      </c>
      <c r="P186" t="s">
        <v>1947</v>
      </c>
      <c r="Q186" t="str">
        <f t="shared" si="34"/>
        <v>SOUTHWEST AIRLINES</v>
      </c>
      <c r="R186">
        <f t="shared" si="35"/>
        <v>12</v>
      </c>
      <c r="S186" t="str">
        <f t="shared" si="36"/>
        <v>715</v>
      </c>
      <c r="T186" t="str">
        <f t="shared" si="37"/>
        <v>SO</v>
      </c>
      <c r="U186" t="str">
        <f t="shared" si="38"/>
        <v>MIA-SEA</v>
      </c>
      <c r="V186" s="7">
        <f t="shared" si="39"/>
        <v>194410.58000000022</v>
      </c>
      <c r="W186" s="7">
        <f t="shared" si="40"/>
        <v>686.58832278480941</v>
      </c>
      <c r="X186" s="7">
        <f t="shared" si="41"/>
        <v>105.08</v>
      </c>
      <c r="Y186" s="7">
        <f t="shared" si="42"/>
        <v>1315.18</v>
      </c>
      <c r="Z186" s="8">
        <f t="shared" si="43"/>
        <v>0.224</v>
      </c>
      <c r="AA186">
        <f t="shared" si="44"/>
        <v>2024</v>
      </c>
      <c r="AB186" t="str">
        <f t="shared" si="45"/>
        <v>Sun</v>
      </c>
      <c r="AC186">
        <f t="shared" si="46"/>
        <v>54</v>
      </c>
      <c r="AD186" t="str">
        <f t="shared" ca="1" si="47"/>
        <v>NO</v>
      </c>
      <c r="AE18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6" t="str">
        <f t="shared" si="49"/>
        <v>July</v>
      </c>
      <c r="AG186">
        <f t="shared" si="48"/>
        <v>29</v>
      </c>
      <c r="AH186" s="14">
        <v>45716.708333333299</v>
      </c>
      <c r="AI186" t="str">
        <f t="shared" si="50"/>
        <v>Afternoon</v>
      </c>
      <c r="AJ186" t="s">
        <v>2050</v>
      </c>
    </row>
    <row r="187" spans="1:36" x14ac:dyDescent="0.3">
      <c r="A187" t="s">
        <v>351</v>
      </c>
      <c r="B187" t="s">
        <v>520</v>
      </c>
      <c r="C187" t="s">
        <v>526</v>
      </c>
      <c r="D187" t="s">
        <v>530</v>
      </c>
      <c r="E187" s="2">
        <v>45488</v>
      </c>
      <c r="F187" s="9">
        <v>45542</v>
      </c>
      <c r="G187" t="s">
        <v>863</v>
      </c>
      <c r="H187" t="s">
        <v>1018</v>
      </c>
      <c r="I187" s="4">
        <v>1313.97</v>
      </c>
      <c r="J187" s="4">
        <v>0</v>
      </c>
      <c r="K187" s="4">
        <v>0</v>
      </c>
      <c r="L187" s="4">
        <v>1313.97</v>
      </c>
      <c r="M187" t="s">
        <v>1022</v>
      </c>
      <c r="N187">
        <v>0</v>
      </c>
      <c r="O187" t="s">
        <v>1359</v>
      </c>
      <c r="P187" t="s">
        <v>1857</v>
      </c>
      <c r="Q187" t="str">
        <f t="shared" si="34"/>
        <v>FRONTIER AIRLINES</v>
      </c>
      <c r="R187">
        <f t="shared" si="35"/>
        <v>14</v>
      </c>
      <c r="S187" t="str">
        <f t="shared" si="36"/>
        <v>323</v>
      </c>
      <c r="T187" t="str">
        <f t="shared" si="37"/>
        <v>FR</v>
      </c>
      <c r="U187" t="str">
        <f t="shared" si="38"/>
        <v>DFW-SFO</v>
      </c>
      <c r="V187" s="7">
        <f t="shared" si="39"/>
        <v>193292.6800000002</v>
      </c>
      <c r="W187" s="7">
        <f t="shared" si="40"/>
        <v>684.59279365079294</v>
      </c>
      <c r="X187" s="7">
        <f t="shared" si="41"/>
        <v>105.08</v>
      </c>
      <c r="Y187" s="7">
        <f t="shared" si="42"/>
        <v>1313.97</v>
      </c>
      <c r="Z187" s="8">
        <f t="shared" si="43"/>
        <v>0.186</v>
      </c>
      <c r="AA187">
        <f t="shared" si="44"/>
        <v>2024</v>
      </c>
      <c r="AB187" t="str">
        <f t="shared" si="45"/>
        <v>Mon</v>
      </c>
      <c r="AC187">
        <f t="shared" si="46"/>
        <v>54</v>
      </c>
      <c r="AD187" t="str">
        <f t="shared" ca="1" si="47"/>
        <v>NO</v>
      </c>
      <c r="AE18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7" t="str">
        <f t="shared" si="49"/>
        <v>July</v>
      </c>
      <c r="AG187">
        <f t="shared" si="48"/>
        <v>29</v>
      </c>
      <c r="AH187" s="14">
        <v>45712.958333333299</v>
      </c>
      <c r="AI187" t="str">
        <f t="shared" si="50"/>
        <v>Evening</v>
      </c>
      <c r="AJ187" t="s">
        <v>2048</v>
      </c>
    </row>
    <row r="188" spans="1:36" x14ac:dyDescent="0.3">
      <c r="A188" t="s">
        <v>276</v>
      </c>
      <c r="B188" t="s">
        <v>521</v>
      </c>
      <c r="C188" t="s">
        <v>530</v>
      </c>
      <c r="D188" t="s">
        <v>526</v>
      </c>
      <c r="E188" s="2">
        <v>45489</v>
      </c>
      <c r="F188" s="9">
        <v>45543</v>
      </c>
      <c r="G188" t="s">
        <v>791</v>
      </c>
      <c r="H188" t="s">
        <v>1017</v>
      </c>
      <c r="I188" s="4">
        <v>1312.29</v>
      </c>
      <c r="J188" s="4">
        <v>20</v>
      </c>
      <c r="K188" s="4">
        <v>262.45999999999998</v>
      </c>
      <c r="L188" s="4">
        <v>1049.83</v>
      </c>
      <c r="M188" t="s">
        <v>1023</v>
      </c>
      <c r="N188">
        <v>0</v>
      </c>
      <c r="O188" t="s">
        <v>1284</v>
      </c>
      <c r="P188" t="s">
        <v>1782</v>
      </c>
      <c r="Q188" t="str">
        <f t="shared" si="34"/>
        <v>AMERICAN AIRLINES</v>
      </c>
      <c r="R188">
        <f t="shared" si="35"/>
        <v>14</v>
      </c>
      <c r="S188" t="str">
        <f t="shared" si="36"/>
        <v>576</v>
      </c>
      <c r="T188" t="str">
        <f t="shared" si="37"/>
        <v>AM</v>
      </c>
      <c r="U188" t="str">
        <f t="shared" si="38"/>
        <v>SFO-DFW</v>
      </c>
      <c r="V188" s="7">
        <f t="shared" si="39"/>
        <v>191978.7100000002</v>
      </c>
      <c r="W188" s="7">
        <f t="shared" si="40"/>
        <v>682.58840764331148</v>
      </c>
      <c r="X188" s="7">
        <f t="shared" si="41"/>
        <v>105.08</v>
      </c>
      <c r="Y188" s="7">
        <f t="shared" si="42"/>
        <v>1312.29</v>
      </c>
      <c r="Z188" s="8">
        <f t="shared" si="43"/>
        <v>0.222</v>
      </c>
      <c r="AA188">
        <f t="shared" si="44"/>
        <v>2024</v>
      </c>
      <c r="AB188" t="str">
        <f t="shared" si="45"/>
        <v>Tue</v>
      </c>
      <c r="AC188">
        <f t="shared" si="46"/>
        <v>54</v>
      </c>
      <c r="AD188" t="str">
        <f t="shared" ca="1" si="47"/>
        <v>NO</v>
      </c>
      <c r="AE18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8" t="str">
        <f t="shared" si="49"/>
        <v>July</v>
      </c>
      <c r="AG188">
        <f t="shared" si="48"/>
        <v>29</v>
      </c>
      <c r="AH188" s="14">
        <v>45709.833333333299</v>
      </c>
      <c r="AI188" t="str">
        <f t="shared" si="50"/>
        <v>Evening</v>
      </c>
      <c r="AJ188" t="s">
        <v>2051</v>
      </c>
    </row>
    <row r="189" spans="1:36" x14ac:dyDescent="0.3">
      <c r="A189" t="s">
        <v>252</v>
      </c>
      <c r="B189" t="s">
        <v>520</v>
      </c>
      <c r="C189" t="s">
        <v>532</v>
      </c>
      <c r="D189" t="s">
        <v>526</v>
      </c>
      <c r="E189" s="2">
        <v>45490</v>
      </c>
      <c r="F189" s="9">
        <v>45544</v>
      </c>
      <c r="G189" t="s">
        <v>768</v>
      </c>
      <c r="H189" t="s">
        <v>1020</v>
      </c>
      <c r="I189" s="4">
        <v>1311.18</v>
      </c>
      <c r="J189" s="4">
        <v>0</v>
      </c>
      <c r="K189" s="4">
        <v>0</v>
      </c>
      <c r="L189" s="4">
        <v>1311.18</v>
      </c>
      <c r="M189" t="s">
        <v>1023</v>
      </c>
      <c r="N189">
        <v>0</v>
      </c>
      <c r="O189" t="s">
        <v>1260</v>
      </c>
      <c r="P189" t="s">
        <v>1758</v>
      </c>
      <c r="Q189" t="str">
        <f t="shared" si="34"/>
        <v>FRONTIER AIRLINES</v>
      </c>
      <c r="R189">
        <f t="shared" si="35"/>
        <v>10</v>
      </c>
      <c r="S189" t="str">
        <f t="shared" si="36"/>
        <v>815</v>
      </c>
      <c r="T189" t="str">
        <f t="shared" si="37"/>
        <v>FR</v>
      </c>
      <c r="U189" t="str">
        <f t="shared" si="38"/>
        <v>DEN-DFW</v>
      </c>
      <c r="V189" s="7">
        <f t="shared" si="39"/>
        <v>190928.88000000021</v>
      </c>
      <c r="W189" s="7">
        <f t="shared" si="40"/>
        <v>680.57658146964786</v>
      </c>
      <c r="X189" s="7">
        <f t="shared" si="41"/>
        <v>105.08</v>
      </c>
      <c r="Y189" s="7">
        <f t="shared" si="42"/>
        <v>1311.18</v>
      </c>
      <c r="Z189" s="8">
        <f t="shared" si="43"/>
        <v>0.22</v>
      </c>
      <c r="AA189">
        <f t="shared" si="44"/>
        <v>2024</v>
      </c>
      <c r="AB189" t="str">
        <f t="shared" si="45"/>
        <v>Wed</v>
      </c>
      <c r="AC189">
        <f t="shared" si="46"/>
        <v>54</v>
      </c>
      <c r="AD189" t="str">
        <f t="shared" ca="1" si="47"/>
        <v>NO</v>
      </c>
      <c r="AE18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89" t="str">
        <f t="shared" si="49"/>
        <v>July</v>
      </c>
      <c r="AG189">
        <f t="shared" si="48"/>
        <v>29</v>
      </c>
      <c r="AH189" s="14">
        <v>45708.833333333299</v>
      </c>
      <c r="AI189" t="str">
        <f t="shared" si="50"/>
        <v>Evening</v>
      </c>
      <c r="AJ189" t="s">
        <v>2050</v>
      </c>
    </row>
    <row r="190" spans="1:36" x14ac:dyDescent="0.3">
      <c r="A190" t="s">
        <v>164</v>
      </c>
      <c r="B190" t="s">
        <v>520</v>
      </c>
      <c r="C190" t="s">
        <v>527</v>
      </c>
      <c r="D190" t="s">
        <v>530</v>
      </c>
      <c r="E190" s="2">
        <v>45491</v>
      </c>
      <c r="F190" s="9">
        <v>45545</v>
      </c>
      <c r="G190" t="s">
        <v>681</v>
      </c>
      <c r="H190" t="s">
        <v>1019</v>
      </c>
      <c r="I190" s="4">
        <v>1305.6400000000001</v>
      </c>
      <c r="J190" s="4">
        <v>5</v>
      </c>
      <c r="K190" s="4">
        <v>65.28</v>
      </c>
      <c r="L190" s="4">
        <v>1240.3599999999999</v>
      </c>
      <c r="M190" t="s">
        <v>1023</v>
      </c>
      <c r="N190">
        <v>0</v>
      </c>
      <c r="O190" t="s">
        <v>1172</v>
      </c>
      <c r="P190" t="s">
        <v>1670</v>
      </c>
      <c r="Q190" t="str">
        <f t="shared" si="34"/>
        <v>FRONTIER AIRLINES</v>
      </c>
      <c r="R190">
        <f t="shared" si="35"/>
        <v>11</v>
      </c>
      <c r="S190" t="str">
        <f t="shared" si="36"/>
        <v>322</v>
      </c>
      <c r="T190" t="str">
        <f t="shared" si="37"/>
        <v>FR</v>
      </c>
      <c r="U190" t="str">
        <f t="shared" si="38"/>
        <v>ORD-SFO</v>
      </c>
      <c r="V190" s="7">
        <f t="shared" si="39"/>
        <v>189617.70000000019</v>
      </c>
      <c r="W190" s="7">
        <f t="shared" si="40"/>
        <v>678.55541666666591</v>
      </c>
      <c r="X190" s="7">
        <f t="shared" si="41"/>
        <v>105.08</v>
      </c>
      <c r="Y190" s="7">
        <f t="shared" si="42"/>
        <v>1305.6400000000001</v>
      </c>
      <c r="Z190" s="8">
        <f t="shared" si="43"/>
        <v>0.218</v>
      </c>
      <c r="AA190">
        <f t="shared" si="44"/>
        <v>2024</v>
      </c>
      <c r="AB190" t="str">
        <f t="shared" si="45"/>
        <v>Thu</v>
      </c>
      <c r="AC190">
        <f t="shared" si="46"/>
        <v>54</v>
      </c>
      <c r="AD190" t="str">
        <f t="shared" ca="1" si="47"/>
        <v>NO</v>
      </c>
      <c r="AE19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0" t="str">
        <f t="shared" si="49"/>
        <v>July</v>
      </c>
      <c r="AG190">
        <f t="shared" si="48"/>
        <v>29</v>
      </c>
      <c r="AH190" s="14">
        <v>45705.166666666701</v>
      </c>
      <c r="AI190" t="str">
        <f t="shared" si="50"/>
        <v>Morning</v>
      </c>
      <c r="AJ190" t="s">
        <v>2050</v>
      </c>
    </row>
    <row r="191" spans="1:36" x14ac:dyDescent="0.3">
      <c r="A191" t="s">
        <v>465</v>
      </c>
      <c r="B191" t="s">
        <v>517</v>
      </c>
      <c r="C191" t="s">
        <v>527</v>
      </c>
      <c r="D191" t="s">
        <v>533</v>
      </c>
      <c r="E191" s="2">
        <v>45492</v>
      </c>
      <c r="F191" s="9">
        <v>45546</v>
      </c>
      <c r="G191" t="s">
        <v>968</v>
      </c>
      <c r="H191" t="s">
        <v>1017</v>
      </c>
      <c r="I191" s="4">
        <v>1301.73</v>
      </c>
      <c r="J191" s="4">
        <v>15</v>
      </c>
      <c r="K191" s="4">
        <v>195.26</v>
      </c>
      <c r="L191" s="4">
        <v>1106.47</v>
      </c>
      <c r="M191" t="s">
        <v>1021</v>
      </c>
      <c r="N191">
        <v>39</v>
      </c>
      <c r="O191" t="s">
        <v>1472</v>
      </c>
      <c r="P191" t="s">
        <v>1971</v>
      </c>
      <c r="Q191" t="str">
        <f t="shared" si="34"/>
        <v>ALASKA AIRLINES</v>
      </c>
      <c r="R191">
        <f t="shared" si="35"/>
        <v>15</v>
      </c>
      <c r="S191" t="str">
        <f t="shared" si="36"/>
        <v>380</v>
      </c>
      <c r="T191" t="str">
        <f t="shared" si="37"/>
        <v>AL</v>
      </c>
      <c r="U191" t="str">
        <f t="shared" si="38"/>
        <v>ORD-LAX</v>
      </c>
      <c r="V191" s="7">
        <f t="shared" si="39"/>
        <v>188377.34000000014</v>
      </c>
      <c r="W191" s="7">
        <f t="shared" si="40"/>
        <v>676.53906752411513</v>
      </c>
      <c r="X191" s="7">
        <f t="shared" si="41"/>
        <v>105.08</v>
      </c>
      <c r="Y191" s="7">
        <f t="shared" si="42"/>
        <v>1301.73</v>
      </c>
      <c r="Z191" s="8">
        <f t="shared" si="43"/>
        <v>0.222</v>
      </c>
      <c r="AA191">
        <f t="shared" si="44"/>
        <v>2024</v>
      </c>
      <c r="AB191" t="str">
        <f t="shared" si="45"/>
        <v>Fri</v>
      </c>
      <c r="AC191">
        <f t="shared" si="46"/>
        <v>54</v>
      </c>
      <c r="AD191" t="str">
        <f t="shared" ca="1" si="47"/>
        <v>NO</v>
      </c>
      <c r="AE19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1" t="str">
        <f t="shared" si="49"/>
        <v>July</v>
      </c>
      <c r="AG191">
        <f t="shared" si="48"/>
        <v>29</v>
      </c>
      <c r="AH191" s="14">
        <v>45717.708333333299</v>
      </c>
      <c r="AI191" t="str">
        <f t="shared" si="50"/>
        <v>Afternoon</v>
      </c>
      <c r="AJ191" t="s">
        <v>2051</v>
      </c>
    </row>
    <row r="192" spans="1:36" x14ac:dyDescent="0.3">
      <c r="A192" t="s">
        <v>16</v>
      </c>
      <c r="B192" t="s">
        <v>516</v>
      </c>
      <c r="C192" t="s">
        <v>524</v>
      </c>
      <c r="D192" t="s">
        <v>531</v>
      </c>
      <c r="E192" s="2">
        <v>45493</v>
      </c>
      <c r="F192" s="9">
        <v>45547</v>
      </c>
      <c r="G192" t="s">
        <v>534</v>
      </c>
      <c r="H192" t="s">
        <v>1017</v>
      </c>
      <c r="I192" s="4">
        <v>1300.8900000000001</v>
      </c>
      <c r="J192" s="4">
        <v>10</v>
      </c>
      <c r="K192" s="4">
        <v>130.09</v>
      </c>
      <c r="L192" s="4">
        <v>1170.8</v>
      </c>
      <c r="M192" t="s">
        <v>1021</v>
      </c>
      <c r="N192">
        <v>175</v>
      </c>
      <c r="O192" t="s">
        <v>1024</v>
      </c>
      <c r="P192" t="s">
        <v>1522</v>
      </c>
      <c r="Q192" t="str">
        <f t="shared" si="34"/>
        <v>DELTA AIRLINES</v>
      </c>
      <c r="R192">
        <f t="shared" si="35"/>
        <v>15</v>
      </c>
      <c r="S192" t="str">
        <f t="shared" si="36"/>
        <v>123</v>
      </c>
      <c r="T192" t="str">
        <f t="shared" si="37"/>
        <v>DE</v>
      </c>
      <c r="U192" t="str">
        <f t="shared" si="38"/>
        <v>BOS-JFK</v>
      </c>
      <c r="V192" s="7">
        <f t="shared" si="39"/>
        <v>187270.87000000014</v>
      </c>
      <c r="W192" s="7">
        <f t="shared" si="40"/>
        <v>674.52232258064441</v>
      </c>
      <c r="X192" s="7">
        <f t="shared" si="41"/>
        <v>105.08</v>
      </c>
      <c r="Y192" s="7">
        <f t="shared" si="42"/>
        <v>1300.8900000000001</v>
      </c>
      <c r="Z192" s="8">
        <f t="shared" si="43"/>
        <v>0.22</v>
      </c>
      <c r="AA192">
        <f t="shared" si="44"/>
        <v>2024</v>
      </c>
      <c r="AB192" t="str">
        <f t="shared" si="45"/>
        <v>Sat</v>
      </c>
      <c r="AC192">
        <f t="shared" si="46"/>
        <v>54</v>
      </c>
      <c r="AD192" t="str">
        <f t="shared" ca="1" si="47"/>
        <v>NO</v>
      </c>
      <c r="AE19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2" t="str">
        <f t="shared" si="49"/>
        <v>July</v>
      </c>
      <c r="AG192">
        <f t="shared" si="48"/>
        <v>29</v>
      </c>
      <c r="AH192" s="14">
        <v>45699</v>
      </c>
      <c r="AI192" t="str">
        <f t="shared" si="50"/>
        <v>Morning</v>
      </c>
      <c r="AJ192" t="s">
        <v>2048</v>
      </c>
    </row>
    <row r="193" spans="1:36" x14ac:dyDescent="0.3">
      <c r="A193" t="s">
        <v>134</v>
      </c>
      <c r="B193" t="s">
        <v>523</v>
      </c>
      <c r="C193" t="s">
        <v>528</v>
      </c>
      <c r="D193" t="s">
        <v>524</v>
      </c>
      <c r="E193" s="2">
        <v>45494</v>
      </c>
      <c r="F193" s="9">
        <v>45548</v>
      </c>
      <c r="G193" t="s">
        <v>651</v>
      </c>
      <c r="H193" t="s">
        <v>1020</v>
      </c>
      <c r="I193" s="4">
        <v>1296.51</v>
      </c>
      <c r="J193" s="4">
        <v>20</v>
      </c>
      <c r="K193" s="4">
        <v>259.3</v>
      </c>
      <c r="L193" s="4">
        <v>1037.21</v>
      </c>
      <c r="M193" t="s">
        <v>1023</v>
      </c>
      <c r="N193">
        <v>0</v>
      </c>
      <c r="O193" t="s">
        <v>1142</v>
      </c>
      <c r="P193" t="s">
        <v>1640</v>
      </c>
      <c r="Q193" t="str">
        <f t="shared" si="34"/>
        <v>SPIRIT AIRLINES</v>
      </c>
      <c r="R193">
        <f t="shared" si="35"/>
        <v>16</v>
      </c>
      <c r="S193" t="str">
        <f t="shared" si="36"/>
        <v>923</v>
      </c>
      <c r="T193" t="str">
        <f t="shared" si="37"/>
        <v>SP</v>
      </c>
      <c r="U193" t="str">
        <f t="shared" si="38"/>
        <v>MIA-BOS</v>
      </c>
      <c r="V193" s="7">
        <f t="shared" si="39"/>
        <v>186100.07000000015</v>
      </c>
      <c r="W193" s="7">
        <f t="shared" si="40"/>
        <v>672.49524271844587</v>
      </c>
      <c r="X193" s="7">
        <f t="shared" si="41"/>
        <v>105.08</v>
      </c>
      <c r="Y193" s="7">
        <f t="shared" si="42"/>
        <v>1296.51</v>
      </c>
      <c r="Z193" s="8">
        <f t="shared" si="43"/>
        <v>0.216</v>
      </c>
      <c r="AA193">
        <f t="shared" si="44"/>
        <v>2024</v>
      </c>
      <c r="AB193" t="str">
        <f t="shared" si="45"/>
        <v>Sun</v>
      </c>
      <c r="AC193">
        <f t="shared" si="46"/>
        <v>54</v>
      </c>
      <c r="AD193" t="str">
        <f t="shared" ca="1" si="47"/>
        <v>NO</v>
      </c>
      <c r="AE19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3" t="str">
        <f t="shared" si="49"/>
        <v>July</v>
      </c>
      <c r="AG193">
        <f t="shared" si="48"/>
        <v>29</v>
      </c>
      <c r="AH193" s="14">
        <v>45703.916666666701</v>
      </c>
      <c r="AI193" t="str">
        <f t="shared" si="50"/>
        <v>Evening</v>
      </c>
      <c r="AJ193" t="s">
        <v>2050</v>
      </c>
    </row>
    <row r="194" spans="1:36" x14ac:dyDescent="0.3">
      <c r="A194" t="s">
        <v>41</v>
      </c>
      <c r="B194" t="s">
        <v>521</v>
      </c>
      <c r="C194" t="s">
        <v>525</v>
      </c>
      <c r="D194" t="s">
        <v>533</v>
      </c>
      <c r="E194" s="2">
        <v>45495</v>
      </c>
      <c r="F194" s="9">
        <v>45549</v>
      </c>
      <c r="G194" t="s">
        <v>559</v>
      </c>
      <c r="H194" t="s">
        <v>1017</v>
      </c>
      <c r="I194" s="4">
        <v>1292.97</v>
      </c>
      <c r="J194" s="4">
        <v>0</v>
      </c>
      <c r="K194" s="4">
        <v>0</v>
      </c>
      <c r="L194" s="4">
        <v>1292.97</v>
      </c>
      <c r="M194" t="s">
        <v>1022</v>
      </c>
      <c r="N194">
        <v>0</v>
      </c>
      <c r="O194" t="s">
        <v>1049</v>
      </c>
      <c r="P194" t="s">
        <v>1547</v>
      </c>
      <c r="Q194" t="str">
        <f t="shared" ref="Q194:Q257" si="51">UPPER(B194)</f>
        <v>AMERICAN AIRLINES</v>
      </c>
      <c r="R194">
        <f t="shared" ref="R194:R257" si="52">LEN(O194)</f>
        <v>11</v>
      </c>
      <c r="S194" t="str">
        <f t="shared" ref="S194:S257" si="53">RIGHT(G194,3)</f>
        <v>604</v>
      </c>
      <c r="T194" t="str">
        <f t="shared" ref="T194:T257" si="54">LEFT(G194,2)</f>
        <v>AM</v>
      </c>
      <c r="U194" t="str">
        <f t="shared" ref="U194:U257" si="55">CONCATENATE(C194,"-",D194)</f>
        <v>SEA-LAX</v>
      </c>
      <c r="V194" s="7">
        <f t="shared" ref="V194:V257" si="56">SUM(L194:L693)</f>
        <v>185062.86000000016</v>
      </c>
      <c r="W194" s="7">
        <f t="shared" ref="W194:W257" si="57">AVERAGE(I194:I693)</f>
        <v>670.46922077922011</v>
      </c>
      <c r="X194" s="7">
        <f t="shared" ref="X194:X257" si="58">MIN(I194:I693)</f>
        <v>105.08</v>
      </c>
      <c r="Y194" s="7">
        <f t="shared" ref="Y194:Y257" si="59">MAX(I194:I693)</f>
        <v>1292.97</v>
      </c>
      <c r="Z194" s="8">
        <f t="shared" ref="Z194:Z257" si="60">COUNTIF(M194:M693,M194)/500</f>
        <v>0.184</v>
      </c>
      <c r="AA194">
        <f t="shared" ref="AA194:AA257" si="61">YEAR(E194)</f>
        <v>2024</v>
      </c>
      <c r="AB194" t="str">
        <f t="shared" ref="AB194:AB257" si="62">TEXT(E194,"ddd")</f>
        <v>Mon</v>
      </c>
      <c r="AC194">
        <f t="shared" ref="AC194:AC257" si="63">DATEDIF(E194,F194,"D")</f>
        <v>54</v>
      </c>
      <c r="AD194" t="str">
        <f t="shared" ref="AD194:AD257" ca="1" si="64">IF(E194&gt;=TODAY()-30,"YES","NO")</f>
        <v>NO</v>
      </c>
      <c r="AE19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4" t="str">
        <f t="shared" si="49"/>
        <v>July</v>
      </c>
      <c r="AG194">
        <f t="shared" ref="AG194:AG257" si="65">COUNTIF(AF194:AF693,"February")</f>
        <v>29</v>
      </c>
      <c r="AH194" s="14">
        <v>45700.041666666701</v>
      </c>
      <c r="AI194" t="str">
        <f t="shared" si="50"/>
        <v>Morning</v>
      </c>
      <c r="AJ194" t="s">
        <v>2049</v>
      </c>
    </row>
    <row r="195" spans="1:36" x14ac:dyDescent="0.3">
      <c r="A195" t="s">
        <v>378</v>
      </c>
      <c r="B195" t="s">
        <v>522</v>
      </c>
      <c r="C195" t="s">
        <v>529</v>
      </c>
      <c r="D195" t="s">
        <v>527</v>
      </c>
      <c r="E195" s="2">
        <v>45496</v>
      </c>
      <c r="F195" s="9">
        <v>45550</v>
      </c>
      <c r="G195" t="s">
        <v>888</v>
      </c>
      <c r="H195" t="s">
        <v>1018</v>
      </c>
      <c r="I195" s="4">
        <v>1290.69</v>
      </c>
      <c r="J195" s="4">
        <v>20</v>
      </c>
      <c r="K195" s="4">
        <v>258.14</v>
      </c>
      <c r="L195" s="4">
        <v>1032.55</v>
      </c>
      <c r="M195" t="s">
        <v>1021</v>
      </c>
      <c r="N195">
        <v>51</v>
      </c>
      <c r="O195" t="s">
        <v>1386</v>
      </c>
      <c r="P195" t="s">
        <v>1884</v>
      </c>
      <c r="Q195" t="str">
        <f t="shared" si="51"/>
        <v>UNITED AIRLINES</v>
      </c>
      <c r="R195">
        <f t="shared" si="52"/>
        <v>12</v>
      </c>
      <c r="S195" t="str">
        <f t="shared" si="53"/>
        <v>321</v>
      </c>
      <c r="T195" t="str">
        <f t="shared" si="54"/>
        <v>UN</v>
      </c>
      <c r="U195" t="str">
        <f t="shared" si="55"/>
        <v>ATL-ORD</v>
      </c>
      <c r="V195" s="7">
        <f t="shared" si="56"/>
        <v>183769.89000000016</v>
      </c>
      <c r="W195" s="7">
        <f t="shared" si="57"/>
        <v>668.44153094462479</v>
      </c>
      <c r="X195" s="7">
        <f t="shared" si="58"/>
        <v>105.08</v>
      </c>
      <c r="Y195" s="7">
        <f t="shared" si="59"/>
        <v>1290.69</v>
      </c>
      <c r="Z195" s="8">
        <f t="shared" si="60"/>
        <v>0.218</v>
      </c>
      <c r="AA195">
        <f t="shared" si="61"/>
        <v>2024</v>
      </c>
      <c r="AB195" t="str">
        <f t="shared" si="62"/>
        <v>Tue</v>
      </c>
      <c r="AC195">
        <f t="shared" si="63"/>
        <v>54</v>
      </c>
      <c r="AD195" t="str">
        <f t="shared" ca="1" si="64"/>
        <v>NO</v>
      </c>
      <c r="AE19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5" t="str">
        <f t="shared" ref="AF195:AF258" si="66">TEXT(E195,"mmmm")</f>
        <v>July</v>
      </c>
      <c r="AG195">
        <f t="shared" si="65"/>
        <v>29</v>
      </c>
      <c r="AH195" s="14">
        <v>45714.083333333299</v>
      </c>
      <c r="AI195" t="str">
        <f t="shared" ref="AI195:AI258" si="67">IF(HOUR(AH195)&lt;12,"Morning",IF(HOUR(AH195)&lt;18,"Afternoon","Evening"))</f>
        <v>Morning</v>
      </c>
      <c r="AJ195" t="s">
        <v>2048</v>
      </c>
    </row>
    <row r="196" spans="1:36" x14ac:dyDescent="0.3">
      <c r="A196" t="s">
        <v>281</v>
      </c>
      <c r="B196" t="s">
        <v>522</v>
      </c>
      <c r="C196" t="s">
        <v>524</v>
      </c>
      <c r="D196" t="s">
        <v>527</v>
      </c>
      <c r="E196" s="2">
        <v>45497</v>
      </c>
      <c r="F196" s="9">
        <v>45551</v>
      </c>
      <c r="G196" t="s">
        <v>796</v>
      </c>
      <c r="H196" t="s">
        <v>1017</v>
      </c>
      <c r="I196" s="4">
        <v>1287.79</v>
      </c>
      <c r="J196" s="4">
        <v>5</v>
      </c>
      <c r="K196" s="4">
        <v>64.39</v>
      </c>
      <c r="L196" s="4">
        <v>1223.4000000000001</v>
      </c>
      <c r="M196" t="s">
        <v>1021</v>
      </c>
      <c r="N196">
        <v>90</v>
      </c>
      <c r="O196" t="s">
        <v>1289</v>
      </c>
      <c r="P196" t="s">
        <v>1787</v>
      </c>
      <c r="Q196" t="str">
        <f t="shared" si="51"/>
        <v>UNITED AIRLINES</v>
      </c>
      <c r="R196">
        <f t="shared" si="52"/>
        <v>10</v>
      </c>
      <c r="S196" t="str">
        <f t="shared" si="53"/>
        <v>992</v>
      </c>
      <c r="T196" t="str">
        <f t="shared" si="54"/>
        <v>UN</v>
      </c>
      <c r="U196" t="str">
        <f t="shared" si="55"/>
        <v>BOS-ORD</v>
      </c>
      <c r="V196" s="7">
        <f t="shared" si="56"/>
        <v>182737.34000000017</v>
      </c>
      <c r="W196" s="7">
        <f t="shared" si="57"/>
        <v>666.40803921568556</v>
      </c>
      <c r="X196" s="7">
        <f t="shared" si="58"/>
        <v>105.08</v>
      </c>
      <c r="Y196" s="7">
        <f t="shared" si="59"/>
        <v>1287.79</v>
      </c>
      <c r="Z196" s="8">
        <f t="shared" si="60"/>
        <v>0.216</v>
      </c>
      <c r="AA196">
        <f t="shared" si="61"/>
        <v>2024</v>
      </c>
      <c r="AB196" t="str">
        <f t="shared" si="62"/>
        <v>Wed</v>
      </c>
      <c r="AC196">
        <f t="shared" si="63"/>
        <v>54</v>
      </c>
      <c r="AD196" t="str">
        <f t="shared" ca="1" si="64"/>
        <v>NO</v>
      </c>
      <c r="AE19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6" t="str">
        <f t="shared" si="66"/>
        <v>July</v>
      </c>
      <c r="AG196">
        <f t="shared" si="65"/>
        <v>29</v>
      </c>
      <c r="AH196" s="14">
        <v>45710.041666666701</v>
      </c>
      <c r="AI196" t="str">
        <f t="shared" si="67"/>
        <v>Morning</v>
      </c>
      <c r="AJ196" t="s">
        <v>2049</v>
      </c>
    </row>
    <row r="197" spans="1:36" x14ac:dyDescent="0.3">
      <c r="A197" t="s">
        <v>187</v>
      </c>
      <c r="B197" t="s">
        <v>517</v>
      </c>
      <c r="C197" t="s">
        <v>524</v>
      </c>
      <c r="D197" t="s">
        <v>531</v>
      </c>
      <c r="E197" s="2">
        <v>45498</v>
      </c>
      <c r="F197" s="9">
        <v>45552</v>
      </c>
      <c r="G197" t="s">
        <v>703</v>
      </c>
      <c r="H197" t="s">
        <v>1019</v>
      </c>
      <c r="I197" s="4">
        <v>1274.18</v>
      </c>
      <c r="J197" s="4">
        <v>0</v>
      </c>
      <c r="K197" s="4">
        <v>0</v>
      </c>
      <c r="L197" s="4">
        <v>1274.18</v>
      </c>
      <c r="M197" t="s">
        <v>1023</v>
      </c>
      <c r="N197">
        <v>0</v>
      </c>
      <c r="O197" t="s">
        <v>1195</v>
      </c>
      <c r="P197" t="s">
        <v>1693</v>
      </c>
      <c r="Q197" t="str">
        <f t="shared" si="51"/>
        <v>ALASKA AIRLINES</v>
      </c>
      <c r="R197">
        <f t="shared" si="52"/>
        <v>13</v>
      </c>
      <c r="S197" t="str">
        <f t="shared" si="53"/>
        <v>570</v>
      </c>
      <c r="T197" t="str">
        <f t="shared" si="54"/>
        <v>AL</v>
      </c>
      <c r="U197" t="str">
        <f t="shared" si="55"/>
        <v>BOS-JFK</v>
      </c>
      <c r="V197" s="7">
        <f t="shared" si="56"/>
        <v>181513.94000000015</v>
      </c>
      <c r="W197" s="7">
        <f t="shared" si="57"/>
        <v>664.37072131147454</v>
      </c>
      <c r="X197" s="7">
        <f t="shared" si="58"/>
        <v>105.08</v>
      </c>
      <c r="Y197" s="7">
        <f t="shared" si="59"/>
        <v>1274.18</v>
      </c>
      <c r="Z197" s="8">
        <f t="shared" si="60"/>
        <v>0.214</v>
      </c>
      <c r="AA197">
        <f t="shared" si="61"/>
        <v>2024</v>
      </c>
      <c r="AB197" t="str">
        <f t="shared" si="62"/>
        <v>Thu</v>
      </c>
      <c r="AC197">
        <f t="shared" si="63"/>
        <v>54</v>
      </c>
      <c r="AD197" t="str">
        <f t="shared" ca="1" si="64"/>
        <v>NO</v>
      </c>
      <c r="AE19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7" t="str">
        <f t="shared" si="66"/>
        <v>July</v>
      </c>
      <c r="AG197">
        <f t="shared" si="65"/>
        <v>29</v>
      </c>
      <c r="AH197" s="14">
        <v>45706.125</v>
      </c>
      <c r="AI197" t="str">
        <f t="shared" si="67"/>
        <v>Morning</v>
      </c>
      <c r="AJ197" t="s">
        <v>2048</v>
      </c>
    </row>
    <row r="198" spans="1:36" x14ac:dyDescent="0.3">
      <c r="A198" t="s">
        <v>370</v>
      </c>
      <c r="B198" t="s">
        <v>519</v>
      </c>
      <c r="C198" t="s">
        <v>533</v>
      </c>
      <c r="D198" t="s">
        <v>530</v>
      </c>
      <c r="E198" s="2">
        <v>45499</v>
      </c>
      <c r="F198" s="9">
        <v>45553</v>
      </c>
      <c r="G198" t="s">
        <v>881</v>
      </c>
      <c r="H198" t="s">
        <v>1019</v>
      </c>
      <c r="I198" s="4">
        <v>1264.3499999999999</v>
      </c>
      <c r="J198" s="4">
        <v>15</v>
      </c>
      <c r="K198" s="4">
        <v>189.65</v>
      </c>
      <c r="L198" s="4">
        <v>1074.7</v>
      </c>
      <c r="M198" t="s">
        <v>1021</v>
      </c>
      <c r="N198">
        <v>36</v>
      </c>
      <c r="O198" t="s">
        <v>1378</v>
      </c>
      <c r="P198" t="s">
        <v>1876</v>
      </c>
      <c r="Q198" t="str">
        <f t="shared" si="51"/>
        <v>SOUTHWEST AIRLINES</v>
      </c>
      <c r="R198">
        <f t="shared" si="52"/>
        <v>12</v>
      </c>
      <c r="S198" t="str">
        <f t="shared" si="53"/>
        <v>243</v>
      </c>
      <c r="T198" t="str">
        <f t="shared" si="54"/>
        <v>SO</v>
      </c>
      <c r="U198" t="str">
        <f t="shared" si="55"/>
        <v>LAX-SFO</v>
      </c>
      <c r="V198" s="7">
        <f t="shared" si="56"/>
        <v>180239.76000000013</v>
      </c>
      <c r="W198" s="7">
        <f t="shared" si="57"/>
        <v>662.36476973684125</v>
      </c>
      <c r="X198" s="7">
        <f t="shared" si="58"/>
        <v>105.08</v>
      </c>
      <c r="Y198" s="7">
        <f t="shared" si="59"/>
        <v>1264.3499999999999</v>
      </c>
      <c r="Z198" s="8">
        <f t="shared" si="60"/>
        <v>0.214</v>
      </c>
      <c r="AA198">
        <f t="shared" si="61"/>
        <v>2024</v>
      </c>
      <c r="AB198" t="str">
        <f t="shared" si="62"/>
        <v>Fri</v>
      </c>
      <c r="AC198">
        <f t="shared" si="63"/>
        <v>54</v>
      </c>
      <c r="AD198" t="str">
        <f t="shared" ca="1" si="64"/>
        <v>NO</v>
      </c>
      <c r="AE19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8" t="str">
        <f t="shared" si="66"/>
        <v>July</v>
      </c>
      <c r="AG198">
        <f t="shared" si="65"/>
        <v>29</v>
      </c>
      <c r="AH198" s="14">
        <v>45713.75</v>
      </c>
      <c r="AI198" t="str">
        <f t="shared" si="67"/>
        <v>Evening</v>
      </c>
      <c r="AJ198" t="s">
        <v>2049</v>
      </c>
    </row>
    <row r="199" spans="1:36" x14ac:dyDescent="0.3">
      <c r="A199" t="s">
        <v>254</v>
      </c>
      <c r="B199" t="s">
        <v>523</v>
      </c>
      <c r="C199" t="s">
        <v>531</v>
      </c>
      <c r="D199" t="s">
        <v>530</v>
      </c>
      <c r="E199" s="2">
        <v>45500</v>
      </c>
      <c r="F199" s="9">
        <v>45554</v>
      </c>
      <c r="G199" t="s">
        <v>770</v>
      </c>
      <c r="H199" t="s">
        <v>1020</v>
      </c>
      <c r="I199" s="4">
        <v>1263.8</v>
      </c>
      <c r="J199" s="4">
        <v>10</v>
      </c>
      <c r="K199" s="4">
        <v>126.38</v>
      </c>
      <c r="L199" s="4">
        <v>1137.42</v>
      </c>
      <c r="M199" t="s">
        <v>1021</v>
      </c>
      <c r="N199">
        <v>139</v>
      </c>
      <c r="O199" t="s">
        <v>1262</v>
      </c>
      <c r="P199" t="s">
        <v>1760</v>
      </c>
      <c r="Q199" t="str">
        <f t="shared" si="51"/>
        <v>SPIRIT AIRLINES</v>
      </c>
      <c r="R199">
        <f t="shared" si="52"/>
        <v>13</v>
      </c>
      <c r="S199" t="str">
        <f t="shared" si="53"/>
        <v>250</v>
      </c>
      <c r="T199" t="str">
        <f t="shared" si="54"/>
        <v>SP</v>
      </c>
      <c r="U199" t="str">
        <f t="shared" si="55"/>
        <v>JFK-SFO</v>
      </c>
      <c r="V199" s="7">
        <f t="shared" si="56"/>
        <v>179165.06000000011</v>
      </c>
      <c r="W199" s="7">
        <f t="shared" si="57"/>
        <v>660.37801980197935</v>
      </c>
      <c r="X199" s="7">
        <f t="shared" si="58"/>
        <v>105.08</v>
      </c>
      <c r="Y199" s="7">
        <f t="shared" si="59"/>
        <v>1263.8</v>
      </c>
      <c r="Z199" s="8">
        <f t="shared" si="60"/>
        <v>0.21199999999999999</v>
      </c>
      <c r="AA199">
        <f t="shared" si="61"/>
        <v>2024</v>
      </c>
      <c r="AB199" t="str">
        <f t="shared" si="62"/>
        <v>Sat</v>
      </c>
      <c r="AC199">
        <f t="shared" si="63"/>
        <v>54</v>
      </c>
      <c r="AD199" t="str">
        <f t="shared" ca="1" si="64"/>
        <v>NO</v>
      </c>
      <c r="AE19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199" t="str">
        <f t="shared" si="66"/>
        <v>July</v>
      </c>
      <c r="AG199">
        <f t="shared" si="65"/>
        <v>29</v>
      </c>
      <c r="AH199" s="14">
        <v>45708.916666666701</v>
      </c>
      <c r="AI199" t="str">
        <f t="shared" si="67"/>
        <v>Evening</v>
      </c>
      <c r="AJ199" t="s">
        <v>2049</v>
      </c>
    </row>
    <row r="200" spans="1:36" x14ac:dyDescent="0.3">
      <c r="A200" t="s">
        <v>437</v>
      </c>
      <c r="B200" t="s">
        <v>518</v>
      </c>
      <c r="C200" t="s">
        <v>530</v>
      </c>
      <c r="D200" t="s">
        <v>527</v>
      </c>
      <c r="E200" s="2">
        <v>45501</v>
      </c>
      <c r="F200" s="9">
        <v>45555</v>
      </c>
      <c r="G200" t="s">
        <v>945</v>
      </c>
      <c r="H200" t="s">
        <v>1018</v>
      </c>
      <c r="I200" s="4">
        <v>1252.44</v>
      </c>
      <c r="J200" s="4">
        <v>10</v>
      </c>
      <c r="K200" s="4">
        <v>125.24</v>
      </c>
      <c r="L200" s="4">
        <v>1127.2</v>
      </c>
      <c r="M200" t="s">
        <v>1022</v>
      </c>
      <c r="N200">
        <v>0</v>
      </c>
      <c r="O200" t="s">
        <v>1444</v>
      </c>
      <c r="P200" t="s">
        <v>1943</v>
      </c>
      <c r="Q200" t="str">
        <f t="shared" si="51"/>
        <v>JETBLUE AIRWAYS</v>
      </c>
      <c r="R200">
        <f t="shared" si="52"/>
        <v>13</v>
      </c>
      <c r="S200" t="str">
        <f t="shared" si="53"/>
        <v>147</v>
      </c>
      <c r="T200" t="str">
        <f t="shared" si="54"/>
        <v>JE</v>
      </c>
      <c r="U200" t="str">
        <f t="shared" si="55"/>
        <v>SFO-ORD</v>
      </c>
      <c r="V200" s="7">
        <f t="shared" si="56"/>
        <v>178027.64000000013</v>
      </c>
      <c r="W200" s="7">
        <f t="shared" si="57"/>
        <v>658.37993377483349</v>
      </c>
      <c r="X200" s="7">
        <f t="shared" si="58"/>
        <v>105.08</v>
      </c>
      <c r="Y200" s="7">
        <f t="shared" si="59"/>
        <v>1252.44</v>
      </c>
      <c r="Z200" s="8">
        <f t="shared" si="60"/>
        <v>0.182</v>
      </c>
      <c r="AA200">
        <f t="shared" si="61"/>
        <v>2024</v>
      </c>
      <c r="AB200" t="str">
        <f t="shared" si="62"/>
        <v>Sun</v>
      </c>
      <c r="AC200">
        <f t="shared" si="63"/>
        <v>54</v>
      </c>
      <c r="AD200" t="str">
        <f t="shared" ca="1" si="64"/>
        <v>NO</v>
      </c>
      <c r="AE20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0" t="str">
        <f t="shared" si="66"/>
        <v>July</v>
      </c>
      <c r="AG200">
        <f t="shared" si="65"/>
        <v>29</v>
      </c>
      <c r="AH200" s="14">
        <v>45716.541666666701</v>
      </c>
      <c r="AI200" t="str">
        <f t="shared" si="67"/>
        <v>Afternoon</v>
      </c>
      <c r="AJ200" t="s">
        <v>2048</v>
      </c>
    </row>
    <row r="201" spans="1:36" x14ac:dyDescent="0.3">
      <c r="A201" t="s">
        <v>99</v>
      </c>
      <c r="B201" t="s">
        <v>519</v>
      </c>
      <c r="C201" t="s">
        <v>533</v>
      </c>
      <c r="D201" t="s">
        <v>524</v>
      </c>
      <c r="E201" s="2">
        <v>45502</v>
      </c>
      <c r="F201" s="9">
        <v>45556</v>
      </c>
      <c r="G201" t="s">
        <v>617</v>
      </c>
      <c r="H201" t="s">
        <v>1018</v>
      </c>
      <c r="I201" s="4">
        <v>1246.8499999999999</v>
      </c>
      <c r="J201" s="4">
        <v>5</v>
      </c>
      <c r="K201" s="4">
        <v>62.34</v>
      </c>
      <c r="L201" s="4">
        <v>1184.51</v>
      </c>
      <c r="M201" t="s">
        <v>1022</v>
      </c>
      <c r="N201">
        <v>0</v>
      </c>
      <c r="O201" t="s">
        <v>1107</v>
      </c>
      <c r="P201" t="s">
        <v>1605</v>
      </c>
      <c r="Q201" t="str">
        <f t="shared" si="51"/>
        <v>SOUTHWEST AIRLINES</v>
      </c>
      <c r="R201">
        <f t="shared" si="52"/>
        <v>13</v>
      </c>
      <c r="S201" t="str">
        <f t="shared" si="53"/>
        <v>472</v>
      </c>
      <c r="T201" t="str">
        <f t="shared" si="54"/>
        <v>SO</v>
      </c>
      <c r="U201" t="str">
        <f t="shared" si="55"/>
        <v>LAX-BOS</v>
      </c>
      <c r="V201" s="7">
        <f t="shared" si="56"/>
        <v>176900.44000000012</v>
      </c>
      <c r="W201" s="7">
        <f t="shared" si="57"/>
        <v>656.40631229235794</v>
      </c>
      <c r="X201" s="7">
        <f t="shared" si="58"/>
        <v>105.08</v>
      </c>
      <c r="Y201" s="7">
        <f t="shared" si="59"/>
        <v>1246.8499999999999</v>
      </c>
      <c r="Z201" s="8">
        <f t="shared" si="60"/>
        <v>0.18</v>
      </c>
      <c r="AA201">
        <f t="shared" si="61"/>
        <v>2024</v>
      </c>
      <c r="AB201" t="str">
        <f t="shared" si="62"/>
        <v>Mon</v>
      </c>
      <c r="AC201">
        <f t="shared" si="63"/>
        <v>54</v>
      </c>
      <c r="AD201" t="str">
        <f t="shared" ca="1" si="64"/>
        <v>NO</v>
      </c>
      <c r="AE20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1" t="str">
        <f t="shared" si="66"/>
        <v>July</v>
      </c>
      <c r="AG201">
        <f t="shared" si="65"/>
        <v>29</v>
      </c>
      <c r="AH201" s="14">
        <v>45702.458333333299</v>
      </c>
      <c r="AI201" t="str">
        <f t="shared" si="67"/>
        <v>Morning</v>
      </c>
      <c r="AJ201" t="s">
        <v>2050</v>
      </c>
    </row>
    <row r="202" spans="1:36" x14ac:dyDescent="0.3">
      <c r="A202" t="s">
        <v>46</v>
      </c>
      <c r="B202" t="s">
        <v>522</v>
      </c>
      <c r="C202" t="s">
        <v>533</v>
      </c>
      <c r="D202" t="s">
        <v>526</v>
      </c>
      <c r="E202" s="2">
        <v>45503</v>
      </c>
      <c r="F202" s="9">
        <v>45557</v>
      </c>
      <c r="G202" t="s">
        <v>564</v>
      </c>
      <c r="H202" t="s">
        <v>1020</v>
      </c>
      <c r="I202" s="4">
        <v>1244.92</v>
      </c>
      <c r="J202" s="4">
        <v>5</v>
      </c>
      <c r="K202" s="4">
        <v>62.25</v>
      </c>
      <c r="L202" s="4">
        <v>1182.67</v>
      </c>
      <c r="M202" t="s">
        <v>1022</v>
      </c>
      <c r="N202">
        <v>0</v>
      </c>
      <c r="O202" t="s">
        <v>1054</v>
      </c>
      <c r="P202" t="s">
        <v>1552</v>
      </c>
      <c r="Q202" t="str">
        <f t="shared" si="51"/>
        <v>UNITED AIRLINES</v>
      </c>
      <c r="R202">
        <f t="shared" si="52"/>
        <v>16</v>
      </c>
      <c r="S202" t="str">
        <f t="shared" si="53"/>
        <v>486</v>
      </c>
      <c r="T202" t="str">
        <f t="shared" si="54"/>
        <v>UN</v>
      </c>
      <c r="U202" t="str">
        <f t="shared" si="55"/>
        <v>LAX-DFW</v>
      </c>
      <c r="V202" s="7">
        <f t="shared" si="56"/>
        <v>175715.93000000011</v>
      </c>
      <c r="W202" s="7">
        <f t="shared" si="57"/>
        <v>654.43816666666589</v>
      </c>
      <c r="X202" s="7">
        <f t="shared" si="58"/>
        <v>105.08</v>
      </c>
      <c r="Y202" s="7">
        <f t="shared" si="59"/>
        <v>1244.92</v>
      </c>
      <c r="Z202" s="8">
        <f t="shared" si="60"/>
        <v>0.17799999999999999</v>
      </c>
      <c r="AA202">
        <f t="shared" si="61"/>
        <v>2024</v>
      </c>
      <c r="AB202" t="str">
        <f t="shared" si="62"/>
        <v>Tue</v>
      </c>
      <c r="AC202">
        <f t="shared" si="63"/>
        <v>54</v>
      </c>
      <c r="AD202" t="str">
        <f t="shared" ca="1" si="64"/>
        <v>NO</v>
      </c>
      <c r="AE20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2" t="str">
        <f t="shared" si="66"/>
        <v>July</v>
      </c>
      <c r="AG202">
        <f t="shared" si="65"/>
        <v>29</v>
      </c>
      <c r="AH202" s="14">
        <v>45700.25</v>
      </c>
      <c r="AI202" t="str">
        <f t="shared" si="67"/>
        <v>Morning</v>
      </c>
      <c r="AJ202" t="s">
        <v>2051</v>
      </c>
    </row>
    <row r="203" spans="1:36" x14ac:dyDescent="0.3">
      <c r="A203" t="s">
        <v>318</v>
      </c>
      <c r="B203" t="s">
        <v>517</v>
      </c>
      <c r="C203" t="s">
        <v>526</v>
      </c>
      <c r="D203" t="s">
        <v>529</v>
      </c>
      <c r="E203" s="2">
        <v>45504</v>
      </c>
      <c r="F203" s="9">
        <v>45558</v>
      </c>
      <c r="G203" t="s">
        <v>832</v>
      </c>
      <c r="H203" t="s">
        <v>1020</v>
      </c>
      <c r="I203" s="4">
        <v>1242.98</v>
      </c>
      <c r="J203" s="4">
        <v>10</v>
      </c>
      <c r="K203" s="4">
        <v>124.3</v>
      </c>
      <c r="L203" s="4">
        <v>1118.68</v>
      </c>
      <c r="M203" t="s">
        <v>1023</v>
      </c>
      <c r="N203">
        <v>0</v>
      </c>
      <c r="O203" t="s">
        <v>1326</v>
      </c>
      <c r="P203" t="s">
        <v>1824</v>
      </c>
      <c r="Q203" t="str">
        <f t="shared" si="51"/>
        <v>ALASKA AIRLINES</v>
      </c>
      <c r="R203">
        <f t="shared" si="52"/>
        <v>12</v>
      </c>
      <c r="S203" t="str">
        <f t="shared" si="53"/>
        <v>413</v>
      </c>
      <c r="T203" t="str">
        <f t="shared" si="54"/>
        <v>AL</v>
      </c>
      <c r="U203" t="str">
        <f t="shared" si="55"/>
        <v>DFW-ATL</v>
      </c>
      <c r="V203" s="7">
        <f t="shared" si="56"/>
        <v>174533.26000000013</v>
      </c>
      <c r="W203" s="7">
        <f t="shared" si="57"/>
        <v>652.46331103678847</v>
      </c>
      <c r="X203" s="7">
        <f t="shared" si="58"/>
        <v>105.08</v>
      </c>
      <c r="Y203" s="7">
        <f t="shared" si="59"/>
        <v>1242.98</v>
      </c>
      <c r="Z203" s="8">
        <f t="shared" si="60"/>
        <v>0.21199999999999999</v>
      </c>
      <c r="AA203">
        <f t="shared" si="61"/>
        <v>2024</v>
      </c>
      <c r="AB203" t="str">
        <f t="shared" si="62"/>
        <v>Wed</v>
      </c>
      <c r="AC203">
        <f t="shared" si="63"/>
        <v>54</v>
      </c>
      <c r="AD203" t="str">
        <f t="shared" ca="1" si="64"/>
        <v>NO</v>
      </c>
      <c r="AE20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3" t="str">
        <f t="shared" si="66"/>
        <v>July</v>
      </c>
      <c r="AG203">
        <f t="shared" si="65"/>
        <v>29</v>
      </c>
      <c r="AH203" s="14">
        <v>45711.583333333299</v>
      </c>
      <c r="AI203" t="str">
        <f t="shared" si="67"/>
        <v>Afternoon</v>
      </c>
      <c r="AJ203" t="s">
        <v>2049</v>
      </c>
    </row>
    <row r="204" spans="1:36" x14ac:dyDescent="0.3">
      <c r="A204" t="s">
        <v>102</v>
      </c>
      <c r="B204" t="s">
        <v>522</v>
      </c>
      <c r="C204" t="s">
        <v>531</v>
      </c>
      <c r="D204" t="s">
        <v>525</v>
      </c>
      <c r="E204" s="2">
        <v>45505</v>
      </c>
      <c r="F204" s="9">
        <v>45559</v>
      </c>
      <c r="G204" t="s">
        <v>619</v>
      </c>
      <c r="H204" t="s">
        <v>1017</v>
      </c>
      <c r="I204" s="4">
        <v>1242.6199999999999</v>
      </c>
      <c r="J204" s="4">
        <v>0</v>
      </c>
      <c r="K204" s="4">
        <v>0</v>
      </c>
      <c r="L204" s="4">
        <v>1242.6199999999999</v>
      </c>
      <c r="M204" t="s">
        <v>1021</v>
      </c>
      <c r="N204">
        <v>61</v>
      </c>
      <c r="O204" t="s">
        <v>1110</v>
      </c>
      <c r="P204" t="s">
        <v>1608</v>
      </c>
      <c r="Q204" t="str">
        <f t="shared" si="51"/>
        <v>UNITED AIRLINES</v>
      </c>
      <c r="R204">
        <f t="shared" si="52"/>
        <v>12</v>
      </c>
      <c r="S204" t="str">
        <f t="shared" si="53"/>
        <v>560</v>
      </c>
      <c r="T204" t="str">
        <f t="shared" si="54"/>
        <v>UN</v>
      </c>
      <c r="U204" t="str">
        <f t="shared" si="55"/>
        <v>JFK-SEA</v>
      </c>
      <c r="V204" s="7">
        <f t="shared" si="56"/>
        <v>173414.58000000013</v>
      </c>
      <c r="W204" s="7">
        <f t="shared" si="57"/>
        <v>650.4817114093953</v>
      </c>
      <c r="X204" s="7">
        <f t="shared" si="58"/>
        <v>105.08</v>
      </c>
      <c r="Y204" s="7">
        <f t="shared" si="59"/>
        <v>1242.6199999999999</v>
      </c>
      <c r="Z204" s="8">
        <f t="shared" si="60"/>
        <v>0.21</v>
      </c>
      <c r="AA204">
        <f t="shared" si="61"/>
        <v>2024</v>
      </c>
      <c r="AB204" t="str">
        <f t="shared" si="62"/>
        <v>Thu</v>
      </c>
      <c r="AC204">
        <f t="shared" si="63"/>
        <v>54</v>
      </c>
      <c r="AD204" t="str">
        <f t="shared" ca="1" si="64"/>
        <v>NO</v>
      </c>
      <c r="AE20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4" t="str">
        <f t="shared" si="66"/>
        <v>August</v>
      </c>
      <c r="AG204">
        <f t="shared" si="65"/>
        <v>29</v>
      </c>
      <c r="AH204" s="14">
        <v>45702.583333333299</v>
      </c>
      <c r="AI204" t="str">
        <f t="shared" si="67"/>
        <v>Afternoon</v>
      </c>
      <c r="AJ204" t="s">
        <v>2048</v>
      </c>
    </row>
    <row r="205" spans="1:36" x14ac:dyDescent="0.3">
      <c r="A205" t="s">
        <v>35</v>
      </c>
      <c r="B205" t="s">
        <v>517</v>
      </c>
      <c r="C205" t="s">
        <v>527</v>
      </c>
      <c r="D205" t="s">
        <v>533</v>
      </c>
      <c r="E205" s="2">
        <v>45506</v>
      </c>
      <c r="F205" s="9">
        <v>45560</v>
      </c>
      <c r="G205" t="s">
        <v>553</v>
      </c>
      <c r="H205" t="s">
        <v>1017</v>
      </c>
      <c r="I205" s="4">
        <v>1240.53</v>
      </c>
      <c r="J205" s="4">
        <v>10</v>
      </c>
      <c r="K205" s="4">
        <v>124.05</v>
      </c>
      <c r="L205" s="4">
        <v>1116.48</v>
      </c>
      <c r="M205" t="s">
        <v>1021</v>
      </c>
      <c r="N205">
        <v>169</v>
      </c>
      <c r="O205" t="s">
        <v>1043</v>
      </c>
      <c r="P205" t="s">
        <v>1541</v>
      </c>
      <c r="Q205" t="str">
        <f t="shared" si="51"/>
        <v>ALASKA AIRLINES</v>
      </c>
      <c r="R205">
        <f t="shared" si="52"/>
        <v>13</v>
      </c>
      <c r="S205" t="str">
        <f t="shared" si="53"/>
        <v>801</v>
      </c>
      <c r="T205" t="str">
        <f t="shared" si="54"/>
        <v>AL</v>
      </c>
      <c r="U205" t="str">
        <f t="shared" si="55"/>
        <v>ORD-LAX</v>
      </c>
      <c r="V205" s="7">
        <f t="shared" si="56"/>
        <v>172171.96000000008</v>
      </c>
      <c r="W205" s="7">
        <f t="shared" si="57"/>
        <v>648.48797979797916</v>
      </c>
      <c r="X205" s="7">
        <f t="shared" si="58"/>
        <v>105.08</v>
      </c>
      <c r="Y205" s="7">
        <f t="shared" si="59"/>
        <v>1240.53</v>
      </c>
      <c r="Z205" s="8">
        <f t="shared" si="60"/>
        <v>0.20799999999999999</v>
      </c>
      <c r="AA205">
        <f t="shared" si="61"/>
        <v>2024</v>
      </c>
      <c r="AB205" t="str">
        <f t="shared" si="62"/>
        <v>Fri</v>
      </c>
      <c r="AC205">
        <f t="shared" si="63"/>
        <v>54</v>
      </c>
      <c r="AD205" t="str">
        <f t="shared" ca="1" si="64"/>
        <v>NO</v>
      </c>
      <c r="AE20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5" t="str">
        <f t="shared" si="66"/>
        <v>August</v>
      </c>
      <c r="AG205">
        <f t="shared" si="65"/>
        <v>29</v>
      </c>
      <c r="AH205" s="14">
        <v>45699.791666666701</v>
      </c>
      <c r="AI205" t="str">
        <f t="shared" si="67"/>
        <v>Evening</v>
      </c>
      <c r="AJ205" t="s">
        <v>2051</v>
      </c>
    </row>
    <row r="206" spans="1:36" x14ac:dyDescent="0.3">
      <c r="A206" t="s">
        <v>161</v>
      </c>
      <c r="B206" t="s">
        <v>519</v>
      </c>
      <c r="C206" t="s">
        <v>529</v>
      </c>
      <c r="D206" t="s">
        <v>532</v>
      </c>
      <c r="E206" s="2">
        <v>45507</v>
      </c>
      <c r="F206" s="9">
        <v>45561</v>
      </c>
      <c r="G206" t="s">
        <v>678</v>
      </c>
      <c r="H206" t="s">
        <v>1017</v>
      </c>
      <c r="I206" s="4">
        <v>1237.3599999999999</v>
      </c>
      <c r="J206" s="4">
        <v>15</v>
      </c>
      <c r="K206" s="4">
        <v>185.6</v>
      </c>
      <c r="L206" s="4">
        <v>1051.76</v>
      </c>
      <c r="M206" t="s">
        <v>1021</v>
      </c>
      <c r="N206">
        <v>74</v>
      </c>
      <c r="O206" t="s">
        <v>1169</v>
      </c>
      <c r="P206" t="s">
        <v>1667</v>
      </c>
      <c r="Q206" t="str">
        <f t="shared" si="51"/>
        <v>SOUTHWEST AIRLINES</v>
      </c>
      <c r="R206">
        <f t="shared" si="52"/>
        <v>12</v>
      </c>
      <c r="S206" t="str">
        <f t="shared" si="53"/>
        <v>348</v>
      </c>
      <c r="T206" t="str">
        <f t="shared" si="54"/>
        <v>SO</v>
      </c>
      <c r="U206" t="str">
        <f t="shared" si="55"/>
        <v>ATL-DEN</v>
      </c>
      <c r="V206" s="7">
        <f t="shared" si="56"/>
        <v>171055.48000000007</v>
      </c>
      <c r="W206" s="7">
        <f t="shared" si="57"/>
        <v>646.48783783783733</v>
      </c>
      <c r="X206" s="7">
        <f t="shared" si="58"/>
        <v>105.08</v>
      </c>
      <c r="Y206" s="7">
        <f t="shared" si="59"/>
        <v>1237.3599999999999</v>
      </c>
      <c r="Z206" s="8">
        <f t="shared" si="60"/>
        <v>0.20599999999999999</v>
      </c>
      <c r="AA206">
        <f t="shared" si="61"/>
        <v>2024</v>
      </c>
      <c r="AB206" t="str">
        <f t="shared" si="62"/>
        <v>Sat</v>
      </c>
      <c r="AC206">
        <f t="shared" si="63"/>
        <v>54</v>
      </c>
      <c r="AD206" t="str">
        <f t="shared" ca="1" si="64"/>
        <v>NO</v>
      </c>
      <c r="AE20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6" t="str">
        <f t="shared" si="66"/>
        <v>August</v>
      </c>
      <c r="AG206">
        <f t="shared" si="65"/>
        <v>29</v>
      </c>
      <c r="AH206" s="14">
        <v>45705.041666666701</v>
      </c>
      <c r="AI206" t="str">
        <f t="shared" si="67"/>
        <v>Morning</v>
      </c>
      <c r="AJ206" t="s">
        <v>2050</v>
      </c>
    </row>
    <row r="207" spans="1:36" x14ac:dyDescent="0.3">
      <c r="A207" t="s">
        <v>454</v>
      </c>
      <c r="B207" t="s">
        <v>523</v>
      </c>
      <c r="C207" t="s">
        <v>528</v>
      </c>
      <c r="D207" t="s">
        <v>526</v>
      </c>
      <c r="E207" s="2">
        <v>45508</v>
      </c>
      <c r="F207" s="9">
        <v>45562</v>
      </c>
      <c r="G207" t="s">
        <v>959</v>
      </c>
      <c r="H207" t="s">
        <v>1019</v>
      </c>
      <c r="I207" s="4">
        <v>1236.73</v>
      </c>
      <c r="J207" s="4">
        <v>5</v>
      </c>
      <c r="K207" s="4">
        <v>61.84</v>
      </c>
      <c r="L207" s="4">
        <v>1174.8900000000001</v>
      </c>
      <c r="M207" t="s">
        <v>1022</v>
      </c>
      <c r="N207">
        <v>0</v>
      </c>
      <c r="O207" t="s">
        <v>1461</v>
      </c>
      <c r="P207" t="s">
        <v>1960</v>
      </c>
      <c r="Q207" t="str">
        <f t="shared" si="51"/>
        <v>SPIRIT AIRLINES</v>
      </c>
      <c r="R207">
        <f t="shared" si="52"/>
        <v>14</v>
      </c>
      <c r="S207" t="str">
        <f t="shared" si="53"/>
        <v>240</v>
      </c>
      <c r="T207" t="str">
        <f t="shared" si="54"/>
        <v>SP</v>
      </c>
      <c r="U207" t="str">
        <f t="shared" si="55"/>
        <v>MIA-DFW</v>
      </c>
      <c r="V207" s="7">
        <f t="shared" si="56"/>
        <v>170003.72000000006</v>
      </c>
      <c r="W207" s="7">
        <f t="shared" si="57"/>
        <v>644.48488135593175</v>
      </c>
      <c r="X207" s="7">
        <f t="shared" si="58"/>
        <v>105.08</v>
      </c>
      <c r="Y207" s="7">
        <f t="shared" si="59"/>
        <v>1236.73</v>
      </c>
      <c r="Z207" s="8">
        <f t="shared" si="60"/>
        <v>0.17599999999999999</v>
      </c>
      <c r="AA207">
        <f t="shared" si="61"/>
        <v>2024</v>
      </c>
      <c r="AB207" t="str">
        <f t="shared" si="62"/>
        <v>Sun</v>
      </c>
      <c r="AC207">
        <f t="shared" si="63"/>
        <v>54</v>
      </c>
      <c r="AD207" t="str">
        <f t="shared" ca="1" si="64"/>
        <v>NO</v>
      </c>
      <c r="AE20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7" t="str">
        <f t="shared" si="66"/>
        <v>August</v>
      </c>
      <c r="AG207">
        <f t="shared" si="65"/>
        <v>29</v>
      </c>
      <c r="AH207" s="14">
        <v>45717.25</v>
      </c>
      <c r="AI207" t="str">
        <f t="shared" si="67"/>
        <v>Morning</v>
      </c>
      <c r="AJ207" t="s">
        <v>2050</v>
      </c>
    </row>
    <row r="208" spans="1:36" x14ac:dyDescent="0.3">
      <c r="A208" t="s">
        <v>68</v>
      </c>
      <c r="B208" t="s">
        <v>518</v>
      </c>
      <c r="C208" t="s">
        <v>529</v>
      </c>
      <c r="D208" t="s">
        <v>526</v>
      </c>
      <c r="E208" s="2">
        <v>45509</v>
      </c>
      <c r="F208" s="9">
        <v>45563</v>
      </c>
      <c r="G208" t="s">
        <v>586</v>
      </c>
      <c r="H208" t="s">
        <v>1020</v>
      </c>
      <c r="I208" s="4">
        <v>1233.0999999999999</v>
      </c>
      <c r="J208" s="4">
        <v>15</v>
      </c>
      <c r="K208" s="4">
        <v>184.96</v>
      </c>
      <c r="L208" s="4">
        <v>1048.1400000000001</v>
      </c>
      <c r="M208" t="s">
        <v>1021</v>
      </c>
      <c r="N208">
        <v>66</v>
      </c>
      <c r="O208" t="s">
        <v>1076</v>
      </c>
      <c r="P208" t="s">
        <v>1574</v>
      </c>
      <c r="Q208" t="str">
        <f t="shared" si="51"/>
        <v>JETBLUE AIRWAYS</v>
      </c>
      <c r="R208">
        <f t="shared" si="52"/>
        <v>11</v>
      </c>
      <c r="S208" t="str">
        <f t="shared" si="53"/>
        <v>437</v>
      </c>
      <c r="T208" t="str">
        <f t="shared" si="54"/>
        <v>JE</v>
      </c>
      <c r="U208" t="str">
        <f t="shared" si="55"/>
        <v>ATL-DFW</v>
      </c>
      <c r="V208" s="7">
        <f t="shared" si="56"/>
        <v>168828.83000000007</v>
      </c>
      <c r="W208" s="7">
        <f t="shared" si="57"/>
        <v>642.47044217687028</v>
      </c>
      <c r="X208" s="7">
        <f t="shared" si="58"/>
        <v>105.08</v>
      </c>
      <c r="Y208" s="7">
        <f t="shared" si="59"/>
        <v>1233.0999999999999</v>
      </c>
      <c r="Z208" s="8">
        <f t="shared" si="60"/>
        <v>0.20399999999999999</v>
      </c>
      <c r="AA208">
        <f t="shared" si="61"/>
        <v>2024</v>
      </c>
      <c r="AB208" t="str">
        <f t="shared" si="62"/>
        <v>Mon</v>
      </c>
      <c r="AC208">
        <f t="shared" si="63"/>
        <v>54</v>
      </c>
      <c r="AD208" t="str">
        <f t="shared" ca="1" si="64"/>
        <v>NO</v>
      </c>
      <c r="AE20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8" t="str">
        <f t="shared" si="66"/>
        <v>August</v>
      </c>
      <c r="AG208">
        <f t="shared" si="65"/>
        <v>29</v>
      </c>
      <c r="AH208" s="14">
        <v>45701.166666666701</v>
      </c>
      <c r="AI208" t="str">
        <f t="shared" si="67"/>
        <v>Morning</v>
      </c>
      <c r="AJ208" t="s">
        <v>2049</v>
      </c>
    </row>
    <row r="209" spans="1:36" x14ac:dyDescent="0.3">
      <c r="A209" t="s">
        <v>486</v>
      </c>
      <c r="B209" t="s">
        <v>517</v>
      </c>
      <c r="C209" t="s">
        <v>532</v>
      </c>
      <c r="D209" t="s">
        <v>528</v>
      </c>
      <c r="E209" s="2">
        <v>45510</v>
      </c>
      <c r="F209" s="9">
        <v>45564</v>
      </c>
      <c r="G209" t="s">
        <v>988</v>
      </c>
      <c r="H209" t="s">
        <v>1020</v>
      </c>
      <c r="I209" s="4">
        <v>1230.72</v>
      </c>
      <c r="J209" s="4">
        <v>10</v>
      </c>
      <c r="K209" s="4">
        <v>123.07</v>
      </c>
      <c r="L209" s="4">
        <v>1107.6500000000001</v>
      </c>
      <c r="M209" t="s">
        <v>1023</v>
      </c>
      <c r="N209">
        <v>0</v>
      </c>
      <c r="O209" t="s">
        <v>1493</v>
      </c>
      <c r="P209" t="s">
        <v>1992</v>
      </c>
      <c r="Q209" t="str">
        <f t="shared" si="51"/>
        <v>ALASKA AIRLINES</v>
      </c>
      <c r="R209">
        <f t="shared" si="52"/>
        <v>10</v>
      </c>
      <c r="S209" t="str">
        <f t="shared" si="53"/>
        <v>292</v>
      </c>
      <c r="T209" t="str">
        <f t="shared" si="54"/>
        <v>AL</v>
      </c>
      <c r="U209" t="str">
        <f t="shared" si="55"/>
        <v>DEN-MIA</v>
      </c>
      <c r="V209" s="7">
        <f t="shared" si="56"/>
        <v>167780.69000000012</v>
      </c>
      <c r="W209" s="7">
        <f t="shared" si="57"/>
        <v>640.45464163822487</v>
      </c>
      <c r="X209" s="7">
        <f t="shared" si="58"/>
        <v>105.08</v>
      </c>
      <c r="Y209" s="7">
        <f t="shared" si="59"/>
        <v>1230.72</v>
      </c>
      <c r="Z209" s="8">
        <f t="shared" si="60"/>
        <v>0.21</v>
      </c>
      <c r="AA209">
        <f t="shared" si="61"/>
        <v>2024</v>
      </c>
      <c r="AB209" t="str">
        <f t="shared" si="62"/>
        <v>Tue</v>
      </c>
      <c r="AC209">
        <f t="shared" si="63"/>
        <v>54</v>
      </c>
      <c r="AD209" t="str">
        <f t="shared" ca="1" si="64"/>
        <v>NO</v>
      </c>
      <c r="AE20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09" t="str">
        <f t="shared" si="66"/>
        <v>August</v>
      </c>
      <c r="AG209">
        <f t="shared" si="65"/>
        <v>29</v>
      </c>
      <c r="AH209" s="14">
        <v>45718.583333333299</v>
      </c>
      <c r="AI209" t="str">
        <f t="shared" si="67"/>
        <v>Afternoon</v>
      </c>
      <c r="AJ209" t="s">
        <v>2051</v>
      </c>
    </row>
    <row r="210" spans="1:36" x14ac:dyDescent="0.3">
      <c r="A210" t="s">
        <v>63</v>
      </c>
      <c r="B210" t="s">
        <v>521</v>
      </c>
      <c r="C210" t="s">
        <v>525</v>
      </c>
      <c r="D210" t="s">
        <v>531</v>
      </c>
      <c r="E210" s="2">
        <v>45511</v>
      </c>
      <c r="F210" s="9">
        <v>45565</v>
      </c>
      <c r="G210" t="s">
        <v>581</v>
      </c>
      <c r="H210" t="s">
        <v>1017</v>
      </c>
      <c r="I210" s="4">
        <v>1224.08</v>
      </c>
      <c r="J210" s="4">
        <v>0</v>
      </c>
      <c r="K210" s="4">
        <v>0</v>
      </c>
      <c r="L210" s="4">
        <v>1224.08</v>
      </c>
      <c r="M210" t="s">
        <v>1021</v>
      </c>
      <c r="N210">
        <v>147</v>
      </c>
      <c r="O210" t="s">
        <v>1071</v>
      </c>
      <c r="P210" t="s">
        <v>1569</v>
      </c>
      <c r="Q210" t="str">
        <f t="shared" si="51"/>
        <v>AMERICAN AIRLINES</v>
      </c>
      <c r="R210">
        <f t="shared" si="52"/>
        <v>19</v>
      </c>
      <c r="S210" t="str">
        <f t="shared" si="53"/>
        <v>687</v>
      </c>
      <c r="T210" t="str">
        <f t="shared" si="54"/>
        <v>AM</v>
      </c>
      <c r="U210" t="str">
        <f t="shared" si="55"/>
        <v>SEA-JFK</v>
      </c>
      <c r="V210" s="7">
        <f t="shared" si="56"/>
        <v>166673.04000000012</v>
      </c>
      <c r="W210" s="7">
        <f t="shared" si="57"/>
        <v>638.43318493150639</v>
      </c>
      <c r="X210" s="7">
        <f t="shared" si="58"/>
        <v>105.08</v>
      </c>
      <c r="Y210" s="7">
        <f t="shared" si="59"/>
        <v>1224.08</v>
      </c>
      <c r="Z210" s="8">
        <f t="shared" si="60"/>
        <v>0.20200000000000001</v>
      </c>
      <c r="AA210">
        <f t="shared" si="61"/>
        <v>2024</v>
      </c>
      <c r="AB210" t="str">
        <f t="shared" si="62"/>
        <v>Wed</v>
      </c>
      <c r="AC210">
        <f t="shared" si="63"/>
        <v>54</v>
      </c>
      <c r="AD210" t="str">
        <f t="shared" ca="1" si="64"/>
        <v>NO</v>
      </c>
      <c r="AE21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0" t="str">
        <f t="shared" si="66"/>
        <v>August</v>
      </c>
      <c r="AG210">
        <f t="shared" si="65"/>
        <v>29</v>
      </c>
      <c r="AH210" s="14">
        <v>45700.958333333299</v>
      </c>
      <c r="AI210" t="str">
        <f t="shared" si="67"/>
        <v>Evening</v>
      </c>
      <c r="AJ210" t="s">
        <v>2048</v>
      </c>
    </row>
    <row r="211" spans="1:36" x14ac:dyDescent="0.3">
      <c r="A211" t="s">
        <v>302</v>
      </c>
      <c r="B211" t="s">
        <v>517</v>
      </c>
      <c r="C211" t="s">
        <v>529</v>
      </c>
      <c r="D211" t="s">
        <v>530</v>
      </c>
      <c r="E211" s="2">
        <v>45512</v>
      </c>
      <c r="F211" s="9">
        <v>45566</v>
      </c>
      <c r="G211" t="s">
        <v>816</v>
      </c>
      <c r="H211" t="s">
        <v>1018</v>
      </c>
      <c r="I211" s="4">
        <v>1223.1400000000001</v>
      </c>
      <c r="J211" s="4">
        <v>0</v>
      </c>
      <c r="K211" s="4">
        <v>0</v>
      </c>
      <c r="L211" s="4">
        <v>1223.1400000000001</v>
      </c>
      <c r="M211" t="s">
        <v>1022</v>
      </c>
      <c r="N211">
        <v>0</v>
      </c>
      <c r="O211" t="s">
        <v>1310</v>
      </c>
      <c r="P211" t="s">
        <v>1808</v>
      </c>
      <c r="Q211" t="str">
        <f t="shared" si="51"/>
        <v>ALASKA AIRLINES</v>
      </c>
      <c r="R211">
        <f t="shared" si="52"/>
        <v>11</v>
      </c>
      <c r="S211" t="str">
        <f t="shared" si="53"/>
        <v>490</v>
      </c>
      <c r="T211" t="str">
        <f t="shared" si="54"/>
        <v>AL</v>
      </c>
      <c r="U211" t="str">
        <f t="shared" si="55"/>
        <v>ATL-SFO</v>
      </c>
      <c r="V211" s="7">
        <f t="shared" si="56"/>
        <v>165448.96000000014</v>
      </c>
      <c r="W211" s="7">
        <f t="shared" si="57"/>
        <v>636.42065292096163</v>
      </c>
      <c r="X211" s="7">
        <f t="shared" si="58"/>
        <v>105.08</v>
      </c>
      <c r="Y211" s="7">
        <f t="shared" si="59"/>
        <v>1223.1400000000001</v>
      </c>
      <c r="Z211" s="8">
        <f t="shared" si="60"/>
        <v>0.17399999999999999</v>
      </c>
      <c r="AA211">
        <f t="shared" si="61"/>
        <v>2024</v>
      </c>
      <c r="AB211" t="str">
        <f t="shared" si="62"/>
        <v>Thu</v>
      </c>
      <c r="AC211">
        <f t="shared" si="63"/>
        <v>54</v>
      </c>
      <c r="AD211" t="str">
        <f t="shared" ca="1" si="64"/>
        <v>NO</v>
      </c>
      <c r="AE21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1" t="str">
        <f t="shared" si="66"/>
        <v>August</v>
      </c>
      <c r="AG211">
        <f t="shared" si="65"/>
        <v>29</v>
      </c>
      <c r="AH211" s="14">
        <v>45710.916666666701</v>
      </c>
      <c r="AI211" t="str">
        <f t="shared" si="67"/>
        <v>Evening</v>
      </c>
      <c r="AJ211" t="s">
        <v>2049</v>
      </c>
    </row>
    <row r="212" spans="1:36" x14ac:dyDescent="0.3">
      <c r="A212" t="s">
        <v>337</v>
      </c>
      <c r="B212" t="s">
        <v>521</v>
      </c>
      <c r="C212" t="s">
        <v>533</v>
      </c>
      <c r="D212" t="s">
        <v>530</v>
      </c>
      <c r="E212" s="2">
        <v>45513</v>
      </c>
      <c r="F212" s="9">
        <v>45567</v>
      </c>
      <c r="G212" t="s">
        <v>851</v>
      </c>
      <c r="H212" t="s">
        <v>1017</v>
      </c>
      <c r="I212" s="4">
        <v>1218.76</v>
      </c>
      <c r="J212" s="4">
        <v>20</v>
      </c>
      <c r="K212" s="4">
        <v>243.75</v>
      </c>
      <c r="L212" s="4">
        <v>975.01</v>
      </c>
      <c r="M212" t="s">
        <v>1021</v>
      </c>
      <c r="N212">
        <v>16</v>
      </c>
      <c r="O212" t="s">
        <v>1345</v>
      </c>
      <c r="P212" t="s">
        <v>1843</v>
      </c>
      <c r="Q212" t="str">
        <f t="shared" si="51"/>
        <v>AMERICAN AIRLINES</v>
      </c>
      <c r="R212">
        <f t="shared" si="52"/>
        <v>11</v>
      </c>
      <c r="S212" t="str">
        <f t="shared" si="53"/>
        <v>284</v>
      </c>
      <c r="T212" t="str">
        <f t="shared" si="54"/>
        <v>AM</v>
      </c>
      <c r="U212" t="str">
        <f t="shared" si="55"/>
        <v>LAX-SFO</v>
      </c>
      <c r="V212" s="7">
        <f t="shared" si="56"/>
        <v>164225.82000000012</v>
      </c>
      <c r="W212" s="7">
        <f t="shared" si="57"/>
        <v>634.39748275862019</v>
      </c>
      <c r="X212" s="7">
        <f t="shared" si="58"/>
        <v>105.08</v>
      </c>
      <c r="Y212" s="7">
        <f t="shared" si="59"/>
        <v>1218.76</v>
      </c>
      <c r="Z212" s="8">
        <f t="shared" si="60"/>
        <v>0.2</v>
      </c>
      <c r="AA212">
        <f t="shared" si="61"/>
        <v>2024</v>
      </c>
      <c r="AB212" t="str">
        <f t="shared" si="62"/>
        <v>Fri</v>
      </c>
      <c r="AC212">
        <f t="shared" si="63"/>
        <v>54</v>
      </c>
      <c r="AD212" t="str">
        <f t="shared" ca="1" si="64"/>
        <v>NO</v>
      </c>
      <c r="AE21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2" t="str">
        <f t="shared" si="66"/>
        <v>August</v>
      </c>
      <c r="AG212">
        <f t="shared" si="65"/>
        <v>29</v>
      </c>
      <c r="AH212" s="14">
        <v>45712.375</v>
      </c>
      <c r="AI212" t="str">
        <f t="shared" si="67"/>
        <v>Morning</v>
      </c>
      <c r="AJ212" t="s">
        <v>2051</v>
      </c>
    </row>
    <row r="213" spans="1:36" x14ac:dyDescent="0.3">
      <c r="A213" t="s">
        <v>489</v>
      </c>
      <c r="B213" t="s">
        <v>517</v>
      </c>
      <c r="C213" t="s">
        <v>531</v>
      </c>
      <c r="D213" t="s">
        <v>527</v>
      </c>
      <c r="E213" s="2">
        <v>45514</v>
      </c>
      <c r="F213" s="9">
        <v>45568</v>
      </c>
      <c r="G213" t="s">
        <v>991</v>
      </c>
      <c r="H213" t="s">
        <v>1020</v>
      </c>
      <c r="I213" s="4">
        <v>1216.8499999999999</v>
      </c>
      <c r="J213" s="4">
        <v>20</v>
      </c>
      <c r="K213" s="4">
        <v>243.37</v>
      </c>
      <c r="L213" s="4">
        <v>973.48</v>
      </c>
      <c r="M213" t="s">
        <v>1021</v>
      </c>
      <c r="N213">
        <v>106</v>
      </c>
      <c r="O213" t="s">
        <v>1495</v>
      </c>
      <c r="P213" t="s">
        <v>1995</v>
      </c>
      <c r="Q213" t="str">
        <f t="shared" si="51"/>
        <v>ALASKA AIRLINES</v>
      </c>
      <c r="R213">
        <f t="shared" si="52"/>
        <v>17</v>
      </c>
      <c r="S213" t="str">
        <f t="shared" si="53"/>
        <v>163</v>
      </c>
      <c r="T213" t="str">
        <f t="shared" si="54"/>
        <v>AL</v>
      </c>
      <c r="U213" t="str">
        <f t="shared" si="55"/>
        <v>JFK-ORD</v>
      </c>
      <c r="V213" s="7">
        <f t="shared" si="56"/>
        <v>163250.81000000014</v>
      </c>
      <c r="W213" s="7">
        <f t="shared" si="57"/>
        <v>632.37546712802714</v>
      </c>
      <c r="X213" s="7">
        <f t="shared" si="58"/>
        <v>105.08</v>
      </c>
      <c r="Y213" s="7">
        <f t="shared" si="59"/>
        <v>1216.8499999999999</v>
      </c>
      <c r="Z213" s="8">
        <f t="shared" si="60"/>
        <v>0.19800000000000001</v>
      </c>
      <c r="AA213">
        <f t="shared" si="61"/>
        <v>2024</v>
      </c>
      <c r="AB213" t="str">
        <f t="shared" si="62"/>
        <v>Sat</v>
      </c>
      <c r="AC213">
        <f t="shared" si="63"/>
        <v>54</v>
      </c>
      <c r="AD213" t="str">
        <f t="shared" ca="1" si="64"/>
        <v>NO</v>
      </c>
      <c r="AE21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3" t="str">
        <f t="shared" si="66"/>
        <v>August</v>
      </c>
      <c r="AG213">
        <f t="shared" si="65"/>
        <v>29</v>
      </c>
      <c r="AH213" s="14">
        <v>45718.708333333299</v>
      </c>
      <c r="AI213" t="str">
        <f t="shared" si="67"/>
        <v>Afternoon</v>
      </c>
      <c r="AJ213" t="s">
        <v>2048</v>
      </c>
    </row>
    <row r="214" spans="1:36" x14ac:dyDescent="0.3">
      <c r="A214" t="s">
        <v>284</v>
      </c>
      <c r="B214" t="s">
        <v>516</v>
      </c>
      <c r="C214" t="s">
        <v>526</v>
      </c>
      <c r="D214" t="s">
        <v>528</v>
      </c>
      <c r="E214" s="2">
        <v>45515</v>
      </c>
      <c r="F214" s="9">
        <v>45569</v>
      </c>
      <c r="G214" t="s">
        <v>798</v>
      </c>
      <c r="H214" t="s">
        <v>1018</v>
      </c>
      <c r="I214" s="4">
        <v>1214.73</v>
      </c>
      <c r="J214" s="4">
        <v>20</v>
      </c>
      <c r="K214" s="4">
        <v>242.95</v>
      </c>
      <c r="L214" s="4">
        <v>971.78</v>
      </c>
      <c r="M214" t="s">
        <v>1023</v>
      </c>
      <c r="N214">
        <v>0</v>
      </c>
      <c r="O214" t="s">
        <v>1292</v>
      </c>
      <c r="P214" t="s">
        <v>1790</v>
      </c>
      <c r="Q214" t="str">
        <f t="shared" si="51"/>
        <v>DELTA AIRLINES</v>
      </c>
      <c r="R214">
        <f t="shared" si="52"/>
        <v>14</v>
      </c>
      <c r="S214" t="str">
        <f t="shared" si="53"/>
        <v>599</v>
      </c>
      <c r="T214" t="str">
        <f t="shared" si="54"/>
        <v>DE</v>
      </c>
      <c r="U214" t="str">
        <f t="shared" si="55"/>
        <v>DFW-MIA</v>
      </c>
      <c r="V214" s="7">
        <f t="shared" si="56"/>
        <v>162277.33000000016</v>
      </c>
      <c r="W214" s="7">
        <f t="shared" si="57"/>
        <v>630.34604166666611</v>
      </c>
      <c r="X214" s="7">
        <f t="shared" si="58"/>
        <v>105.08</v>
      </c>
      <c r="Y214" s="7">
        <f t="shared" si="59"/>
        <v>1214.73</v>
      </c>
      <c r="Z214" s="8">
        <f t="shared" si="60"/>
        <v>0.20799999999999999</v>
      </c>
      <c r="AA214">
        <f t="shared" si="61"/>
        <v>2024</v>
      </c>
      <c r="AB214" t="str">
        <f t="shared" si="62"/>
        <v>Sun</v>
      </c>
      <c r="AC214">
        <f t="shared" si="63"/>
        <v>54</v>
      </c>
      <c r="AD214" t="str">
        <f t="shared" ca="1" si="64"/>
        <v>NO</v>
      </c>
      <c r="AE21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4" t="str">
        <f t="shared" si="66"/>
        <v>August</v>
      </c>
      <c r="AG214">
        <f t="shared" si="65"/>
        <v>29</v>
      </c>
      <c r="AH214" s="14">
        <v>45710.166666666701</v>
      </c>
      <c r="AI214" t="str">
        <f t="shared" si="67"/>
        <v>Morning</v>
      </c>
      <c r="AJ214" t="s">
        <v>2051</v>
      </c>
    </row>
    <row r="215" spans="1:36" x14ac:dyDescent="0.3">
      <c r="A215" t="s">
        <v>375</v>
      </c>
      <c r="B215" t="s">
        <v>522</v>
      </c>
      <c r="C215" t="s">
        <v>533</v>
      </c>
      <c r="D215" t="s">
        <v>529</v>
      </c>
      <c r="E215" s="2">
        <v>45516</v>
      </c>
      <c r="F215" s="9">
        <v>45570</v>
      </c>
      <c r="G215" t="s">
        <v>886</v>
      </c>
      <c r="H215" t="s">
        <v>1018</v>
      </c>
      <c r="I215" s="4">
        <v>1212.49</v>
      </c>
      <c r="J215" s="4">
        <v>15</v>
      </c>
      <c r="K215" s="4">
        <v>181.87</v>
      </c>
      <c r="L215" s="4">
        <v>1030.6199999999999</v>
      </c>
      <c r="M215" t="s">
        <v>1021</v>
      </c>
      <c r="N215">
        <v>78</v>
      </c>
      <c r="O215" t="s">
        <v>1383</v>
      </c>
      <c r="P215" t="s">
        <v>1881</v>
      </c>
      <c r="Q215" t="str">
        <f t="shared" si="51"/>
        <v>UNITED AIRLINES</v>
      </c>
      <c r="R215">
        <f t="shared" si="52"/>
        <v>12</v>
      </c>
      <c r="S215" t="str">
        <f t="shared" si="53"/>
        <v>794</v>
      </c>
      <c r="T215" t="str">
        <f t="shared" si="54"/>
        <v>UN</v>
      </c>
      <c r="U215" t="str">
        <f t="shared" si="55"/>
        <v>LAX-ATL</v>
      </c>
      <c r="V215" s="7">
        <f t="shared" si="56"/>
        <v>161305.55000000016</v>
      </c>
      <c r="W215" s="7">
        <f t="shared" si="57"/>
        <v>628.30986062717727</v>
      </c>
      <c r="X215" s="7">
        <f t="shared" si="58"/>
        <v>105.08</v>
      </c>
      <c r="Y215" s="7">
        <f t="shared" si="59"/>
        <v>1212.49</v>
      </c>
      <c r="Z215" s="8">
        <f t="shared" si="60"/>
        <v>0.19600000000000001</v>
      </c>
      <c r="AA215">
        <f t="shared" si="61"/>
        <v>2024</v>
      </c>
      <c r="AB215" t="str">
        <f t="shared" si="62"/>
        <v>Mon</v>
      </c>
      <c r="AC215">
        <f t="shared" si="63"/>
        <v>54</v>
      </c>
      <c r="AD215" t="str">
        <f t="shared" ca="1" si="64"/>
        <v>NO</v>
      </c>
      <c r="AE21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5" t="str">
        <f t="shared" si="66"/>
        <v>August</v>
      </c>
      <c r="AG215">
        <f t="shared" si="65"/>
        <v>29</v>
      </c>
      <c r="AH215" s="14">
        <v>45713.958333333299</v>
      </c>
      <c r="AI215" t="str">
        <f t="shared" si="67"/>
        <v>Evening</v>
      </c>
      <c r="AJ215" t="s">
        <v>2048</v>
      </c>
    </row>
    <row r="216" spans="1:36" x14ac:dyDescent="0.3">
      <c r="A216" t="s">
        <v>77</v>
      </c>
      <c r="B216" t="s">
        <v>520</v>
      </c>
      <c r="C216" t="s">
        <v>526</v>
      </c>
      <c r="D216" t="s">
        <v>530</v>
      </c>
      <c r="E216" s="2">
        <v>45517</v>
      </c>
      <c r="F216" s="9">
        <v>45571</v>
      </c>
      <c r="G216" t="s">
        <v>595</v>
      </c>
      <c r="H216" t="s">
        <v>1018</v>
      </c>
      <c r="I216" s="4">
        <v>1209.5</v>
      </c>
      <c r="J216" s="4">
        <v>10</v>
      </c>
      <c r="K216" s="4">
        <v>120.95</v>
      </c>
      <c r="L216" s="4">
        <v>1088.55</v>
      </c>
      <c r="M216" t="s">
        <v>1022</v>
      </c>
      <c r="N216">
        <v>0</v>
      </c>
      <c r="O216" t="s">
        <v>1085</v>
      </c>
      <c r="P216" t="s">
        <v>1583</v>
      </c>
      <c r="Q216" t="str">
        <f t="shared" si="51"/>
        <v>FRONTIER AIRLINES</v>
      </c>
      <c r="R216">
        <f t="shared" si="52"/>
        <v>11</v>
      </c>
      <c r="S216" t="str">
        <f t="shared" si="53"/>
        <v>969</v>
      </c>
      <c r="T216" t="str">
        <f t="shared" si="54"/>
        <v>FR</v>
      </c>
      <c r="U216" t="str">
        <f t="shared" si="55"/>
        <v>DFW-SFO</v>
      </c>
      <c r="V216" s="7">
        <f t="shared" si="56"/>
        <v>160274.9300000002</v>
      </c>
      <c r="W216" s="7">
        <f t="shared" si="57"/>
        <v>626.26727272727237</v>
      </c>
      <c r="X216" s="7">
        <f t="shared" si="58"/>
        <v>105.08</v>
      </c>
      <c r="Y216" s="7">
        <f t="shared" si="59"/>
        <v>1209.5</v>
      </c>
      <c r="Z216" s="8">
        <f t="shared" si="60"/>
        <v>0.17199999999999999</v>
      </c>
      <c r="AA216">
        <f t="shared" si="61"/>
        <v>2024</v>
      </c>
      <c r="AB216" t="str">
        <f t="shared" si="62"/>
        <v>Tue</v>
      </c>
      <c r="AC216">
        <f t="shared" si="63"/>
        <v>54</v>
      </c>
      <c r="AD216" t="str">
        <f t="shared" ca="1" si="64"/>
        <v>NO</v>
      </c>
      <c r="AE21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6" t="str">
        <f t="shared" si="66"/>
        <v>August</v>
      </c>
      <c r="AG216">
        <f t="shared" si="65"/>
        <v>29</v>
      </c>
      <c r="AH216" s="14">
        <v>45701.541666666701</v>
      </c>
      <c r="AI216" t="str">
        <f t="shared" si="67"/>
        <v>Afternoon</v>
      </c>
      <c r="AJ216" t="s">
        <v>2048</v>
      </c>
    </row>
    <row r="217" spans="1:36" x14ac:dyDescent="0.3">
      <c r="A217" t="s">
        <v>412</v>
      </c>
      <c r="B217" t="s">
        <v>522</v>
      </c>
      <c r="C217" t="s">
        <v>532</v>
      </c>
      <c r="D217" t="s">
        <v>527</v>
      </c>
      <c r="E217" s="2">
        <v>45518</v>
      </c>
      <c r="F217" s="9">
        <v>45572</v>
      </c>
      <c r="G217" t="s">
        <v>920</v>
      </c>
      <c r="H217" t="s">
        <v>1020</v>
      </c>
      <c r="I217" s="4">
        <v>1208.6099999999999</v>
      </c>
      <c r="J217" s="4">
        <v>20</v>
      </c>
      <c r="K217" s="4">
        <v>241.72</v>
      </c>
      <c r="L217" s="4">
        <v>966.89</v>
      </c>
      <c r="M217" t="s">
        <v>1022</v>
      </c>
      <c r="N217">
        <v>0</v>
      </c>
      <c r="O217" t="s">
        <v>1419</v>
      </c>
      <c r="P217" t="s">
        <v>1918</v>
      </c>
      <c r="Q217" t="str">
        <f t="shared" si="51"/>
        <v>UNITED AIRLINES</v>
      </c>
      <c r="R217">
        <f t="shared" si="52"/>
        <v>17</v>
      </c>
      <c r="S217" t="str">
        <f t="shared" si="53"/>
        <v>859</v>
      </c>
      <c r="T217" t="str">
        <f t="shared" si="54"/>
        <v>UN</v>
      </c>
      <c r="U217" t="str">
        <f t="shared" si="55"/>
        <v>DEN-ORD</v>
      </c>
      <c r="V217" s="7">
        <f t="shared" si="56"/>
        <v>159186.38000000021</v>
      </c>
      <c r="W217" s="7">
        <f t="shared" si="57"/>
        <v>624.2208421052627</v>
      </c>
      <c r="X217" s="7">
        <f t="shared" si="58"/>
        <v>105.08</v>
      </c>
      <c r="Y217" s="7">
        <f t="shared" si="59"/>
        <v>1208.6099999999999</v>
      </c>
      <c r="Z217" s="8">
        <f t="shared" si="60"/>
        <v>0.17</v>
      </c>
      <c r="AA217">
        <f t="shared" si="61"/>
        <v>2024</v>
      </c>
      <c r="AB217" t="str">
        <f t="shared" si="62"/>
        <v>Wed</v>
      </c>
      <c r="AC217">
        <f t="shared" si="63"/>
        <v>54</v>
      </c>
      <c r="AD217" t="str">
        <f t="shared" ca="1" si="64"/>
        <v>NO</v>
      </c>
      <c r="AE21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7" t="str">
        <f t="shared" si="66"/>
        <v>August</v>
      </c>
      <c r="AG217">
        <f t="shared" si="65"/>
        <v>29</v>
      </c>
      <c r="AH217" s="14">
        <v>45715.5</v>
      </c>
      <c r="AI217" t="str">
        <f t="shared" si="67"/>
        <v>Afternoon</v>
      </c>
      <c r="AJ217" t="s">
        <v>2049</v>
      </c>
    </row>
    <row r="218" spans="1:36" x14ac:dyDescent="0.3">
      <c r="A218" t="s">
        <v>348</v>
      </c>
      <c r="B218" t="s">
        <v>521</v>
      </c>
      <c r="C218" t="s">
        <v>533</v>
      </c>
      <c r="D218" t="s">
        <v>529</v>
      </c>
      <c r="E218" s="2">
        <v>45519</v>
      </c>
      <c r="F218" s="9">
        <v>45573</v>
      </c>
      <c r="G218" t="s">
        <v>860</v>
      </c>
      <c r="H218" t="s">
        <v>1017</v>
      </c>
      <c r="I218" s="4">
        <v>1201.8800000000001</v>
      </c>
      <c r="J218" s="4">
        <v>20</v>
      </c>
      <c r="K218" s="4">
        <v>240.38</v>
      </c>
      <c r="L218" s="4">
        <v>961.5</v>
      </c>
      <c r="M218" t="s">
        <v>1023</v>
      </c>
      <c r="N218">
        <v>0</v>
      </c>
      <c r="O218" t="s">
        <v>1356</v>
      </c>
      <c r="P218" t="s">
        <v>1854</v>
      </c>
      <c r="Q218" t="str">
        <f t="shared" si="51"/>
        <v>AMERICAN AIRLINES</v>
      </c>
      <c r="R218">
        <f t="shared" si="52"/>
        <v>12</v>
      </c>
      <c r="S218" t="str">
        <f t="shared" si="53"/>
        <v>405</v>
      </c>
      <c r="T218" t="str">
        <f t="shared" si="54"/>
        <v>AM</v>
      </c>
      <c r="U218" t="str">
        <f t="shared" si="55"/>
        <v>LAX-ATL</v>
      </c>
      <c r="V218" s="7">
        <f t="shared" si="56"/>
        <v>158219.49000000019</v>
      </c>
      <c r="W218" s="7">
        <f t="shared" si="57"/>
        <v>622.16313380281656</v>
      </c>
      <c r="X218" s="7">
        <f t="shared" si="58"/>
        <v>105.08</v>
      </c>
      <c r="Y218" s="7">
        <f t="shared" si="59"/>
        <v>1201.8800000000001</v>
      </c>
      <c r="Z218" s="8">
        <f t="shared" si="60"/>
        <v>0.20599999999999999</v>
      </c>
      <c r="AA218">
        <f t="shared" si="61"/>
        <v>2024</v>
      </c>
      <c r="AB218" t="str">
        <f t="shared" si="62"/>
        <v>Thu</v>
      </c>
      <c r="AC218">
        <f t="shared" si="63"/>
        <v>54</v>
      </c>
      <c r="AD218" t="str">
        <f t="shared" ca="1" si="64"/>
        <v>NO</v>
      </c>
      <c r="AE21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8" t="str">
        <f t="shared" si="66"/>
        <v>August</v>
      </c>
      <c r="AG218">
        <f t="shared" si="65"/>
        <v>29</v>
      </c>
      <c r="AH218" s="14">
        <v>45712.833333333299</v>
      </c>
      <c r="AI218" t="str">
        <f t="shared" si="67"/>
        <v>Evening</v>
      </c>
      <c r="AJ218" t="s">
        <v>2050</v>
      </c>
    </row>
    <row r="219" spans="1:36" x14ac:dyDescent="0.3">
      <c r="A219" t="s">
        <v>28</v>
      </c>
      <c r="B219" t="s">
        <v>522</v>
      </c>
      <c r="C219" t="s">
        <v>527</v>
      </c>
      <c r="D219" t="s">
        <v>530</v>
      </c>
      <c r="E219" s="2">
        <v>45520</v>
      </c>
      <c r="F219" s="9">
        <v>45574</v>
      </c>
      <c r="G219" t="s">
        <v>546</v>
      </c>
      <c r="H219" t="s">
        <v>1018</v>
      </c>
      <c r="I219" s="4">
        <v>1195.31</v>
      </c>
      <c r="J219" s="4">
        <v>15</v>
      </c>
      <c r="K219" s="4">
        <v>179.3</v>
      </c>
      <c r="L219" s="4">
        <v>1016.01</v>
      </c>
      <c r="M219" t="s">
        <v>1022</v>
      </c>
      <c r="N219">
        <v>0</v>
      </c>
      <c r="O219" t="s">
        <v>1036</v>
      </c>
      <c r="P219" t="s">
        <v>1534</v>
      </c>
      <c r="Q219" t="str">
        <f t="shared" si="51"/>
        <v>UNITED AIRLINES</v>
      </c>
      <c r="R219">
        <f t="shared" si="52"/>
        <v>14</v>
      </c>
      <c r="S219" t="str">
        <f t="shared" si="53"/>
        <v>505</v>
      </c>
      <c r="T219" t="str">
        <f t="shared" si="54"/>
        <v>UN</v>
      </c>
      <c r="U219" t="str">
        <f t="shared" si="55"/>
        <v>ORD-SFO</v>
      </c>
      <c r="V219" s="7">
        <f t="shared" si="56"/>
        <v>157257.99000000019</v>
      </c>
      <c r="W219" s="7">
        <f t="shared" si="57"/>
        <v>620.11466431095369</v>
      </c>
      <c r="X219" s="7">
        <f t="shared" si="58"/>
        <v>105.08</v>
      </c>
      <c r="Y219" s="7">
        <f t="shared" si="59"/>
        <v>1195.31</v>
      </c>
      <c r="Z219" s="8">
        <f t="shared" si="60"/>
        <v>0.16800000000000001</v>
      </c>
      <c r="AA219">
        <f t="shared" si="61"/>
        <v>2024</v>
      </c>
      <c r="AB219" t="str">
        <f t="shared" si="62"/>
        <v>Fri</v>
      </c>
      <c r="AC219">
        <f t="shared" si="63"/>
        <v>54</v>
      </c>
      <c r="AD219" t="str">
        <f t="shared" ca="1" si="64"/>
        <v>NO</v>
      </c>
      <c r="AE21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19" t="str">
        <f t="shared" si="66"/>
        <v>August</v>
      </c>
      <c r="AG219">
        <f t="shared" si="65"/>
        <v>29</v>
      </c>
      <c r="AH219" s="14">
        <v>45699.5</v>
      </c>
      <c r="AI219" t="str">
        <f t="shared" si="67"/>
        <v>Afternoon</v>
      </c>
      <c r="AJ219" t="s">
        <v>2049</v>
      </c>
    </row>
    <row r="220" spans="1:36" x14ac:dyDescent="0.3">
      <c r="A220" t="s">
        <v>312</v>
      </c>
      <c r="B220" t="s">
        <v>522</v>
      </c>
      <c r="C220" t="s">
        <v>526</v>
      </c>
      <c r="D220" t="s">
        <v>533</v>
      </c>
      <c r="E220" s="2">
        <v>45521</v>
      </c>
      <c r="F220" s="9">
        <v>45575</v>
      </c>
      <c r="G220" t="s">
        <v>826</v>
      </c>
      <c r="H220" t="s">
        <v>1018</v>
      </c>
      <c r="I220" s="4">
        <v>1192.06</v>
      </c>
      <c r="J220" s="4">
        <v>20</v>
      </c>
      <c r="K220" s="4">
        <v>238.41</v>
      </c>
      <c r="L220" s="4">
        <v>953.65</v>
      </c>
      <c r="M220" t="s">
        <v>1023</v>
      </c>
      <c r="N220">
        <v>0</v>
      </c>
      <c r="O220" t="s">
        <v>1320</v>
      </c>
      <c r="P220" t="s">
        <v>1818</v>
      </c>
      <c r="Q220" t="str">
        <f t="shared" si="51"/>
        <v>UNITED AIRLINES</v>
      </c>
      <c r="R220">
        <f t="shared" si="52"/>
        <v>15</v>
      </c>
      <c r="S220" t="str">
        <f t="shared" si="53"/>
        <v>510</v>
      </c>
      <c r="T220" t="str">
        <f t="shared" si="54"/>
        <v>UN</v>
      </c>
      <c r="U220" t="str">
        <f t="shared" si="55"/>
        <v>DFW-LAX</v>
      </c>
      <c r="V220" s="7">
        <f t="shared" si="56"/>
        <v>156241.98000000019</v>
      </c>
      <c r="W220" s="7">
        <f t="shared" si="57"/>
        <v>618.07496453900671</v>
      </c>
      <c r="X220" s="7">
        <f t="shared" si="58"/>
        <v>105.08</v>
      </c>
      <c r="Y220" s="7">
        <f t="shared" si="59"/>
        <v>1192.06</v>
      </c>
      <c r="Z220" s="8">
        <f t="shared" si="60"/>
        <v>0.20399999999999999</v>
      </c>
      <c r="AA220">
        <f t="shared" si="61"/>
        <v>2024</v>
      </c>
      <c r="AB220" t="str">
        <f t="shared" si="62"/>
        <v>Sat</v>
      </c>
      <c r="AC220">
        <f t="shared" si="63"/>
        <v>54</v>
      </c>
      <c r="AD220" t="str">
        <f t="shared" ca="1" si="64"/>
        <v>NO</v>
      </c>
      <c r="AE22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0" t="str">
        <f t="shared" si="66"/>
        <v>August</v>
      </c>
      <c r="AG220">
        <f t="shared" si="65"/>
        <v>29</v>
      </c>
      <c r="AH220" s="14">
        <v>45711.333333333299</v>
      </c>
      <c r="AI220" t="str">
        <f t="shared" si="67"/>
        <v>Morning</v>
      </c>
      <c r="AJ220" t="s">
        <v>2051</v>
      </c>
    </row>
    <row r="221" spans="1:36" x14ac:dyDescent="0.3">
      <c r="A221" t="s">
        <v>360</v>
      </c>
      <c r="B221" t="s">
        <v>523</v>
      </c>
      <c r="C221" t="s">
        <v>525</v>
      </c>
      <c r="D221" t="s">
        <v>529</v>
      </c>
      <c r="E221" s="2">
        <v>45522</v>
      </c>
      <c r="F221" s="9">
        <v>45576</v>
      </c>
      <c r="G221" t="s">
        <v>871</v>
      </c>
      <c r="H221" t="s">
        <v>1020</v>
      </c>
      <c r="I221" s="4">
        <v>1191.5999999999999</v>
      </c>
      <c r="J221" s="4">
        <v>10</v>
      </c>
      <c r="K221" s="4">
        <v>119.16</v>
      </c>
      <c r="L221" s="4">
        <v>1072.44</v>
      </c>
      <c r="M221" t="s">
        <v>1022</v>
      </c>
      <c r="N221">
        <v>0</v>
      </c>
      <c r="O221" t="s">
        <v>1368</v>
      </c>
      <c r="P221" t="s">
        <v>1866</v>
      </c>
      <c r="Q221" t="str">
        <f t="shared" si="51"/>
        <v>SPIRIT AIRLINES</v>
      </c>
      <c r="R221">
        <f t="shared" si="52"/>
        <v>13</v>
      </c>
      <c r="S221" t="str">
        <f t="shared" si="53"/>
        <v>390</v>
      </c>
      <c r="T221" t="str">
        <f t="shared" si="54"/>
        <v>SP</v>
      </c>
      <c r="U221" t="str">
        <f t="shared" si="55"/>
        <v>SEA-ATL</v>
      </c>
      <c r="V221" s="7">
        <f t="shared" si="56"/>
        <v>155288.33000000016</v>
      </c>
      <c r="W221" s="7">
        <f t="shared" si="57"/>
        <v>616.03231316725953</v>
      </c>
      <c r="X221" s="7">
        <f t="shared" si="58"/>
        <v>105.08</v>
      </c>
      <c r="Y221" s="7">
        <f t="shared" si="59"/>
        <v>1191.5999999999999</v>
      </c>
      <c r="Z221" s="8">
        <f t="shared" si="60"/>
        <v>0.16600000000000001</v>
      </c>
      <c r="AA221">
        <f t="shared" si="61"/>
        <v>2024</v>
      </c>
      <c r="AB221" t="str">
        <f t="shared" si="62"/>
        <v>Sun</v>
      </c>
      <c r="AC221">
        <f t="shared" si="63"/>
        <v>54</v>
      </c>
      <c r="AD221" t="str">
        <f t="shared" ca="1" si="64"/>
        <v>NO</v>
      </c>
      <c r="AE22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1" t="str">
        <f t="shared" si="66"/>
        <v>August</v>
      </c>
      <c r="AG221">
        <f t="shared" si="65"/>
        <v>29</v>
      </c>
      <c r="AH221" s="14">
        <v>45713.333333333299</v>
      </c>
      <c r="AI221" t="str">
        <f t="shared" si="67"/>
        <v>Morning</v>
      </c>
      <c r="AJ221" t="s">
        <v>2051</v>
      </c>
    </row>
    <row r="222" spans="1:36" x14ac:dyDescent="0.3">
      <c r="A222" t="s">
        <v>207</v>
      </c>
      <c r="B222" t="s">
        <v>516</v>
      </c>
      <c r="C222" t="s">
        <v>527</v>
      </c>
      <c r="D222" t="s">
        <v>528</v>
      </c>
      <c r="E222" s="2">
        <v>45523</v>
      </c>
      <c r="F222" s="9">
        <v>45577</v>
      </c>
      <c r="G222" t="s">
        <v>723</v>
      </c>
      <c r="H222" t="s">
        <v>1020</v>
      </c>
      <c r="I222" s="4">
        <v>1189.8</v>
      </c>
      <c r="J222" s="4">
        <v>20</v>
      </c>
      <c r="K222" s="4">
        <v>237.96</v>
      </c>
      <c r="L222" s="4">
        <v>951.84</v>
      </c>
      <c r="M222" t="s">
        <v>1023</v>
      </c>
      <c r="N222">
        <v>0</v>
      </c>
      <c r="O222" t="s">
        <v>1215</v>
      </c>
      <c r="P222" t="s">
        <v>1713</v>
      </c>
      <c r="Q222" t="str">
        <f t="shared" si="51"/>
        <v>DELTA AIRLINES</v>
      </c>
      <c r="R222">
        <f t="shared" si="52"/>
        <v>19</v>
      </c>
      <c r="S222" t="str">
        <f t="shared" si="53"/>
        <v>902</v>
      </c>
      <c r="T222" t="str">
        <f t="shared" si="54"/>
        <v>DE</v>
      </c>
      <c r="U222" t="str">
        <f t="shared" si="55"/>
        <v>ORD-MIA</v>
      </c>
      <c r="V222" s="7">
        <f t="shared" si="56"/>
        <v>154215.89000000016</v>
      </c>
      <c r="W222" s="7">
        <f t="shared" si="57"/>
        <v>613.97671428571414</v>
      </c>
      <c r="X222" s="7">
        <f t="shared" si="58"/>
        <v>105.08</v>
      </c>
      <c r="Y222" s="7">
        <f t="shared" si="59"/>
        <v>1189.8</v>
      </c>
      <c r="Z222" s="8">
        <f t="shared" si="60"/>
        <v>0.20200000000000001</v>
      </c>
      <c r="AA222">
        <f t="shared" si="61"/>
        <v>2024</v>
      </c>
      <c r="AB222" t="str">
        <f t="shared" si="62"/>
        <v>Mon</v>
      </c>
      <c r="AC222">
        <f t="shared" si="63"/>
        <v>54</v>
      </c>
      <c r="AD222" t="str">
        <f t="shared" ca="1" si="64"/>
        <v>NO</v>
      </c>
      <c r="AE22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2" t="str">
        <f t="shared" si="66"/>
        <v>August</v>
      </c>
      <c r="AG222">
        <f t="shared" si="65"/>
        <v>29</v>
      </c>
      <c r="AH222" s="14">
        <v>45706.958333333299</v>
      </c>
      <c r="AI222" t="str">
        <f t="shared" si="67"/>
        <v>Evening</v>
      </c>
      <c r="AJ222" t="s">
        <v>2048</v>
      </c>
    </row>
    <row r="223" spans="1:36" x14ac:dyDescent="0.3">
      <c r="A223" t="s">
        <v>82</v>
      </c>
      <c r="B223" t="s">
        <v>518</v>
      </c>
      <c r="C223" t="s">
        <v>524</v>
      </c>
      <c r="D223" t="s">
        <v>533</v>
      </c>
      <c r="E223" s="2">
        <v>45524</v>
      </c>
      <c r="F223" s="9">
        <v>45578</v>
      </c>
      <c r="G223" t="s">
        <v>600</v>
      </c>
      <c r="H223" t="s">
        <v>1020</v>
      </c>
      <c r="I223" s="4">
        <v>1182.51</v>
      </c>
      <c r="J223" s="4">
        <v>10</v>
      </c>
      <c r="K223" s="4">
        <v>118.25</v>
      </c>
      <c r="L223" s="4">
        <v>1064.26</v>
      </c>
      <c r="M223" t="s">
        <v>1023</v>
      </c>
      <c r="N223">
        <v>0</v>
      </c>
      <c r="O223" t="s">
        <v>1090</v>
      </c>
      <c r="P223" t="s">
        <v>1588</v>
      </c>
      <c r="Q223" t="str">
        <f t="shared" si="51"/>
        <v>JETBLUE AIRWAYS</v>
      </c>
      <c r="R223">
        <f t="shared" si="52"/>
        <v>14</v>
      </c>
      <c r="S223" t="str">
        <f t="shared" si="53"/>
        <v>699</v>
      </c>
      <c r="T223" t="str">
        <f t="shared" si="54"/>
        <v>JE</v>
      </c>
      <c r="U223" t="str">
        <f t="shared" si="55"/>
        <v>BOS-LAX</v>
      </c>
      <c r="V223" s="7">
        <f t="shared" si="56"/>
        <v>153264.05000000016</v>
      </c>
      <c r="W223" s="7">
        <f t="shared" si="57"/>
        <v>611.91283154121845</v>
      </c>
      <c r="X223" s="7">
        <f t="shared" si="58"/>
        <v>105.08</v>
      </c>
      <c r="Y223" s="7">
        <f t="shared" si="59"/>
        <v>1182.51</v>
      </c>
      <c r="Z223" s="8">
        <f t="shared" si="60"/>
        <v>0.2</v>
      </c>
      <c r="AA223">
        <f t="shared" si="61"/>
        <v>2024</v>
      </c>
      <c r="AB223" t="str">
        <f t="shared" si="62"/>
        <v>Tue</v>
      </c>
      <c r="AC223">
        <f t="shared" si="63"/>
        <v>54</v>
      </c>
      <c r="AD223" t="str">
        <f t="shared" ca="1" si="64"/>
        <v>NO</v>
      </c>
      <c r="AE22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3" t="str">
        <f t="shared" si="66"/>
        <v>August</v>
      </c>
      <c r="AG223">
        <f t="shared" si="65"/>
        <v>29</v>
      </c>
      <c r="AH223" s="14">
        <v>45701.75</v>
      </c>
      <c r="AI223" t="str">
        <f t="shared" si="67"/>
        <v>Evening</v>
      </c>
      <c r="AJ223" t="s">
        <v>2051</v>
      </c>
    </row>
    <row r="224" spans="1:36" x14ac:dyDescent="0.3">
      <c r="A224" t="s">
        <v>192</v>
      </c>
      <c r="B224" t="s">
        <v>520</v>
      </c>
      <c r="C224" t="s">
        <v>527</v>
      </c>
      <c r="D224" t="s">
        <v>532</v>
      </c>
      <c r="E224" s="2">
        <v>45525</v>
      </c>
      <c r="F224" s="9">
        <v>45579</v>
      </c>
      <c r="G224" t="s">
        <v>708</v>
      </c>
      <c r="H224" t="s">
        <v>1019</v>
      </c>
      <c r="I224" s="4">
        <v>1181.82</v>
      </c>
      <c r="J224" s="4">
        <v>5</v>
      </c>
      <c r="K224" s="4">
        <v>59.09</v>
      </c>
      <c r="L224" s="4">
        <v>1122.73</v>
      </c>
      <c r="M224" t="s">
        <v>1021</v>
      </c>
      <c r="N224">
        <v>39</v>
      </c>
      <c r="O224" t="s">
        <v>1200</v>
      </c>
      <c r="P224" t="s">
        <v>1698</v>
      </c>
      <c r="Q224" t="str">
        <f t="shared" si="51"/>
        <v>FRONTIER AIRLINES</v>
      </c>
      <c r="R224">
        <f t="shared" si="52"/>
        <v>9</v>
      </c>
      <c r="S224" t="str">
        <f t="shared" si="53"/>
        <v>931</v>
      </c>
      <c r="T224" t="str">
        <f t="shared" si="54"/>
        <v>FR</v>
      </c>
      <c r="U224" t="str">
        <f t="shared" si="55"/>
        <v>ORD-DEN</v>
      </c>
      <c r="V224" s="7">
        <f t="shared" si="56"/>
        <v>152199.79000000015</v>
      </c>
      <c r="W224" s="7">
        <f t="shared" si="57"/>
        <v>609.86032374100728</v>
      </c>
      <c r="X224" s="7">
        <f t="shared" si="58"/>
        <v>105.08</v>
      </c>
      <c r="Y224" s="7">
        <f t="shared" si="59"/>
        <v>1181.82</v>
      </c>
      <c r="Z224" s="8">
        <f t="shared" si="60"/>
        <v>0.19400000000000001</v>
      </c>
      <c r="AA224">
        <f t="shared" si="61"/>
        <v>2024</v>
      </c>
      <c r="AB224" t="str">
        <f t="shared" si="62"/>
        <v>Wed</v>
      </c>
      <c r="AC224">
        <f t="shared" si="63"/>
        <v>54</v>
      </c>
      <c r="AD224" t="str">
        <f t="shared" ca="1" si="64"/>
        <v>NO</v>
      </c>
      <c r="AE22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4" t="str">
        <f t="shared" si="66"/>
        <v>August</v>
      </c>
      <c r="AG224">
        <f t="shared" si="65"/>
        <v>29</v>
      </c>
      <c r="AH224" s="14">
        <v>45706.333333333299</v>
      </c>
      <c r="AI224" t="str">
        <f t="shared" si="67"/>
        <v>Morning</v>
      </c>
      <c r="AJ224" t="s">
        <v>2051</v>
      </c>
    </row>
    <row r="225" spans="1:36" x14ac:dyDescent="0.3">
      <c r="A225" t="s">
        <v>313</v>
      </c>
      <c r="B225" t="s">
        <v>519</v>
      </c>
      <c r="C225" t="s">
        <v>530</v>
      </c>
      <c r="D225" t="s">
        <v>524</v>
      </c>
      <c r="E225" s="2">
        <v>45526</v>
      </c>
      <c r="F225" s="9">
        <v>45580</v>
      </c>
      <c r="G225" t="s">
        <v>827</v>
      </c>
      <c r="H225" t="s">
        <v>1019</v>
      </c>
      <c r="I225" s="4">
        <v>1180.6300000000001</v>
      </c>
      <c r="J225" s="4">
        <v>10</v>
      </c>
      <c r="K225" s="4">
        <v>118.06</v>
      </c>
      <c r="L225" s="4">
        <v>1062.57</v>
      </c>
      <c r="M225" t="s">
        <v>1023</v>
      </c>
      <c r="N225">
        <v>0</v>
      </c>
      <c r="O225" t="s">
        <v>1321</v>
      </c>
      <c r="P225" t="s">
        <v>1819</v>
      </c>
      <c r="Q225" t="str">
        <f t="shared" si="51"/>
        <v>SOUTHWEST AIRLINES</v>
      </c>
      <c r="R225">
        <f t="shared" si="52"/>
        <v>11</v>
      </c>
      <c r="S225" t="str">
        <f t="shared" si="53"/>
        <v>680</v>
      </c>
      <c r="T225" t="str">
        <f t="shared" si="54"/>
        <v>SO</v>
      </c>
      <c r="U225" t="str">
        <f t="shared" si="55"/>
        <v>SFO-BOS</v>
      </c>
      <c r="V225" s="7">
        <f t="shared" si="56"/>
        <v>151077.06000000014</v>
      </c>
      <c r="W225" s="7">
        <f t="shared" si="57"/>
        <v>607.79548736462084</v>
      </c>
      <c r="X225" s="7">
        <f t="shared" si="58"/>
        <v>105.08</v>
      </c>
      <c r="Y225" s="7">
        <f t="shared" si="59"/>
        <v>1180.6300000000001</v>
      </c>
      <c r="Z225" s="8">
        <f t="shared" si="60"/>
        <v>0.19800000000000001</v>
      </c>
      <c r="AA225">
        <f t="shared" si="61"/>
        <v>2024</v>
      </c>
      <c r="AB225" t="str">
        <f t="shared" si="62"/>
        <v>Thu</v>
      </c>
      <c r="AC225">
        <f t="shared" si="63"/>
        <v>54</v>
      </c>
      <c r="AD225" t="str">
        <f t="shared" ca="1" si="64"/>
        <v>NO</v>
      </c>
      <c r="AE225"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5" t="str">
        <f t="shared" si="66"/>
        <v>August</v>
      </c>
      <c r="AG225">
        <f t="shared" si="65"/>
        <v>29</v>
      </c>
      <c r="AH225" s="14">
        <v>45711.375</v>
      </c>
      <c r="AI225" t="str">
        <f t="shared" si="67"/>
        <v>Morning</v>
      </c>
      <c r="AJ225" t="s">
        <v>2049</v>
      </c>
    </row>
    <row r="226" spans="1:36" x14ac:dyDescent="0.3">
      <c r="A226" t="s">
        <v>464</v>
      </c>
      <c r="B226" t="s">
        <v>520</v>
      </c>
      <c r="C226" t="s">
        <v>533</v>
      </c>
      <c r="D226" t="s">
        <v>532</v>
      </c>
      <c r="E226" s="2">
        <v>45527</v>
      </c>
      <c r="F226" s="9">
        <v>45581</v>
      </c>
      <c r="G226" t="s">
        <v>967</v>
      </c>
      <c r="H226" t="s">
        <v>1018</v>
      </c>
      <c r="I226" s="4">
        <v>1166.28</v>
      </c>
      <c r="J226" s="4">
        <v>10</v>
      </c>
      <c r="K226" s="4">
        <v>116.63</v>
      </c>
      <c r="L226" s="4">
        <v>1049.6500000000001</v>
      </c>
      <c r="M226" t="s">
        <v>1022</v>
      </c>
      <c r="N226">
        <v>0</v>
      </c>
      <c r="O226" t="s">
        <v>1471</v>
      </c>
      <c r="P226" t="s">
        <v>1970</v>
      </c>
      <c r="Q226" t="str">
        <f t="shared" si="51"/>
        <v>FRONTIER AIRLINES</v>
      </c>
      <c r="R226">
        <f t="shared" si="52"/>
        <v>14</v>
      </c>
      <c r="S226" t="str">
        <f t="shared" si="53"/>
        <v>643</v>
      </c>
      <c r="T226" t="str">
        <f t="shared" si="54"/>
        <v>FR</v>
      </c>
      <c r="U226" t="str">
        <f t="shared" si="55"/>
        <v>LAX-DEN</v>
      </c>
      <c r="V226" s="7">
        <f t="shared" si="56"/>
        <v>150014.49000000014</v>
      </c>
      <c r="W226" s="7">
        <f t="shared" si="57"/>
        <v>605.71999999999991</v>
      </c>
      <c r="X226" s="7">
        <f t="shared" si="58"/>
        <v>105.08</v>
      </c>
      <c r="Y226" s="7">
        <f t="shared" si="59"/>
        <v>1166.28</v>
      </c>
      <c r="Z226" s="8">
        <f t="shared" si="60"/>
        <v>0.16400000000000001</v>
      </c>
      <c r="AA226">
        <f t="shared" si="61"/>
        <v>2024</v>
      </c>
      <c r="AB226" t="str">
        <f t="shared" si="62"/>
        <v>Fri</v>
      </c>
      <c r="AC226">
        <f t="shared" si="63"/>
        <v>54</v>
      </c>
      <c r="AD226" t="str">
        <f t="shared" ca="1" si="64"/>
        <v>NO</v>
      </c>
      <c r="AE226"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6" t="str">
        <f t="shared" si="66"/>
        <v>August</v>
      </c>
      <c r="AG226">
        <f t="shared" si="65"/>
        <v>29</v>
      </c>
      <c r="AH226" s="14">
        <v>45717.666666666701</v>
      </c>
      <c r="AI226" t="str">
        <f t="shared" si="67"/>
        <v>Afternoon</v>
      </c>
      <c r="AJ226" t="s">
        <v>2049</v>
      </c>
    </row>
    <row r="227" spans="1:36" x14ac:dyDescent="0.3">
      <c r="A227" t="s">
        <v>336</v>
      </c>
      <c r="B227" t="s">
        <v>517</v>
      </c>
      <c r="C227" t="s">
        <v>532</v>
      </c>
      <c r="D227" t="s">
        <v>525</v>
      </c>
      <c r="E227" s="2">
        <v>45528</v>
      </c>
      <c r="F227" s="9">
        <v>45582</v>
      </c>
      <c r="G227" t="s">
        <v>850</v>
      </c>
      <c r="H227" t="s">
        <v>1017</v>
      </c>
      <c r="I227" s="4">
        <v>1164.6500000000001</v>
      </c>
      <c r="J227" s="4">
        <v>15</v>
      </c>
      <c r="K227" s="4">
        <v>174.7</v>
      </c>
      <c r="L227" s="4">
        <v>989.95</v>
      </c>
      <c r="M227" t="s">
        <v>1023</v>
      </c>
      <c r="N227">
        <v>0</v>
      </c>
      <c r="O227" t="s">
        <v>1344</v>
      </c>
      <c r="P227" t="s">
        <v>1842</v>
      </c>
      <c r="Q227" t="str">
        <f t="shared" si="51"/>
        <v>ALASKA AIRLINES</v>
      </c>
      <c r="R227">
        <f t="shared" si="52"/>
        <v>11</v>
      </c>
      <c r="S227" t="str">
        <f t="shared" si="53"/>
        <v>537</v>
      </c>
      <c r="T227" t="str">
        <f t="shared" si="54"/>
        <v>AL</v>
      </c>
      <c r="U227" t="str">
        <f t="shared" si="55"/>
        <v>DEN-SEA</v>
      </c>
      <c r="V227" s="7">
        <f t="shared" si="56"/>
        <v>148964.84000000014</v>
      </c>
      <c r="W227" s="7">
        <f t="shared" si="57"/>
        <v>603.68159999999989</v>
      </c>
      <c r="X227" s="7">
        <f t="shared" si="58"/>
        <v>105.08</v>
      </c>
      <c r="Y227" s="7">
        <f t="shared" si="59"/>
        <v>1164.6500000000001</v>
      </c>
      <c r="Z227" s="8">
        <f t="shared" si="60"/>
        <v>0.19600000000000001</v>
      </c>
      <c r="AA227">
        <f t="shared" si="61"/>
        <v>2024</v>
      </c>
      <c r="AB227" t="str">
        <f t="shared" si="62"/>
        <v>Sat</v>
      </c>
      <c r="AC227">
        <f t="shared" si="63"/>
        <v>54</v>
      </c>
      <c r="AD227" t="str">
        <f t="shared" ca="1" si="64"/>
        <v>NO</v>
      </c>
      <c r="AE227"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7" t="str">
        <f t="shared" si="66"/>
        <v>August</v>
      </c>
      <c r="AG227">
        <f t="shared" si="65"/>
        <v>29</v>
      </c>
      <c r="AH227" s="14">
        <v>45712.333333333299</v>
      </c>
      <c r="AI227" t="str">
        <f t="shared" si="67"/>
        <v>Morning</v>
      </c>
      <c r="AJ227" t="s">
        <v>2050</v>
      </c>
    </row>
    <row r="228" spans="1:36" x14ac:dyDescent="0.3">
      <c r="A228" t="s">
        <v>405</v>
      </c>
      <c r="B228" t="s">
        <v>517</v>
      </c>
      <c r="C228" t="s">
        <v>525</v>
      </c>
      <c r="D228" t="s">
        <v>529</v>
      </c>
      <c r="E228" s="2">
        <v>45529</v>
      </c>
      <c r="F228" s="9">
        <v>45583</v>
      </c>
      <c r="G228" t="s">
        <v>913</v>
      </c>
      <c r="H228" t="s">
        <v>1020</v>
      </c>
      <c r="I228" s="4">
        <v>1153.27</v>
      </c>
      <c r="J228" s="4">
        <v>10</v>
      </c>
      <c r="K228" s="4">
        <v>115.33</v>
      </c>
      <c r="L228" s="4">
        <v>1037.94</v>
      </c>
      <c r="M228" t="s">
        <v>1022</v>
      </c>
      <c r="N228">
        <v>0</v>
      </c>
      <c r="O228" t="s">
        <v>1412</v>
      </c>
      <c r="P228" t="s">
        <v>1911</v>
      </c>
      <c r="Q228" t="str">
        <f t="shared" si="51"/>
        <v>ALASKA AIRLINES</v>
      </c>
      <c r="R228">
        <f t="shared" si="52"/>
        <v>11</v>
      </c>
      <c r="S228" t="str">
        <f t="shared" si="53"/>
        <v>482</v>
      </c>
      <c r="T228" t="str">
        <f t="shared" si="54"/>
        <v>AL</v>
      </c>
      <c r="U228" t="str">
        <f t="shared" si="55"/>
        <v>SEA-ATL</v>
      </c>
      <c r="V228" s="7">
        <f t="shared" si="56"/>
        <v>147974.8900000001</v>
      </c>
      <c r="W228" s="7">
        <f t="shared" si="57"/>
        <v>601.63427007299254</v>
      </c>
      <c r="X228" s="7">
        <f t="shared" si="58"/>
        <v>105.08</v>
      </c>
      <c r="Y228" s="7">
        <f t="shared" si="59"/>
        <v>1153.27</v>
      </c>
      <c r="Z228" s="8">
        <f t="shared" si="60"/>
        <v>0.16200000000000001</v>
      </c>
      <c r="AA228">
        <f t="shared" si="61"/>
        <v>2024</v>
      </c>
      <c r="AB228" t="str">
        <f t="shared" si="62"/>
        <v>Sun</v>
      </c>
      <c r="AC228">
        <f t="shared" si="63"/>
        <v>54</v>
      </c>
      <c r="AD228" t="str">
        <f t="shared" ca="1" si="64"/>
        <v>NO</v>
      </c>
      <c r="AE228"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8" t="str">
        <f t="shared" si="66"/>
        <v>August</v>
      </c>
      <c r="AG228">
        <f t="shared" si="65"/>
        <v>29</v>
      </c>
      <c r="AH228" s="14">
        <v>45715.208333333299</v>
      </c>
      <c r="AI228" t="str">
        <f t="shared" si="67"/>
        <v>Morning</v>
      </c>
      <c r="AJ228" t="s">
        <v>2048</v>
      </c>
    </row>
    <row r="229" spans="1:36" x14ac:dyDescent="0.3">
      <c r="A229" t="s">
        <v>225</v>
      </c>
      <c r="B229" t="s">
        <v>517</v>
      </c>
      <c r="C229" t="s">
        <v>527</v>
      </c>
      <c r="D229" t="s">
        <v>530</v>
      </c>
      <c r="E229" s="2">
        <v>45530</v>
      </c>
      <c r="F229" s="9">
        <v>45584</v>
      </c>
      <c r="G229" t="s">
        <v>741</v>
      </c>
      <c r="H229" t="s">
        <v>1017</v>
      </c>
      <c r="I229" s="4">
        <v>1152.52</v>
      </c>
      <c r="J229" s="4">
        <v>15</v>
      </c>
      <c r="K229" s="4">
        <v>172.88</v>
      </c>
      <c r="L229" s="4">
        <v>979.64</v>
      </c>
      <c r="M229" t="s">
        <v>1021</v>
      </c>
      <c r="N229">
        <v>123</v>
      </c>
      <c r="O229" t="s">
        <v>1233</v>
      </c>
      <c r="P229" t="s">
        <v>1731</v>
      </c>
      <c r="Q229" t="str">
        <f t="shared" si="51"/>
        <v>ALASKA AIRLINES</v>
      </c>
      <c r="R229">
        <f t="shared" si="52"/>
        <v>12</v>
      </c>
      <c r="S229" t="str">
        <f t="shared" si="53"/>
        <v>892</v>
      </c>
      <c r="T229" t="str">
        <f t="shared" si="54"/>
        <v>AL</v>
      </c>
      <c r="U229" t="str">
        <f t="shared" si="55"/>
        <v>ORD-SFO</v>
      </c>
      <c r="V229" s="7">
        <f t="shared" si="56"/>
        <v>146936.9500000001</v>
      </c>
      <c r="W229" s="7">
        <f t="shared" si="57"/>
        <v>599.61362637362618</v>
      </c>
      <c r="X229" s="7">
        <f t="shared" si="58"/>
        <v>105.08</v>
      </c>
      <c r="Y229" s="7">
        <f t="shared" si="59"/>
        <v>1152.52</v>
      </c>
      <c r="Z229" s="8">
        <f t="shared" si="60"/>
        <v>0.192</v>
      </c>
      <c r="AA229">
        <f t="shared" si="61"/>
        <v>2024</v>
      </c>
      <c r="AB229" t="str">
        <f t="shared" si="62"/>
        <v>Mon</v>
      </c>
      <c r="AC229">
        <f t="shared" si="63"/>
        <v>54</v>
      </c>
      <c r="AD229" t="str">
        <f t="shared" ca="1" si="64"/>
        <v>NO</v>
      </c>
      <c r="AE229"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29" t="str">
        <f t="shared" si="66"/>
        <v>August</v>
      </c>
      <c r="AG229">
        <f t="shared" si="65"/>
        <v>29</v>
      </c>
      <c r="AH229" s="14">
        <v>45707.708333333299</v>
      </c>
      <c r="AI229" t="str">
        <f t="shared" si="67"/>
        <v>Afternoon</v>
      </c>
      <c r="AJ229" t="s">
        <v>2050</v>
      </c>
    </row>
    <row r="230" spans="1:36" x14ac:dyDescent="0.3">
      <c r="A230" t="s">
        <v>299</v>
      </c>
      <c r="B230" t="s">
        <v>520</v>
      </c>
      <c r="C230" t="s">
        <v>530</v>
      </c>
      <c r="D230" t="s">
        <v>533</v>
      </c>
      <c r="E230" s="2">
        <v>45531</v>
      </c>
      <c r="F230" s="9">
        <v>45585</v>
      </c>
      <c r="G230" t="s">
        <v>813</v>
      </c>
      <c r="H230" t="s">
        <v>1019</v>
      </c>
      <c r="I230" s="4">
        <v>1143.92</v>
      </c>
      <c r="J230" s="4">
        <v>15</v>
      </c>
      <c r="K230" s="4">
        <v>171.59</v>
      </c>
      <c r="L230" s="4">
        <v>972.33</v>
      </c>
      <c r="M230" t="s">
        <v>1021</v>
      </c>
      <c r="N230">
        <v>129</v>
      </c>
      <c r="O230" t="s">
        <v>1307</v>
      </c>
      <c r="P230" t="s">
        <v>1805</v>
      </c>
      <c r="Q230" t="str">
        <f t="shared" si="51"/>
        <v>FRONTIER AIRLINES</v>
      </c>
      <c r="R230">
        <f t="shared" si="52"/>
        <v>10</v>
      </c>
      <c r="S230" t="str">
        <f t="shared" si="53"/>
        <v>601</v>
      </c>
      <c r="T230" t="str">
        <f t="shared" si="54"/>
        <v>FR</v>
      </c>
      <c r="U230" t="str">
        <f t="shared" si="55"/>
        <v>SFO-LAX</v>
      </c>
      <c r="V230" s="7">
        <f t="shared" si="56"/>
        <v>145957.31000000008</v>
      </c>
      <c r="W230" s="7">
        <f t="shared" si="57"/>
        <v>597.5808823529411</v>
      </c>
      <c r="X230" s="7">
        <f t="shared" si="58"/>
        <v>105.08</v>
      </c>
      <c r="Y230" s="7">
        <f t="shared" si="59"/>
        <v>1143.92</v>
      </c>
      <c r="Z230" s="8">
        <f t="shared" si="60"/>
        <v>0.19</v>
      </c>
      <c r="AA230">
        <f t="shared" si="61"/>
        <v>2024</v>
      </c>
      <c r="AB230" t="str">
        <f t="shared" si="62"/>
        <v>Tue</v>
      </c>
      <c r="AC230">
        <f t="shared" si="63"/>
        <v>54</v>
      </c>
      <c r="AD230" t="str">
        <f t="shared" ca="1" si="64"/>
        <v>NO</v>
      </c>
      <c r="AE230"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30" t="str">
        <f t="shared" si="66"/>
        <v>August</v>
      </c>
      <c r="AG230">
        <f t="shared" si="65"/>
        <v>29</v>
      </c>
      <c r="AH230" s="14">
        <v>45710.791666666701</v>
      </c>
      <c r="AI230" t="str">
        <f t="shared" si="67"/>
        <v>Evening</v>
      </c>
      <c r="AJ230" t="s">
        <v>2048</v>
      </c>
    </row>
    <row r="231" spans="1:36" x14ac:dyDescent="0.3">
      <c r="A231" t="s">
        <v>335</v>
      </c>
      <c r="B231" t="s">
        <v>518</v>
      </c>
      <c r="C231" t="s">
        <v>529</v>
      </c>
      <c r="D231" t="s">
        <v>530</v>
      </c>
      <c r="E231" s="2">
        <v>45532</v>
      </c>
      <c r="F231" s="9">
        <v>45586</v>
      </c>
      <c r="G231" t="s">
        <v>849</v>
      </c>
      <c r="H231" t="s">
        <v>1018</v>
      </c>
      <c r="I231" s="4">
        <v>1143.8499999999999</v>
      </c>
      <c r="J231" s="4">
        <v>5</v>
      </c>
      <c r="K231" s="4">
        <v>57.19</v>
      </c>
      <c r="L231" s="4">
        <v>1086.6600000000001</v>
      </c>
      <c r="M231" t="s">
        <v>1021</v>
      </c>
      <c r="N231">
        <v>88</v>
      </c>
      <c r="O231" t="s">
        <v>1343</v>
      </c>
      <c r="P231" t="s">
        <v>1841</v>
      </c>
      <c r="Q231" t="str">
        <f t="shared" si="51"/>
        <v>JETBLUE AIRWAYS</v>
      </c>
      <c r="R231">
        <f t="shared" si="52"/>
        <v>13</v>
      </c>
      <c r="S231" t="str">
        <f t="shared" si="53"/>
        <v>398</v>
      </c>
      <c r="T231" t="str">
        <f t="shared" si="54"/>
        <v>JE</v>
      </c>
      <c r="U231" t="str">
        <f t="shared" si="55"/>
        <v>ATL-SFO</v>
      </c>
      <c r="V231" s="7">
        <f t="shared" si="56"/>
        <v>144984.98000000007</v>
      </c>
      <c r="W231" s="7">
        <f t="shared" si="57"/>
        <v>595.56487084870832</v>
      </c>
      <c r="X231" s="7">
        <f t="shared" si="58"/>
        <v>105.08</v>
      </c>
      <c r="Y231" s="7">
        <f t="shared" si="59"/>
        <v>1143.8499999999999</v>
      </c>
      <c r="Z231" s="8">
        <f t="shared" si="60"/>
        <v>0.188</v>
      </c>
      <c r="AA231">
        <f t="shared" si="61"/>
        <v>2024</v>
      </c>
      <c r="AB231" t="str">
        <f t="shared" si="62"/>
        <v>Wed</v>
      </c>
      <c r="AC231">
        <f t="shared" si="63"/>
        <v>54</v>
      </c>
      <c r="AD231" t="str">
        <f t="shared" ca="1" si="64"/>
        <v>NO</v>
      </c>
      <c r="AE231"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31" t="str">
        <f t="shared" si="66"/>
        <v>August</v>
      </c>
      <c r="AG231">
        <f t="shared" si="65"/>
        <v>29</v>
      </c>
      <c r="AH231" s="14">
        <v>45712.291666666701</v>
      </c>
      <c r="AI231" t="str">
        <f t="shared" si="67"/>
        <v>Morning</v>
      </c>
      <c r="AJ231" t="s">
        <v>2050</v>
      </c>
    </row>
    <row r="232" spans="1:36" x14ac:dyDescent="0.3">
      <c r="A232" t="s">
        <v>452</v>
      </c>
      <c r="B232" t="s">
        <v>522</v>
      </c>
      <c r="C232" t="s">
        <v>530</v>
      </c>
      <c r="D232" t="s">
        <v>529</v>
      </c>
      <c r="E232" s="2">
        <v>45533</v>
      </c>
      <c r="F232" s="9">
        <v>45587</v>
      </c>
      <c r="G232" t="s">
        <v>957</v>
      </c>
      <c r="H232" t="s">
        <v>1020</v>
      </c>
      <c r="I232" s="4">
        <v>1143.2</v>
      </c>
      <c r="J232" s="4">
        <v>20</v>
      </c>
      <c r="K232" s="4">
        <v>228.64</v>
      </c>
      <c r="L232" s="4">
        <v>914.56</v>
      </c>
      <c r="M232" t="s">
        <v>1023</v>
      </c>
      <c r="N232">
        <v>0</v>
      </c>
      <c r="O232" t="s">
        <v>1459</v>
      </c>
      <c r="P232" t="s">
        <v>1958</v>
      </c>
      <c r="Q232" t="str">
        <f t="shared" si="51"/>
        <v>UNITED AIRLINES</v>
      </c>
      <c r="R232">
        <f t="shared" si="52"/>
        <v>17</v>
      </c>
      <c r="S232" t="str">
        <f t="shared" si="53"/>
        <v>878</v>
      </c>
      <c r="T232" t="str">
        <f t="shared" si="54"/>
        <v>UN</v>
      </c>
      <c r="U232" t="str">
        <f t="shared" si="55"/>
        <v>SFO-ATL</v>
      </c>
      <c r="V232" s="7">
        <f t="shared" si="56"/>
        <v>143898.32000000007</v>
      </c>
      <c r="W232" s="7">
        <f t="shared" si="57"/>
        <v>593.53418518518504</v>
      </c>
      <c r="X232" s="7">
        <f t="shared" si="58"/>
        <v>105.08</v>
      </c>
      <c r="Y232" s="7">
        <f t="shared" si="59"/>
        <v>1143.2</v>
      </c>
      <c r="Z232" s="8">
        <f t="shared" si="60"/>
        <v>0.19400000000000001</v>
      </c>
      <c r="AA232">
        <f t="shared" si="61"/>
        <v>2024</v>
      </c>
      <c r="AB232" t="str">
        <f t="shared" si="62"/>
        <v>Thu</v>
      </c>
      <c r="AC232">
        <f t="shared" si="63"/>
        <v>54</v>
      </c>
      <c r="AD232" t="str">
        <f t="shared" ca="1" si="64"/>
        <v>NO</v>
      </c>
      <c r="AE232"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32" t="str">
        <f t="shared" si="66"/>
        <v>August</v>
      </c>
      <c r="AG232">
        <f t="shared" si="65"/>
        <v>29</v>
      </c>
      <c r="AH232" s="14">
        <v>45717.166666666701</v>
      </c>
      <c r="AI232" t="str">
        <f t="shared" si="67"/>
        <v>Morning</v>
      </c>
      <c r="AJ232" t="s">
        <v>2051</v>
      </c>
    </row>
    <row r="233" spans="1:36" x14ac:dyDescent="0.3">
      <c r="A233" t="s">
        <v>451</v>
      </c>
      <c r="B233" t="s">
        <v>518</v>
      </c>
      <c r="C233" t="s">
        <v>524</v>
      </c>
      <c r="D233" t="s">
        <v>527</v>
      </c>
      <c r="E233" s="2">
        <v>45534</v>
      </c>
      <c r="F233" s="9">
        <v>45588</v>
      </c>
      <c r="G233" t="s">
        <v>956</v>
      </c>
      <c r="H233" t="s">
        <v>1019</v>
      </c>
      <c r="I233" s="4">
        <v>1140.75</v>
      </c>
      <c r="J233" s="4">
        <v>10</v>
      </c>
      <c r="K233" s="4">
        <v>114.08</v>
      </c>
      <c r="L233" s="4">
        <v>1026.67</v>
      </c>
      <c r="M233" t="s">
        <v>1023</v>
      </c>
      <c r="N233">
        <v>0</v>
      </c>
      <c r="O233" t="s">
        <v>1458</v>
      </c>
      <c r="P233" t="s">
        <v>1957</v>
      </c>
      <c r="Q233" t="str">
        <f t="shared" si="51"/>
        <v>JETBLUE AIRWAYS</v>
      </c>
      <c r="R233">
        <f t="shared" si="52"/>
        <v>11</v>
      </c>
      <c r="S233" t="str">
        <f t="shared" si="53"/>
        <v>293</v>
      </c>
      <c r="T233" t="str">
        <f t="shared" si="54"/>
        <v>JE</v>
      </c>
      <c r="U233" t="str">
        <f t="shared" si="55"/>
        <v>BOS-ORD</v>
      </c>
      <c r="V233" s="7">
        <f t="shared" si="56"/>
        <v>142983.76000000007</v>
      </c>
      <c r="W233" s="7">
        <f t="shared" si="57"/>
        <v>591.49081784386601</v>
      </c>
      <c r="X233" s="7">
        <f t="shared" si="58"/>
        <v>105.08</v>
      </c>
      <c r="Y233" s="7">
        <f t="shared" si="59"/>
        <v>1140.75</v>
      </c>
      <c r="Z233" s="8">
        <f t="shared" si="60"/>
        <v>0.192</v>
      </c>
      <c r="AA233">
        <f t="shared" si="61"/>
        <v>2024</v>
      </c>
      <c r="AB233" t="str">
        <f t="shared" si="62"/>
        <v>Fri</v>
      </c>
      <c r="AC233">
        <f t="shared" si="63"/>
        <v>54</v>
      </c>
      <c r="AD233" t="str">
        <f t="shared" ca="1" si="64"/>
        <v>NO</v>
      </c>
      <c r="AE233"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33" t="str">
        <f t="shared" si="66"/>
        <v>August</v>
      </c>
      <c r="AG233">
        <f t="shared" si="65"/>
        <v>29</v>
      </c>
      <c r="AH233" s="14">
        <v>45717.125</v>
      </c>
      <c r="AI233" t="str">
        <f t="shared" si="67"/>
        <v>Morning</v>
      </c>
      <c r="AJ233" t="s">
        <v>2050</v>
      </c>
    </row>
    <row r="234" spans="1:36" x14ac:dyDescent="0.3">
      <c r="A234" t="s">
        <v>468</v>
      </c>
      <c r="B234" t="s">
        <v>516</v>
      </c>
      <c r="C234" t="s">
        <v>527</v>
      </c>
      <c r="D234" t="s">
        <v>529</v>
      </c>
      <c r="E234" s="2">
        <v>45535</v>
      </c>
      <c r="F234" s="9">
        <v>45589</v>
      </c>
      <c r="G234" t="s">
        <v>971</v>
      </c>
      <c r="H234" t="s">
        <v>1017</v>
      </c>
      <c r="I234" s="4">
        <v>1124.24</v>
      </c>
      <c r="J234" s="4">
        <v>10</v>
      </c>
      <c r="K234" s="4">
        <v>112.42</v>
      </c>
      <c r="L234" s="4">
        <v>1011.82</v>
      </c>
      <c r="M234" t="s">
        <v>1021</v>
      </c>
      <c r="N234">
        <v>174</v>
      </c>
      <c r="O234" t="s">
        <v>1475</v>
      </c>
      <c r="P234" t="s">
        <v>1974</v>
      </c>
      <c r="Q234" t="str">
        <f t="shared" si="51"/>
        <v>DELTA AIRLINES</v>
      </c>
      <c r="R234">
        <f t="shared" si="52"/>
        <v>18</v>
      </c>
      <c r="S234" t="str">
        <f t="shared" si="53"/>
        <v>288</v>
      </c>
      <c r="T234" t="str">
        <f t="shared" si="54"/>
        <v>DE</v>
      </c>
      <c r="U234" t="str">
        <f t="shared" si="55"/>
        <v>ORD-ATL</v>
      </c>
      <c r="V234" s="7">
        <f t="shared" si="56"/>
        <v>141957.09000000005</v>
      </c>
      <c r="W234" s="7">
        <f t="shared" si="57"/>
        <v>589.44134328358189</v>
      </c>
      <c r="X234" s="7">
        <f t="shared" si="58"/>
        <v>105.08</v>
      </c>
      <c r="Y234" s="7">
        <f t="shared" si="59"/>
        <v>1124.24</v>
      </c>
      <c r="Z234" s="8">
        <f t="shared" si="60"/>
        <v>0.186</v>
      </c>
      <c r="AA234">
        <f t="shared" si="61"/>
        <v>2024</v>
      </c>
      <c r="AB234" t="str">
        <f t="shared" si="62"/>
        <v>Sat</v>
      </c>
      <c r="AC234">
        <f t="shared" si="63"/>
        <v>54</v>
      </c>
      <c r="AD234" t="str">
        <f t="shared" ca="1" si="64"/>
        <v>NO</v>
      </c>
      <c r="AE234" t="str">
        <f>IF(OR(Table4[[#This Row],[MONTH]]="December", Table4[[#This Row],[MONTH]]="January", Table4[[#This Row],[MONTH]]="February"), "Winter",
IF(OR(Table4[[#This Row],[MONTH]]="March", Table4[[#This Row],[MONTH]]="April", Table4[[#This Row],[MONTH]]="May"), "Spring",
IF(OR(Table4[[#This Row],[MONTH]]="June", Table4[[#This Row],[MONTH]]="July", Table4[[#This Row],[MONTH]]="August"), "Summer", "Fall")))</f>
        <v>Summer</v>
      </c>
      <c r="AF234" t="str">
        <f t="shared" si="66"/>
        <v>August</v>
      </c>
      <c r="AG234">
        <f t="shared" si="65"/>
        <v>29</v>
      </c>
      <c r="AH234" s="14">
        <v>45717.833333333299</v>
      </c>
      <c r="AI234" t="str">
        <f t="shared" si="67"/>
        <v>Evening</v>
      </c>
      <c r="AJ234" t="s">
        <v>2050</v>
      </c>
    </row>
    <row r="235" spans="1:36" x14ac:dyDescent="0.3">
      <c r="A235" t="s">
        <v>287</v>
      </c>
      <c r="B235" t="s">
        <v>519</v>
      </c>
      <c r="C235" t="s">
        <v>532</v>
      </c>
      <c r="D235" t="s">
        <v>528</v>
      </c>
      <c r="E235" s="2">
        <v>45536</v>
      </c>
      <c r="F235" s="9">
        <v>45590</v>
      </c>
      <c r="G235" t="s">
        <v>801</v>
      </c>
      <c r="H235" t="s">
        <v>1019</v>
      </c>
      <c r="I235" s="4">
        <v>1123.6400000000001</v>
      </c>
      <c r="J235" s="4">
        <v>20</v>
      </c>
      <c r="K235" s="4">
        <v>224.73</v>
      </c>
      <c r="L235" s="4">
        <v>898.91</v>
      </c>
      <c r="M235" t="s">
        <v>1023</v>
      </c>
      <c r="N235">
        <v>0</v>
      </c>
      <c r="O235" t="s">
        <v>1295</v>
      </c>
      <c r="P235" t="s">
        <v>1793</v>
      </c>
      <c r="Q235" t="str">
        <f t="shared" si="51"/>
        <v>SOUTHWEST AIRLINES</v>
      </c>
      <c r="R235">
        <f t="shared" si="52"/>
        <v>14</v>
      </c>
      <c r="S235" t="str">
        <f t="shared" si="53"/>
        <v>782</v>
      </c>
      <c r="T235" t="str">
        <f t="shared" si="54"/>
        <v>SO</v>
      </c>
      <c r="U235" t="str">
        <f t="shared" si="55"/>
        <v>DEN-MIA</v>
      </c>
      <c r="V235" s="7">
        <f t="shared" si="56"/>
        <v>140945.27000000008</v>
      </c>
      <c r="W235" s="7">
        <f t="shared" si="57"/>
        <v>587.43835205992502</v>
      </c>
      <c r="X235" s="7">
        <f t="shared" si="58"/>
        <v>105.08</v>
      </c>
      <c r="Y235" s="7">
        <f t="shared" si="59"/>
        <v>1123.6400000000001</v>
      </c>
      <c r="Z235" s="8">
        <f t="shared" si="60"/>
        <v>0.19</v>
      </c>
      <c r="AA235">
        <f t="shared" si="61"/>
        <v>2024</v>
      </c>
      <c r="AB235" t="str">
        <f t="shared" si="62"/>
        <v>Sun</v>
      </c>
      <c r="AC235">
        <f t="shared" si="63"/>
        <v>54</v>
      </c>
      <c r="AD235" t="str">
        <f t="shared" ca="1" si="64"/>
        <v>NO</v>
      </c>
      <c r="AE23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35" t="str">
        <f t="shared" si="66"/>
        <v>September</v>
      </c>
      <c r="AG235">
        <f t="shared" si="65"/>
        <v>29</v>
      </c>
      <c r="AH235" s="14">
        <v>45710.291666666701</v>
      </c>
      <c r="AI235" t="str">
        <f t="shared" si="67"/>
        <v>Morning</v>
      </c>
      <c r="AJ235" t="s">
        <v>2049</v>
      </c>
    </row>
    <row r="236" spans="1:36" x14ac:dyDescent="0.3">
      <c r="A236" t="s">
        <v>497</v>
      </c>
      <c r="B236" t="s">
        <v>521</v>
      </c>
      <c r="C236" t="s">
        <v>532</v>
      </c>
      <c r="D236" t="s">
        <v>525</v>
      </c>
      <c r="E236" s="2">
        <v>45537</v>
      </c>
      <c r="F236" s="9">
        <v>45591</v>
      </c>
      <c r="G236" t="s">
        <v>999</v>
      </c>
      <c r="H236" t="s">
        <v>1018</v>
      </c>
      <c r="I236" s="4">
        <v>1121.73</v>
      </c>
      <c r="J236" s="4">
        <v>0</v>
      </c>
      <c r="K236" s="4">
        <v>0</v>
      </c>
      <c r="L236" s="4">
        <v>1121.73</v>
      </c>
      <c r="M236" t="s">
        <v>1023</v>
      </c>
      <c r="N236">
        <v>0</v>
      </c>
      <c r="O236" t="s">
        <v>1503</v>
      </c>
      <c r="P236" t="s">
        <v>2003</v>
      </c>
      <c r="Q236" t="str">
        <f t="shared" si="51"/>
        <v>AMERICAN AIRLINES</v>
      </c>
      <c r="R236">
        <f t="shared" si="52"/>
        <v>13</v>
      </c>
      <c r="S236" t="str">
        <f t="shared" si="53"/>
        <v>259</v>
      </c>
      <c r="T236" t="str">
        <f t="shared" si="54"/>
        <v>AM</v>
      </c>
      <c r="U236" t="str">
        <f t="shared" si="55"/>
        <v>DEN-SEA</v>
      </c>
      <c r="V236" s="7">
        <f t="shared" si="56"/>
        <v>140046.36000000007</v>
      </c>
      <c r="W236" s="7">
        <f t="shared" si="57"/>
        <v>585.42255639097732</v>
      </c>
      <c r="X236" s="7">
        <f t="shared" si="58"/>
        <v>105.08</v>
      </c>
      <c r="Y236" s="7">
        <f t="shared" si="59"/>
        <v>1121.73</v>
      </c>
      <c r="Z236" s="8">
        <f t="shared" si="60"/>
        <v>0.188</v>
      </c>
      <c r="AA236">
        <f t="shared" si="61"/>
        <v>2024</v>
      </c>
      <c r="AB236" t="str">
        <f t="shared" si="62"/>
        <v>Mon</v>
      </c>
      <c r="AC236">
        <f t="shared" si="63"/>
        <v>54</v>
      </c>
      <c r="AD236" t="str">
        <f t="shared" ca="1" si="64"/>
        <v>NO</v>
      </c>
      <c r="AE23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36" t="str">
        <f t="shared" si="66"/>
        <v>September</v>
      </c>
      <c r="AG236">
        <f t="shared" si="65"/>
        <v>29</v>
      </c>
      <c r="AH236" s="14">
        <v>45719.041666666701</v>
      </c>
      <c r="AI236" t="str">
        <f t="shared" si="67"/>
        <v>Morning</v>
      </c>
      <c r="AJ236" t="s">
        <v>2050</v>
      </c>
    </row>
    <row r="237" spans="1:36" x14ac:dyDescent="0.3">
      <c r="A237" t="s">
        <v>480</v>
      </c>
      <c r="B237" t="s">
        <v>521</v>
      </c>
      <c r="C237" t="s">
        <v>529</v>
      </c>
      <c r="D237" t="s">
        <v>531</v>
      </c>
      <c r="E237" s="2">
        <v>45538</v>
      </c>
      <c r="F237" s="9">
        <v>45592</v>
      </c>
      <c r="G237" t="s">
        <v>983</v>
      </c>
      <c r="H237" t="s">
        <v>1018</v>
      </c>
      <c r="I237" s="4">
        <v>1120.3900000000001</v>
      </c>
      <c r="J237" s="4">
        <v>20</v>
      </c>
      <c r="K237" s="4">
        <v>224.08</v>
      </c>
      <c r="L237" s="4">
        <v>896.31</v>
      </c>
      <c r="M237" t="s">
        <v>1021</v>
      </c>
      <c r="N237">
        <v>53</v>
      </c>
      <c r="O237" t="s">
        <v>1487</v>
      </c>
      <c r="P237" t="s">
        <v>1986</v>
      </c>
      <c r="Q237" t="str">
        <f t="shared" si="51"/>
        <v>AMERICAN AIRLINES</v>
      </c>
      <c r="R237">
        <f t="shared" si="52"/>
        <v>12</v>
      </c>
      <c r="S237" t="str">
        <f t="shared" si="53"/>
        <v>926</v>
      </c>
      <c r="T237" t="str">
        <f t="shared" si="54"/>
        <v>AM</v>
      </c>
      <c r="U237" t="str">
        <f t="shared" si="55"/>
        <v>ATL-JFK</v>
      </c>
      <c r="V237" s="7">
        <f t="shared" si="56"/>
        <v>138924.63</v>
      </c>
      <c r="W237" s="7">
        <f t="shared" si="57"/>
        <v>583.3987547169811</v>
      </c>
      <c r="X237" s="7">
        <f t="shared" si="58"/>
        <v>105.08</v>
      </c>
      <c r="Y237" s="7">
        <f t="shared" si="59"/>
        <v>1120.3900000000001</v>
      </c>
      <c r="Z237" s="8">
        <f t="shared" si="60"/>
        <v>0.184</v>
      </c>
      <c r="AA237">
        <f t="shared" si="61"/>
        <v>2024</v>
      </c>
      <c r="AB237" t="str">
        <f t="shared" si="62"/>
        <v>Tue</v>
      </c>
      <c r="AC237">
        <f t="shared" si="63"/>
        <v>54</v>
      </c>
      <c r="AD237" t="str">
        <f t="shared" ca="1" si="64"/>
        <v>NO</v>
      </c>
      <c r="AE23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37" t="str">
        <f t="shared" si="66"/>
        <v>September</v>
      </c>
      <c r="AG237">
        <f t="shared" si="65"/>
        <v>29</v>
      </c>
      <c r="AH237" s="14">
        <v>45718.333333333299</v>
      </c>
      <c r="AI237" t="str">
        <f t="shared" si="67"/>
        <v>Morning</v>
      </c>
      <c r="AJ237" t="s">
        <v>2048</v>
      </c>
    </row>
    <row r="238" spans="1:36" x14ac:dyDescent="0.3">
      <c r="A238" t="s">
        <v>317</v>
      </c>
      <c r="B238" t="s">
        <v>520</v>
      </c>
      <c r="C238" t="s">
        <v>525</v>
      </c>
      <c r="D238" t="s">
        <v>529</v>
      </c>
      <c r="E238" s="2">
        <v>45539</v>
      </c>
      <c r="F238" s="9">
        <v>45593</v>
      </c>
      <c r="G238" t="s">
        <v>831</v>
      </c>
      <c r="H238" t="s">
        <v>1019</v>
      </c>
      <c r="I238" s="4">
        <v>1112.77</v>
      </c>
      <c r="J238" s="4">
        <v>20</v>
      </c>
      <c r="K238" s="4">
        <v>222.55</v>
      </c>
      <c r="L238" s="4">
        <v>890.22</v>
      </c>
      <c r="M238" t="s">
        <v>1021</v>
      </c>
      <c r="N238">
        <v>164</v>
      </c>
      <c r="O238" t="s">
        <v>1325</v>
      </c>
      <c r="P238" t="s">
        <v>1823</v>
      </c>
      <c r="Q238" t="str">
        <f t="shared" si="51"/>
        <v>FRONTIER AIRLINES</v>
      </c>
      <c r="R238">
        <f t="shared" si="52"/>
        <v>13</v>
      </c>
      <c r="S238" t="str">
        <f t="shared" si="53"/>
        <v>628</v>
      </c>
      <c r="T238" t="str">
        <f t="shared" si="54"/>
        <v>FR</v>
      </c>
      <c r="U238" t="str">
        <f t="shared" si="55"/>
        <v>SEA-ATL</v>
      </c>
      <c r="V238" s="7">
        <f t="shared" si="56"/>
        <v>138028.32000000004</v>
      </c>
      <c r="W238" s="7">
        <f t="shared" si="57"/>
        <v>581.36469696969698</v>
      </c>
      <c r="X238" s="7">
        <f t="shared" si="58"/>
        <v>105.08</v>
      </c>
      <c r="Y238" s="7">
        <f t="shared" si="59"/>
        <v>1112.77</v>
      </c>
      <c r="Z238" s="8">
        <f t="shared" si="60"/>
        <v>0.182</v>
      </c>
      <c r="AA238">
        <f t="shared" si="61"/>
        <v>2024</v>
      </c>
      <c r="AB238" t="str">
        <f t="shared" si="62"/>
        <v>Wed</v>
      </c>
      <c r="AC238">
        <f t="shared" si="63"/>
        <v>54</v>
      </c>
      <c r="AD238" t="str">
        <f t="shared" ca="1" si="64"/>
        <v>NO</v>
      </c>
      <c r="AE23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38" t="str">
        <f t="shared" si="66"/>
        <v>September</v>
      </c>
      <c r="AG238">
        <f t="shared" si="65"/>
        <v>29</v>
      </c>
      <c r="AH238" s="14">
        <v>45711.541666666701</v>
      </c>
      <c r="AI238" t="str">
        <f t="shared" si="67"/>
        <v>Afternoon</v>
      </c>
      <c r="AJ238" t="s">
        <v>2050</v>
      </c>
    </row>
    <row r="239" spans="1:36" x14ac:dyDescent="0.3">
      <c r="A239" t="s">
        <v>111</v>
      </c>
      <c r="B239" t="s">
        <v>520</v>
      </c>
      <c r="C239" t="s">
        <v>532</v>
      </c>
      <c r="D239" t="s">
        <v>533</v>
      </c>
      <c r="E239" s="2">
        <v>45540</v>
      </c>
      <c r="F239" s="9">
        <v>45594</v>
      </c>
      <c r="G239" t="s">
        <v>628</v>
      </c>
      <c r="H239" t="s">
        <v>1020</v>
      </c>
      <c r="I239" s="4">
        <v>1112.56</v>
      </c>
      <c r="J239" s="4">
        <v>20</v>
      </c>
      <c r="K239" s="4">
        <v>222.51</v>
      </c>
      <c r="L239" s="4">
        <v>890.05</v>
      </c>
      <c r="M239" t="s">
        <v>1021</v>
      </c>
      <c r="N239">
        <v>32</v>
      </c>
      <c r="O239" t="s">
        <v>1119</v>
      </c>
      <c r="P239" t="s">
        <v>1617</v>
      </c>
      <c r="Q239" t="str">
        <f t="shared" si="51"/>
        <v>FRONTIER AIRLINES</v>
      </c>
      <c r="R239">
        <f t="shared" si="52"/>
        <v>15</v>
      </c>
      <c r="S239" t="str">
        <f t="shared" si="53"/>
        <v>430</v>
      </c>
      <c r="T239" t="str">
        <f t="shared" si="54"/>
        <v>FR</v>
      </c>
      <c r="U239" t="str">
        <f t="shared" si="55"/>
        <v>DEN-LAX</v>
      </c>
      <c r="V239" s="7">
        <f t="shared" si="56"/>
        <v>137138.10000000006</v>
      </c>
      <c r="W239" s="7">
        <f t="shared" si="57"/>
        <v>579.34414448669202</v>
      </c>
      <c r="X239" s="7">
        <f t="shared" si="58"/>
        <v>105.08</v>
      </c>
      <c r="Y239" s="7">
        <f t="shared" si="59"/>
        <v>1112.56</v>
      </c>
      <c r="Z239" s="8">
        <f t="shared" si="60"/>
        <v>0.18</v>
      </c>
      <c r="AA239">
        <f t="shared" si="61"/>
        <v>2024</v>
      </c>
      <c r="AB239" t="str">
        <f t="shared" si="62"/>
        <v>Thu</v>
      </c>
      <c r="AC239">
        <f t="shared" si="63"/>
        <v>54</v>
      </c>
      <c r="AD239" t="str">
        <f t="shared" ca="1" si="64"/>
        <v>NO</v>
      </c>
      <c r="AE23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39" t="str">
        <f t="shared" si="66"/>
        <v>September</v>
      </c>
      <c r="AG239">
        <f t="shared" si="65"/>
        <v>29</v>
      </c>
      <c r="AH239" s="14">
        <v>45702.958333333299</v>
      </c>
      <c r="AI239" t="str">
        <f t="shared" si="67"/>
        <v>Evening</v>
      </c>
      <c r="AJ239" t="s">
        <v>2050</v>
      </c>
    </row>
    <row r="240" spans="1:36" x14ac:dyDescent="0.3">
      <c r="A240" t="s">
        <v>213</v>
      </c>
      <c r="B240" t="s">
        <v>518</v>
      </c>
      <c r="C240" t="s">
        <v>529</v>
      </c>
      <c r="D240" t="s">
        <v>532</v>
      </c>
      <c r="E240" s="2">
        <v>45541</v>
      </c>
      <c r="F240" s="9">
        <v>45595</v>
      </c>
      <c r="G240" t="s">
        <v>729</v>
      </c>
      <c r="H240" t="s">
        <v>1019</v>
      </c>
      <c r="I240" s="4">
        <v>1105.25</v>
      </c>
      <c r="J240" s="4">
        <v>10</v>
      </c>
      <c r="K240" s="4">
        <v>110.53</v>
      </c>
      <c r="L240" s="4">
        <v>994.72</v>
      </c>
      <c r="M240" t="s">
        <v>1023</v>
      </c>
      <c r="N240">
        <v>0</v>
      </c>
      <c r="O240" t="s">
        <v>1221</v>
      </c>
      <c r="P240" t="s">
        <v>1719</v>
      </c>
      <c r="Q240" t="str">
        <f t="shared" si="51"/>
        <v>JETBLUE AIRWAYS</v>
      </c>
      <c r="R240">
        <f t="shared" si="52"/>
        <v>14</v>
      </c>
      <c r="S240" t="str">
        <f t="shared" si="53"/>
        <v>411</v>
      </c>
      <c r="T240" t="str">
        <f t="shared" si="54"/>
        <v>JE</v>
      </c>
      <c r="U240" t="str">
        <f t="shared" si="55"/>
        <v>ATL-DEN</v>
      </c>
      <c r="V240" s="7">
        <f t="shared" si="56"/>
        <v>136248.05000000008</v>
      </c>
      <c r="W240" s="7">
        <f t="shared" si="57"/>
        <v>577.30896946564894</v>
      </c>
      <c r="X240" s="7">
        <f t="shared" si="58"/>
        <v>105.08</v>
      </c>
      <c r="Y240" s="7">
        <f t="shared" si="59"/>
        <v>1105.25</v>
      </c>
      <c r="Z240" s="8">
        <f t="shared" si="60"/>
        <v>0.186</v>
      </c>
      <c r="AA240">
        <f t="shared" si="61"/>
        <v>2024</v>
      </c>
      <c r="AB240" t="str">
        <f t="shared" si="62"/>
        <v>Fri</v>
      </c>
      <c r="AC240">
        <f t="shared" si="63"/>
        <v>54</v>
      </c>
      <c r="AD240" t="str">
        <f t="shared" ca="1" si="64"/>
        <v>NO</v>
      </c>
      <c r="AE24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0" t="str">
        <f t="shared" si="66"/>
        <v>September</v>
      </c>
      <c r="AG240">
        <f t="shared" si="65"/>
        <v>29</v>
      </c>
      <c r="AH240" s="14">
        <v>45707.208333333299</v>
      </c>
      <c r="AI240" t="str">
        <f t="shared" si="67"/>
        <v>Morning</v>
      </c>
      <c r="AJ240" t="s">
        <v>2049</v>
      </c>
    </row>
    <row r="241" spans="1:36" x14ac:dyDescent="0.3">
      <c r="A241" t="s">
        <v>514</v>
      </c>
      <c r="B241" t="s">
        <v>523</v>
      </c>
      <c r="C241" t="s">
        <v>529</v>
      </c>
      <c r="D241" t="s">
        <v>527</v>
      </c>
      <c r="E241" s="2">
        <v>45542</v>
      </c>
      <c r="F241" s="9">
        <v>45596</v>
      </c>
      <c r="G241" t="s">
        <v>1015</v>
      </c>
      <c r="H241" t="s">
        <v>1018</v>
      </c>
      <c r="I241" s="4">
        <v>1100.19</v>
      </c>
      <c r="J241" s="4">
        <v>20</v>
      </c>
      <c r="K241" s="4">
        <v>220.04</v>
      </c>
      <c r="L241" s="4">
        <v>880.15</v>
      </c>
      <c r="M241" t="s">
        <v>1022</v>
      </c>
      <c r="N241">
        <v>0</v>
      </c>
      <c r="O241" t="s">
        <v>1520</v>
      </c>
      <c r="P241" t="s">
        <v>2020</v>
      </c>
      <c r="Q241" t="str">
        <f t="shared" si="51"/>
        <v>SPIRIT AIRLINES</v>
      </c>
      <c r="R241">
        <f t="shared" si="52"/>
        <v>15</v>
      </c>
      <c r="S241" t="str">
        <f t="shared" si="53"/>
        <v>624</v>
      </c>
      <c r="T241" t="str">
        <f t="shared" si="54"/>
        <v>SP</v>
      </c>
      <c r="U241" t="str">
        <f t="shared" si="55"/>
        <v>ATL-ORD</v>
      </c>
      <c r="V241" s="7">
        <f t="shared" si="56"/>
        <v>135253.33000000002</v>
      </c>
      <c r="W241" s="7">
        <f t="shared" si="57"/>
        <v>575.28620689655156</v>
      </c>
      <c r="X241" s="7">
        <f t="shared" si="58"/>
        <v>105.08</v>
      </c>
      <c r="Y241" s="7">
        <f t="shared" si="59"/>
        <v>1100.19</v>
      </c>
      <c r="Z241" s="8">
        <f t="shared" si="60"/>
        <v>0.16</v>
      </c>
      <c r="AA241">
        <f t="shared" si="61"/>
        <v>2024</v>
      </c>
      <c r="AB241" t="str">
        <f t="shared" si="62"/>
        <v>Sat</v>
      </c>
      <c r="AC241">
        <f t="shared" si="63"/>
        <v>54</v>
      </c>
      <c r="AD241" t="str">
        <f t="shared" ca="1" si="64"/>
        <v>NO</v>
      </c>
      <c r="AE24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1" t="str">
        <f t="shared" si="66"/>
        <v>September</v>
      </c>
      <c r="AG241">
        <f t="shared" si="65"/>
        <v>29</v>
      </c>
      <c r="AH241" s="14">
        <v>45719.75</v>
      </c>
      <c r="AI241" t="str">
        <f t="shared" si="67"/>
        <v>Evening</v>
      </c>
      <c r="AJ241" t="s">
        <v>2049</v>
      </c>
    </row>
    <row r="242" spans="1:36" x14ac:dyDescent="0.3">
      <c r="A242" t="s">
        <v>59</v>
      </c>
      <c r="B242" t="s">
        <v>522</v>
      </c>
      <c r="C242" t="s">
        <v>529</v>
      </c>
      <c r="D242" t="s">
        <v>525</v>
      </c>
      <c r="E242" s="2">
        <v>45543</v>
      </c>
      <c r="F242" s="9">
        <v>45597</v>
      </c>
      <c r="G242" t="s">
        <v>577</v>
      </c>
      <c r="H242" t="s">
        <v>1020</v>
      </c>
      <c r="I242" s="4">
        <v>1090.1400000000001</v>
      </c>
      <c r="J242" s="4">
        <v>10</v>
      </c>
      <c r="K242" s="4">
        <v>109.01</v>
      </c>
      <c r="L242" s="4">
        <v>981.13</v>
      </c>
      <c r="M242" t="s">
        <v>1021</v>
      </c>
      <c r="N242">
        <v>124</v>
      </c>
      <c r="O242" t="s">
        <v>1067</v>
      </c>
      <c r="P242" t="s">
        <v>1565</v>
      </c>
      <c r="Q242" t="str">
        <f t="shared" si="51"/>
        <v>UNITED AIRLINES</v>
      </c>
      <c r="R242">
        <f t="shared" si="52"/>
        <v>11</v>
      </c>
      <c r="S242" t="str">
        <f t="shared" si="53"/>
        <v>642</v>
      </c>
      <c r="T242" t="str">
        <f t="shared" si="54"/>
        <v>UN</v>
      </c>
      <c r="U242" t="str">
        <f t="shared" si="55"/>
        <v>ATL-SEA</v>
      </c>
      <c r="V242" s="7">
        <f t="shared" si="56"/>
        <v>134373.18000000002</v>
      </c>
      <c r="W242" s="7">
        <f t="shared" si="57"/>
        <v>573.26734615384623</v>
      </c>
      <c r="X242" s="7">
        <f t="shared" si="58"/>
        <v>105.08</v>
      </c>
      <c r="Y242" s="7">
        <f t="shared" si="59"/>
        <v>1090.1400000000001</v>
      </c>
      <c r="Z242" s="8">
        <f t="shared" si="60"/>
        <v>0.17799999999999999</v>
      </c>
      <c r="AA242">
        <f t="shared" si="61"/>
        <v>2024</v>
      </c>
      <c r="AB242" t="str">
        <f t="shared" si="62"/>
        <v>Sun</v>
      </c>
      <c r="AC242">
        <f t="shared" si="63"/>
        <v>54</v>
      </c>
      <c r="AD242" t="str">
        <f t="shared" ca="1" si="64"/>
        <v>NO</v>
      </c>
      <c r="AE24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2" t="str">
        <f t="shared" si="66"/>
        <v>September</v>
      </c>
      <c r="AG242">
        <f t="shared" si="65"/>
        <v>29</v>
      </c>
      <c r="AH242" s="14">
        <v>45700.791666666701</v>
      </c>
      <c r="AI242" t="str">
        <f t="shared" si="67"/>
        <v>Evening</v>
      </c>
      <c r="AJ242" t="s">
        <v>2048</v>
      </c>
    </row>
    <row r="243" spans="1:36" x14ac:dyDescent="0.3">
      <c r="A243" t="s">
        <v>215</v>
      </c>
      <c r="B243" t="s">
        <v>523</v>
      </c>
      <c r="C243" t="s">
        <v>530</v>
      </c>
      <c r="D243" t="s">
        <v>526</v>
      </c>
      <c r="E243" s="2">
        <v>45544</v>
      </c>
      <c r="F243" s="9">
        <v>45598</v>
      </c>
      <c r="G243" t="s">
        <v>731</v>
      </c>
      <c r="H243" t="s">
        <v>1018</v>
      </c>
      <c r="I243" s="4">
        <v>1083.92</v>
      </c>
      <c r="J243" s="4">
        <v>5</v>
      </c>
      <c r="K243" s="4">
        <v>54.2</v>
      </c>
      <c r="L243" s="4">
        <v>1029.72</v>
      </c>
      <c r="M243" t="s">
        <v>1023</v>
      </c>
      <c r="N243">
        <v>0</v>
      </c>
      <c r="O243" t="s">
        <v>1223</v>
      </c>
      <c r="P243" t="s">
        <v>1721</v>
      </c>
      <c r="Q243" t="str">
        <f t="shared" si="51"/>
        <v>SPIRIT AIRLINES</v>
      </c>
      <c r="R243">
        <f t="shared" si="52"/>
        <v>9</v>
      </c>
      <c r="S243" t="str">
        <f t="shared" si="53"/>
        <v>340</v>
      </c>
      <c r="T243" t="str">
        <f t="shared" si="54"/>
        <v>SP</v>
      </c>
      <c r="U243" t="str">
        <f t="shared" si="55"/>
        <v>SFO-DFW</v>
      </c>
      <c r="V243" s="7">
        <f t="shared" si="56"/>
        <v>133392.05000000005</v>
      </c>
      <c r="W243" s="7">
        <f t="shared" si="57"/>
        <v>571.27169884169894</v>
      </c>
      <c r="X243" s="7">
        <f t="shared" si="58"/>
        <v>105.08</v>
      </c>
      <c r="Y243" s="7">
        <f t="shared" si="59"/>
        <v>1083.92</v>
      </c>
      <c r="Z243" s="8">
        <f t="shared" si="60"/>
        <v>0.184</v>
      </c>
      <c r="AA243">
        <f t="shared" si="61"/>
        <v>2024</v>
      </c>
      <c r="AB243" t="str">
        <f t="shared" si="62"/>
        <v>Mon</v>
      </c>
      <c r="AC243">
        <f t="shared" si="63"/>
        <v>54</v>
      </c>
      <c r="AD243" t="str">
        <f t="shared" ca="1" si="64"/>
        <v>NO</v>
      </c>
      <c r="AE24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3" t="str">
        <f t="shared" si="66"/>
        <v>September</v>
      </c>
      <c r="AG243">
        <f t="shared" si="65"/>
        <v>29</v>
      </c>
      <c r="AH243" s="14">
        <v>45707.291666666701</v>
      </c>
      <c r="AI243" t="str">
        <f t="shared" si="67"/>
        <v>Morning</v>
      </c>
      <c r="AJ243" t="s">
        <v>2048</v>
      </c>
    </row>
    <row r="244" spans="1:36" x14ac:dyDescent="0.3">
      <c r="A244" t="s">
        <v>500</v>
      </c>
      <c r="B244" t="s">
        <v>520</v>
      </c>
      <c r="C244" t="s">
        <v>529</v>
      </c>
      <c r="D244" t="s">
        <v>526</v>
      </c>
      <c r="E244" s="2">
        <v>45545</v>
      </c>
      <c r="F244" s="9">
        <v>45599</v>
      </c>
      <c r="G244" t="s">
        <v>1002</v>
      </c>
      <c r="H244" t="s">
        <v>1017</v>
      </c>
      <c r="I244" s="4">
        <v>1082.72</v>
      </c>
      <c r="J244" s="4">
        <v>10</v>
      </c>
      <c r="K244" s="4">
        <v>108.27</v>
      </c>
      <c r="L244" s="4">
        <v>974.45</v>
      </c>
      <c r="M244" t="s">
        <v>1022</v>
      </c>
      <c r="N244">
        <v>0</v>
      </c>
      <c r="O244" t="s">
        <v>1506</v>
      </c>
      <c r="P244" t="s">
        <v>2006</v>
      </c>
      <c r="Q244" t="str">
        <f t="shared" si="51"/>
        <v>FRONTIER AIRLINES</v>
      </c>
      <c r="R244">
        <f t="shared" si="52"/>
        <v>14</v>
      </c>
      <c r="S244" t="str">
        <f t="shared" si="53"/>
        <v>766</v>
      </c>
      <c r="T244" t="str">
        <f t="shared" si="54"/>
        <v>FR</v>
      </c>
      <c r="U244" t="str">
        <f t="shared" si="55"/>
        <v>ATL-DFW</v>
      </c>
      <c r="V244" s="7">
        <f t="shared" si="56"/>
        <v>132362.33000000002</v>
      </c>
      <c r="W244" s="7">
        <f t="shared" si="57"/>
        <v>569.28468992248065</v>
      </c>
      <c r="X244" s="7">
        <f t="shared" si="58"/>
        <v>105.08</v>
      </c>
      <c r="Y244" s="7">
        <f t="shared" si="59"/>
        <v>1082.72</v>
      </c>
      <c r="Z244" s="8">
        <f t="shared" si="60"/>
        <v>0.158</v>
      </c>
      <c r="AA244">
        <f t="shared" si="61"/>
        <v>2024</v>
      </c>
      <c r="AB244" t="str">
        <f t="shared" si="62"/>
        <v>Tue</v>
      </c>
      <c r="AC244">
        <f t="shared" si="63"/>
        <v>54</v>
      </c>
      <c r="AD244" t="str">
        <f t="shared" ca="1" si="64"/>
        <v>NO</v>
      </c>
      <c r="AE24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4" t="str">
        <f t="shared" si="66"/>
        <v>September</v>
      </c>
      <c r="AG244">
        <f t="shared" si="65"/>
        <v>29</v>
      </c>
      <c r="AH244" s="14">
        <v>45719.166666666701</v>
      </c>
      <c r="AI244" t="str">
        <f t="shared" si="67"/>
        <v>Morning</v>
      </c>
      <c r="AJ244" t="s">
        <v>2051</v>
      </c>
    </row>
    <row r="245" spans="1:36" x14ac:dyDescent="0.3">
      <c r="A245" t="s">
        <v>158</v>
      </c>
      <c r="B245" t="s">
        <v>519</v>
      </c>
      <c r="C245" t="s">
        <v>530</v>
      </c>
      <c r="D245" t="s">
        <v>531</v>
      </c>
      <c r="E245" s="2">
        <v>45546</v>
      </c>
      <c r="F245" s="9">
        <v>45600</v>
      </c>
      <c r="G245" t="s">
        <v>675</v>
      </c>
      <c r="H245" t="s">
        <v>1019</v>
      </c>
      <c r="I245" s="4">
        <v>1080.21</v>
      </c>
      <c r="J245" s="4">
        <v>0</v>
      </c>
      <c r="K245" s="4">
        <v>0</v>
      </c>
      <c r="L245" s="4">
        <v>1080.21</v>
      </c>
      <c r="M245" t="s">
        <v>1023</v>
      </c>
      <c r="N245">
        <v>0</v>
      </c>
      <c r="O245" t="s">
        <v>1166</v>
      </c>
      <c r="P245" t="s">
        <v>1664</v>
      </c>
      <c r="Q245" t="str">
        <f t="shared" si="51"/>
        <v>SOUTHWEST AIRLINES</v>
      </c>
      <c r="R245">
        <f t="shared" si="52"/>
        <v>13</v>
      </c>
      <c r="S245" t="str">
        <f t="shared" si="53"/>
        <v>184</v>
      </c>
      <c r="T245" t="str">
        <f t="shared" si="54"/>
        <v>SO</v>
      </c>
      <c r="U245" t="str">
        <f t="shared" si="55"/>
        <v>SFO-JFK</v>
      </c>
      <c r="V245" s="7">
        <f t="shared" si="56"/>
        <v>131387.88</v>
      </c>
      <c r="W245" s="7">
        <f t="shared" si="57"/>
        <v>567.28688715953319</v>
      </c>
      <c r="X245" s="7">
        <f t="shared" si="58"/>
        <v>105.08</v>
      </c>
      <c r="Y245" s="7">
        <f t="shared" si="59"/>
        <v>1080.21</v>
      </c>
      <c r="Z245" s="8">
        <f t="shared" si="60"/>
        <v>0.182</v>
      </c>
      <c r="AA245">
        <f t="shared" si="61"/>
        <v>2024</v>
      </c>
      <c r="AB245" t="str">
        <f t="shared" si="62"/>
        <v>Wed</v>
      </c>
      <c r="AC245">
        <f t="shared" si="63"/>
        <v>54</v>
      </c>
      <c r="AD245" t="str">
        <f t="shared" ca="1" si="64"/>
        <v>NO</v>
      </c>
      <c r="AE24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5" t="str">
        <f t="shared" si="66"/>
        <v>September</v>
      </c>
      <c r="AG245">
        <f t="shared" si="65"/>
        <v>29</v>
      </c>
      <c r="AH245" s="14">
        <v>45704.916666666701</v>
      </c>
      <c r="AI245" t="str">
        <f t="shared" si="67"/>
        <v>Evening</v>
      </c>
      <c r="AJ245" t="s">
        <v>2048</v>
      </c>
    </row>
    <row r="246" spans="1:36" x14ac:dyDescent="0.3">
      <c r="A246" t="s">
        <v>62</v>
      </c>
      <c r="B246" t="s">
        <v>521</v>
      </c>
      <c r="C246" t="s">
        <v>533</v>
      </c>
      <c r="D246" t="s">
        <v>528</v>
      </c>
      <c r="E246" s="2">
        <v>45547</v>
      </c>
      <c r="F246" s="9">
        <v>45601</v>
      </c>
      <c r="G246" t="s">
        <v>580</v>
      </c>
      <c r="H246" t="s">
        <v>1017</v>
      </c>
      <c r="I246" s="4">
        <v>1074.3399999999999</v>
      </c>
      <c r="J246" s="4">
        <v>15</v>
      </c>
      <c r="K246" s="4">
        <v>161.15</v>
      </c>
      <c r="L246" s="4">
        <v>913.19</v>
      </c>
      <c r="M246" t="s">
        <v>1021</v>
      </c>
      <c r="N246">
        <v>4</v>
      </c>
      <c r="O246" t="s">
        <v>1070</v>
      </c>
      <c r="P246" t="s">
        <v>1568</v>
      </c>
      <c r="Q246" t="str">
        <f t="shared" si="51"/>
        <v>AMERICAN AIRLINES</v>
      </c>
      <c r="R246">
        <f t="shared" si="52"/>
        <v>16</v>
      </c>
      <c r="S246" t="str">
        <f t="shared" si="53"/>
        <v>297</v>
      </c>
      <c r="T246" t="str">
        <f t="shared" si="54"/>
        <v>AM</v>
      </c>
      <c r="U246" t="str">
        <f t="shared" si="55"/>
        <v>LAX-MIA</v>
      </c>
      <c r="V246" s="7">
        <f t="shared" si="56"/>
        <v>130307.67000000003</v>
      </c>
      <c r="W246" s="7">
        <f t="shared" si="57"/>
        <v>565.28328125000019</v>
      </c>
      <c r="X246" s="7">
        <f t="shared" si="58"/>
        <v>105.08</v>
      </c>
      <c r="Y246" s="7">
        <f t="shared" si="59"/>
        <v>1074.3399999999999</v>
      </c>
      <c r="Z246" s="8">
        <f t="shared" si="60"/>
        <v>0.17599999999999999</v>
      </c>
      <c r="AA246">
        <f t="shared" si="61"/>
        <v>2024</v>
      </c>
      <c r="AB246" t="str">
        <f t="shared" si="62"/>
        <v>Thu</v>
      </c>
      <c r="AC246">
        <f t="shared" si="63"/>
        <v>54</v>
      </c>
      <c r="AD246" t="str">
        <f t="shared" ca="1" si="64"/>
        <v>NO</v>
      </c>
      <c r="AE24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6" t="str">
        <f t="shared" si="66"/>
        <v>September</v>
      </c>
      <c r="AG246">
        <f t="shared" si="65"/>
        <v>29</v>
      </c>
      <c r="AH246" s="14">
        <v>45700.916666666701</v>
      </c>
      <c r="AI246" t="str">
        <f t="shared" si="67"/>
        <v>Evening</v>
      </c>
      <c r="AJ246" t="s">
        <v>2049</v>
      </c>
    </row>
    <row r="247" spans="1:36" x14ac:dyDescent="0.3">
      <c r="A247" t="s">
        <v>87</v>
      </c>
      <c r="B247" t="s">
        <v>519</v>
      </c>
      <c r="C247" t="s">
        <v>524</v>
      </c>
      <c r="D247" t="s">
        <v>528</v>
      </c>
      <c r="E247" s="2">
        <v>45548</v>
      </c>
      <c r="F247" s="9">
        <v>45602</v>
      </c>
      <c r="G247" t="s">
        <v>605</v>
      </c>
      <c r="H247" t="s">
        <v>1017</v>
      </c>
      <c r="I247" s="4">
        <v>1072.93</v>
      </c>
      <c r="J247" s="4">
        <v>10</v>
      </c>
      <c r="K247" s="4">
        <v>107.29</v>
      </c>
      <c r="L247" s="4">
        <v>965.64</v>
      </c>
      <c r="M247" t="s">
        <v>1023</v>
      </c>
      <c r="N247">
        <v>0</v>
      </c>
      <c r="O247" t="s">
        <v>1095</v>
      </c>
      <c r="P247" t="s">
        <v>1593</v>
      </c>
      <c r="Q247" t="str">
        <f t="shared" si="51"/>
        <v>SOUTHWEST AIRLINES</v>
      </c>
      <c r="R247">
        <f t="shared" si="52"/>
        <v>14</v>
      </c>
      <c r="S247" t="str">
        <f t="shared" si="53"/>
        <v>360</v>
      </c>
      <c r="T247" t="str">
        <f t="shared" si="54"/>
        <v>SO</v>
      </c>
      <c r="U247" t="str">
        <f t="shared" si="55"/>
        <v>BOS-MIA</v>
      </c>
      <c r="V247" s="7">
        <f t="shared" si="56"/>
        <v>129394.48000000003</v>
      </c>
      <c r="W247" s="7">
        <f t="shared" si="57"/>
        <v>563.28698039215703</v>
      </c>
      <c r="X247" s="7">
        <f t="shared" si="58"/>
        <v>105.08</v>
      </c>
      <c r="Y247" s="7">
        <f t="shared" si="59"/>
        <v>1072.93</v>
      </c>
      <c r="Z247" s="8">
        <f t="shared" si="60"/>
        <v>0.18</v>
      </c>
      <c r="AA247">
        <f t="shared" si="61"/>
        <v>2024</v>
      </c>
      <c r="AB247" t="str">
        <f t="shared" si="62"/>
        <v>Fri</v>
      </c>
      <c r="AC247">
        <f t="shared" si="63"/>
        <v>54</v>
      </c>
      <c r="AD247" t="str">
        <f t="shared" ca="1" si="64"/>
        <v>NO</v>
      </c>
      <c r="AE24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7" t="str">
        <f t="shared" si="66"/>
        <v>September</v>
      </c>
      <c r="AG247">
        <f t="shared" si="65"/>
        <v>29</v>
      </c>
      <c r="AH247" s="14">
        <v>45701.958333333299</v>
      </c>
      <c r="AI247" t="str">
        <f t="shared" si="67"/>
        <v>Evening</v>
      </c>
      <c r="AJ247" t="s">
        <v>2050</v>
      </c>
    </row>
    <row r="248" spans="1:36" x14ac:dyDescent="0.3">
      <c r="A248" t="s">
        <v>172</v>
      </c>
      <c r="B248" t="s">
        <v>519</v>
      </c>
      <c r="C248" t="s">
        <v>533</v>
      </c>
      <c r="D248" t="s">
        <v>531</v>
      </c>
      <c r="E248" s="2">
        <v>45549</v>
      </c>
      <c r="F248" s="9">
        <v>45603</v>
      </c>
      <c r="G248" t="s">
        <v>689</v>
      </c>
      <c r="H248" t="s">
        <v>1017</v>
      </c>
      <c r="I248" s="4">
        <v>1070.31</v>
      </c>
      <c r="J248" s="4">
        <v>0</v>
      </c>
      <c r="K248" s="4">
        <v>0</v>
      </c>
      <c r="L248" s="4">
        <v>1070.31</v>
      </c>
      <c r="M248" t="s">
        <v>1021</v>
      </c>
      <c r="N248">
        <v>113</v>
      </c>
      <c r="O248" t="s">
        <v>1180</v>
      </c>
      <c r="P248" t="s">
        <v>1678</v>
      </c>
      <c r="Q248" t="str">
        <f t="shared" si="51"/>
        <v>SOUTHWEST AIRLINES</v>
      </c>
      <c r="R248">
        <f t="shared" si="52"/>
        <v>15</v>
      </c>
      <c r="S248" t="str">
        <f t="shared" si="53"/>
        <v>614</v>
      </c>
      <c r="T248" t="str">
        <f t="shared" si="54"/>
        <v>SO</v>
      </c>
      <c r="U248" t="str">
        <f t="shared" si="55"/>
        <v>LAX-JFK</v>
      </c>
      <c r="V248" s="7">
        <f t="shared" si="56"/>
        <v>128428.84000000003</v>
      </c>
      <c r="W248" s="7">
        <f t="shared" si="57"/>
        <v>561.28051181102387</v>
      </c>
      <c r="X248" s="7">
        <f t="shared" si="58"/>
        <v>105.08</v>
      </c>
      <c r="Y248" s="7">
        <f t="shared" si="59"/>
        <v>1070.31</v>
      </c>
      <c r="Z248" s="8">
        <f t="shared" si="60"/>
        <v>0.17399999999999999</v>
      </c>
      <c r="AA248">
        <f t="shared" si="61"/>
        <v>2024</v>
      </c>
      <c r="AB248" t="str">
        <f t="shared" si="62"/>
        <v>Sat</v>
      </c>
      <c r="AC248">
        <f t="shared" si="63"/>
        <v>54</v>
      </c>
      <c r="AD248" t="str">
        <f t="shared" ca="1" si="64"/>
        <v>NO</v>
      </c>
      <c r="AE24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8" t="str">
        <f t="shared" si="66"/>
        <v>September</v>
      </c>
      <c r="AG248">
        <f t="shared" si="65"/>
        <v>29</v>
      </c>
      <c r="AH248" s="14">
        <v>45705.5</v>
      </c>
      <c r="AI248" t="str">
        <f t="shared" si="67"/>
        <v>Afternoon</v>
      </c>
      <c r="AJ248" t="s">
        <v>2048</v>
      </c>
    </row>
    <row r="249" spans="1:36" x14ac:dyDescent="0.3">
      <c r="A249" t="s">
        <v>255</v>
      </c>
      <c r="B249" t="s">
        <v>523</v>
      </c>
      <c r="C249" t="s">
        <v>532</v>
      </c>
      <c r="D249" t="s">
        <v>531</v>
      </c>
      <c r="E249" s="2">
        <v>45550</v>
      </c>
      <c r="F249" s="9">
        <v>45604</v>
      </c>
      <c r="G249" t="s">
        <v>771</v>
      </c>
      <c r="H249" t="s">
        <v>1017</v>
      </c>
      <c r="I249" s="4">
        <v>1069.24</v>
      </c>
      <c r="J249" s="4">
        <v>0</v>
      </c>
      <c r="K249" s="4">
        <v>0</v>
      </c>
      <c r="L249" s="4">
        <v>1069.24</v>
      </c>
      <c r="M249" t="s">
        <v>1023</v>
      </c>
      <c r="N249">
        <v>0</v>
      </c>
      <c r="O249" t="s">
        <v>1263</v>
      </c>
      <c r="P249" t="s">
        <v>1761</v>
      </c>
      <c r="Q249" t="str">
        <f t="shared" si="51"/>
        <v>SPIRIT AIRLINES</v>
      </c>
      <c r="R249">
        <f t="shared" si="52"/>
        <v>18</v>
      </c>
      <c r="S249" t="str">
        <f t="shared" si="53"/>
        <v>995</v>
      </c>
      <c r="T249" t="str">
        <f t="shared" si="54"/>
        <v>SP</v>
      </c>
      <c r="U249" t="str">
        <f t="shared" si="55"/>
        <v>DEN-JFK</v>
      </c>
      <c r="V249" s="7">
        <f t="shared" si="56"/>
        <v>127358.53000000003</v>
      </c>
      <c r="W249" s="7">
        <f t="shared" si="57"/>
        <v>559.26853754940726</v>
      </c>
      <c r="X249" s="7">
        <f t="shared" si="58"/>
        <v>105.08</v>
      </c>
      <c r="Y249" s="7">
        <f t="shared" si="59"/>
        <v>1069.24</v>
      </c>
      <c r="Z249" s="8">
        <f t="shared" si="60"/>
        <v>0.17799999999999999</v>
      </c>
      <c r="AA249">
        <f t="shared" si="61"/>
        <v>2024</v>
      </c>
      <c r="AB249" t="str">
        <f t="shared" si="62"/>
        <v>Sun</v>
      </c>
      <c r="AC249">
        <f t="shared" si="63"/>
        <v>54</v>
      </c>
      <c r="AD249" t="str">
        <f t="shared" ca="1" si="64"/>
        <v>NO</v>
      </c>
      <c r="AE24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49" t="str">
        <f t="shared" si="66"/>
        <v>September</v>
      </c>
      <c r="AG249">
        <f t="shared" si="65"/>
        <v>29</v>
      </c>
      <c r="AH249" s="14">
        <v>45708.958333333299</v>
      </c>
      <c r="AI249" t="str">
        <f t="shared" si="67"/>
        <v>Evening</v>
      </c>
      <c r="AJ249" t="s">
        <v>2048</v>
      </c>
    </row>
    <row r="250" spans="1:36" x14ac:dyDescent="0.3">
      <c r="A250" t="s">
        <v>122</v>
      </c>
      <c r="B250" t="s">
        <v>521</v>
      </c>
      <c r="C250" t="s">
        <v>528</v>
      </c>
      <c r="D250" t="s">
        <v>524</v>
      </c>
      <c r="E250" s="2">
        <v>45551</v>
      </c>
      <c r="F250" s="9">
        <v>45605</v>
      </c>
      <c r="G250" t="s">
        <v>639</v>
      </c>
      <c r="H250" t="s">
        <v>1019</v>
      </c>
      <c r="I250" s="4">
        <v>1066.31</v>
      </c>
      <c r="J250" s="4">
        <v>0</v>
      </c>
      <c r="K250" s="4">
        <v>0</v>
      </c>
      <c r="L250" s="4">
        <v>1066.31</v>
      </c>
      <c r="M250" t="s">
        <v>1021</v>
      </c>
      <c r="N250">
        <v>141</v>
      </c>
      <c r="O250" t="s">
        <v>1130</v>
      </c>
      <c r="P250" t="s">
        <v>1628</v>
      </c>
      <c r="Q250" t="str">
        <f t="shared" si="51"/>
        <v>AMERICAN AIRLINES</v>
      </c>
      <c r="R250">
        <f t="shared" si="52"/>
        <v>10</v>
      </c>
      <c r="S250" t="str">
        <f t="shared" si="53"/>
        <v>449</v>
      </c>
      <c r="T250" t="str">
        <f t="shared" si="54"/>
        <v>AM</v>
      </c>
      <c r="U250" t="str">
        <f t="shared" si="55"/>
        <v>MIA-BOS</v>
      </c>
      <c r="V250" s="7">
        <f t="shared" si="56"/>
        <v>126289.29000000002</v>
      </c>
      <c r="W250" s="7">
        <f t="shared" si="57"/>
        <v>557.24484126984134</v>
      </c>
      <c r="X250" s="7">
        <f t="shared" si="58"/>
        <v>105.08</v>
      </c>
      <c r="Y250" s="7">
        <f t="shared" si="59"/>
        <v>1066.31</v>
      </c>
      <c r="Z250" s="8">
        <f t="shared" si="60"/>
        <v>0.17199999999999999</v>
      </c>
      <c r="AA250">
        <f t="shared" si="61"/>
        <v>2024</v>
      </c>
      <c r="AB250" t="str">
        <f t="shared" si="62"/>
        <v>Mon</v>
      </c>
      <c r="AC250">
        <f t="shared" si="63"/>
        <v>54</v>
      </c>
      <c r="AD250" t="str">
        <f t="shared" ca="1" si="64"/>
        <v>NO</v>
      </c>
      <c r="AE25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0" t="str">
        <f t="shared" si="66"/>
        <v>September</v>
      </c>
      <c r="AG250">
        <f t="shared" si="65"/>
        <v>29</v>
      </c>
      <c r="AH250" s="14">
        <v>45703.416666666701</v>
      </c>
      <c r="AI250" t="str">
        <f t="shared" si="67"/>
        <v>Morning</v>
      </c>
      <c r="AJ250" t="s">
        <v>2050</v>
      </c>
    </row>
    <row r="251" spans="1:36" x14ac:dyDescent="0.3">
      <c r="A251" t="s">
        <v>459</v>
      </c>
      <c r="B251" t="s">
        <v>523</v>
      </c>
      <c r="C251" t="s">
        <v>524</v>
      </c>
      <c r="D251" t="s">
        <v>531</v>
      </c>
      <c r="E251" s="2">
        <v>45552</v>
      </c>
      <c r="F251" s="9">
        <v>45606</v>
      </c>
      <c r="G251" t="s">
        <v>963</v>
      </c>
      <c r="H251" t="s">
        <v>1020</v>
      </c>
      <c r="I251" s="4">
        <v>1064.8800000000001</v>
      </c>
      <c r="J251" s="4">
        <v>10</v>
      </c>
      <c r="K251" s="4">
        <v>106.49</v>
      </c>
      <c r="L251" s="4">
        <v>958.39</v>
      </c>
      <c r="M251" t="s">
        <v>1022</v>
      </c>
      <c r="N251">
        <v>0</v>
      </c>
      <c r="O251" t="s">
        <v>1466</v>
      </c>
      <c r="P251" t="s">
        <v>1965</v>
      </c>
      <c r="Q251" t="str">
        <f t="shared" si="51"/>
        <v>SPIRIT AIRLINES</v>
      </c>
      <c r="R251">
        <f t="shared" si="52"/>
        <v>11</v>
      </c>
      <c r="S251" t="str">
        <f t="shared" si="53"/>
        <v>580</v>
      </c>
      <c r="T251" t="str">
        <f t="shared" si="54"/>
        <v>SP</v>
      </c>
      <c r="U251" t="str">
        <f t="shared" si="55"/>
        <v>BOS-JFK</v>
      </c>
      <c r="V251" s="7">
        <f t="shared" si="56"/>
        <v>125222.98000000003</v>
      </c>
      <c r="W251" s="7">
        <f t="shared" si="57"/>
        <v>555.21669322709181</v>
      </c>
      <c r="X251" s="7">
        <f t="shared" si="58"/>
        <v>105.08</v>
      </c>
      <c r="Y251" s="7">
        <f t="shared" si="59"/>
        <v>1064.8800000000001</v>
      </c>
      <c r="Z251" s="8">
        <f t="shared" si="60"/>
        <v>0.156</v>
      </c>
      <c r="AA251">
        <f t="shared" si="61"/>
        <v>2024</v>
      </c>
      <c r="AB251" t="str">
        <f t="shared" si="62"/>
        <v>Tue</v>
      </c>
      <c r="AC251">
        <f t="shared" si="63"/>
        <v>54</v>
      </c>
      <c r="AD251" t="str">
        <f t="shared" ca="1" si="64"/>
        <v>NO</v>
      </c>
      <c r="AE25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1" t="str">
        <f t="shared" si="66"/>
        <v>September</v>
      </c>
      <c r="AG251">
        <f t="shared" si="65"/>
        <v>29</v>
      </c>
      <c r="AH251" s="14">
        <v>45717.458333333299</v>
      </c>
      <c r="AI251" t="str">
        <f t="shared" si="67"/>
        <v>Morning</v>
      </c>
      <c r="AJ251" t="s">
        <v>2048</v>
      </c>
    </row>
    <row r="252" spans="1:36" x14ac:dyDescent="0.3">
      <c r="A252" t="s">
        <v>131</v>
      </c>
      <c r="B252" t="s">
        <v>523</v>
      </c>
      <c r="C252" t="s">
        <v>532</v>
      </c>
      <c r="D252" t="s">
        <v>529</v>
      </c>
      <c r="E252" s="2">
        <v>45553</v>
      </c>
      <c r="F252" s="9">
        <v>45607</v>
      </c>
      <c r="G252" t="s">
        <v>648</v>
      </c>
      <c r="H252" t="s">
        <v>1017</v>
      </c>
      <c r="I252" s="4">
        <v>1059.07</v>
      </c>
      <c r="J252" s="4">
        <v>0</v>
      </c>
      <c r="K252" s="4">
        <v>0</v>
      </c>
      <c r="L252" s="4">
        <v>1059.07</v>
      </c>
      <c r="M252" t="s">
        <v>1023</v>
      </c>
      <c r="N252">
        <v>0</v>
      </c>
      <c r="O252" t="s">
        <v>1139</v>
      </c>
      <c r="P252" t="s">
        <v>1637</v>
      </c>
      <c r="Q252" t="str">
        <f t="shared" si="51"/>
        <v>SPIRIT AIRLINES</v>
      </c>
      <c r="R252">
        <f t="shared" si="52"/>
        <v>16</v>
      </c>
      <c r="S252" t="str">
        <f t="shared" si="53"/>
        <v>650</v>
      </c>
      <c r="T252" t="str">
        <f t="shared" si="54"/>
        <v>SP</v>
      </c>
      <c r="U252" t="str">
        <f t="shared" si="55"/>
        <v>DEN-ATL</v>
      </c>
      <c r="V252" s="7">
        <f t="shared" si="56"/>
        <v>124264.59000000003</v>
      </c>
      <c r="W252" s="7">
        <f t="shared" si="57"/>
        <v>553.17804000000001</v>
      </c>
      <c r="X252" s="7">
        <f t="shared" si="58"/>
        <v>105.08</v>
      </c>
      <c r="Y252" s="7">
        <f t="shared" si="59"/>
        <v>1059.07</v>
      </c>
      <c r="Z252" s="8">
        <f t="shared" si="60"/>
        <v>0.17599999999999999</v>
      </c>
      <c r="AA252">
        <f t="shared" si="61"/>
        <v>2024</v>
      </c>
      <c r="AB252" t="str">
        <f t="shared" si="62"/>
        <v>Wed</v>
      </c>
      <c r="AC252">
        <f t="shared" si="63"/>
        <v>54</v>
      </c>
      <c r="AD252" t="str">
        <f t="shared" ca="1" si="64"/>
        <v>NO</v>
      </c>
      <c r="AE25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2" t="str">
        <f t="shared" si="66"/>
        <v>September</v>
      </c>
      <c r="AG252">
        <f t="shared" si="65"/>
        <v>29</v>
      </c>
      <c r="AH252" s="14">
        <v>45703.791666666701</v>
      </c>
      <c r="AI252" t="str">
        <f t="shared" si="67"/>
        <v>Evening</v>
      </c>
      <c r="AJ252" t="s">
        <v>2050</v>
      </c>
    </row>
    <row r="253" spans="1:36" x14ac:dyDescent="0.3">
      <c r="A253" t="s">
        <v>238</v>
      </c>
      <c r="B253" t="s">
        <v>518</v>
      </c>
      <c r="C253" t="s">
        <v>530</v>
      </c>
      <c r="D253" t="s">
        <v>526</v>
      </c>
      <c r="E253" s="2">
        <v>45554</v>
      </c>
      <c r="F253" s="9">
        <v>45608</v>
      </c>
      <c r="G253" t="s">
        <v>754</v>
      </c>
      <c r="H253" t="s">
        <v>1017</v>
      </c>
      <c r="I253" s="4">
        <v>1057.83</v>
      </c>
      <c r="J253" s="4">
        <v>10</v>
      </c>
      <c r="K253" s="4">
        <v>105.78</v>
      </c>
      <c r="L253" s="4">
        <v>952.05</v>
      </c>
      <c r="M253" t="s">
        <v>1022</v>
      </c>
      <c r="N253">
        <v>0</v>
      </c>
      <c r="O253" t="s">
        <v>1246</v>
      </c>
      <c r="P253" t="s">
        <v>1744</v>
      </c>
      <c r="Q253" t="str">
        <f t="shared" si="51"/>
        <v>JETBLUE AIRWAYS</v>
      </c>
      <c r="R253">
        <f t="shared" si="52"/>
        <v>14</v>
      </c>
      <c r="S253" t="str">
        <f t="shared" si="53"/>
        <v>373</v>
      </c>
      <c r="T253" t="str">
        <f t="shared" si="54"/>
        <v>JE</v>
      </c>
      <c r="U253" t="str">
        <f t="shared" si="55"/>
        <v>SFO-DFW</v>
      </c>
      <c r="V253" s="7">
        <f t="shared" si="56"/>
        <v>123205.52000000002</v>
      </c>
      <c r="W253" s="7">
        <f t="shared" si="57"/>
        <v>551.14634538152609</v>
      </c>
      <c r="X253" s="7">
        <f t="shared" si="58"/>
        <v>105.08</v>
      </c>
      <c r="Y253" s="7">
        <f t="shared" si="59"/>
        <v>1057.83</v>
      </c>
      <c r="Z253" s="8">
        <f t="shared" si="60"/>
        <v>0.154</v>
      </c>
      <c r="AA253">
        <f t="shared" si="61"/>
        <v>2024</v>
      </c>
      <c r="AB253" t="str">
        <f t="shared" si="62"/>
        <v>Thu</v>
      </c>
      <c r="AC253">
        <f t="shared" si="63"/>
        <v>54</v>
      </c>
      <c r="AD253" t="str">
        <f t="shared" ca="1" si="64"/>
        <v>NO</v>
      </c>
      <c r="AE25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3" t="str">
        <f t="shared" si="66"/>
        <v>September</v>
      </c>
      <c r="AG253">
        <f t="shared" si="65"/>
        <v>29</v>
      </c>
      <c r="AH253" s="14">
        <v>45708.25</v>
      </c>
      <c r="AI253" t="str">
        <f t="shared" si="67"/>
        <v>Morning</v>
      </c>
      <c r="AJ253" t="s">
        <v>2049</v>
      </c>
    </row>
    <row r="254" spans="1:36" x14ac:dyDescent="0.3">
      <c r="A254" t="s">
        <v>34</v>
      </c>
      <c r="B254" t="s">
        <v>522</v>
      </c>
      <c r="C254" t="s">
        <v>527</v>
      </c>
      <c r="D254" t="s">
        <v>530</v>
      </c>
      <c r="E254" s="2">
        <v>45555</v>
      </c>
      <c r="F254" s="9">
        <v>45609</v>
      </c>
      <c r="G254" t="s">
        <v>552</v>
      </c>
      <c r="H254" t="s">
        <v>1019</v>
      </c>
      <c r="I254" s="4">
        <v>1053.79</v>
      </c>
      <c r="J254" s="4">
        <v>0</v>
      </c>
      <c r="K254" s="4">
        <v>0</v>
      </c>
      <c r="L254" s="4">
        <v>1053.79</v>
      </c>
      <c r="M254" t="s">
        <v>1023</v>
      </c>
      <c r="N254">
        <v>0</v>
      </c>
      <c r="O254" t="s">
        <v>1042</v>
      </c>
      <c r="P254" t="s">
        <v>1540</v>
      </c>
      <c r="Q254" t="str">
        <f t="shared" si="51"/>
        <v>UNITED AIRLINES</v>
      </c>
      <c r="R254">
        <f t="shared" si="52"/>
        <v>16</v>
      </c>
      <c r="S254" t="str">
        <f t="shared" si="53"/>
        <v>614</v>
      </c>
      <c r="T254" t="str">
        <f t="shared" si="54"/>
        <v>UN</v>
      </c>
      <c r="U254" t="str">
        <f t="shared" si="55"/>
        <v>ORD-SFO</v>
      </c>
      <c r="V254" s="7">
        <f t="shared" si="56"/>
        <v>122253.47000000003</v>
      </c>
      <c r="W254" s="7">
        <f t="shared" si="57"/>
        <v>549.10326612903236</v>
      </c>
      <c r="X254" s="7">
        <f t="shared" si="58"/>
        <v>105.08</v>
      </c>
      <c r="Y254" s="7">
        <f t="shared" si="59"/>
        <v>1053.79</v>
      </c>
      <c r="Z254" s="8">
        <f t="shared" si="60"/>
        <v>0.17399999999999999</v>
      </c>
      <c r="AA254">
        <f t="shared" si="61"/>
        <v>2024</v>
      </c>
      <c r="AB254" t="str">
        <f t="shared" si="62"/>
        <v>Fri</v>
      </c>
      <c r="AC254">
        <f t="shared" si="63"/>
        <v>54</v>
      </c>
      <c r="AD254" t="str">
        <f t="shared" ca="1" si="64"/>
        <v>NO</v>
      </c>
      <c r="AE25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4" t="str">
        <f t="shared" si="66"/>
        <v>September</v>
      </c>
      <c r="AG254">
        <f t="shared" si="65"/>
        <v>29</v>
      </c>
      <c r="AH254" s="14">
        <v>45699.75</v>
      </c>
      <c r="AI254" t="str">
        <f t="shared" si="67"/>
        <v>Evening</v>
      </c>
      <c r="AJ254" t="s">
        <v>2051</v>
      </c>
    </row>
    <row r="255" spans="1:36" x14ac:dyDescent="0.3">
      <c r="A255" t="s">
        <v>314</v>
      </c>
      <c r="B255" t="s">
        <v>521</v>
      </c>
      <c r="C255" t="s">
        <v>525</v>
      </c>
      <c r="D255" t="s">
        <v>533</v>
      </c>
      <c r="E255" s="2">
        <v>45556</v>
      </c>
      <c r="F255" s="9">
        <v>45610</v>
      </c>
      <c r="G255" t="s">
        <v>828</v>
      </c>
      <c r="H255" t="s">
        <v>1017</v>
      </c>
      <c r="I255" s="4">
        <v>1052.72</v>
      </c>
      <c r="J255" s="4">
        <v>20</v>
      </c>
      <c r="K255" s="4">
        <v>210.54</v>
      </c>
      <c r="L255" s="4">
        <v>842.18</v>
      </c>
      <c r="M255" t="s">
        <v>1021</v>
      </c>
      <c r="N255">
        <v>125</v>
      </c>
      <c r="O255" t="s">
        <v>1322</v>
      </c>
      <c r="P255" t="s">
        <v>1820</v>
      </c>
      <c r="Q255" t="str">
        <f t="shared" si="51"/>
        <v>AMERICAN AIRLINES</v>
      </c>
      <c r="R255">
        <f t="shared" si="52"/>
        <v>13</v>
      </c>
      <c r="S255" t="str">
        <f t="shared" si="53"/>
        <v>380</v>
      </c>
      <c r="T255" t="str">
        <f t="shared" si="54"/>
        <v>AM</v>
      </c>
      <c r="U255" t="str">
        <f t="shared" si="55"/>
        <v>SEA-LAX</v>
      </c>
      <c r="V255" s="7">
        <f t="shared" si="56"/>
        <v>121199.68000000001</v>
      </c>
      <c r="W255" s="7">
        <f t="shared" si="57"/>
        <v>547.05999999999995</v>
      </c>
      <c r="X255" s="7">
        <f t="shared" si="58"/>
        <v>105.08</v>
      </c>
      <c r="Y255" s="7">
        <f t="shared" si="59"/>
        <v>1052.72</v>
      </c>
      <c r="Z255" s="8">
        <f t="shared" si="60"/>
        <v>0.17</v>
      </c>
      <c r="AA255">
        <f t="shared" si="61"/>
        <v>2024</v>
      </c>
      <c r="AB255" t="str">
        <f t="shared" si="62"/>
        <v>Sat</v>
      </c>
      <c r="AC255">
        <f t="shared" si="63"/>
        <v>54</v>
      </c>
      <c r="AD255" t="str">
        <f t="shared" ca="1" si="64"/>
        <v>NO</v>
      </c>
      <c r="AE25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5" t="str">
        <f t="shared" si="66"/>
        <v>September</v>
      </c>
      <c r="AG255">
        <f t="shared" si="65"/>
        <v>29</v>
      </c>
      <c r="AH255" s="14">
        <v>45711.416666666701</v>
      </c>
      <c r="AI255" t="str">
        <f t="shared" si="67"/>
        <v>Morning</v>
      </c>
      <c r="AJ255" t="s">
        <v>2049</v>
      </c>
    </row>
    <row r="256" spans="1:36" x14ac:dyDescent="0.3">
      <c r="A256" t="s">
        <v>471</v>
      </c>
      <c r="B256" t="s">
        <v>519</v>
      </c>
      <c r="C256" t="s">
        <v>530</v>
      </c>
      <c r="D256" t="s">
        <v>527</v>
      </c>
      <c r="E256" s="2">
        <v>45557</v>
      </c>
      <c r="F256" s="9">
        <v>45611</v>
      </c>
      <c r="G256" t="s">
        <v>974</v>
      </c>
      <c r="H256" t="s">
        <v>1018</v>
      </c>
      <c r="I256" s="4">
        <v>1050.95</v>
      </c>
      <c r="J256" s="4">
        <v>0</v>
      </c>
      <c r="K256" s="4">
        <v>0</v>
      </c>
      <c r="L256" s="4">
        <v>1050.95</v>
      </c>
      <c r="M256" t="s">
        <v>1021</v>
      </c>
      <c r="N256">
        <v>168</v>
      </c>
      <c r="O256" t="s">
        <v>1478</v>
      </c>
      <c r="P256" t="s">
        <v>1977</v>
      </c>
      <c r="Q256" t="str">
        <f t="shared" si="51"/>
        <v>SOUTHWEST AIRLINES</v>
      </c>
      <c r="R256">
        <f t="shared" si="52"/>
        <v>16</v>
      </c>
      <c r="S256" t="str">
        <f t="shared" si="53"/>
        <v>404</v>
      </c>
      <c r="T256" t="str">
        <f t="shared" si="54"/>
        <v>SO</v>
      </c>
      <c r="U256" t="str">
        <f t="shared" si="55"/>
        <v>SFO-ORD</v>
      </c>
      <c r="V256" s="7">
        <f t="shared" si="56"/>
        <v>120357.50000000001</v>
      </c>
      <c r="W256" s="7">
        <f t="shared" si="57"/>
        <v>545.00447154471544</v>
      </c>
      <c r="X256" s="7">
        <f t="shared" si="58"/>
        <v>105.08</v>
      </c>
      <c r="Y256" s="7">
        <f t="shared" si="59"/>
        <v>1050.95</v>
      </c>
      <c r="Z256" s="8">
        <f t="shared" si="60"/>
        <v>0.16800000000000001</v>
      </c>
      <c r="AA256">
        <f t="shared" si="61"/>
        <v>2024</v>
      </c>
      <c r="AB256" t="str">
        <f t="shared" si="62"/>
        <v>Sun</v>
      </c>
      <c r="AC256">
        <f t="shared" si="63"/>
        <v>54</v>
      </c>
      <c r="AD256" t="str">
        <f t="shared" ca="1" si="64"/>
        <v>NO</v>
      </c>
      <c r="AE25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6" t="str">
        <f t="shared" si="66"/>
        <v>September</v>
      </c>
      <c r="AG256">
        <f t="shared" si="65"/>
        <v>29</v>
      </c>
      <c r="AH256" s="14">
        <v>45717.958333333299</v>
      </c>
      <c r="AI256" t="str">
        <f t="shared" si="67"/>
        <v>Evening</v>
      </c>
      <c r="AJ256" t="s">
        <v>2049</v>
      </c>
    </row>
    <row r="257" spans="1:36" x14ac:dyDescent="0.3">
      <c r="A257" t="s">
        <v>507</v>
      </c>
      <c r="B257" t="s">
        <v>516</v>
      </c>
      <c r="C257" t="s">
        <v>530</v>
      </c>
      <c r="D257" t="s">
        <v>531</v>
      </c>
      <c r="E257" s="2">
        <v>45558</v>
      </c>
      <c r="F257" s="9">
        <v>45612</v>
      </c>
      <c r="G257" t="s">
        <v>1008</v>
      </c>
      <c r="H257" t="s">
        <v>1018</v>
      </c>
      <c r="I257" s="4">
        <v>1049.29</v>
      </c>
      <c r="J257" s="4">
        <v>10</v>
      </c>
      <c r="K257" s="4">
        <v>104.93</v>
      </c>
      <c r="L257" s="4">
        <v>944.36</v>
      </c>
      <c r="M257" t="s">
        <v>1021</v>
      </c>
      <c r="N257">
        <v>164</v>
      </c>
      <c r="O257" t="s">
        <v>1513</v>
      </c>
      <c r="P257" t="s">
        <v>2013</v>
      </c>
      <c r="Q257" t="str">
        <f t="shared" si="51"/>
        <v>DELTA AIRLINES</v>
      </c>
      <c r="R257">
        <f t="shared" si="52"/>
        <v>14</v>
      </c>
      <c r="S257" t="str">
        <f t="shared" si="53"/>
        <v>930</v>
      </c>
      <c r="T257" t="str">
        <f t="shared" si="54"/>
        <v>DE</v>
      </c>
      <c r="U257" t="str">
        <f t="shared" si="55"/>
        <v>SFO-JFK</v>
      </c>
      <c r="V257" s="7">
        <f t="shared" si="56"/>
        <v>119306.55000000002</v>
      </c>
      <c r="W257" s="7">
        <f t="shared" si="57"/>
        <v>542.93938775510219</v>
      </c>
      <c r="X257" s="7">
        <f t="shared" si="58"/>
        <v>105.08</v>
      </c>
      <c r="Y257" s="7">
        <f t="shared" si="59"/>
        <v>1049.29</v>
      </c>
      <c r="Z257" s="8">
        <f t="shared" si="60"/>
        <v>0.16600000000000001</v>
      </c>
      <c r="AA257">
        <f t="shared" si="61"/>
        <v>2024</v>
      </c>
      <c r="AB257" t="str">
        <f t="shared" si="62"/>
        <v>Mon</v>
      </c>
      <c r="AC257">
        <f t="shared" si="63"/>
        <v>54</v>
      </c>
      <c r="AD257" t="str">
        <f t="shared" ca="1" si="64"/>
        <v>NO</v>
      </c>
      <c r="AE25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7" t="str">
        <f t="shared" si="66"/>
        <v>September</v>
      </c>
      <c r="AG257">
        <f t="shared" si="65"/>
        <v>29</v>
      </c>
      <c r="AH257" s="14">
        <v>45719.458333333299</v>
      </c>
      <c r="AI257" t="str">
        <f t="shared" si="67"/>
        <v>Morning</v>
      </c>
      <c r="AJ257" t="s">
        <v>2049</v>
      </c>
    </row>
    <row r="258" spans="1:36" x14ac:dyDescent="0.3">
      <c r="A258" t="s">
        <v>108</v>
      </c>
      <c r="B258" t="s">
        <v>519</v>
      </c>
      <c r="C258" t="s">
        <v>533</v>
      </c>
      <c r="D258" t="s">
        <v>532</v>
      </c>
      <c r="E258" s="2">
        <v>45559</v>
      </c>
      <c r="F258" s="9">
        <v>45613</v>
      </c>
      <c r="G258" t="s">
        <v>625</v>
      </c>
      <c r="H258" t="s">
        <v>1019</v>
      </c>
      <c r="I258" s="4">
        <v>1034.98</v>
      </c>
      <c r="J258" s="4">
        <v>20</v>
      </c>
      <c r="K258" s="4">
        <v>207</v>
      </c>
      <c r="L258" s="4">
        <v>827.98</v>
      </c>
      <c r="M258" t="s">
        <v>1022</v>
      </c>
      <c r="N258">
        <v>0</v>
      </c>
      <c r="O258" t="s">
        <v>1116</v>
      </c>
      <c r="P258" t="s">
        <v>1614</v>
      </c>
      <c r="Q258" t="str">
        <f t="shared" ref="Q258:Q321" si="68">UPPER(B258)</f>
        <v>SOUTHWEST AIRLINES</v>
      </c>
      <c r="R258">
        <f t="shared" ref="R258:R321" si="69">LEN(O258)</f>
        <v>17</v>
      </c>
      <c r="S258" t="str">
        <f t="shared" ref="S258:S321" si="70">RIGHT(G258,3)</f>
        <v>487</v>
      </c>
      <c r="T258" t="str">
        <f t="shared" ref="T258:T321" si="71">LEFT(G258,2)</f>
        <v>SO</v>
      </c>
      <c r="U258" t="str">
        <f t="shared" ref="U258:U321" si="72">CONCATENATE(C258,"-",D258)</f>
        <v>LAX-DEN</v>
      </c>
      <c r="V258" s="7">
        <f t="shared" ref="V258:V321" si="73">SUM(L258:L757)</f>
        <v>118362.19000000002</v>
      </c>
      <c r="W258" s="7">
        <f t="shared" ref="W258:W321" si="74">AVERAGE(I258:I757)</f>
        <v>540.86418032786901</v>
      </c>
      <c r="X258" s="7">
        <f t="shared" ref="X258:X321" si="75">MIN(I258:I757)</f>
        <v>105.08</v>
      </c>
      <c r="Y258" s="7">
        <f t="shared" ref="Y258:Y321" si="76">MAX(I258:I757)</f>
        <v>1034.98</v>
      </c>
      <c r="Z258" s="8">
        <f t="shared" ref="Z258:Z321" si="77">COUNTIF(M258:M757,M258)/500</f>
        <v>0.152</v>
      </c>
      <c r="AA258">
        <f t="shared" ref="AA258:AA321" si="78">YEAR(E258)</f>
        <v>2024</v>
      </c>
      <c r="AB258" t="str">
        <f t="shared" ref="AB258:AB321" si="79">TEXT(E258,"ddd")</f>
        <v>Tue</v>
      </c>
      <c r="AC258">
        <f t="shared" ref="AC258:AC321" si="80">DATEDIF(E258,F258,"D")</f>
        <v>54</v>
      </c>
      <c r="AD258" t="str">
        <f t="shared" ref="AD258:AD321" ca="1" si="81">IF(E258&gt;=TODAY()-30,"YES","NO")</f>
        <v>NO</v>
      </c>
      <c r="AE25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8" t="str">
        <f t="shared" si="66"/>
        <v>September</v>
      </c>
      <c r="AG258">
        <f t="shared" ref="AG258:AG321" si="82">COUNTIF(AF258:AF757,"February")</f>
        <v>29</v>
      </c>
      <c r="AH258" s="14">
        <v>45702.833333333299</v>
      </c>
      <c r="AI258" t="str">
        <f t="shared" si="67"/>
        <v>Evening</v>
      </c>
      <c r="AJ258" t="s">
        <v>2048</v>
      </c>
    </row>
    <row r="259" spans="1:36" x14ac:dyDescent="0.3">
      <c r="A259" t="s">
        <v>193</v>
      </c>
      <c r="B259" t="s">
        <v>520</v>
      </c>
      <c r="C259" t="s">
        <v>527</v>
      </c>
      <c r="D259" t="s">
        <v>526</v>
      </c>
      <c r="E259" s="2">
        <v>45560</v>
      </c>
      <c r="F259" s="9">
        <v>45614</v>
      </c>
      <c r="G259" t="s">
        <v>709</v>
      </c>
      <c r="H259" t="s">
        <v>1018</v>
      </c>
      <c r="I259" s="4">
        <v>1034.93</v>
      </c>
      <c r="J259" s="4">
        <v>15</v>
      </c>
      <c r="K259" s="4">
        <v>155.24</v>
      </c>
      <c r="L259" s="4">
        <v>879.69</v>
      </c>
      <c r="M259" t="s">
        <v>1023</v>
      </c>
      <c r="N259">
        <v>0</v>
      </c>
      <c r="O259" t="s">
        <v>1201</v>
      </c>
      <c r="P259" t="s">
        <v>1699</v>
      </c>
      <c r="Q259" t="str">
        <f t="shared" si="68"/>
        <v>FRONTIER AIRLINES</v>
      </c>
      <c r="R259">
        <f t="shared" si="69"/>
        <v>9</v>
      </c>
      <c r="S259" t="str">
        <f t="shared" si="70"/>
        <v>489</v>
      </c>
      <c r="T259" t="str">
        <f t="shared" si="71"/>
        <v>FR</v>
      </c>
      <c r="U259" t="str">
        <f t="shared" si="72"/>
        <v>ORD-DFW</v>
      </c>
      <c r="V259" s="7">
        <f t="shared" si="73"/>
        <v>117534.21000000002</v>
      </c>
      <c r="W259" s="7">
        <f t="shared" si="74"/>
        <v>538.83078189300409</v>
      </c>
      <c r="X259" s="7">
        <f t="shared" si="75"/>
        <v>105.08</v>
      </c>
      <c r="Y259" s="7">
        <f t="shared" si="76"/>
        <v>1034.93</v>
      </c>
      <c r="Z259" s="8">
        <f t="shared" si="77"/>
        <v>0.17199999999999999</v>
      </c>
      <c r="AA259">
        <f t="shared" si="78"/>
        <v>2024</v>
      </c>
      <c r="AB259" t="str">
        <f t="shared" si="79"/>
        <v>Wed</v>
      </c>
      <c r="AC259">
        <f t="shared" si="80"/>
        <v>54</v>
      </c>
      <c r="AD259" t="str">
        <f t="shared" ca="1" si="81"/>
        <v>NO</v>
      </c>
      <c r="AE25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59" t="str">
        <f t="shared" ref="AF259:AF322" si="83">TEXT(E259,"mmmm")</f>
        <v>September</v>
      </c>
      <c r="AG259">
        <f t="shared" si="82"/>
        <v>29</v>
      </c>
      <c r="AH259" s="14">
        <v>45706.375</v>
      </c>
      <c r="AI259" t="str">
        <f t="shared" ref="AI259:AI322" si="84">IF(HOUR(AH259)&lt;12,"Morning",IF(HOUR(AH259)&lt;18,"Afternoon","Evening"))</f>
        <v>Morning</v>
      </c>
      <c r="AJ259" t="s">
        <v>2049</v>
      </c>
    </row>
    <row r="260" spans="1:36" x14ac:dyDescent="0.3">
      <c r="A260" t="s">
        <v>427</v>
      </c>
      <c r="B260" t="s">
        <v>520</v>
      </c>
      <c r="C260" t="s">
        <v>533</v>
      </c>
      <c r="D260" t="s">
        <v>528</v>
      </c>
      <c r="E260" s="2">
        <v>45561</v>
      </c>
      <c r="F260" s="9">
        <v>45615</v>
      </c>
      <c r="G260" t="s">
        <v>935</v>
      </c>
      <c r="H260" t="s">
        <v>1018</v>
      </c>
      <c r="I260" s="4">
        <v>1029.21</v>
      </c>
      <c r="J260" s="4">
        <v>0</v>
      </c>
      <c r="K260" s="4">
        <v>0</v>
      </c>
      <c r="L260" s="4">
        <v>1029.21</v>
      </c>
      <c r="M260" t="s">
        <v>1021</v>
      </c>
      <c r="N260">
        <v>77</v>
      </c>
      <c r="O260" t="s">
        <v>1434</v>
      </c>
      <c r="P260" t="s">
        <v>1933</v>
      </c>
      <c r="Q260" t="str">
        <f t="shared" si="68"/>
        <v>FRONTIER AIRLINES</v>
      </c>
      <c r="R260">
        <f t="shared" si="69"/>
        <v>14</v>
      </c>
      <c r="S260" t="str">
        <f t="shared" si="70"/>
        <v>367</v>
      </c>
      <c r="T260" t="str">
        <f t="shared" si="71"/>
        <v>FR</v>
      </c>
      <c r="U260" t="str">
        <f t="shared" si="72"/>
        <v>LAX-MIA</v>
      </c>
      <c r="V260" s="7">
        <f t="shared" si="73"/>
        <v>116654.52000000003</v>
      </c>
      <c r="W260" s="7">
        <f t="shared" si="74"/>
        <v>536.78078512396689</v>
      </c>
      <c r="X260" s="7">
        <f t="shared" si="75"/>
        <v>105.08</v>
      </c>
      <c r="Y260" s="7">
        <f t="shared" si="76"/>
        <v>1029.21</v>
      </c>
      <c r="Z260" s="8">
        <f t="shared" si="77"/>
        <v>0.16400000000000001</v>
      </c>
      <c r="AA260">
        <f t="shared" si="78"/>
        <v>2024</v>
      </c>
      <c r="AB260" t="str">
        <f t="shared" si="79"/>
        <v>Thu</v>
      </c>
      <c r="AC260">
        <f t="shared" si="80"/>
        <v>54</v>
      </c>
      <c r="AD260" t="str">
        <f t="shared" ca="1" si="81"/>
        <v>NO</v>
      </c>
      <c r="AE26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0" t="str">
        <f t="shared" si="83"/>
        <v>September</v>
      </c>
      <c r="AG260">
        <f t="shared" si="82"/>
        <v>29</v>
      </c>
      <c r="AH260" s="14">
        <v>45716.125</v>
      </c>
      <c r="AI260" t="str">
        <f t="shared" si="84"/>
        <v>Morning</v>
      </c>
      <c r="AJ260" t="s">
        <v>2048</v>
      </c>
    </row>
    <row r="261" spans="1:36" x14ac:dyDescent="0.3">
      <c r="A261" t="s">
        <v>434</v>
      </c>
      <c r="B261" t="s">
        <v>517</v>
      </c>
      <c r="C261" t="s">
        <v>528</v>
      </c>
      <c r="D261" t="s">
        <v>527</v>
      </c>
      <c r="E261" s="2">
        <v>45562</v>
      </c>
      <c r="F261" s="9">
        <v>45616</v>
      </c>
      <c r="G261" t="s">
        <v>942</v>
      </c>
      <c r="H261" t="s">
        <v>1020</v>
      </c>
      <c r="I261" s="4">
        <v>1016.78</v>
      </c>
      <c r="J261" s="4">
        <v>10</v>
      </c>
      <c r="K261" s="4">
        <v>101.68</v>
      </c>
      <c r="L261" s="4">
        <v>915.1</v>
      </c>
      <c r="M261" t="s">
        <v>1023</v>
      </c>
      <c r="N261">
        <v>0</v>
      </c>
      <c r="O261" t="s">
        <v>1441</v>
      </c>
      <c r="P261" t="s">
        <v>1940</v>
      </c>
      <c r="Q261" t="str">
        <f t="shared" si="68"/>
        <v>ALASKA AIRLINES</v>
      </c>
      <c r="R261">
        <f t="shared" si="69"/>
        <v>14</v>
      </c>
      <c r="S261" t="str">
        <f t="shared" si="70"/>
        <v>202</v>
      </c>
      <c r="T261" t="str">
        <f t="shared" si="71"/>
        <v>AL</v>
      </c>
      <c r="U261" t="str">
        <f t="shared" si="72"/>
        <v>MIA-ORD</v>
      </c>
      <c r="V261" s="7">
        <f t="shared" si="73"/>
        <v>115625.31000000003</v>
      </c>
      <c r="W261" s="7">
        <f t="shared" si="74"/>
        <v>534.73751037344391</v>
      </c>
      <c r="X261" s="7">
        <f t="shared" si="75"/>
        <v>105.08</v>
      </c>
      <c r="Y261" s="7">
        <f t="shared" si="76"/>
        <v>1016.78</v>
      </c>
      <c r="Z261" s="8">
        <f t="shared" si="77"/>
        <v>0.17</v>
      </c>
      <c r="AA261">
        <f t="shared" si="78"/>
        <v>2024</v>
      </c>
      <c r="AB261" t="str">
        <f t="shared" si="79"/>
        <v>Fri</v>
      </c>
      <c r="AC261">
        <f t="shared" si="80"/>
        <v>54</v>
      </c>
      <c r="AD261" t="str">
        <f t="shared" ca="1" si="81"/>
        <v>NO</v>
      </c>
      <c r="AE26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1" t="str">
        <f t="shared" si="83"/>
        <v>September</v>
      </c>
      <c r="AG261">
        <f t="shared" si="82"/>
        <v>29</v>
      </c>
      <c r="AH261" s="14">
        <v>45716.416666666701</v>
      </c>
      <c r="AI261" t="str">
        <f t="shared" si="84"/>
        <v>Morning</v>
      </c>
      <c r="AJ261" t="s">
        <v>2050</v>
      </c>
    </row>
    <row r="262" spans="1:36" x14ac:dyDescent="0.3">
      <c r="A262" t="s">
        <v>165</v>
      </c>
      <c r="B262" t="s">
        <v>523</v>
      </c>
      <c r="C262" t="s">
        <v>525</v>
      </c>
      <c r="D262" t="s">
        <v>532</v>
      </c>
      <c r="E262" s="2">
        <v>45563</v>
      </c>
      <c r="F262" s="9">
        <v>45617</v>
      </c>
      <c r="G262" t="s">
        <v>682</v>
      </c>
      <c r="H262" t="s">
        <v>1018</v>
      </c>
      <c r="I262" s="4">
        <v>1009.57</v>
      </c>
      <c r="J262" s="4">
        <v>15</v>
      </c>
      <c r="K262" s="4">
        <v>151.44</v>
      </c>
      <c r="L262" s="4">
        <v>858.13</v>
      </c>
      <c r="M262" t="s">
        <v>1021</v>
      </c>
      <c r="N262">
        <v>13</v>
      </c>
      <c r="O262" t="s">
        <v>1173</v>
      </c>
      <c r="P262" t="s">
        <v>1671</v>
      </c>
      <c r="Q262" t="str">
        <f t="shared" si="68"/>
        <v>SPIRIT AIRLINES</v>
      </c>
      <c r="R262">
        <f t="shared" si="69"/>
        <v>13</v>
      </c>
      <c r="S262" t="str">
        <f t="shared" si="70"/>
        <v>277</v>
      </c>
      <c r="T262" t="str">
        <f t="shared" si="71"/>
        <v>SP</v>
      </c>
      <c r="U262" t="str">
        <f t="shared" si="72"/>
        <v>SEA-DEN</v>
      </c>
      <c r="V262" s="7">
        <f t="shared" si="73"/>
        <v>114710.21000000004</v>
      </c>
      <c r="W262" s="7">
        <f t="shared" si="74"/>
        <v>532.72899999999993</v>
      </c>
      <c r="X262" s="7">
        <f t="shared" si="75"/>
        <v>105.08</v>
      </c>
      <c r="Y262" s="7">
        <f t="shared" si="76"/>
        <v>1009.57</v>
      </c>
      <c r="Z262" s="8">
        <f t="shared" si="77"/>
        <v>0.16200000000000001</v>
      </c>
      <c r="AA262">
        <f t="shared" si="78"/>
        <v>2024</v>
      </c>
      <c r="AB262" t="str">
        <f t="shared" si="79"/>
        <v>Sat</v>
      </c>
      <c r="AC262">
        <f t="shared" si="80"/>
        <v>54</v>
      </c>
      <c r="AD262" t="str">
        <f t="shared" ca="1" si="81"/>
        <v>NO</v>
      </c>
      <c r="AE26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2" t="str">
        <f t="shared" si="83"/>
        <v>September</v>
      </c>
      <c r="AG262">
        <f t="shared" si="82"/>
        <v>29</v>
      </c>
      <c r="AH262" s="14">
        <v>45705.208333333299</v>
      </c>
      <c r="AI262" t="str">
        <f t="shared" si="84"/>
        <v>Morning</v>
      </c>
      <c r="AJ262" t="s">
        <v>2051</v>
      </c>
    </row>
    <row r="263" spans="1:36" x14ac:dyDescent="0.3">
      <c r="A263" t="s">
        <v>463</v>
      </c>
      <c r="B263" t="s">
        <v>519</v>
      </c>
      <c r="C263" t="s">
        <v>527</v>
      </c>
      <c r="D263" t="s">
        <v>526</v>
      </c>
      <c r="E263" s="2">
        <v>45564</v>
      </c>
      <c r="F263" s="9">
        <v>45618</v>
      </c>
      <c r="G263" t="s">
        <v>966</v>
      </c>
      <c r="H263" t="s">
        <v>1020</v>
      </c>
      <c r="I263" s="4">
        <v>993.7</v>
      </c>
      <c r="J263" s="4">
        <v>10</v>
      </c>
      <c r="K263" s="4">
        <v>99.37</v>
      </c>
      <c r="L263" s="4">
        <v>894.33</v>
      </c>
      <c r="M263" t="s">
        <v>1022</v>
      </c>
      <c r="N263">
        <v>0</v>
      </c>
      <c r="O263" t="s">
        <v>1470</v>
      </c>
      <c r="P263" t="s">
        <v>1969</v>
      </c>
      <c r="Q263" t="str">
        <f t="shared" si="68"/>
        <v>SOUTHWEST AIRLINES</v>
      </c>
      <c r="R263">
        <f t="shared" si="69"/>
        <v>14</v>
      </c>
      <c r="S263" t="str">
        <f t="shared" si="70"/>
        <v>566</v>
      </c>
      <c r="T263" t="str">
        <f t="shared" si="71"/>
        <v>SO</v>
      </c>
      <c r="U263" t="str">
        <f t="shared" si="72"/>
        <v>ORD-DFW</v>
      </c>
      <c r="V263" s="7">
        <f t="shared" si="73"/>
        <v>113852.08000000003</v>
      </c>
      <c r="W263" s="7">
        <f t="shared" si="74"/>
        <v>530.73384937238484</v>
      </c>
      <c r="X263" s="7">
        <f t="shared" si="75"/>
        <v>105.08</v>
      </c>
      <c r="Y263" s="7">
        <f t="shared" si="76"/>
        <v>993.7</v>
      </c>
      <c r="Z263" s="8">
        <f t="shared" si="77"/>
        <v>0.15</v>
      </c>
      <c r="AA263">
        <f t="shared" si="78"/>
        <v>2024</v>
      </c>
      <c r="AB263" t="str">
        <f t="shared" si="79"/>
        <v>Sun</v>
      </c>
      <c r="AC263">
        <f t="shared" si="80"/>
        <v>54</v>
      </c>
      <c r="AD263" t="str">
        <f t="shared" ca="1" si="81"/>
        <v>NO</v>
      </c>
      <c r="AE26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3" t="str">
        <f t="shared" si="83"/>
        <v>September</v>
      </c>
      <c r="AG263">
        <f t="shared" si="82"/>
        <v>29</v>
      </c>
      <c r="AH263" s="14">
        <v>45717.625</v>
      </c>
      <c r="AI263" t="str">
        <f t="shared" si="84"/>
        <v>Afternoon</v>
      </c>
      <c r="AJ263" t="s">
        <v>2050</v>
      </c>
    </row>
    <row r="264" spans="1:36" x14ac:dyDescent="0.3">
      <c r="A264" t="s">
        <v>295</v>
      </c>
      <c r="B264" t="s">
        <v>520</v>
      </c>
      <c r="C264" t="s">
        <v>524</v>
      </c>
      <c r="D264" t="s">
        <v>531</v>
      </c>
      <c r="E264" s="2">
        <v>45565</v>
      </c>
      <c r="F264" s="9">
        <v>45619</v>
      </c>
      <c r="G264" t="s">
        <v>809</v>
      </c>
      <c r="H264" t="s">
        <v>1020</v>
      </c>
      <c r="I264" s="4">
        <v>991.63</v>
      </c>
      <c r="J264" s="4">
        <v>15</v>
      </c>
      <c r="K264" s="4">
        <v>148.74</v>
      </c>
      <c r="L264" s="4">
        <v>842.89</v>
      </c>
      <c r="M264" t="s">
        <v>1021</v>
      </c>
      <c r="N264">
        <v>35</v>
      </c>
      <c r="O264" t="s">
        <v>1303</v>
      </c>
      <c r="P264" t="s">
        <v>1801</v>
      </c>
      <c r="Q264" t="str">
        <f t="shared" si="68"/>
        <v>FRONTIER AIRLINES</v>
      </c>
      <c r="R264">
        <f t="shared" si="69"/>
        <v>17</v>
      </c>
      <c r="S264" t="str">
        <f t="shared" si="70"/>
        <v>894</v>
      </c>
      <c r="T264" t="str">
        <f t="shared" si="71"/>
        <v>FR</v>
      </c>
      <c r="U264" t="str">
        <f t="shared" si="72"/>
        <v>BOS-JFK</v>
      </c>
      <c r="V264" s="7">
        <f t="shared" si="73"/>
        <v>112957.75000000003</v>
      </c>
      <c r="W264" s="7">
        <f t="shared" si="74"/>
        <v>528.78861344537802</v>
      </c>
      <c r="X264" s="7">
        <f t="shared" si="75"/>
        <v>105.08</v>
      </c>
      <c r="Y264" s="7">
        <f t="shared" si="76"/>
        <v>991.63</v>
      </c>
      <c r="Z264" s="8">
        <f t="shared" si="77"/>
        <v>0.16</v>
      </c>
      <c r="AA264">
        <f t="shared" si="78"/>
        <v>2024</v>
      </c>
      <c r="AB264" t="str">
        <f t="shared" si="79"/>
        <v>Mon</v>
      </c>
      <c r="AC264">
        <f t="shared" si="80"/>
        <v>54</v>
      </c>
      <c r="AD264" t="str">
        <f t="shared" ca="1" si="81"/>
        <v>NO</v>
      </c>
      <c r="AE26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4" t="str">
        <f t="shared" si="83"/>
        <v>September</v>
      </c>
      <c r="AG264">
        <f t="shared" si="82"/>
        <v>29</v>
      </c>
      <c r="AH264" s="14">
        <v>45710.625</v>
      </c>
      <c r="AI264" t="str">
        <f t="shared" si="84"/>
        <v>Afternoon</v>
      </c>
      <c r="AJ264" t="s">
        <v>2051</v>
      </c>
    </row>
    <row r="265" spans="1:36" x14ac:dyDescent="0.3">
      <c r="A265" t="s">
        <v>184</v>
      </c>
      <c r="B265" t="s">
        <v>523</v>
      </c>
      <c r="C265" t="s">
        <v>524</v>
      </c>
      <c r="D265" t="s">
        <v>533</v>
      </c>
      <c r="E265" s="2">
        <v>45566</v>
      </c>
      <c r="F265" s="9">
        <v>45620</v>
      </c>
      <c r="G265" t="s">
        <v>700</v>
      </c>
      <c r="H265" t="s">
        <v>1019</v>
      </c>
      <c r="I265" s="4">
        <v>989.3</v>
      </c>
      <c r="J265" s="4">
        <v>5</v>
      </c>
      <c r="K265" s="4">
        <v>49.47</v>
      </c>
      <c r="L265" s="4">
        <v>939.83</v>
      </c>
      <c r="M265" t="s">
        <v>1023</v>
      </c>
      <c r="N265">
        <v>0</v>
      </c>
      <c r="O265" t="s">
        <v>1192</v>
      </c>
      <c r="P265" t="s">
        <v>1690</v>
      </c>
      <c r="Q265" t="str">
        <f t="shared" si="68"/>
        <v>SPIRIT AIRLINES</v>
      </c>
      <c r="R265">
        <f t="shared" si="69"/>
        <v>14</v>
      </c>
      <c r="S265" t="str">
        <f t="shared" si="70"/>
        <v>380</v>
      </c>
      <c r="T265" t="str">
        <f t="shared" si="71"/>
        <v>SP</v>
      </c>
      <c r="U265" t="str">
        <f t="shared" si="72"/>
        <v>BOS-LAX</v>
      </c>
      <c r="V265" s="7">
        <f t="shared" si="73"/>
        <v>112114.86000000003</v>
      </c>
      <c r="W265" s="7">
        <f t="shared" si="74"/>
        <v>526.83569620253161</v>
      </c>
      <c r="X265" s="7">
        <f t="shared" si="75"/>
        <v>105.08</v>
      </c>
      <c r="Y265" s="7">
        <f t="shared" si="76"/>
        <v>989.3</v>
      </c>
      <c r="Z265" s="8">
        <f t="shared" si="77"/>
        <v>0.16800000000000001</v>
      </c>
      <c r="AA265">
        <f t="shared" si="78"/>
        <v>2024</v>
      </c>
      <c r="AB265" t="str">
        <f t="shared" si="79"/>
        <v>Tue</v>
      </c>
      <c r="AC265">
        <f t="shared" si="80"/>
        <v>54</v>
      </c>
      <c r="AD265" t="str">
        <f t="shared" ca="1" si="81"/>
        <v>NO</v>
      </c>
      <c r="AE26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5" t="str">
        <f t="shared" si="83"/>
        <v>October</v>
      </c>
      <c r="AG265">
        <f t="shared" si="82"/>
        <v>29</v>
      </c>
      <c r="AH265" s="14">
        <v>45706</v>
      </c>
      <c r="AI265" t="str">
        <f t="shared" si="84"/>
        <v>Morning</v>
      </c>
      <c r="AJ265" t="s">
        <v>2050</v>
      </c>
    </row>
    <row r="266" spans="1:36" x14ac:dyDescent="0.3">
      <c r="A266" t="s">
        <v>350</v>
      </c>
      <c r="B266" t="s">
        <v>518</v>
      </c>
      <c r="C266" t="s">
        <v>527</v>
      </c>
      <c r="D266" t="s">
        <v>524</v>
      </c>
      <c r="E266" s="2">
        <v>45567</v>
      </c>
      <c r="F266" s="9">
        <v>45621</v>
      </c>
      <c r="G266" t="s">
        <v>862</v>
      </c>
      <c r="H266" t="s">
        <v>1019</v>
      </c>
      <c r="I266" s="4">
        <v>984.4</v>
      </c>
      <c r="J266" s="4">
        <v>20</v>
      </c>
      <c r="K266" s="4">
        <v>196.88</v>
      </c>
      <c r="L266" s="4">
        <v>787.52</v>
      </c>
      <c r="M266" t="s">
        <v>1021</v>
      </c>
      <c r="N266">
        <v>92</v>
      </c>
      <c r="O266" t="s">
        <v>1358</v>
      </c>
      <c r="P266" t="s">
        <v>1856</v>
      </c>
      <c r="Q266" t="str">
        <f t="shared" si="68"/>
        <v>JETBLUE AIRWAYS</v>
      </c>
      <c r="R266">
        <f t="shared" si="69"/>
        <v>10</v>
      </c>
      <c r="S266" t="str">
        <f t="shared" si="70"/>
        <v>254</v>
      </c>
      <c r="T266" t="str">
        <f t="shared" si="71"/>
        <v>JE</v>
      </c>
      <c r="U266" t="str">
        <f t="shared" si="72"/>
        <v>ORD-BOS</v>
      </c>
      <c r="V266" s="7">
        <f t="shared" si="73"/>
        <v>111175.03000000003</v>
      </c>
      <c r="W266" s="7">
        <f t="shared" si="74"/>
        <v>524.87610169491518</v>
      </c>
      <c r="X266" s="7">
        <f t="shared" si="75"/>
        <v>105.08</v>
      </c>
      <c r="Y266" s="7">
        <f t="shared" si="76"/>
        <v>984.4</v>
      </c>
      <c r="Z266" s="8">
        <f t="shared" si="77"/>
        <v>0.158</v>
      </c>
      <c r="AA266">
        <f t="shared" si="78"/>
        <v>2024</v>
      </c>
      <c r="AB266" t="str">
        <f t="shared" si="79"/>
        <v>Wed</v>
      </c>
      <c r="AC266">
        <f t="shared" si="80"/>
        <v>54</v>
      </c>
      <c r="AD266" t="str">
        <f t="shared" ca="1" si="81"/>
        <v>NO</v>
      </c>
      <c r="AE26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6" t="str">
        <f t="shared" si="83"/>
        <v>October</v>
      </c>
      <c r="AG266">
        <f t="shared" si="82"/>
        <v>29</v>
      </c>
      <c r="AH266" s="14">
        <v>45712.916666666701</v>
      </c>
      <c r="AI266" t="str">
        <f t="shared" si="84"/>
        <v>Evening</v>
      </c>
      <c r="AJ266" t="s">
        <v>2048</v>
      </c>
    </row>
    <row r="267" spans="1:36" x14ac:dyDescent="0.3">
      <c r="A267" t="s">
        <v>66</v>
      </c>
      <c r="B267" t="s">
        <v>517</v>
      </c>
      <c r="C267" t="s">
        <v>532</v>
      </c>
      <c r="D267" t="s">
        <v>528</v>
      </c>
      <c r="E267" s="2">
        <v>45568</v>
      </c>
      <c r="F267" s="9">
        <v>45622</v>
      </c>
      <c r="G267" t="s">
        <v>584</v>
      </c>
      <c r="H267" t="s">
        <v>1019</v>
      </c>
      <c r="I267" s="4">
        <v>980.99</v>
      </c>
      <c r="J267" s="4">
        <v>15</v>
      </c>
      <c r="K267" s="4">
        <v>147.15</v>
      </c>
      <c r="L267" s="4">
        <v>833.84</v>
      </c>
      <c r="M267" t="s">
        <v>1022</v>
      </c>
      <c r="N267">
        <v>0</v>
      </c>
      <c r="O267" t="s">
        <v>1074</v>
      </c>
      <c r="P267" t="s">
        <v>1572</v>
      </c>
      <c r="Q267" t="str">
        <f t="shared" si="68"/>
        <v>ALASKA AIRLINES</v>
      </c>
      <c r="R267">
        <f t="shared" si="69"/>
        <v>11</v>
      </c>
      <c r="S267" t="str">
        <f t="shared" si="70"/>
        <v>428</v>
      </c>
      <c r="T267" t="str">
        <f t="shared" si="71"/>
        <v>AL</v>
      </c>
      <c r="U267" t="str">
        <f t="shared" si="72"/>
        <v>DEN-MIA</v>
      </c>
      <c r="V267" s="7">
        <f t="shared" si="73"/>
        <v>110387.51000000002</v>
      </c>
      <c r="W267" s="7">
        <f t="shared" si="74"/>
        <v>522.92068085106382</v>
      </c>
      <c r="X267" s="7">
        <f t="shared" si="75"/>
        <v>105.08</v>
      </c>
      <c r="Y267" s="7">
        <f t="shared" si="76"/>
        <v>980.99</v>
      </c>
      <c r="Z267" s="8">
        <f t="shared" si="77"/>
        <v>0.14799999999999999</v>
      </c>
      <c r="AA267">
        <f t="shared" si="78"/>
        <v>2024</v>
      </c>
      <c r="AB267" t="str">
        <f t="shared" si="79"/>
        <v>Thu</v>
      </c>
      <c r="AC267">
        <f t="shared" si="80"/>
        <v>54</v>
      </c>
      <c r="AD267" t="str">
        <f t="shared" ca="1" si="81"/>
        <v>NO</v>
      </c>
      <c r="AE26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7" t="str">
        <f t="shared" si="83"/>
        <v>October</v>
      </c>
      <c r="AG267">
        <f t="shared" si="82"/>
        <v>29</v>
      </c>
      <c r="AH267" s="14">
        <v>45701.083333333299</v>
      </c>
      <c r="AI267" t="str">
        <f t="shared" si="84"/>
        <v>Morning</v>
      </c>
      <c r="AJ267" t="s">
        <v>2050</v>
      </c>
    </row>
    <row r="268" spans="1:36" x14ac:dyDescent="0.3">
      <c r="A268" t="s">
        <v>125</v>
      </c>
      <c r="B268" t="s">
        <v>516</v>
      </c>
      <c r="C268" t="s">
        <v>529</v>
      </c>
      <c r="D268" t="s">
        <v>533</v>
      </c>
      <c r="E268" s="2">
        <v>45569</v>
      </c>
      <c r="F268" s="9">
        <v>45623</v>
      </c>
      <c r="G268" t="s">
        <v>642</v>
      </c>
      <c r="H268" t="s">
        <v>1019</v>
      </c>
      <c r="I268" s="4">
        <v>971.65</v>
      </c>
      <c r="J268" s="4">
        <v>15</v>
      </c>
      <c r="K268" s="4">
        <v>145.75</v>
      </c>
      <c r="L268" s="4">
        <v>825.9</v>
      </c>
      <c r="M268" t="s">
        <v>1022</v>
      </c>
      <c r="N268">
        <v>0</v>
      </c>
      <c r="O268" t="s">
        <v>1133</v>
      </c>
      <c r="P268" t="s">
        <v>1631</v>
      </c>
      <c r="Q268" t="str">
        <f t="shared" si="68"/>
        <v>DELTA AIRLINES</v>
      </c>
      <c r="R268">
        <f t="shared" si="69"/>
        <v>13</v>
      </c>
      <c r="S268" t="str">
        <f t="shared" si="70"/>
        <v>490</v>
      </c>
      <c r="T268" t="str">
        <f t="shared" si="71"/>
        <v>DE</v>
      </c>
      <c r="U268" t="str">
        <f t="shared" si="72"/>
        <v>ATL-LAX</v>
      </c>
      <c r="V268" s="7">
        <f t="shared" si="73"/>
        <v>109553.67000000001</v>
      </c>
      <c r="W268" s="7">
        <f t="shared" si="74"/>
        <v>520.96311965811969</v>
      </c>
      <c r="X268" s="7">
        <f t="shared" si="75"/>
        <v>105.08</v>
      </c>
      <c r="Y268" s="7">
        <f t="shared" si="76"/>
        <v>971.65</v>
      </c>
      <c r="Z268" s="8">
        <f t="shared" si="77"/>
        <v>0.14599999999999999</v>
      </c>
      <c r="AA268">
        <f t="shared" si="78"/>
        <v>2024</v>
      </c>
      <c r="AB268" t="str">
        <f t="shared" si="79"/>
        <v>Fri</v>
      </c>
      <c r="AC268">
        <f t="shared" si="80"/>
        <v>54</v>
      </c>
      <c r="AD268" t="str">
        <f t="shared" ca="1" si="81"/>
        <v>NO</v>
      </c>
      <c r="AE26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8" t="str">
        <f t="shared" si="83"/>
        <v>October</v>
      </c>
      <c r="AG268">
        <f t="shared" si="82"/>
        <v>29</v>
      </c>
      <c r="AH268" s="14">
        <v>45703.541666666701</v>
      </c>
      <c r="AI268" t="str">
        <f t="shared" si="84"/>
        <v>Afternoon</v>
      </c>
      <c r="AJ268" t="s">
        <v>2050</v>
      </c>
    </row>
    <row r="269" spans="1:36" x14ac:dyDescent="0.3">
      <c r="A269" t="s">
        <v>115</v>
      </c>
      <c r="B269" t="s">
        <v>518</v>
      </c>
      <c r="C269" t="s">
        <v>531</v>
      </c>
      <c r="D269" t="s">
        <v>528</v>
      </c>
      <c r="E269" s="2">
        <v>45570</v>
      </c>
      <c r="F269" s="9">
        <v>45624</v>
      </c>
      <c r="G269" t="s">
        <v>632</v>
      </c>
      <c r="H269" t="s">
        <v>1020</v>
      </c>
      <c r="I269" s="4">
        <v>968.63</v>
      </c>
      <c r="J269" s="4">
        <v>0</v>
      </c>
      <c r="K269" s="4">
        <v>0</v>
      </c>
      <c r="L269" s="4">
        <v>968.63</v>
      </c>
      <c r="M269" t="s">
        <v>1023</v>
      </c>
      <c r="N269">
        <v>0</v>
      </c>
      <c r="O269" t="s">
        <v>1123</v>
      </c>
      <c r="P269" t="s">
        <v>1621</v>
      </c>
      <c r="Q269" t="str">
        <f t="shared" si="68"/>
        <v>JETBLUE AIRWAYS</v>
      </c>
      <c r="R269">
        <f t="shared" si="69"/>
        <v>13</v>
      </c>
      <c r="S269" t="str">
        <f t="shared" si="70"/>
        <v>442</v>
      </c>
      <c r="T269" t="str">
        <f t="shared" si="71"/>
        <v>JE</v>
      </c>
      <c r="U269" t="str">
        <f t="shared" si="72"/>
        <v>JFK-MIA</v>
      </c>
      <c r="V269" s="7">
        <f t="shared" si="73"/>
        <v>108727.77000000002</v>
      </c>
      <c r="W269" s="7">
        <f t="shared" si="74"/>
        <v>519.02884120171677</v>
      </c>
      <c r="X269" s="7">
        <f t="shared" si="75"/>
        <v>105.08</v>
      </c>
      <c r="Y269" s="7">
        <f t="shared" si="76"/>
        <v>968.63</v>
      </c>
      <c r="Z269" s="8">
        <f t="shared" si="77"/>
        <v>0.16600000000000001</v>
      </c>
      <c r="AA269">
        <f t="shared" si="78"/>
        <v>2024</v>
      </c>
      <c r="AB269" t="str">
        <f t="shared" si="79"/>
        <v>Sat</v>
      </c>
      <c r="AC269">
        <f t="shared" si="80"/>
        <v>54</v>
      </c>
      <c r="AD269" t="str">
        <f t="shared" ca="1" si="81"/>
        <v>NO</v>
      </c>
      <c r="AE26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69" t="str">
        <f t="shared" si="83"/>
        <v>October</v>
      </c>
      <c r="AG269">
        <f t="shared" si="82"/>
        <v>29</v>
      </c>
      <c r="AH269" s="14">
        <v>45703.125</v>
      </c>
      <c r="AI269" t="str">
        <f t="shared" si="84"/>
        <v>Morning</v>
      </c>
      <c r="AJ269" t="s">
        <v>2050</v>
      </c>
    </row>
    <row r="270" spans="1:36" x14ac:dyDescent="0.3">
      <c r="A270" t="s">
        <v>49</v>
      </c>
      <c r="B270" t="s">
        <v>516</v>
      </c>
      <c r="C270" t="s">
        <v>533</v>
      </c>
      <c r="D270" t="s">
        <v>525</v>
      </c>
      <c r="E270" s="2">
        <v>45571</v>
      </c>
      <c r="F270" s="9">
        <v>45625</v>
      </c>
      <c r="G270" t="s">
        <v>567</v>
      </c>
      <c r="H270" t="s">
        <v>1020</v>
      </c>
      <c r="I270" s="4">
        <v>965.27</v>
      </c>
      <c r="J270" s="4">
        <v>15</v>
      </c>
      <c r="K270" s="4">
        <v>144.79</v>
      </c>
      <c r="L270" s="4">
        <v>820.48</v>
      </c>
      <c r="M270" t="s">
        <v>1021</v>
      </c>
      <c r="N270">
        <v>50</v>
      </c>
      <c r="O270" t="s">
        <v>1057</v>
      </c>
      <c r="P270" t="s">
        <v>1555</v>
      </c>
      <c r="Q270" t="str">
        <f t="shared" si="68"/>
        <v>DELTA AIRLINES</v>
      </c>
      <c r="R270">
        <f t="shared" si="69"/>
        <v>17</v>
      </c>
      <c r="S270" t="str">
        <f t="shared" si="70"/>
        <v>895</v>
      </c>
      <c r="T270" t="str">
        <f t="shared" si="71"/>
        <v>DE</v>
      </c>
      <c r="U270" t="str">
        <f t="shared" si="72"/>
        <v>LAX-SEA</v>
      </c>
      <c r="V270" s="7">
        <f t="shared" si="73"/>
        <v>107759.14</v>
      </c>
      <c r="W270" s="7">
        <f t="shared" si="74"/>
        <v>517.09090517241384</v>
      </c>
      <c r="X270" s="7">
        <f t="shared" si="75"/>
        <v>105.08</v>
      </c>
      <c r="Y270" s="7">
        <f t="shared" si="76"/>
        <v>965.27</v>
      </c>
      <c r="Z270" s="8">
        <f t="shared" si="77"/>
        <v>0.156</v>
      </c>
      <c r="AA270">
        <f t="shared" si="78"/>
        <v>2024</v>
      </c>
      <c r="AB270" t="str">
        <f t="shared" si="79"/>
        <v>Sun</v>
      </c>
      <c r="AC270">
        <f t="shared" si="80"/>
        <v>54</v>
      </c>
      <c r="AD270" t="str">
        <f t="shared" ca="1" si="81"/>
        <v>NO</v>
      </c>
      <c r="AE27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0" t="str">
        <f t="shared" si="83"/>
        <v>October</v>
      </c>
      <c r="AG270">
        <f t="shared" si="82"/>
        <v>29</v>
      </c>
      <c r="AH270" s="14">
        <v>45700.375</v>
      </c>
      <c r="AI270" t="str">
        <f t="shared" si="84"/>
        <v>Morning</v>
      </c>
      <c r="AJ270" t="s">
        <v>2049</v>
      </c>
    </row>
    <row r="271" spans="1:36" x14ac:dyDescent="0.3">
      <c r="A271" t="s">
        <v>328</v>
      </c>
      <c r="B271" t="s">
        <v>522</v>
      </c>
      <c r="C271" t="s">
        <v>531</v>
      </c>
      <c r="D271" t="s">
        <v>528</v>
      </c>
      <c r="E271" s="2">
        <v>45572</v>
      </c>
      <c r="F271" s="9">
        <v>45626</v>
      </c>
      <c r="G271" t="s">
        <v>842</v>
      </c>
      <c r="H271" t="s">
        <v>1017</v>
      </c>
      <c r="I271" s="4">
        <v>959.7</v>
      </c>
      <c r="J271" s="4">
        <v>15</v>
      </c>
      <c r="K271" s="4">
        <v>143.96</v>
      </c>
      <c r="L271" s="4">
        <v>815.74</v>
      </c>
      <c r="M271" t="s">
        <v>1023</v>
      </c>
      <c r="N271">
        <v>0</v>
      </c>
      <c r="O271" t="s">
        <v>1336</v>
      </c>
      <c r="P271" t="s">
        <v>1834</v>
      </c>
      <c r="Q271" t="str">
        <f t="shared" si="68"/>
        <v>UNITED AIRLINES</v>
      </c>
      <c r="R271">
        <f t="shared" si="69"/>
        <v>13</v>
      </c>
      <c r="S271" t="str">
        <f t="shared" si="70"/>
        <v>995</v>
      </c>
      <c r="T271" t="str">
        <f t="shared" si="71"/>
        <v>UN</v>
      </c>
      <c r="U271" t="str">
        <f t="shared" si="72"/>
        <v>JFK-MIA</v>
      </c>
      <c r="V271" s="7">
        <f t="shared" si="73"/>
        <v>106938.66</v>
      </c>
      <c r="W271" s="7">
        <f t="shared" si="74"/>
        <v>515.150735930736</v>
      </c>
      <c r="X271" s="7">
        <f t="shared" si="75"/>
        <v>105.08</v>
      </c>
      <c r="Y271" s="7">
        <f t="shared" si="76"/>
        <v>959.7</v>
      </c>
      <c r="Z271" s="8">
        <f t="shared" si="77"/>
        <v>0.16400000000000001</v>
      </c>
      <c r="AA271">
        <f t="shared" si="78"/>
        <v>2024</v>
      </c>
      <c r="AB271" t="str">
        <f t="shared" si="79"/>
        <v>Mon</v>
      </c>
      <c r="AC271">
        <f t="shared" si="80"/>
        <v>54</v>
      </c>
      <c r="AD271" t="str">
        <f t="shared" ca="1" si="81"/>
        <v>NO</v>
      </c>
      <c r="AE27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1" t="str">
        <f t="shared" si="83"/>
        <v>October</v>
      </c>
      <c r="AG271">
        <f t="shared" si="82"/>
        <v>29</v>
      </c>
      <c r="AH271" s="14">
        <v>45712</v>
      </c>
      <c r="AI271" t="str">
        <f t="shared" si="84"/>
        <v>Morning</v>
      </c>
      <c r="AJ271" t="s">
        <v>2050</v>
      </c>
    </row>
    <row r="272" spans="1:36" x14ac:dyDescent="0.3">
      <c r="A272" t="s">
        <v>408</v>
      </c>
      <c r="B272" t="s">
        <v>518</v>
      </c>
      <c r="C272" t="s">
        <v>526</v>
      </c>
      <c r="D272" t="s">
        <v>532</v>
      </c>
      <c r="E272" s="2">
        <v>45573</v>
      </c>
      <c r="F272" s="9">
        <v>45627</v>
      </c>
      <c r="G272" t="s">
        <v>916</v>
      </c>
      <c r="H272" t="s">
        <v>1019</v>
      </c>
      <c r="I272" s="4">
        <v>955.65</v>
      </c>
      <c r="J272" s="4">
        <v>5</v>
      </c>
      <c r="K272" s="4">
        <v>47.78</v>
      </c>
      <c r="L272" s="4">
        <v>907.87</v>
      </c>
      <c r="M272" t="s">
        <v>1021</v>
      </c>
      <c r="N272">
        <v>48</v>
      </c>
      <c r="O272" t="s">
        <v>1415</v>
      </c>
      <c r="P272" t="s">
        <v>1914</v>
      </c>
      <c r="Q272" t="str">
        <f t="shared" si="68"/>
        <v>JETBLUE AIRWAYS</v>
      </c>
      <c r="R272">
        <f t="shared" si="69"/>
        <v>11</v>
      </c>
      <c r="S272" t="str">
        <f t="shared" si="70"/>
        <v>535</v>
      </c>
      <c r="T272" t="str">
        <f t="shared" si="71"/>
        <v>JE</v>
      </c>
      <c r="U272" t="str">
        <f t="shared" si="72"/>
        <v>DFW-DEN</v>
      </c>
      <c r="V272" s="7">
        <f t="shared" si="73"/>
        <v>106122.92</v>
      </c>
      <c r="W272" s="7">
        <f t="shared" si="74"/>
        <v>513.21791304347835</v>
      </c>
      <c r="X272" s="7">
        <f t="shared" si="75"/>
        <v>105.08</v>
      </c>
      <c r="Y272" s="7">
        <f t="shared" si="76"/>
        <v>955.65</v>
      </c>
      <c r="Z272" s="8">
        <f t="shared" si="77"/>
        <v>0.154</v>
      </c>
      <c r="AA272">
        <f t="shared" si="78"/>
        <v>2024</v>
      </c>
      <c r="AB272" t="str">
        <f t="shared" si="79"/>
        <v>Tue</v>
      </c>
      <c r="AC272">
        <f t="shared" si="80"/>
        <v>54</v>
      </c>
      <c r="AD272" t="str">
        <f t="shared" ca="1" si="81"/>
        <v>NO</v>
      </c>
      <c r="AE27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2" t="str">
        <f t="shared" si="83"/>
        <v>October</v>
      </c>
      <c r="AG272">
        <f t="shared" si="82"/>
        <v>29</v>
      </c>
      <c r="AH272" s="14">
        <v>45715.333333333299</v>
      </c>
      <c r="AI272" t="str">
        <f t="shared" si="84"/>
        <v>Morning</v>
      </c>
      <c r="AJ272" t="s">
        <v>2049</v>
      </c>
    </row>
    <row r="273" spans="1:36" x14ac:dyDescent="0.3">
      <c r="A273" t="s">
        <v>112</v>
      </c>
      <c r="B273" t="s">
        <v>523</v>
      </c>
      <c r="C273" t="s">
        <v>527</v>
      </c>
      <c r="D273" t="s">
        <v>524</v>
      </c>
      <c r="E273" s="2">
        <v>45574</v>
      </c>
      <c r="F273" s="9">
        <v>45628</v>
      </c>
      <c r="G273" t="s">
        <v>629</v>
      </c>
      <c r="H273" t="s">
        <v>1018</v>
      </c>
      <c r="I273" s="4">
        <v>954.95</v>
      </c>
      <c r="J273" s="4">
        <v>5</v>
      </c>
      <c r="K273" s="4">
        <v>47.75</v>
      </c>
      <c r="L273" s="4">
        <v>907.2</v>
      </c>
      <c r="M273" t="s">
        <v>1022</v>
      </c>
      <c r="N273">
        <v>0</v>
      </c>
      <c r="O273" t="s">
        <v>1120</v>
      </c>
      <c r="P273" t="s">
        <v>1618</v>
      </c>
      <c r="Q273" t="str">
        <f t="shared" si="68"/>
        <v>SPIRIT AIRLINES</v>
      </c>
      <c r="R273">
        <f t="shared" si="69"/>
        <v>12</v>
      </c>
      <c r="S273" t="str">
        <f t="shared" si="70"/>
        <v>885</v>
      </c>
      <c r="T273" t="str">
        <f t="shared" si="71"/>
        <v>SP</v>
      </c>
      <c r="U273" t="str">
        <f t="shared" si="72"/>
        <v>ORD-BOS</v>
      </c>
      <c r="V273" s="7">
        <f t="shared" si="73"/>
        <v>105215.04999999999</v>
      </c>
      <c r="W273" s="7">
        <f t="shared" si="74"/>
        <v>511.28589519650654</v>
      </c>
      <c r="X273" s="7">
        <f t="shared" si="75"/>
        <v>105.08</v>
      </c>
      <c r="Y273" s="7">
        <f t="shared" si="76"/>
        <v>954.95</v>
      </c>
      <c r="Z273" s="8">
        <f t="shared" si="77"/>
        <v>0.14399999999999999</v>
      </c>
      <c r="AA273">
        <f t="shared" si="78"/>
        <v>2024</v>
      </c>
      <c r="AB273" t="str">
        <f t="shared" si="79"/>
        <v>Wed</v>
      </c>
      <c r="AC273">
        <f t="shared" si="80"/>
        <v>54</v>
      </c>
      <c r="AD273" t="str">
        <f t="shared" ca="1" si="81"/>
        <v>NO</v>
      </c>
      <c r="AE27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3" t="str">
        <f t="shared" si="83"/>
        <v>October</v>
      </c>
      <c r="AG273">
        <f t="shared" si="82"/>
        <v>29</v>
      </c>
      <c r="AH273" s="14">
        <v>45703</v>
      </c>
      <c r="AI273" t="str">
        <f t="shared" si="84"/>
        <v>Morning</v>
      </c>
      <c r="AJ273" t="s">
        <v>2051</v>
      </c>
    </row>
    <row r="274" spans="1:36" x14ac:dyDescent="0.3">
      <c r="A274" t="s">
        <v>166</v>
      </c>
      <c r="B274" t="s">
        <v>518</v>
      </c>
      <c r="C274" t="s">
        <v>533</v>
      </c>
      <c r="D274" t="s">
        <v>528</v>
      </c>
      <c r="E274" s="2">
        <v>45575</v>
      </c>
      <c r="F274" s="9">
        <v>45629</v>
      </c>
      <c r="G274" t="s">
        <v>683</v>
      </c>
      <c r="H274" t="s">
        <v>1018</v>
      </c>
      <c r="I274" s="4">
        <v>950.76</v>
      </c>
      <c r="J274" s="4">
        <v>0</v>
      </c>
      <c r="K274" s="4">
        <v>0</v>
      </c>
      <c r="L274" s="4">
        <v>950.76</v>
      </c>
      <c r="M274" t="s">
        <v>1022</v>
      </c>
      <c r="N274">
        <v>0</v>
      </c>
      <c r="O274" t="s">
        <v>1174</v>
      </c>
      <c r="P274" t="s">
        <v>1672</v>
      </c>
      <c r="Q274" t="str">
        <f t="shared" si="68"/>
        <v>JETBLUE AIRWAYS</v>
      </c>
      <c r="R274">
        <f t="shared" si="69"/>
        <v>10</v>
      </c>
      <c r="S274" t="str">
        <f t="shared" si="70"/>
        <v>833</v>
      </c>
      <c r="T274" t="str">
        <f t="shared" si="71"/>
        <v>JE</v>
      </c>
      <c r="U274" t="str">
        <f t="shared" si="72"/>
        <v>LAX-MIA</v>
      </c>
      <c r="V274" s="7">
        <f t="shared" si="73"/>
        <v>104307.85</v>
      </c>
      <c r="W274" s="7">
        <f t="shared" si="74"/>
        <v>509.34000000000003</v>
      </c>
      <c r="X274" s="7">
        <f t="shared" si="75"/>
        <v>105.08</v>
      </c>
      <c r="Y274" s="7">
        <f t="shared" si="76"/>
        <v>950.76</v>
      </c>
      <c r="Z274" s="8">
        <f t="shared" si="77"/>
        <v>0.14199999999999999</v>
      </c>
      <c r="AA274">
        <f t="shared" si="78"/>
        <v>2024</v>
      </c>
      <c r="AB274" t="str">
        <f t="shared" si="79"/>
        <v>Thu</v>
      </c>
      <c r="AC274">
        <f t="shared" si="80"/>
        <v>54</v>
      </c>
      <c r="AD274" t="str">
        <f t="shared" ca="1" si="81"/>
        <v>NO</v>
      </c>
      <c r="AE27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4" t="str">
        <f t="shared" si="83"/>
        <v>October</v>
      </c>
      <c r="AG274">
        <f t="shared" si="82"/>
        <v>29</v>
      </c>
      <c r="AH274" s="14">
        <v>45705.25</v>
      </c>
      <c r="AI274" t="str">
        <f t="shared" si="84"/>
        <v>Morning</v>
      </c>
      <c r="AJ274" t="s">
        <v>2048</v>
      </c>
    </row>
    <row r="275" spans="1:36" x14ac:dyDescent="0.3">
      <c r="A275" t="s">
        <v>45</v>
      </c>
      <c r="B275" t="s">
        <v>522</v>
      </c>
      <c r="C275" t="s">
        <v>526</v>
      </c>
      <c r="D275" t="s">
        <v>524</v>
      </c>
      <c r="E275" s="2">
        <v>45576</v>
      </c>
      <c r="F275" s="9">
        <v>45630</v>
      </c>
      <c r="G275" t="s">
        <v>563</v>
      </c>
      <c r="H275" t="s">
        <v>1018</v>
      </c>
      <c r="I275" s="4">
        <v>950.45</v>
      </c>
      <c r="J275" s="4">
        <v>15</v>
      </c>
      <c r="K275" s="4">
        <v>142.57</v>
      </c>
      <c r="L275" s="4">
        <v>807.88</v>
      </c>
      <c r="M275" t="s">
        <v>1022</v>
      </c>
      <c r="N275">
        <v>0</v>
      </c>
      <c r="O275" t="s">
        <v>1053</v>
      </c>
      <c r="P275" t="s">
        <v>1551</v>
      </c>
      <c r="Q275" t="str">
        <f t="shared" si="68"/>
        <v>UNITED AIRLINES</v>
      </c>
      <c r="R275">
        <f t="shared" si="69"/>
        <v>13</v>
      </c>
      <c r="S275" t="str">
        <f t="shared" si="70"/>
        <v>298</v>
      </c>
      <c r="T275" t="str">
        <f t="shared" si="71"/>
        <v>UN</v>
      </c>
      <c r="U275" t="str">
        <f t="shared" si="72"/>
        <v>DFW-BOS</v>
      </c>
      <c r="V275" s="7">
        <f t="shared" si="73"/>
        <v>103357.09</v>
      </c>
      <c r="W275" s="7">
        <f t="shared" si="74"/>
        <v>507.39541850220263</v>
      </c>
      <c r="X275" s="7">
        <f t="shared" si="75"/>
        <v>105.08</v>
      </c>
      <c r="Y275" s="7">
        <f t="shared" si="76"/>
        <v>950.45</v>
      </c>
      <c r="Z275" s="8">
        <f t="shared" si="77"/>
        <v>0.14000000000000001</v>
      </c>
      <c r="AA275">
        <f t="shared" si="78"/>
        <v>2024</v>
      </c>
      <c r="AB275" t="str">
        <f t="shared" si="79"/>
        <v>Fri</v>
      </c>
      <c r="AC275">
        <f t="shared" si="80"/>
        <v>54</v>
      </c>
      <c r="AD275" t="str">
        <f t="shared" ca="1" si="81"/>
        <v>NO</v>
      </c>
      <c r="AE27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5" t="str">
        <f t="shared" si="83"/>
        <v>October</v>
      </c>
      <c r="AG275">
        <f t="shared" si="82"/>
        <v>29</v>
      </c>
      <c r="AH275" s="14">
        <v>45700.208333333299</v>
      </c>
      <c r="AI275" t="str">
        <f t="shared" si="84"/>
        <v>Morning</v>
      </c>
      <c r="AJ275" t="s">
        <v>2051</v>
      </c>
    </row>
    <row r="276" spans="1:36" x14ac:dyDescent="0.3">
      <c r="A276" t="s">
        <v>515</v>
      </c>
      <c r="B276" t="s">
        <v>522</v>
      </c>
      <c r="C276" t="s">
        <v>527</v>
      </c>
      <c r="D276" t="s">
        <v>530</v>
      </c>
      <c r="E276" s="2">
        <v>45577</v>
      </c>
      <c r="F276" s="9">
        <v>45631</v>
      </c>
      <c r="G276" t="s">
        <v>1016</v>
      </c>
      <c r="H276" t="s">
        <v>1019</v>
      </c>
      <c r="I276" s="4">
        <v>949.86</v>
      </c>
      <c r="J276" s="4">
        <v>5</v>
      </c>
      <c r="K276" s="4">
        <v>47.49</v>
      </c>
      <c r="L276" s="4">
        <v>902.37</v>
      </c>
      <c r="M276" t="s">
        <v>1023</v>
      </c>
      <c r="N276">
        <v>0</v>
      </c>
      <c r="O276" t="s">
        <v>1521</v>
      </c>
      <c r="P276" t="s">
        <v>2021</v>
      </c>
      <c r="Q276" t="str">
        <f t="shared" si="68"/>
        <v>UNITED AIRLINES</v>
      </c>
      <c r="R276">
        <f t="shared" si="69"/>
        <v>12</v>
      </c>
      <c r="S276" t="str">
        <f t="shared" si="70"/>
        <v>123</v>
      </c>
      <c r="T276" t="str">
        <f t="shared" si="71"/>
        <v>UN</v>
      </c>
      <c r="U276" t="str">
        <f t="shared" si="72"/>
        <v>ORD-SFO</v>
      </c>
      <c r="V276" s="7">
        <f t="shared" si="73"/>
        <v>102549.20999999999</v>
      </c>
      <c r="W276" s="7">
        <f t="shared" si="74"/>
        <v>505.435</v>
      </c>
      <c r="X276" s="7">
        <f t="shared" si="75"/>
        <v>105.08</v>
      </c>
      <c r="Y276" s="7">
        <f t="shared" si="76"/>
        <v>949.86</v>
      </c>
      <c r="Z276" s="8">
        <f t="shared" si="77"/>
        <v>0.16200000000000001</v>
      </c>
      <c r="AA276">
        <f t="shared" si="78"/>
        <v>2024</v>
      </c>
      <c r="AB276" t="str">
        <f t="shared" si="79"/>
        <v>Sat</v>
      </c>
      <c r="AC276">
        <f t="shared" si="80"/>
        <v>54</v>
      </c>
      <c r="AD276" t="str">
        <f t="shared" ca="1" si="81"/>
        <v>NO</v>
      </c>
      <c r="AE27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6" t="str">
        <f t="shared" si="83"/>
        <v>October</v>
      </c>
      <c r="AG276">
        <f t="shared" si="82"/>
        <v>29</v>
      </c>
      <c r="AH276" s="14">
        <v>45719.791666666701</v>
      </c>
      <c r="AI276" t="str">
        <f t="shared" si="84"/>
        <v>Evening</v>
      </c>
      <c r="AJ276" t="s">
        <v>2048</v>
      </c>
    </row>
    <row r="277" spans="1:36" x14ac:dyDescent="0.3">
      <c r="A277" t="s">
        <v>502</v>
      </c>
      <c r="B277" t="s">
        <v>521</v>
      </c>
      <c r="C277" t="s">
        <v>525</v>
      </c>
      <c r="D277" t="s">
        <v>527</v>
      </c>
      <c r="E277" s="2">
        <v>45578</v>
      </c>
      <c r="F277" s="9">
        <v>45632</v>
      </c>
      <c r="G277" t="s">
        <v>1004</v>
      </c>
      <c r="H277" t="s">
        <v>1017</v>
      </c>
      <c r="I277" s="4">
        <v>941.77</v>
      </c>
      <c r="J277" s="4">
        <v>10</v>
      </c>
      <c r="K277" s="4">
        <v>94.18</v>
      </c>
      <c r="L277" s="4">
        <v>847.59</v>
      </c>
      <c r="M277" t="s">
        <v>1021</v>
      </c>
      <c r="N277">
        <v>152</v>
      </c>
      <c r="O277" t="s">
        <v>1508</v>
      </c>
      <c r="P277" t="s">
        <v>2008</v>
      </c>
      <c r="Q277" t="str">
        <f t="shared" si="68"/>
        <v>AMERICAN AIRLINES</v>
      </c>
      <c r="R277">
        <f t="shared" si="69"/>
        <v>13</v>
      </c>
      <c r="S277" t="str">
        <f t="shared" si="70"/>
        <v>101</v>
      </c>
      <c r="T277" t="str">
        <f t="shared" si="71"/>
        <v>AM</v>
      </c>
      <c r="U277" t="str">
        <f t="shared" si="72"/>
        <v>SEA-ORD</v>
      </c>
      <c r="V277" s="7">
        <f t="shared" si="73"/>
        <v>101646.84</v>
      </c>
      <c r="W277" s="7">
        <f t="shared" si="74"/>
        <v>503.45977777777779</v>
      </c>
      <c r="X277" s="7">
        <f t="shared" si="75"/>
        <v>105.08</v>
      </c>
      <c r="Y277" s="7">
        <f t="shared" si="76"/>
        <v>941.77</v>
      </c>
      <c r="Z277" s="8">
        <f t="shared" si="77"/>
        <v>0.152</v>
      </c>
      <c r="AA277">
        <f t="shared" si="78"/>
        <v>2024</v>
      </c>
      <c r="AB277" t="str">
        <f t="shared" si="79"/>
        <v>Sun</v>
      </c>
      <c r="AC277">
        <f t="shared" si="80"/>
        <v>54</v>
      </c>
      <c r="AD277" t="str">
        <f t="shared" ca="1" si="81"/>
        <v>NO</v>
      </c>
      <c r="AE27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7" t="str">
        <f t="shared" si="83"/>
        <v>October</v>
      </c>
      <c r="AG277">
        <f t="shared" si="82"/>
        <v>29</v>
      </c>
      <c r="AH277" s="14">
        <v>45719.25</v>
      </c>
      <c r="AI277" t="str">
        <f t="shared" si="84"/>
        <v>Morning</v>
      </c>
      <c r="AJ277" t="s">
        <v>2049</v>
      </c>
    </row>
    <row r="278" spans="1:36" x14ac:dyDescent="0.3">
      <c r="A278" t="s">
        <v>319</v>
      </c>
      <c r="B278" t="s">
        <v>523</v>
      </c>
      <c r="C278" t="s">
        <v>525</v>
      </c>
      <c r="D278" t="s">
        <v>532</v>
      </c>
      <c r="E278" s="2">
        <v>45579</v>
      </c>
      <c r="F278" s="9">
        <v>45633</v>
      </c>
      <c r="G278" t="s">
        <v>833</v>
      </c>
      <c r="H278" t="s">
        <v>1017</v>
      </c>
      <c r="I278" s="4">
        <v>936.74</v>
      </c>
      <c r="J278" s="4">
        <v>0</v>
      </c>
      <c r="K278" s="4">
        <v>0</v>
      </c>
      <c r="L278" s="4">
        <v>936.74</v>
      </c>
      <c r="M278" t="s">
        <v>1023</v>
      </c>
      <c r="N278">
        <v>0</v>
      </c>
      <c r="O278" t="s">
        <v>1327</v>
      </c>
      <c r="P278" t="s">
        <v>1825</v>
      </c>
      <c r="Q278" t="str">
        <f t="shared" si="68"/>
        <v>SPIRIT AIRLINES</v>
      </c>
      <c r="R278">
        <f t="shared" si="69"/>
        <v>13</v>
      </c>
      <c r="S278" t="str">
        <f t="shared" si="70"/>
        <v>397</v>
      </c>
      <c r="T278" t="str">
        <f t="shared" si="71"/>
        <v>SP</v>
      </c>
      <c r="U278" t="str">
        <f t="shared" si="72"/>
        <v>SEA-DEN</v>
      </c>
      <c r="V278" s="7">
        <f t="shared" si="73"/>
        <v>100799.25</v>
      </c>
      <c r="W278" s="7">
        <f t="shared" si="74"/>
        <v>501.50303571428566</v>
      </c>
      <c r="X278" s="7">
        <f t="shared" si="75"/>
        <v>105.08</v>
      </c>
      <c r="Y278" s="7">
        <f t="shared" si="76"/>
        <v>936.74</v>
      </c>
      <c r="Z278" s="8">
        <f t="shared" si="77"/>
        <v>0.16</v>
      </c>
      <c r="AA278">
        <f t="shared" si="78"/>
        <v>2024</v>
      </c>
      <c r="AB278" t="str">
        <f t="shared" si="79"/>
        <v>Mon</v>
      </c>
      <c r="AC278">
        <f t="shared" si="80"/>
        <v>54</v>
      </c>
      <c r="AD278" t="str">
        <f t="shared" ca="1" si="81"/>
        <v>NO</v>
      </c>
      <c r="AE27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8" t="str">
        <f t="shared" si="83"/>
        <v>October</v>
      </c>
      <c r="AG278">
        <f t="shared" si="82"/>
        <v>29</v>
      </c>
      <c r="AH278" s="14">
        <v>45711.625</v>
      </c>
      <c r="AI278" t="str">
        <f t="shared" si="84"/>
        <v>Afternoon</v>
      </c>
      <c r="AJ278" t="s">
        <v>2050</v>
      </c>
    </row>
    <row r="279" spans="1:36" x14ac:dyDescent="0.3">
      <c r="A279" t="s">
        <v>29</v>
      </c>
      <c r="B279" t="s">
        <v>521</v>
      </c>
      <c r="C279" t="s">
        <v>525</v>
      </c>
      <c r="D279" t="s">
        <v>524</v>
      </c>
      <c r="E279" s="2">
        <v>45580</v>
      </c>
      <c r="F279" s="9">
        <v>45634</v>
      </c>
      <c r="G279" t="s">
        <v>547</v>
      </c>
      <c r="H279" t="s">
        <v>1020</v>
      </c>
      <c r="I279" s="4">
        <v>932.7</v>
      </c>
      <c r="J279" s="4">
        <v>20</v>
      </c>
      <c r="K279" s="4">
        <v>186.54</v>
      </c>
      <c r="L279" s="4">
        <v>746.16</v>
      </c>
      <c r="M279" t="s">
        <v>1021</v>
      </c>
      <c r="N279">
        <v>168</v>
      </c>
      <c r="O279" t="s">
        <v>1037</v>
      </c>
      <c r="P279" t="s">
        <v>1535</v>
      </c>
      <c r="Q279" t="str">
        <f t="shared" si="68"/>
        <v>AMERICAN AIRLINES</v>
      </c>
      <c r="R279">
        <f t="shared" si="69"/>
        <v>13</v>
      </c>
      <c r="S279" t="str">
        <f t="shared" si="70"/>
        <v>781</v>
      </c>
      <c r="T279" t="str">
        <f t="shared" si="71"/>
        <v>AM</v>
      </c>
      <c r="U279" t="str">
        <f t="shared" si="72"/>
        <v>SEA-BOS</v>
      </c>
      <c r="V279" s="7">
        <f t="shared" si="73"/>
        <v>99862.510000000009</v>
      </c>
      <c r="W279" s="7">
        <f t="shared" si="74"/>
        <v>499.55130044843042</v>
      </c>
      <c r="X279" s="7">
        <f t="shared" si="75"/>
        <v>105.08</v>
      </c>
      <c r="Y279" s="7">
        <f t="shared" si="76"/>
        <v>932.7</v>
      </c>
      <c r="Z279" s="8">
        <f t="shared" si="77"/>
        <v>0.15</v>
      </c>
      <c r="AA279">
        <f t="shared" si="78"/>
        <v>2024</v>
      </c>
      <c r="AB279" t="str">
        <f t="shared" si="79"/>
        <v>Tue</v>
      </c>
      <c r="AC279">
        <f t="shared" si="80"/>
        <v>54</v>
      </c>
      <c r="AD279" t="str">
        <f t="shared" ca="1" si="81"/>
        <v>NO</v>
      </c>
      <c r="AE27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79" t="str">
        <f t="shared" si="83"/>
        <v>October</v>
      </c>
      <c r="AG279">
        <f t="shared" si="82"/>
        <v>29</v>
      </c>
      <c r="AH279" s="14">
        <v>45699.541666666701</v>
      </c>
      <c r="AI279" t="str">
        <f t="shared" si="84"/>
        <v>Afternoon</v>
      </c>
      <c r="AJ279" t="s">
        <v>2050</v>
      </c>
    </row>
    <row r="280" spans="1:36" x14ac:dyDescent="0.3">
      <c r="A280" t="s">
        <v>194</v>
      </c>
      <c r="B280" t="s">
        <v>517</v>
      </c>
      <c r="C280" t="s">
        <v>524</v>
      </c>
      <c r="D280" t="s">
        <v>533</v>
      </c>
      <c r="E280" s="2">
        <v>45581</v>
      </c>
      <c r="F280" s="9">
        <v>45635</v>
      </c>
      <c r="G280" t="s">
        <v>710</v>
      </c>
      <c r="H280" t="s">
        <v>1017</v>
      </c>
      <c r="I280" s="4">
        <v>932.7</v>
      </c>
      <c r="J280" s="4">
        <v>0</v>
      </c>
      <c r="K280" s="4">
        <v>0</v>
      </c>
      <c r="L280" s="4">
        <v>932.7</v>
      </c>
      <c r="M280" t="s">
        <v>1022</v>
      </c>
      <c r="N280">
        <v>0</v>
      </c>
      <c r="O280" t="s">
        <v>1202</v>
      </c>
      <c r="P280" t="s">
        <v>1700</v>
      </c>
      <c r="Q280" t="str">
        <f t="shared" si="68"/>
        <v>ALASKA AIRLINES</v>
      </c>
      <c r="R280">
        <f t="shared" si="69"/>
        <v>10</v>
      </c>
      <c r="S280" t="str">
        <f t="shared" si="70"/>
        <v>219</v>
      </c>
      <c r="T280" t="str">
        <f t="shared" si="71"/>
        <v>AL</v>
      </c>
      <c r="U280" t="str">
        <f t="shared" si="72"/>
        <v>BOS-LAX</v>
      </c>
      <c r="V280" s="7">
        <f t="shared" si="73"/>
        <v>99116.35</v>
      </c>
      <c r="W280" s="7">
        <f t="shared" si="74"/>
        <v>497.60018018018013</v>
      </c>
      <c r="X280" s="7">
        <f t="shared" si="75"/>
        <v>105.08</v>
      </c>
      <c r="Y280" s="7">
        <f t="shared" si="76"/>
        <v>932.7</v>
      </c>
      <c r="Z280" s="8">
        <f t="shared" si="77"/>
        <v>0.13800000000000001</v>
      </c>
      <c r="AA280">
        <f t="shared" si="78"/>
        <v>2024</v>
      </c>
      <c r="AB280" t="str">
        <f t="shared" si="79"/>
        <v>Wed</v>
      </c>
      <c r="AC280">
        <f t="shared" si="80"/>
        <v>54</v>
      </c>
      <c r="AD280" t="str">
        <f t="shared" ca="1" si="81"/>
        <v>NO</v>
      </c>
      <c r="AE28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0" t="str">
        <f t="shared" si="83"/>
        <v>October</v>
      </c>
      <c r="AG280">
        <f t="shared" si="82"/>
        <v>29</v>
      </c>
      <c r="AH280" s="14">
        <v>45706.416666666701</v>
      </c>
      <c r="AI280" t="str">
        <f t="shared" si="84"/>
        <v>Morning</v>
      </c>
      <c r="AJ280" t="s">
        <v>2049</v>
      </c>
    </row>
    <row r="281" spans="1:36" x14ac:dyDescent="0.3">
      <c r="A281" t="s">
        <v>129</v>
      </c>
      <c r="B281" t="s">
        <v>520</v>
      </c>
      <c r="C281" t="s">
        <v>529</v>
      </c>
      <c r="D281" t="s">
        <v>533</v>
      </c>
      <c r="E281" s="2">
        <v>45582</v>
      </c>
      <c r="F281" s="9">
        <v>45636</v>
      </c>
      <c r="G281" t="s">
        <v>646</v>
      </c>
      <c r="H281" t="s">
        <v>1017</v>
      </c>
      <c r="I281" s="4">
        <v>925.73</v>
      </c>
      <c r="J281" s="4">
        <v>10</v>
      </c>
      <c r="K281" s="4">
        <v>92.57</v>
      </c>
      <c r="L281" s="4">
        <v>833.16</v>
      </c>
      <c r="M281" t="s">
        <v>1023</v>
      </c>
      <c r="N281">
        <v>0</v>
      </c>
      <c r="O281" t="s">
        <v>1137</v>
      </c>
      <c r="P281" t="s">
        <v>1635</v>
      </c>
      <c r="Q281" t="str">
        <f t="shared" si="68"/>
        <v>FRONTIER AIRLINES</v>
      </c>
      <c r="R281">
        <f t="shared" si="69"/>
        <v>14</v>
      </c>
      <c r="S281" t="str">
        <f t="shared" si="70"/>
        <v>362</v>
      </c>
      <c r="T281" t="str">
        <f t="shared" si="71"/>
        <v>FR</v>
      </c>
      <c r="U281" t="str">
        <f t="shared" si="72"/>
        <v>ATL-LAX</v>
      </c>
      <c r="V281" s="7">
        <f t="shared" si="73"/>
        <v>98183.650000000009</v>
      </c>
      <c r="W281" s="7">
        <f t="shared" si="74"/>
        <v>495.63140271493211</v>
      </c>
      <c r="X281" s="7">
        <f t="shared" si="75"/>
        <v>105.08</v>
      </c>
      <c r="Y281" s="7">
        <f t="shared" si="76"/>
        <v>925.73</v>
      </c>
      <c r="Z281" s="8">
        <f t="shared" si="77"/>
        <v>0.158</v>
      </c>
      <c r="AA281">
        <f t="shared" si="78"/>
        <v>2024</v>
      </c>
      <c r="AB281" t="str">
        <f t="shared" si="79"/>
        <v>Thu</v>
      </c>
      <c r="AC281">
        <f t="shared" si="80"/>
        <v>54</v>
      </c>
      <c r="AD281" t="str">
        <f t="shared" ca="1" si="81"/>
        <v>NO</v>
      </c>
      <c r="AE28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1" t="str">
        <f t="shared" si="83"/>
        <v>October</v>
      </c>
      <c r="AG281">
        <f t="shared" si="82"/>
        <v>29</v>
      </c>
      <c r="AH281" s="14">
        <v>45703.708333333299</v>
      </c>
      <c r="AI281" t="str">
        <f t="shared" si="84"/>
        <v>Afternoon</v>
      </c>
      <c r="AJ281" t="s">
        <v>2048</v>
      </c>
    </row>
    <row r="282" spans="1:36" x14ac:dyDescent="0.3">
      <c r="A282" t="s">
        <v>315</v>
      </c>
      <c r="B282" t="s">
        <v>518</v>
      </c>
      <c r="C282" t="s">
        <v>527</v>
      </c>
      <c r="D282" t="s">
        <v>524</v>
      </c>
      <c r="E282" s="2">
        <v>45583</v>
      </c>
      <c r="F282" s="9">
        <v>45637</v>
      </c>
      <c r="G282" t="s">
        <v>829</v>
      </c>
      <c r="H282" t="s">
        <v>1017</v>
      </c>
      <c r="I282" s="4">
        <v>924.61</v>
      </c>
      <c r="J282" s="4">
        <v>15</v>
      </c>
      <c r="K282" s="4">
        <v>138.69</v>
      </c>
      <c r="L282" s="4">
        <v>785.92</v>
      </c>
      <c r="M282" t="s">
        <v>1023</v>
      </c>
      <c r="N282">
        <v>0</v>
      </c>
      <c r="O282" t="s">
        <v>1323</v>
      </c>
      <c r="P282" t="s">
        <v>1821</v>
      </c>
      <c r="Q282" t="str">
        <f t="shared" si="68"/>
        <v>JETBLUE AIRWAYS</v>
      </c>
      <c r="R282">
        <f t="shared" si="69"/>
        <v>16</v>
      </c>
      <c r="S282" t="str">
        <f t="shared" si="70"/>
        <v>892</v>
      </c>
      <c r="T282" t="str">
        <f t="shared" si="71"/>
        <v>JE</v>
      </c>
      <c r="U282" t="str">
        <f t="shared" si="72"/>
        <v>ORD-BOS</v>
      </c>
      <c r="V282" s="7">
        <f t="shared" si="73"/>
        <v>97350.49</v>
      </c>
      <c r="W282" s="7">
        <f t="shared" si="74"/>
        <v>493.67640909090909</v>
      </c>
      <c r="X282" s="7">
        <f t="shared" si="75"/>
        <v>105.08</v>
      </c>
      <c r="Y282" s="7">
        <f t="shared" si="76"/>
        <v>924.61</v>
      </c>
      <c r="Z282" s="8">
        <f t="shared" si="77"/>
        <v>0.156</v>
      </c>
      <c r="AA282">
        <f t="shared" si="78"/>
        <v>2024</v>
      </c>
      <c r="AB282" t="str">
        <f t="shared" si="79"/>
        <v>Fri</v>
      </c>
      <c r="AC282">
        <f t="shared" si="80"/>
        <v>54</v>
      </c>
      <c r="AD282" t="str">
        <f t="shared" ca="1" si="81"/>
        <v>NO</v>
      </c>
      <c r="AE28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2" t="str">
        <f t="shared" si="83"/>
        <v>October</v>
      </c>
      <c r="AG282">
        <f t="shared" si="82"/>
        <v>29</v>
      </c>
      <c r="AH282" s="14">
        <v>45711.458333333299</v>
      </c>
      <c r="AI282" t="str">
        <f t="shared" si="84"/>
        <v>Morning</v>
      </c>
      <c r="AJ282" t="s">
        <v>2051</v>
      </c>
    </row>
    <row r="283" spans="1:36" x14ac:dyDescent="0.3">
      <c r="A283" t="s">
        <v>56</v>
      </c>
      <c r="B283" t="s">
        <v>520</v>
      </c>
      <c r="C283" t="s">
        <v>533</v>
      </c>
      <c r="D283" t="s">
        <v>528</v>
      </c>
      <c r="E283" s="2">
        <v>45584</v>
      </c>
      <c r="F283" s="9">
        <v>45638</v>
      </c>
      <c r="G283" t="s">
        <v>574</v>
      </c>
      <c r="H283" t="s">
        <v>1019</v>
      </c>
      <c r="I283" s="4">
        <v>916.48</v>
      </c>
      <c r="J283" s="4">
        <v>5</v>
      </c>
      <c r="K283" s="4">
        <v>45.82</v>
      </c>
      <c r="L283" s="4">
        <v>870.66</v>
      </c>
      <c r="M283" t="s">
        <v>1023</v>
      </c>
      <c r="N283">
        <v>0</v>
      </c>
      <c r="O283" t="s">
        <v>1064</v>
      </c>
      <c r="P283" t="s">
        <v>1562</v>
      </c>
      <c r="Q283" t="str">
        <f t="shared" si="68"/>
        <v>FRONTIER AIRLINES</v>
      </c>
      <c r="R283">
        <f t="shared" si="69"/>
        <v>12</v>
      </c>
      <c r="S283" t="str">
        <f t="shared" si="70"/>
        <v>459</v>
      </c>
      <c r="T283" t="str">
        <f t="shared" si="71"/>
        <v>FR</v>
      </c>
      <c r="U283" t="str">
        <f t="shared" si="72"/>
        <v>LAX-MIA</v>
      </c>
      <c r="V283" s="7">
        <f t="shared" si="73"/>
        <v>96564.569999999992</v>
      </c>
      <c r="W283" s="7">
        <f t="shared" si="74"/>
        <v>491.70867579908679</v>
      </c>
      <c r="X283" s="7">
        <f t="shared" si="75"/>
        <v>105.08</v>
      </c>
      <c r="Y283" s="7">
        <f t="shared" si="76"/>
        <v>916.48</v>
      </c>
      <c r="Z283" s="8">
        <f t="shared" si="77"/>
        <v>0.154</v>
      </c>
      <c r="AA283">
        <f t="shared" si="78"/>
        <v>2024</v>
      </c>
      <c r="AB283" t="str">
        <f t="shared" si="79"/>
        <v>Sat</v>
      </c>
      <c r="AC283">
        <f t="shared" si="80"/>
        <v>54</v>
      </c>
      <c r="AD283" t="str">
        <f t="shared" ca="1" si="81"/>
        <v>NO</v>
      </c>
      <c r="AE28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3" t="str">
        <f t="shared" si="83"/>
        <v>October</v>
      </c>
      <c r="AG283">
        <f t="shared" si="82"/>
        <v>29</v>
      </c>
      <c r="AH283" s="14">
        <v>45700.666666666701</v>
      </c>
      <c r="AI283" t="str">
        <f t="shared" si="84"/>
        <v>Afternoon</v>
      </c>
      <c r="AJ283" t="s">
        <v>2048</v>
      </c>
    </row>
    <row r="284" spans="1:36" x14ac:dyDescent="0.3">
      <c r="A284" t="s">
        <v>413</v>
      </c>
      <c r="B284" t="s">
        <v>521</v>
      </c>
      <c r="C284" t="s">
        <v>527</v>
      </c>
      <c r="D284" t="s">
        <v>532</v>
      </c>
      <c r="E284" s="2">
        <v>45585</v>
      </c>
      <c r="F284" s="9">
        <v>45639</v>
      </c>
      <c r="G284" t="s">
        <v>921</v>
      </c>
      <c r="H284" t="s">
        <v>1018</v>
      </c>
      <c r="I284" s="4">
        <v>906.89</v>
      </c>
      <c r="J284" s="4">
        <v>20</v>
      </c>
      <c r="K284" s="4">
        <v>181.38</v>
      </c>
      <c r="L284" s="4">
        <v>725.51</v>
      </c>
      <c r="M284" t="s">
        <v>1023</v>
      </c>
      <c r="N284">
        <v>0</v>
      </c>
      <c r="O284" t="s">
        <v>1420</v>
      </c>
      <c r="P284" t="s">
        <v>1919</v>
      </c>
      <c r="Q284" t="str">
        <f t="shared" si="68"/>
        <v>AMERICAN AIRLINES</v>
      </c>
      <c r="R284">
        <f t="shared" si="69"/>
        <v>13</v>
      </c>
      <c r="S284" t="str">
        <f t="shared" si="70"/>
        <v>565</v>
      </c>
      <c r="T284" t="str">
        <f t="shared" si="71"/>
        <v>AM</v>
      </c>
      <c r="U284" t="str">
        <f t="shared" si="72"/>
        <v>ORD-DEN</v>
      </c>
      <c r="V284" s="7">
        <f t="shared" si="73"/>
        <v>95693.909999999974</v>
      </c>
      <c r="W284" s="7">
        <f t="shared" si="74"/>
        <v>489.76018348623853</v>
      </c>
      <c r="X284" s="7">
        <f t="shared" si="75"/>
        <v>105.08</v>
      </c>
      <c r="Y284" s="7">
        <f t="shared" si="76"/>
        <v>906.89</v>
      </c>
      <c r="Z284" s="8">
        <f t="shared" si="77"/>
        <v>0.152</v>
      </c>
      <c r="AA284">
        <f t="shared" si="78"/>
        <v>2024</v>
      </c>
      <c r="AB284" t="str">
        <f t="shared" si="79"/>
        <v>Sun</v>
      </c>
      <c r="AC284">
        <f t="shared" si="80"/>
        <v>54</v>
      </c>
      <c r="AD284" t="str">
        <f t="shared" ca="1" si="81"/>
        <v>NO</v>
      </c>
      <c r="AE28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4" t="str">
        <f t="shared" si="83"/>
        <v>October</v>
      </c>
      <c r="AG284">
        <f t="shared" si="82"/>
        <v>29</v>
      </c>
      <c r="AH284" s="14">
        <v>45715.541666666701</v>
      </c>
      <c r="AI284" t="str">
        <f t="shared" si="84"/>
        <v>Afternoon</v>
      </c>
      <c r="AJ284" t="s">
        <v>2048</v>
      </c>
    </row>
    <row r="285" spans="1:36" x14ac:dyDescent="0.3">
      <c r="A285" t="s">
        <v>53</v>
      </c>
      <c r="B285" t="s">
        <v>518</v>
      </c>
      <c r="C285" t="s">
        <v>528</v>
      </c>
      <c r="D285" t="s">
        <v>527</v>
      </c>
      <c r="E285" s="2">
        <v>45586</v>
      </c>
      <c r="F285" s="9">
        <v>45640</v>
      </c>
      <c r="G285" t="s">
        <v>571</v>
      </c>
      <c r="H285" t="s">
        <v>1020</v>
      </c>
      <c r="I285" s="4">
        <v>899.97</v>
      </c>
      <c r="J285" s="4">
        <v>15</v>
      </c>
      <c r="K285" s="4">
        <v>135</v>
      </c>
      <c r="L285" s="4">
        <v>764.97</v>
      </c>
      <c r="M285" t="s">
        <v>1021</v>
      </c>
      <c r="N285">
        <v>69</v>
      </c>
      <c r="O285" t="s">
        <v>1061</v>
      </c>
      <c r="P285" t="s">
        <v>1559</v>
      </c>
      <c r="Q285" t="str">
        <f t="shared" si="68"/>
        <v>JETBLUE AIRWAYS</v>
      </c>
      <c r="R285">
        <f t="shared" si="69"/>
        <v>9</v>
      </c>
      <c r="S285" t="str">
        <f t="shared" si="70"/>
        <v>669</v>
      </c>
      <c r="T285" t="str">
        <f t="shared" si="71"/>
        <v>JE</v>
      </c>
      <c r="U285" t="str">
        <f t="shared" si="72"/>
        <v>MIA-ORD</v>
      </c>
      <c r="V285" s="7">
        <f t="shared" si="73"/>
        <v>94968.399999999965</v>
      </c>
      <c r="W285" s="7">
        <f t="shared" si="74"/>
        <v>487.83792626728109</v>
      </c>
      <c r="X285" s="7">
        <f t="shared" si="75"/>
        <v>105.08</v>
      </c>
      <c r="Y285" s="7">
        <f t="shared" si="76"/>
        <v>899.97</v>
      </c>
      <c r="Z285" s="8">
        <f t="shared" si="77"/>
        <v>0.14799999999999999</v>
      </c>
      <c r="AA285">
        <f t="shared" si="78"/>
        <v>2024</v>
      </c>
      <c r="AB285" t="str">
        <f t="shared" si="79"/>
        <v>Mon</v>
      </c>
      <c r="AC285">
        <f t="shared" si="80"/>
        <v>54</v>
      </c>
      <c r="AD285" t="str">
        <f t="shared" ca="1" si="81"/>
        <v>NO</v>
      </c>
      <c r="AE28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5" t="str">
        <f t="shared" si="83"/>
        <v>October</v>
      </c>
      <c r="AG285">
        <f t="shared" si="82"/>
        <v>29</v>
      </c>
      <c r="AH285" s="14">
        <v>45700.541666666701</v>
      </c>
      <c r="AI285" t="str">
        <f t="shared" si="84"/>
        <v>Afternoon</v>
      </c>
      <c r="AJ285" t="s">
        <v>2049</v>
      </c>
    </row>
    <row r="286" spans="1:36" x14ac:dyDescent="0.3">
      <c r="A286" t="s">
        <v>74</v>
      </c>
      <c r="B286" t="s">
        <v>522</v>
      </c>
      <c r="C286" t="s">
        <v>531</v>
      </c>
      <c r="D286" t="s">
        <v>525</v>
      </c>
      <c r="E286" s="2">
        <v>45587</v>
      </c>
      <c r="F286" s="9">
        <v>45641</v>
      </c>
      <c r="G286" t="s">
        <v>592</v>
      </c>
      <c r="H286" t="s">
        <v>1017</v>
      </c>
      <c r="I286" s="4">
        <v>898.12</v>
      </c>
      <c r="J286" s="4">
        <v>10</v>
      </c>
      <c r="K286" s="4">
        <v>89.81</v>
      </c>
      <c r="L286" s="4">
        <v>808.31</v>
      </c>
      <c r="M286" t="s">
        <v>1022</v>
      </c>
      <c r="N286">
        <v>0</v>
      </c>
      <c r="O286" t="s">
        <v>1082</v>
      </c>
      <c r="P286" t="s">
        <v>1580</v>
      </c>
      <c r="Q286" t="str">
        <f t="shared" si="68"/>
        <v>UNITED AIRLINES</v>
      </c>
      <c r="R286">
        <f t="shared" si="69"/>
        <v>11</v>
      </c>
      <c r="S286" t="str">
        <f t="shared" si="70"/>
        <v>918</v>
      </c>
      <c r="T286" t="str">
        <f t="shared" si="71"/>
        <v>UN</v>
      </c>
      <c r="U286" t="str">
        <f t="shared" si="72"/>
        <v>JFK-SEA</v>
      </c>
      <c r="V286" s="7">
        <f t="shared" si="73"/>
        <v>94203.429999999964</v>
      </c>
      <c r="W286" s="7">
        <f t="shared" si="74"/>
        <v>485.92990740740743</v>
      </c>
      <c r="X286" s="7">
        <f t="shared" si="75"/>
        <v>105.08</v>
      </c>
      <c r="Y286" s="7">
        <f t="shared" si="76"/>
        <v>898.12</v>
      </c>
      <c r="Z286" s="8">
        <f t="shared" si="77"/>
        <v>0.13600000000000001</v>
      </c>
      <c r="AA286">
        <f t="shared" si="78"/>
        <v>2024</v>
      </c>
      <c r="AB286" t="str">
        <f t="shared" si="79"/>
        <v>Tue</v>
      </c>
      <c r="AC286">
        <f t="shared" si="80"/>
        <v>54</v>
      </c>
      <c r="AD286" t="str">
        <f t="shared" ca="1" si="81"/>
        <v>NO</v>
      </c>
      <c r="AE28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6" t="str">
        <f t="shared" si="83"/>
        <v>October</v>
      </c>
      <c r="AG286">
        <f t="shared" si="82"/>
        <v>29</v>
      </c>
      <c r="AH286" s="14">
        <v>45701.416666666701</v>
      </c>
      <c r="AI286" t="str">
        <f t="shared" si="84"/>
        <v>Morning</v>
      </c>
      <c r="AJ286" t="s">
        <v>2049</v>
      </c>
    </row>
    <row r="287" spans="1:36" x14ac:dyDescent="0.3">
      <c r="A287" t="s">
        <v>132</v>
      </c>
      <c r="B287" t="s">
        <v>522</v>
      </c>
      <c r="C287" t="s">
        <v>531</v>
      </c>
      <c r="D287" t="s">
        <v>526</v>
      </c>
      <c r="E287" s="2">
        <v>45588</v>
      </c>
      <c r="F287" s="9">
        <v>45642</v>
      </c>
      <c r="G287" t="s">
        <v>649</v>
      </c>
      <c r="H287" t="s">
        <v>1018</v>
      </c>
      <c r="I287" s="4">
        <v>896.81</v>
      </c>
      <c r="J287" s="4">
        <v>20</v>
      </c>
      <c r="K287" s="4">
        <v>179.36</v>
      </c>
      <c r="L287" s="4">
        <v>717.45</v>
      </c>
      <c r="M287" t="s">
        <v>1022</v>
      </c>
      <c r="N287">
        <v>0</v>
      </c>
      <c r="O287" t="s">
        <v>1140</v>
      </c>
      <c r="P287" t="s">
        <v>1638</v>
      </c>
      <c r="Q287" t="str">
        <f t="shared" si="68"/>
        <v>UNITED AIRLINES</v>
      </c>
      <c r="R287">
        <f t="shared" si="69"/>
        <v>15</v>
      </c>
      <c r="S287" t="str">
        <f t="shared" si="70"/>
        <v>856</v>
      </c>
      <c r="T287" t="str">
        <f t="shared" si="71"/>
        <v>UN</v>
      </c>
      <c r="U287" t="str">
        <f t="shared" si="72"/>
        <v>JFK-DFW</v>
      </c>
      <c r="V287" s="7">
        <f t="shared" si="73"/>
        <v>93395.119999999952</v>
      </c>
      <c r="W287" s="7">
        <f t="shared" si="74"/>
        <v>484.01274418604646</v>
      </c>
      <c r="X287" s="7">
        <f t="shared" si="75"/>
        <v>105.08</v>
      </c>
      <c r="Y287" s="7">
        <f t="shared" si="76"/>
        <v>896.81</v>
      </c>
      <c r="Z287" s="8">
        <f t="shared" si="77"/>
        <v>0.13400000000000001</v>
      </c>
      <c r="AA287">
        <f t="shared" si="78"/>
        <v>2024</v>
      </c>
      <c r="AB287" t="str">
        <f t="shared" si="79"/>
        <v>Wed</v>
      </c>
      <c r="AC287">
        <f t="shared" si="80"/>
        <v>54</v>
      </c>
      <c r="AD287" t="str">
        <f t="shared" ca="1" si="81"/>
        <v>NO</v>
      </c>
      <c r="AE28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7" t="str">
        <f t="shared" si="83"/>
        <v>October</v>
      </c>
      <c r="AG287">
        <f t="shared" si="82"/>
        <v>29</v>
      </c>
      <c r="AH287" s="14">
        <v>45703.833333333299</v>
      </c>
      <c r="AI287" t="str">
        <f t="shared" si="84"/>
        <v>Evening</v>
      </c>
      <c r="AJ287" t="s">
        <v>2049</v>
      </c>
    </row>
    <row r="288" spans="1:36" x14ac:dyDescent="0.3">
      <c r="A288" t="s">
        <v>218</v>
      </c>
      <c r="B288" t="s">
        <v>520</v>
      </c>
      <c r="C288" t="s">
        <v>530</v>
      </c>
      <c r="D288" t="s">
        <v>533</v>
      </c>
      <c r="E288" s="2">
        <v>45589</v>
      </c>
      <c r="F288" s="9">
        <v>45643</v>
      </c>
      <c r="G288" t="s">
        <v>734</v>
      </c>
      <c r="H288" t="s">
        <v>1018</v>
      </c>
      <c r="I288" s="4">
        <v>896.28</v>
      </c>
      <c r="J288" s="4">
        <v>5</v>
      </c>
      <c r="K288" s="4">
        <v>44.81</v>
      </c>
      <c r="L288" s="4">
        <v>851.47</v>
      </c>
      <c r="M288" t="s">
        <v>1023</v>
      </c>
      <c r="N288">
        <v>0</v>
      </c>
      <c r="O288" t="s">
        <v>1226</v>
      </c>
      <c r="P288" t="s">
        <v>1724</v>
      </c>
      <c r="Q288" t="str">
        <f t="shared" si="68"/>
        <v>FRONTIER AIRLINES</v>
      </c>
      <c r="R288">
        <f t="shared" si="69"/>
        <v>15</v>
      </c>
      <c r="S288" t="str">
        <f t="shared" si="70"/>
        <v>980</v>
      </c>
      <c r="T288" t="str">
        <f t="shared" si="71"/>
        <v>FR</v>
      </c>
      <c r="U288" t="str">
        <f t="shared" si="72"/>
        <v>SFO-LAX</v>
      </c>
      <c r="V288" s="7">
        <f t="shared" si="73"/>
        <v>92677.669999999955</v>
      </c>
      <c r="W288" s="7">
        <f t="shared" si="74"/>
        <v>482.08378504672902</v>
      </c>
      <c r="X288" s="7">
        <f t="shared" si="75"/>
        <v>105.08</v>
      </c>
      <c r="Y288" s="7">
        <f t="shared" si="76"/>
        <v>896.28</v>
      </c>
      <c r="Z288" s="8">
        <f t="shared" si="77"/>
        <v>0.15</v>
      </c>
      <c r="AA288">
        <f t="shared" si="78"/>
        <v>2024</v>
      </c>
      <c r="AB288" t="str">
        <f t="shared" si="79"/>
        <v>Thu</v>
      </c>
      <c r="AC288">
        <f t="shared" si="80"/>
        <v>54</v>
      </c>
      <c r="AD288" t="str">
        <f t="shared" ca="1" si="81"/>
        <v>NO</v>
      </c>
      <c r="AE28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8" t="str">
        <f t="shared" si="83"/>
        <v>October</v>
      </c>
      <c r="AG288">
        <f t="shared" si="82"/>
        <v>29</v>
      </c>
      <c r="AH288" s="14">
        <v>45707.416666666701</v>
      </c>
      <c r="AI288" t="str">
        <f t="shared" si="84"/>
        <v>Morning</v>
      </c>
      <c r="AJ288" t="s">
        <v>2049</v>
      </c>
    </row>
    <row r="289" spans="1:36" x14ac:dyDescent="0.3">
      <c r="A289" t="s">
        <v>92</v>
      </c>
      <c r="B289" t="s">
        <v>516</v>
      </c>
      <c r="C289" t="s">
        <v>533</v>
      </c>
      <c r="D289" t="s">
        <v>524</v>
      </c>
      <c r="E289" s="2">
        <v>45590</v>
      </c>
      <c r="F289" s="9">
        <v>45644</v>
      </c>
      <c r="G289" t="s">
        <v>610</v>
      </c>
      <c r="H289" t="s">
        <v>1017</v>
      </c>
      <c r="I289" s="4">
        <v>892.19</v>
      </c>
      <c r="J289" s="4">
        <v>20</v>
      </c>
      <c r="K289" s="4">
        <v>178.44</v>
      </c>
      <c r="L289" s="4">
        <v>713.75</v>
      </c>
      <c r="M289" t="s">
        <v>1021</v>
      </c>
      <c r="N289">
        <v>111</v>
      </c>
      <c r="O289" t="s">
        <v>1100</v>
      </c>
      <c r="P289" t="s">
        <v>1598</v>
      </c>
      <c r="Q289" t="str">
        <f t="shared" si="68"/>
        <v>DELTA AIRLINES</v>
      </c>
      <c r="R289">
        <f t="shared" si="69"/>
        <v>11</v>
      </c>
      <c r="S289" t="str">
        <f t="shared" si="70"/>
        <v>646</v>
      </c>
      <c r="T289" t="str">
        <f t="shared" si="71"/>
        <v>DE</v>
      </c>
      <c r="U289" t="str">
        <f t="shared" si="72"/>
        <v>LAX-BOS</v>
      </c>
      <c r="V289" s="7">
        <f t="shared" si="73"/>
        <v>91826.199999999953</v>
      </c>
      <c r="W289" s="7">
        <f t="shared" si="74"/>
        <v>480.13920187793434</v>
      </c>
      <c r="X289" s="7">
        <f t="shared" si="75"/>
        <v>105.08</v>
      </c>
      <c r="Y289" s="7">
        <f t="shared" si="76"/>
        <v>892.19</v>
      </c>
      <c r="Z289" s="8">
        <f t="shared" si="77"/>
        <v>0.14599999999999999</v>
      </c>
      <c r="AA289">
        <f t="shared" si="78"/>
        <v>2024</v>
      </c>
      <c r="AB289" t="str">
        <f t="shared" si="79"/>
        <v>Fri</v>
      </c>
      <c r="AC289">
        <f t="shared" si="80"/>
        <v>54</v>
      </c>
      <c r="AD289" t="str">
        <f t="shared" ca="1" si="81"/>
        <v>NO</v>
      </c>
      <c r="AE28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89" t="str">
        <f t="shared" si="83"/>
        <v>October</v>
      </c>
      <c r="AG289">
        <f t="shared" si="82"/>
        <v>29</v>
      </c>
      <c r="AH289" s="14">
        <v>45702.166666666701</v>
      </c>
      <c r="AI289" t="str">
        <f t="shared" si="84"/>
        <v>Morning</v>
      </c>
      <c r="AJ289" t="s">
        <v>2050</v>
      </c>
    </row>
    <row r="290" spans="1:36" x14ac:dyDescent="0.3">
      <c r="A290" t="s">
        <v>98</v>
      </c>
      <c r="B290" t="s">
        <v>518</v>
      </c>
      <c r="C290" t="s">
        <v>533</v>
      </c>
      <c r="D290" t="s">
        <v>529</v>
      </c>
      <c r="E290" s="2">
        <v>45591</v>
      </c>
      <c r="F290" s="9">
        <v>45645</v>
      </c>
      <c r="G290" t="s">
        <v>616</v>
      </c>
      <c r="H290" t="s">
        <v>1020</v>
      </c>
      <c r="I290" s="4">
        <v>887.09</v>
      </c>
      <c r="J290" s="4">
        <v>5</v>
      </c>
      <c r="K290" s="4">
        <v>44.35</v>
      </c>
      <c r="L290" s="4">
        <v>842.74</v>
      </c>
      <c r="M290" t="s">
        <v>1022</v>
      </c>
      <c r="N290">
        <v>0</v>
      </c>
      <c r="O290" t="s">
        <v>1106</v>
      </c>
      <c r="P290" t="s">
        <v>1604</v>
      </c>
      <c r="Q290" t="str">
        <f t="shared" si="68"/>
        <v>JETBLUE AIRWAYS</v>
      </c>
      <c r="R290">
        <f t="shared" si="69"/>
        <v>11</v>
      </c>
      <c r="S290" t="str">
        <f t="shared" si="70"/>
        <v>515</v>
      </c>
      <c r="T290" t="str">
        <f t="shared" si="71"/>
        <v>JE</v>
      </c>
      <c r="U290" t="str">
        <f t="shared" si="72"/>
        <v>LAX-ATL</v>
      </c>
      <c r="V290" s="7">
        <f t="shared" si="73"/>
        <v>91112.449999999953</v>
      </c>
      <c r="W290" s="7">
        <f t="shared" si="74"/>
        <v>478.19556603773589</v>
      </c>
      <c r="X290" s="7">
        <f t="shared" si="75"/>
        <v>105.08</v>
      </c>
      <c r="Y290" s="7">
        <f t="shared" si="76"/>
        <v>887.09</v>
      </c>
      <c r="Z290" s="8">
        <f t="shared" si="77"/>
        <v>0.13200000000000001</v>
      </c>
      <c r="AA290">
        <f t="shared" si="78"/>
        <v>2024</v>
      </c>
      <c r="AB290" t="str">
        <f t="shared" si="79"/>
        <v>Sat</v>
      </c>
      <c r="AC290">
        <f t="shared" si="80"/>
        <v>54</v>
      </c>
      <c r="AD290" t="str">
        <f t="shared" ca="1" si="81"/>
        <v>NO</v>
      </c>
      <c r="AE29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0" t="str">
        <f t="shared" si="83"/>
        <v>October</v>
      </c>
      <c r="AG290">
        <f t="shared" si="82"/>
        <v>29</v>
      </c>
      <c r="AH290" s="14">
        <v>45702.416666666701</v>
      </c>
      <c r="AI290" t="str">
        <f t="shared" si="84"/>
        <v>Morning</v>
      </c>
      <c r="AJ290" t="s">
        <v>2049</v>
      </c>
    </row>
    <row r="291" spans="1:36" x14ac:dyDescent="0.3">
      <c r="A291" t="s">
        <v>476</v>
      </c>
      <c r="B291" t="s">
        <v>517</v>
      </c>
      <c r="C291" t="s">
        <v>524</v>
      </c>
      <c r="D291" t="s">
        <v>533</v>
      </c>
      <c r="E291" s="2">
        <v>45592</v>
      </c>
      <c r="F291" s="9">
        <v>45646</v>
      </c>
      <c r="G291" t="s">
        <v>979</v>
      </c>
      <c r="H291" t="s">
        <v>1017</v>
      </c>
      <c r="I291" s="4">
        <v>884.28</v>
      </c>
      <c r="J291" s="4">
        <v>10</v>
      </c>
      <c r="K291" s="4">
        <v>88.43</v>
      </c>
      <c r="L291" s="4">
        <v>795.85</v>
      </c>
      <c r="M291" t="s">
        <v>1021</v>
      </c>
      <c r="N291">
        <v>83</v>
      </c>
      <c r="O291" t="s">
        <v>1483</v>
      </c>
      <c r="P291" t="s">
        <v>1982</v>
      </c>
      <c r="Q291" t="str">
        <f t="shared" si="68"/>
        <v>ALASKA AIRLINES</v>
      </c>
      <c r="R291">
        <f t="shared" si="69"/>
        <v>14</v>
      </c>
      <c r="S291" t="str">
        <f t="shared" si="70"/>
        <v>882</v>
      </c>
      <c r="T291" t="str">
        <f t="shared" si="71"/>
        <v>AL</v>
      </c>
      <c r="U291" t="str">
        <f t="shared" si="72"/>
        <v>BOS-LAX</v>
      </c>
      <c r="V291" s="7">
        <f t="shared" si="73"/>
        <v>90269.709999999963</v>
      </c>
      <c r="W291" s="7">
        <f t="shared" si="74"/>
        <v>476.25767772511853</v>
      </c>
      <c r="X291" s="7">
        <f t="shared" si="75"/>
        <v>105.08</v>
      </c>
      <c r="Y291" s="7">
        <f t="shared" si="76"/>
        <v>884.28</v>
      </c>
      <c r="Z291" s="8">
        <f t="shared" si="77"/>
        <v>0.14399999999999999</v>
      </c>
      <c r="AA291">
        <f t="shared" si="78"/>
        <v>2024</v>
      </c>
      <c r="AB291" t="str">
        <f t="shared" si="79"/>
        <v>Sun</v>
      </c>
      <c r="AC291">
        <f t="shared" si="80"/>
        <v>54</v>
      </c>
      <c r="AD291" t="str">
        <f t="shared" ca="1" si="81"/>
        <v>NO</v>
      </c>
      <c r="AE29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1" t="str">
        <f t="shared" si="83"/>
        <v>October</v>
      </c>
      <c r="AG291">
        <f t="shared" si="82"/>
        <v>29</v>
      </c>
      <c r="AH291" s="14">
        <v>45718.166666666701</v>
      </c>
      <c r="AI291" t="str">
        <f t="shared" si="84"/>
        <v>Morning</v>
      </c>
      <c r="AJ291" t="s">
        <v>2048</v>
      </c>
    </row>
    <row r="292" spans="1:36" x14ac:dyDescent="0.3">
      <c r="A292" t="s">
        <v>509</v>
      </c>
      <c r="B292" t="s">
        <v>517</v>
      </c>
      <c r="C292" t="s">
        <v>528</v>
      </c>
      <c r="D292" t="s">
        <v>531</v>
      </c>
      <c r="E292" s="2">
        <v>45593</v>
      </c>
      <c r="F292" s="9">
        <v>45647</v>
      </c>
      <c r="G292" t="s">
        <v>1010</v>
      </c>
      <c r="H292" t="s">
        <v>1017</v>
      </c>
      <c r="I292" s="4">
        <v>884.12</v>
      </c>
      <c r="J292" s="4">
        <v>20</v>
      </c>
      <c r="K292" s="4">
        <v>176.82</v>
      </c>
      <c r="L292" s="4">
        <v>707.3</v>
      </c>
      <c r="M292" t="s">
        <v>1021</v>
      </c>
      <c r="N292">
        <v>18</v>
      </c>
      <c r="O292" t="s">
        <v>1515</v>
      </c>
      <c r="P292" t="s">
        <v>2015</v>
      </c>
      <c r="Q292" t="str">
        <f t="shared" si="68"/>
        <v>ALASKA AIRLINES</v>
      </c>
      <c r="R292">
        <f t="shared" si="69"/>
        <v>12</v>
      </c>
      <c r="S292" t="str">
        <f t="shared" si="70"/>
        <v>860</v>
      </c>
      <c r="T292" t="str">
        <f t="shared" si="71"/>
        <v>AL</v>
      </c>
      <c r="U292" t="str">
        <f t="shared" si="72"/>
        <v>MIA-JFK</v>
      </c>
      <c r="V292" s="7">
        <f t="shared" si="73"/>
        <v>89473.859999999942</v>
      </c>
      <c r="W292" s="7">
        <f t="shared" si="74"/>
        <v>474.31471428571433</v>
      </c>
      <c r="X292" s="7">
        <f t="shared" si="75"/>
        <v>105.08</v>
      </c>
      <c r="Y292" s="7">
        <f t="shared" si="76"/>
        <v>884.12</v>
      </c>
      <c r="Z292" s="8">
        <f t="shared" si="77"/>
        <v>0.14199999999999999</v>
      </c>
      <c r="AA292">
        <f t="shared" si="78"/>
        <v>2024</v>
      </c>
      <c r="AB292" t="str">
        <f t="shared" si="79"/>
        <v>Mon</v>
      </c>
      <c r="AC292">
        <f t="shared" si="80"/>
        <v>54</v>
      </c>
      <c r="AD292" t="str">
        <f t="shared" ca="1" si="81"/>
        <v>NO</v>
      </c>
      <c r="AE29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2" t="str">
        <f t="shared" si="83"/>
        <v>October</v>
      </c>
      <c r="AG292">
        <f t="shared" si="82"/>
        <v>29</v>
      </c>
      <c r="AH292" s="14">
        <v>45719.541666666701</v>
      </c>
      <c r="AI292" t="str">
        <f t="shared" si="84"/>
        <v>Afternoon</v>
      </c>
      <c r="AJ292" t="s">
        <v>2048</v>
      </c>
    </row>
    <row r="293" spans="1:36" x14ac:dyDescent="0.3">
      <c r="A293" t="s">
        <v>171</v>
      </c>
      <c r="B293" t="s">
        <v>520</v>
      </c>
      <c r="C293" t="s">
        <v>529</v>
      </c>
      <c r="D293" t="s">
        <v>532</v>
      </c>
      <c r="E293" s="2">
        <v>45594</v>
      </c>
      <c r="F293" s="9">
        <v>45648</v>
      </c>
      <c r="G293" t="s">
        <v>688</v>
      </c>
      <c r="H293" t="s">
        <v>1020</v>
      </c>
      <c r="I293" s="4">
        <v>881.29</v>
      </c>
      <c r="J293" s="4">
        <v>5</v>
      </c>
      <c r="K293" s="4">
        <v>44.06</v>
      </c>
      <c r="L293" s="4">
        <v>837.23</v>
      </c>
      <c r="M293" t="s">
        <v>1021</v>
      </c>
      <c r="N293">
        <v>152</v>
      </c>
      <c r="O293" t="s">
        <v>1179</v>
      </c>
      <c r="P293" t="s">
        <v>1677</v>
      </c>
      <c r="Q293" t="str">
        <f t="shared" si="68"/>
        <v>FRONTIER AIRLINES</v>
      </c>
      <c r="R293">
        <f t="shared" si="69"/>
        <v>10</v>
      </c>
      <c r="S293" t="str">
        <f t="shared" si="70"/>
        <v>427</v>
      </c>
      <c r="T293" t="str">
        <f t="shared" si="71"/>
        <v>FR</v>
      </c>
      <c r="U293" t="str">
        <f t="shared" si="72"/>
        <v>ATL-DEN</v>
      </c>
      <c r="V293" s="7">
        <f t="shared" si="73"/>
        <v>88766.559999999969</v>
      </c>
      <c r="W293" s="7">
        <f t="shared" si="74"/>
        <v>472.35392344497609</v>
      </c>
      <c r="X293" s="7">
        <f t="shared" si="75"/>
        <v>105.08</v>
      </c>
      <c r="Y293" s="7">
        <f t="shared" si="76"/>
        <v>881.29</v>
      </c>
      <c r="Z293" s="8">
        <f t="shared" si="77"/>
        <v>0.14000000000000001</v>
      </c>
      <c r="AA293">
        <f t="shared" si="78"/>
        <v>2024</v>
      </c>
      <c r="AB293" t="str">
        <f t="shared" si="79"/>
        <v>Tue</v>
      </c>
      <c r="AC293">
        <f t="shared" si="80"/>
        <v>54</v>
      </c>
      <c r="AD293" t="str">
        <f t="shared" ca="1" si="81"/>
        <v>NO</v>
      </c>
      <c r="AE29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3" t="str">
        <f t="shared" si="83"/>
        <v>October</v>
      </c>
      <c r="AG293">
        <f t="shared" si="82"/>
        <v>29</v>
      </c>
      <c r="AH293" s="14">
        <v>45705.458333333299</v>
      </c>
      <c r="AI293" t="str">
        <f t="shared" si="84"/>
        <v>Morning</v>
      </c>
      <c r="AJ293" t="s">
        <v>2051</v>
      </c>
    </row>
    <row r="294" spans="1:36" x14ac:dyDescent="0.3">
      <c r="A294" t="s">
        <v>249</v>
      </c>
      <c r="B294" t="s">
        <v>516</v>
      </c>
      <c r="C294" t="s">
        <v>530</v>
      </c>
      <c r="D294" t="s">
        <v>526</v>
      </c>
      <c r="E294" s="2">
        <v>45595</v>
      </c>
      <c r="F294" s="9">
        <v>45649</v>
      </c>
      <c r="G294" t="s">
        <v>765</v>
      </c>
      <c r="H294" t="s">
        <v>1019</v>
      </c>
      <c r="I294" s="4">
        <v>870.46</v>
      </c>
      <c r="J294" s="4">
        <v>5</v>
      </c>
      <c r="K294" s="4">
        <v>43.52</v>
      </c>
      <c r="L294" s="4">
        <v>826.94</v>
      </c>
      <c r="M294" t="s">
        <v>1022</v>
      </c>
      <c r="N294">
        <v>0</v>
      </c>
      <c r="O294" t="s">
        <v>1257</v>
      </c>
      <c r="P294" t="s">
        <v>1755</v>
      </c>
      <c r="Q294" t="str">
        <f t="shared" si="68"/>
        <v>DELTA AIRLINES</v>
      </c>
      <c r="R294">
        <f t="shared" si="69"/>
        <v>15</v>
      </c>
      <c r="S294" t="str">
        <f t="shared" si="70"/>
        <v>331</v>
      </c>
      <c r="T294" t="str">
        <f t="shared" si="71"/>
        <v>DE</v>
      </c>
      <c r="U294" t="str">
        <f t="shared" si="72"/>
        <v>SFO-DFW</v>
      </c>
      <c r="V294" s="7">
        <f t="shared" si="73"/>
        <v>87929.329999999958</v>
      </c>
      <c r="W294" s="7">
        <f t="shared" si="74"/>
        <v>470.38788461538456</v>
      </c>
      <c r="X294" s="7">
        <f t="shared" si="75"/>
        <v>105.08</v>
      </c>
      <c r="Y294" s="7">
        <f t="shared" si="76"/>
        <v>870.46</v>
      </c>
      <c r="Z294" s="8">
        <f t="shared" si="77"/>
        <v>0.13</v>
      </c>
      <c r="AA294">
        <f t="shared" si="78"/>
        <v>2024</v>
      </c>
      <c r="AB294" t="str">
        <f t="shared" si="79"/>
        <v>Wed</v>
      </c>
      <c r="AC294">
        <f t="shared" si="80"/>
        <v>54</v>
      </c>
      <c r="AD294" t="str">
        <f t="shared" ca="1" si="81"/>
        <v>NO</v>
      </c>
      <c r="AE29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4" t="str">
        <f t="shared" si="83"/>
        <v>October</v>
      </c>
      <c r="AG294">
        <f t="shared" si="82"/>
        <v>29</v>
      </c>
      <c r="AH294" s="14">
        <v>45708.708333333299</v>
      </c>
      <c r="AI294" t="str">
        <f t="shared" si="84"/>
        <v>Afternoon</v>
      </c>
      <c r="AJ294" t="s">
        <v>2049</v>
      </c>
    </row>
    <row r="295" spans="1:36" x14ac:dyDescent="0.3">
      <c r="A295" t="s">
        <v>220</v>
      </c>
      <c r="B295" t="s">
        <v>516</v>
      </c>
      <c r="C295" t="s">
        <v>531</v>
      </c>
      <c r="D295" t="s">
        <v>527</v>
      </c>
      <c r="E295" s="2">
        <v>45596</v>
      </c>
      <c r="F295" s="9">
        <v>45650</v>
      </c>
      <c r="G295" t="s">
        <v>736</v>
      </c>
      <c r="H295" t="s">
        <v>1018</v>
      </c>
      <c r="I295" s="4">
        <v>860.53</v>
      </c>
      <c r="J295" s="4">
        <v>15</v>
      </c>
      <c r="K295" s="4">
        <v>129.08000000000001</v>
      </c>
      <c r="L295" s="4">
        <v>731.45</v>
      </c>
      <c r="M295" t="s">
        <v>1021</v>
      </c>
      <c r="N295">
        <v>47</v>
      </c>
      <c r="O295" t="s">
        <v>1228</v>
      </c>
      <c r="P295" t="s">
        <v>1726</v>
      </c>
      <c r="Q295" t="str">
        <f t="shared" si="68"/>
        <v>DELTA AIRLINES</v>
      </c>
      <c r="R295">
        <f t="shared" si="69"/>
        <v>11</v>
      </c>
      <c r="S295" t="str">
        <f t="shared" si="70"/>
        <v>938</v>
      </c>
      <c r="T295" t="str">
        <f t="shared" si="71"/>
        <v>DE</v>
      </c>
      <c r="U295" t="str">
        <f t="shared" si="72"/>
        <v>JFK-ORD</v>
      </c>
      <c r="V295" s="7">
        <f t="shared" si="73"/>
        <v>87102.38999999997</v>
      </c>
      <c r="W295" s="7">
        <f t="shared" si="74"/>
        <v>468.45516908212556</v>
      </c>
      <c r="X295" s="7">
        <f t="shared" si="75"/>
        <v>105.08</v>
      </c>
      <c r="Y295" s="7">
        <f t="shared" si="76"/>
        <v>860.53</v>
      </c>
      <c r="Z295" s="8">
        <f t="shared" si="77"/>
        <v>0.13800000000000001</v>
      </c>
      <c r="AA295">
        <f t="shared" si="78"/>
        <v>2024</v>
      </c>
      <c r="AB295" t="str">
        <f t="shared" si="79"/>
        <v>Thu</v>
      </c>
      <c r="AC295">
        <f t="shared" si="80"/>
        <v>54</v>
      </c>
      <c r="AD295" t="str">
        <f t="shared" ca="1" si="81"/>
        <v>NO</v>
      </c>
      <c r="AE29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5" t="str">
        <f t="shared" si="83"/>
        <v>October</v>
      </c>
      <c r="AG295">
        <f t="shared" si="82"/>
        <v>29</v>
      </c>
      <c r="AH295" s="14">
        <v>45707.5</v>
      </c>
      <c r="AI295" t="str">
        <f t="shared" si="84"/>
        <v>Afternoon</v>
      </c>
      <c r="AJ295" t="s">
        <v>2050</v>
      </c>
    </row>
    <row r="296" spans="1:36" x14ac:dyDescent="0.3">
      <c r="A296" t="s">
        <v>133</v>
      </c>
      <c r="B296" t="s">
        <v>519</v>
      </c>
      <c r="C296" t="s">
        <v>526</v>
      </c>
      <c r="D296" t="s">
        <v>528</v>
      </c>
      <c r="E296" s="2">
        <v>45597</v>
      </c>
      <c r="F296" s="9">
        <v>45651</v>
      </c>
      <c r="G296" t="s">
        <v>650</v>
      </c>
      <c r="H296" t="s">
        <v>1018</v>
      </c>
      <c r="I296" s="4">
        <v>857.68</v>
      </c>
      <c r="J296" s="4">
        <v>0</v>
      </c>
      <c r="K296" s="4">
        <v>0</v>
      </c>
      <c r="L296" s="4">
        <v>857.68</v>
      </c>
      <c r="M296" t="s">
        <v>1023</v>
      </c>
      <c r="N296">
        <v>0</v>
      </c>
      <c r="O296" t="s">
        <v>1141</v>
      </c>
      <c r="P296" t="s">
        <v>1639</v>
      </c>
      <c r="Q296" t="str">
        <f t="shared" si="68"/>
        <v>SOUTHWEST AIRLINES</v>
      </c>
      <c r="R296">
        <f t="shared" si="69"/>
        <v>12</v>
      </c>
      <c r="S296" t="str">
        <f t="shared" si="70"/>
        <v>774</v>
      </c>
      <c r="T296" t="str">
        <f t="shared" si="71"/>
        <v>SO</v>
      </c>
      <c r="U296" t="str">
        <f t="shared" si="72"/>
        <v>DFW-MIA</v>
      </c>
      <c r="V296" s="7">
        <f t="shared" si="73"/>
        <v>86370.939999999959</v>
      </c>
      <c r="W296" s="7">
        <f t="shared" si="74"/>
        <v>466.55189320388337</v>
      </c>
      <c r="X296" s="7">
        <f t="shared" si="75"/>
        <v>105.08</v>
      </c>
      <c r="Y296" s="7">
        <f t="shared" si="76"/>
        <v>857.68</v>
      </c>
      <c r="Z296" s="8">
        <f t="shared" si="77"/>
        <v>0.14799999999999999</v>
      </c>
      <c r="AA296">
        <f t="shared" si="78"/>
        <v>2024</v>
      </c>
      <c r="AB296" t="str">
        <f t="shared" si="79"/>
        <v>Fri</v>
      </c>
      <c r="AC296">
        <f t="shared" si="80"/>
        <v>54</v>
      </c>
      <c r="AD296" t="str">
        <f t="shared" ca="1" si="81"/>
        <v>NO</v>
      </c>
      <c r="AE29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6" t="str">
        <f t="shared" si="83"/>
        <v>November</v>
      </c>
      <c r="AG296">
        <f t="shared" si="82"/>
        <v>29</v>
      </c>
      <c r="AH296" s="14">
        <v>45703.875</v>
      </c>
      <c r="AI296" t="str">
        <f t="shared" si="84"/>
        <v>Evening</v>
      </c>
      <c r="AJ296" t="s">
        <v>2050</v>
      </c>
    </row>
    <row r="297" spans="1:36" x14ac:dyDescent="0.3">
      <c r="A297" t="s">
        <v>386</v>
      </c>
      <c r="B297" t="s">
        <v>523</v>
      </c>
      <c r="C297" t="s">
        <v>526</v>
      </c>
      <c r="D297" t="s">
        <v>525</v>
      </c>
      <c r="E297" s="2">
        <v>45598</v>
      </c>
      <c r="F297" s="9">
        <v>45652</v>
      </c>
      <c r="G297" t="s">
        <v>895</v>
      </c>
      <c r="H297" t="s">
        <v>1017</v>
      </c>
      <c r="I297" s="4">
        <v>844.5</v>
      </c>
      <c r="J297" s="4">
        <v>0</v>
      </c>
      <c r="K297" s="4">
        <v>0</v>
      </c>
      <c r="L297" s="4">
        <v>844.5</v>
      </c>
      <c r="M297" t="s">
        <v>1023</v>
      </c>
      <c r="N297">
        <v>0</v>
      </c>
      <c r="O297" t="s">
        <v>1394</v>
      </c>
      <c r="P297" t="s">
        <v>1892</v>
      </c>
      <c r="Q297" t="str">
        <f t="shared" si="68"/>
        <v>SPIRIT AIRLINES</v>
      </c>
      <c r="R297">
        <f t="shared" si="69"/>
        <v>18</v>
      </c>
      <c r="S297" t="str">
        <f t="shared" si="70"/>
        <v>802</v>
      </c>
      <c r="T297" t="str">
        <f t="shared" si="71"/>
        <v>SP</v>
      </c>
      <c r="U297" t="str">
        <f t="shared" si="72"/>
        <v>DFW-SEA</v>
      </c>
      <c r="V297" s="7">
        <f t="shared" si="73"/>
        <v>85513.259999999966</v>
      </c>
      <c r="W297" s="7">
        <f t="shared" si="74"/>
        <v>464.64395121951208</v>
      </c>
      <c r="X297" s="7">
        <f t="shared" si="75"/>
        <v>105.08</v>
      </c>
      <c r="Y297" s="7">
        <f t="shared" si="76"/>
        <v>844.5</v>
      </c>
      <c r="Z297" s="8">
        <f t="shared" si="77"/>
        <v>0.14599999999999999</v>
      </c>
      <c r="AA297">
        <f t="shared" si="78"/>
        <v>2024</v>
      </c>
      <c r="AB297" t="str">
        <f t="shared" si="79"/>
        <v>Sat</v>
      </c>
      <c r="AC297">
        <f t="shared" si="80"/>
        <v>54</v>
      </c>
      <c r="AD297" t="str">
        <f t="shared" ca="1" si="81"/>
        <v>NO</v>
      </c>
      <c r="AE29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7" t="str">
        <f t="shared" si="83"/>
        <v>November</v>
      </c>
      <c r="AG297">
        <f t="shared" si="82"/>
        <v>29</v>
      </c>
      <c r="AH297" s="14">
        <v>45714.416666666701</v>
      </c>
      <c r="AI297" t="str">
        <f t="shared" si="84"/>
        <v>Morning</v>
      </c>
      <c r="AJ297" t="s">
        <v>2050</v>
      </c>
    </row>
    <row r="298" spans="1:36" x14ac:dyDescent="0.3">
      <c r="A298" t="s">
        <v>214</v>
      </c>
      <c r="B298" t="s">
        <v>518</v>
      </c>
      <c r="C298" t="s">
        <v>531</v>
      </c>
      <c r="D298" t="s">
        <v>525</v>
      </c>
      <c r="E298" s="2">
        <v>45599</v>
      </c>
      <c r="F298" s="9">
        <v>45653</v>
      </c>
      <c r="G298" t="s">
        <v>730</v>
      </c>
      <c r="H298" t="s">
        <v>1020</v>
      </c>
      <c r="I298" s="4">
        <v>839.44</v>
      </c>
      <c r="J298" s="4">
        <v>20</v>
      </c>
      <c r="K298" s="4">
        <v>167.89</v>
      </c>
      <c r="L298" s="4">
        <v>671.55</v>
      </c>
      <c r="M298" t="s">
        <v>1022</v>
      </c>
      <c r="N298">
        <v>0</v>
      </c>
      <c r="O298" t="s">
        <v>1222</v>
      </c>
      <c r="P298" t="s">
        <v>1720</v>
      </c>
      <c r="Q298" t="str">
        <f t="shared" si="68"/>
        <v>JETBLUE AIRWAYS</v>
      </c>
      <c r="R298">
        <f t="shared" si="69"/>
        <v>14</v>
      </c>
      <c r="S298" t="str">
        <f t="shared" si="70"/>
        <v>922</v>
      </c>
      <c r="T298" t="str">
        <f t="shared" si="71"/>
        <v>JE</v>
      </c>
      <c r="U298" t="str">
        <f t="shared" si="72"/>
        <v>JFK-SEA</v>
      </c>
      <c r="V298" s="7">
        <f t="shared" si="73"/>
        <v>84668.75999999998</v>
      </c>
      <c r="W298" s="7">
        <f t="shared" si="74"/>
        <v>462.78191176470574</v>
      </c>
      <c r="X298" s="7">
        <f t="shared" si="75"/>
        <v>105.08</v>
      </c>
      <c r="Y298" s="7">
        <f t="shared" si="76"/>
        <v>839.44</v>
      </c>
      <c r="Z298" s="8">
        <f t="shared" si="77"/>
        <v>0.128</v>
      </c>
      <c r="AA298">
        <f t="shared" si="78"/>
        <v>2024</v>
      </c>
      <c r="AB298" t="str">
        <f t="shared" si="79"/>
        <v>Sun</v>
      </c>
      <c r="AC298">
        <f t="shared" si="80"/>
        <v>54</v>
      </c>
      <c r="AD298" t="str">
        <f t="shared" ca="1" si="81"/>
        <v>NO</v>
      </c>
      <c r="AE29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8" t="str">
        <f t="shared" si="83"/>
        <v>November</v>
      </c>
      <c r="AG298">
        <f t="shared" si="82"/>
        <v>29</v>
      </c>
      <c r="AH298" s="14">
        <v>45707.25</v>
      </c>
      <c r="AI298" t="str">
        <f t="shared" si="84"/>
        <v>Morning</v>
      </c>
      <c r="AJ298" t="s">
        <v>2050</v>
      </c>
    </row>
    <row r="299" spans="1:36" x14ac:dyDescent="0.3">
      <c r="A299" t="s">
        <v>461</v>
      </c>
      <c r="B299" t="s">
        <v>519</v>
      </c>
      <c r="C299" t="s">
        <v>528</v>
      </c>
      <c r="D299" t="s">
        <v>532</v>
      </c>
      <c r="E299" s="2">
        <v>45600</v>
      </c>
      <c r="F299" s="9">
        <v>45654</v>
      </c>
      <c r="G299" t="s">
        <v>722</v>
      </c>
      <c r="H299" t="s">
        <v>1019</v>
      </c>
      <c r="I299" s="4">
        <v>838.81</v>
      </c>
      <c r="J299" s="4">
        <v>0</v>
      </c>
      <c r="K299" s="4">
        <v>0</v>
      </c>
      <c r="L299" s="4">
        <v>838.81</v>
      </c>
      <c r="M299" t="s">
        <v>1022</v>
      </c>
      <c r="N299">
        <v>0</v>
      </c>
      <c r="O299" t="s">
        <v>1468</v>
      </c>
      <c r="P299" t="s">
        <v>1967</v>
      </c>
      <c r="Q299" t="str">
        <f t="shared" si="68"/>
        <v>SOUTHWEST AIRLINES</v>
      </c>
      <c r="R299">
        <f t="shared" si="69"/>
        <v>14</v>
      </c>
      <c r="S299" t="str">
        <f t="shared" si="70"/>
        <v>885</v>
      </c>
      <c r="T299" t="str">
        <f t="shared" si="71"/>
        <v>SO</v>
      </c>
      <c r="U299" t="str">
        <f t="shared" si="72"/>
        <v>MIA-DEN</v>
      </c>
      <c r="V299" s="7">
        <f t="shared" si="73"/>
        <v>83997.209999999977</v>
      </c>
      <c r="W299" s="7">
        <f t="shared" si="74"/>
        <v>460.92645320197033</v>
      </c>
      <c r="X299" s="7">
        <f t="shared" si="75"/>
        <v>105.08</v>
      </c>
      <c r="Y299" s="7">
        <f t="shared" si="76"/>
        <v>838.81</v>
      </c>
      <c r="Z299" s="8">
        <f t="shared" si="77"/>
        <v>0.126</v>
      </c>
      <c r="AA299">
        <f t="shared" si="78"/>
        <v>2024</v>
      </c>
      <c r="AB299" t="str">
        <f t="shared" si="79"/>
        <v>Mon</v>
      </c>
      <c r="AC299">
        <f t="shared" si="80"/>
        <v>54</v>
      </c>
      <c r="AD299" t="str">
        <f t="shared" ca="1" si="81"/>
        <v>NO</v>
      </c>
      <c r="AE29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299" t="str">
        <f t="shared" si="83"/>
        <v>November</v>
      </c>
      <c r="AG299">
        <f t="shared" si="82"/>
        <v>29</v>
      </c>
      <c r="AH299" s="14">
        <v>45717.541666666701</v>
      </c>
      <c r="AI299" t="str">
        <f t="shared" si="84"/>
        <v>Afternoon</v>
      </c>
      <c r="AJ299" t="s">
        <v>2049</v>
      </c>
    </row>
    <row r="300" spans="1:36" x14ac:dyDescent="0.3">
      <c r="A300" t="s">
        <v>331</v>
      </c>
      <c r="B300" t="s">
        <v>516</v>
      </c>
      <c r="C300" t="s">
        <v>529</v>
      </c>
      <c r="D300" t="s">
        <v>530</v>
      </c>
      <c r="E300" s="2">
        <v>45601</v>
      </c>
      <c r="F300" s="9">
        <v>45655</v>
      </c>
      <c r="G300" t="s">
        <v>845</v>
      </c>
      <c r="H300" t="s">
        <v>1019</v>
      </c>
      <c r="I300" s="4">
        <v>838.69</v>
      </c>
      <c r="J300" s="4">
        <v>20</v>
      </c>
      <c r="K300" s="4">
        <v>167.74</v>
      </c>
      <c r="L300" s="4">
        <v>670.95</v>
      </c>
      <c r="M300" t="s">
        <v>1022</v>
      </c>
      <c r="N300">
        <v>0</v>
      </c>
      <c r="O300" t="s">
        <v>1339</v>
      </c>
      <c r="P300" t="s">
        <v>1837</v>
      </c>
      <c r="Q300" t="str">
        <f t="shared" si="68"/>
        <v>DELTA AIRLINES</v>
      </c>
      <c r="R300">
        <f t="shared" si="69"/>
        <v>12</v>
      </c>
      <c r="S300" t="str">
        <f t="shared" si="70"/>
        <v>180</v>
      </c>
      <c r="T300" t="str">
        <f t="shared" si="71"/>
        <v>DE</v>
      </c>
      <c r="U300" t="str">
        <f t="shared" si="72"/>
        <v>ATL-SFO</v>
      </c>
      <c r="V300" s="7">
        <f t="shared" si="73"/>
        <v>83158.39999999998</v>
      </c>
      <c r="W300" s="7">
        <f t="shared" si="74"/>
        <v>459.05574257425724</v>
      </c>
      <c r="X300" s="7">
        <f t="shared" si="75"/>
        <v>105.08</v>
      </c>
      <c r="Y300" s="7">
        <f t="shared" si="76"/>
        <v>838.69</v>
      </c>
      <c r="Z300" s="8">
        <f t="shared" si="77"/>
        <v>0.124</v>
      </c>
      <c r="AA300">
        <f t="shared" si="78"/>
        <v>2024</v>
      </c>
      <c r="AB300" t="str">
        <f t="shared" si="79"/>
        <v>Tue</v>
      </c>
      <c r="AC300">
        <f t="shared" si="80"/>
        <v>54</v>
      </c>
      <c r="AD300" t="str">
        <f t="shared" ca="1" si="81"/>
        <v>NO</v>
      </c>
      <c r="AE30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0" t="str">
        <f t="shared" si="83"/>
        <v>November</v>
      </c>
      <c r="AG300">
        <f t="shared" si="82"/>
        <v>29</v>
      </c>
      <c r="AH300" s="14">
        <v>45712.125</v>
      </c>
      <c r="AI300" t="str">
        <f t="shared" si="84"/>
        <v>Morning</v>
      </c>
      <c r="AJ300" t="s">
        <v>2049</v>
      </c>
    </row>
    <row r="301" spans="1:36" x14ac:dyDescent="0.3">
      <c r="A301" t="s">
        <v>206</v>
      </c>
      <c r="B301" t="s">
        <v>519</v>
      </c>
      <c r="C301" t="s">
        <v>530</v>
      </c>
      <c r="D301" t="s">
        <v>528</v>
      </c>
      <c r="E301" s="2">
        <v>45602</v>
      </c>
      <c r="F301" s="9">
        <v>45656</v>
      </c>
      <c r="G301" t="s">
        <v>722</v>
      </c>
      <c r="H301" t="s">
        <v>1018</v>
      </c>
      <c r="I301" s="4">
        <v>838.45</v>
      </c>
      <c r="J301" s="4">
        <v>5</v>
      </c>
      <c r="K301" s="4">
        <v>41.92</v>
      </c>
      <c r="L301" s="4">
        <v>796.53</v>
      </c>
      <c r="M301" t="s">
        <v>1022</v>
      </c>
      <c r="N301">
        <v>0</v>
      </c>
      <c r="O301" t="s">
        <v>1214</v>
      </c>
      <c r="P301" t="s">
        <v>1712</v>
      </c>
      <c r="Q301" t="str">
        <f t="shared" si="68"/>
        <v>SOUTHWEST AIRLINES</v>
      </c>
      <c r="R301">
        <f t="shared" si="69"/>
        <v>17</v>
      </c>
      <c r="S301" t="str">
        <f t="shared" si="70"/>
        <v>885</v>
      </c>
      <c r="T301" t="str">
        <f t="shared" si="71"/>
        <v>SO</v>
      </c>
      <c r="U301" t="str">
        <f t="shared" si="72"/>
        <v>SFO-MIA</v>
      </c>
      <c r="V301" s="7">
        <f t="shared" si="73"/>
        <v>82487.449999999968</v>
      </c>
      <c r="W301" s="7">
        <f t="shared" si="74"/>
        <v>457.167014925373</v>
      </c>
      <c r="X301" s="7">
        <f t="shared" si="75"/>
        <v>105.08</v>
      </c>
      <c r="Y301" s="7">
        <f t="shared" si="76"/>
        <v>838.45</v>
      </c>
      <c r="Z301" s="8">
        <f t="shared" si="77"/>
        <v>0.122</v>
      </c>
      <c r="AA301">
        <f t="shared" si="78"/>
        <v>2024</v>
      </c>
      <c r="AB301" t="str">
        <f t="shared" si="79"/>
        <v>Wed</v>
      </c>
      <c r="AC301">
        <f t="shared" si="80"/>
        <v>54</v>
      </c>
      <c r="AD301" t="str">
        <f t="shared" ca="1" si="81"/>
        <v>NO</v>
      </c>
      <c r="AE30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1" t="str">
        <f t="shared" si="83"/>
        <v>November</v>
      </c>
      <c r="AG301">
        <f t="shared" si="82"/>
        <v>29</v>
      </c>
      <c r="AH301" s="14">
        <v>45706.916666666701</v>
      </c>
      <c r="AI301" t="str">
        <f t="shared" si="84"/>
        <v>Evening</v>
      </c>
      <c r="AJ301" t="s">
        <v>2049</v>
      </c>
    </row>
    <row r="302" spans="1:36" x14ac:dyDescent="0.3">
      <c r="A302" t="s">
        <v>362</v>
      </c>
      <c r="B302" t="s">
        <v>521</v>
      </c>
      <c r="C302" t="s">
        <v>533</v>
      </c>
      <c r="D302" t="s">
        <v>525</v>
      </c>
      <c r="E302" s="2">
        <v>45603</v>
      </c>
      <c r="F302" s="9">
        <v>45657</v>
      </c>
      <c r="G302" t="s">
        <v>873</v>
      </c>
      <c r="H302" t="s">
        <v>1020</v>
      </c>
      <c r="I302" s="4">
        <v>837.24</v>
      </c>
      <c r="J302" s="4">
        <v>0</v>
      </c>
      <c r="K302" s="4">
        <v>0</v>
      </c>
      <c r="L302" s="4">
        <v>837.24</v>
      </c>
      <c r="M302" t="s">
        <v>1022</v>
      </c>
      <c r="N302">
        <v>0</v>
      </c>
      <c r="O302" t="s">
        <v>1370</v>
      </c>
      <c r="P302" t="s">
        <v>1868</v>
      </c>
      <c r="Q302" t="str">
        <f t="shared" si="68"/>
        <v>AMERICAN AIRLINES</v>
      </c>
      <c r="R302">
        <f t="shared" si="69"/>
        <v>14</v>
      </c>
      <c r="S302" t="str">
        <f t="shared" si="70"/>
        <v>881</v>
      </c>
      <c r="T302" t="str">
        <f t="shared" si="71"/>
        <v>AM</v>
      </c>
      <c r="U302" t="str">
        <f t="shared" si="72"/>
        <v>LAX-SEA</v>
      </c>
      <c r="V302" s="7">
        <f t="shared" si="73"/>
        <v>81690.919999999984</v>
      </c>
      <c r="W302" s="7">
        <f t="shared" si="74"/>
        <v>455.26059999999978</v>
      </c>
      <c r="X302" s="7">
        <f t="shared" si="75"/>
        <v>105.08</v>
      </c>
      <c r="Y302" s="7">
        <f t="shared" si="76"/>
        <v>837.24</v>
      </c>
      <c r="Z302" s="8">
        <f t="shared" si="77"/>
        <v>0.12</v>
      </c>
      <c r="AA302">
        <f t="shared" si="78"/>
        <v>2024</v>
      </c>
      <c r="AB302" t="str">
        <f t="shared" si="79"/>
        <v>Thu</v>
      </c>
      <c r="AC302">
        <f t="shared" si="80"/>
        <v>54</v>
      </c>
      <c r="AD302" t="str">
        <f t="shared" ca="1" si="81"/>
        <v>NO</v>
      </c>
      <c r="AE30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2" t="str">
        <f t="shared" si="83"/>
        <v>November</v>
      </c>
      <c r="AG302">
        <f t="shared" si="82"/>
        <v>29</v>
      </c>
      <c r="AH302" s="14">
        <v>45713.416666666701</v>
      </c>
      <c r="AI302" t="str">
        <f t="shared" si="84"/>
        <v>Morning</v>
      </c>
      <c r="AJ302" t="s">
        <v>2049</v>
      </c>
    </row>
    <row r="303" spans="1:36" x14ac:dyDescent="0.3">
      <c r="A303" t="s">
        <v>105</v>
      </c>
      <c r="B303" t="s">
        <v>517</v>
      </c>
      <c r="C303" t="s">
        <v>525</v>
      </c>
      <c r="D303" t="s">
        <v>531</v>
      </c>
      <c r="E303" s="2">
        <v>45604</v>
      </c>
      <c r="F303" s="9">
        <v>45658</v>
      </c>
      <c r="G303" t="s">
        <v>622</v>
      </c>
      <c r="H303" t="s">
        <v>1017</v>
      </c>
      <c r="I303" s="4">
        <v>831.96</v>
      </c>
      <c r="J303" s="4">
        <v>10</v>
      </c>
      <c r="K303" s="4">
        <v>83.2</v>
      </c>
      <c r="L303" s="4">
        <v>748.76</v>
      </c>
      <c r="M303" t="s">
        <v>1021</v>
      </c>
      <c r="N303">
        <v>22</v>
      </c>
      <c r="O303" t="s">
        <v>1113</v>
      </c>
      <c r="P303" t="s">
        <v>1611</v>
      </c>
      <c r="Q303" t="str">
        <f t="shared" si="68"/>
        <v>ALASKA AIRLINES</v>
      </c>
      <c r="R303">
        <f t="shared" si="69"/>
        <v>12</v>
      </c>
      <c r="S303" t="str">
        <f t="shared" si="70"/>
        <v>373</v>
      </c>
      <c r="T303" t="str">
        <f t="shared" si="71"/>
        <v>AL</v>
      </c>
      <c r="U303" t="str">
        <f t="shared" si="72"/>
        <v>SEA-JFK</v>
      </c>
      <c r="V303" s="7">
        <f t="shared" si="73"/>
        <v>80853.679999999993</v>
      </c>
      <c r="W303" s="7">
        <f t="shared" si="74"/>
        <v>453.34110552763798</v>
      </c>
      <c r="X303" s="7">
        <f t="shared" si="75"/>
        <v>105.08</v>
      </c>
      <c r="Y303" s="7">
        <f t="shared" si="76"/>
        <v>831.96</v>
      </c>
      <c r="Z303" s="8">
        <f t="shared" si="77"/>
        <v>0.13600000000000001</v>
      </c>
      <c r="AA303">
        <f t="shared" si="78"/>
        <v>2024</v>
      </c>
      <c r="AB303" t="str">
        <f t="shared" si="79"/>
        <v>Fri</v>
      </c>
      <c r="AC303">
        <f t="shared" si="80"/>
        <v>54</v>
      </c>
      <c r="AD303" t="str">
        <f t="shared" ca="1" si="81"/>
        <v>NO</v>
      </c>
      <c r="AE30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3" t="str">
        <f t="shared" si="83"/>
        <v>November</v>
      </c>
      <c r="AG303">
        <f t="shared" si="82"/>
        <v>29</v>
      </c>
      <c r="AH303" s="14">
        <v>45702.708333333299</v>
      </c>
      <c r="AI303" t="str">
        <f t="shared" si="84"/>
        <v>Afternoon</v>
      </c>
      <c r="AJ303" t="s">
        <v>2051</v>
      </c>
    </row>
    <row r="304" spans="1:36" x14ac:dyDescent="0.3">
      <c r="A304" t="s">
        <v>387</v>
      </c>
      <c r="B304" t="s">
        <v>518</v>
      </c>
      <c r="C304" t="s">
        <v>531</v>
      </c>
      <c r="D304" t="s">
        <v>528</v>
      </c>
      <c r="E304" s="2">
        <v>45605</v>
      </c>
      <c r="F304" s="9">
        <v>45659</v>
      </c>
      <c r="G304" t="s">
        <v>896</v>
      </c>
      <c r="H304" t="s">
        <v>1018</v>
      </c>
      <c r="I304" s="4">
        <v>821.45</v>
      </c>
      <c r="J304" s="4">
        <v>5</v>
      </c>
      <c r="K304" s="4">
        <v>41.07</v>
      </c>
      <c r="L304" s="4">
        <v>780.38</v>
      </c>
      <c r="M304" t="s">
        <v>1022</v>
      </c>
      <c r="N304">
        <v>0</v>
      </c>
      <c r="O304" t="s">
        <v>1395</v>
      </c>
      <c r="P304" t="s">
        <v>1893</v>
      </c>
      <c r="Q304" t="str">
        <f t="shared" si="68"/>
        <v>JETBLUE AIRWAYS</v>
      </c>
      <c r="R304">
        <f t="shared" si="69"/>
        <v>14</v>
      </c>
      <c r="S304" t="str">
        <f t="shared" si="70"/>
        <v>999</v>
      </c>
      <c r="T304" t="str">
        <f t="shared" si="71"/>
        <v>JE</v>
      </c>
      <c r="U304" t="str">
        <f t="shared" si="72"/>
        <v>JFK-MIA</v>
      </c>
      <c r="V304" s="7">
        <f t="shared" si="73"/>
        <v>80104.92</v>
      </c>
      <c r="W304" s="7">
        <f t="shared" si="74"/>
        <v>451.42888888888865</v>
      </c>
      <c r="X304" s="7">
        <f t="shared" si="75"/>
        <v>105.08</v>
      </c>
      <c r="Y304" s="7">
        <f t="shared" si="76"/>
        <v>821.45</v>
      </c>
      <c r="Z304" s="8">
        <f t="shared" si="77"/>
        <v>0.11799999999999999</v>
      </c>
      <c r="AA304">
        <f t="shared" si="78"/>
        <v>2024</v>
      </c>
      <c r="AB304" t="str">
        <f t="shared" si="79"/>
        <v>Sat</v>
      </c>
      <c r="AC304">
        <f t="shared" si="80"/>
        <v>54</v>
      </c>
      <c r="AD304" t="str">
        <f t="shared" ca="1" si="81"/>
        <v>NO</v>
      </c>
      <c r="AE30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4" t="str">
        <f t="shared" si="83"/>
        <v>November</v>
      </c>
      <c r="AG304">
        <f t="shared" si="82"/>
        <v>29</v>
      </c>
      <c r="AH304" s="14">
        <v>45714.458333333299</v>
      </c>
      <c r="AI304" t="str">
        <f t="shared" si="84"/>
        <v>Morning</v>
      </c>
      <c r="AJ304" t="s">
        <v>2049</v>
      </c>
    </row>
    <row r="305" spans="1:36" x14ac:dyDescent="0.3">
      <c r="A305" t="s">
        <v>415</v>
      </c>
      <c r="B305" t="s">
        <v>518</v>
      </c>
      <c r="C305" t="s">
        <v>530</v>
      </c>
      <c r="D305" t="s">
        <v>533</v>
      </c>
      <c r="E305" s="2">
        <v>45606</v>
      </c>
      <c r="F305" s="9">
        <v>45660</v>
      </c>
      <c r="G305" t="s">
        <v>923</v>
      </c>
      <c r="H305" t="s">
        <v>1019</v>
      </c>
      <c r="I305" s="4">
        <v>802.32</v>
      </c>
      <c r="J305" s="4">
        <v>5</v>
      </c>
      <c r="K305" s="4">
        <v>40.119999999999997</v>
      </c>
      <c r="L305" s="4">
        <v>762.2</v>
      </c>
      <c r="M305" t="s">
        <v>1023</v>
      </c>
      <c r="N305">
        <v>0</v>
      </c>
      <c r="O305" t="s">
        <v>1422</v>
      </c>
      <c r="P305" t="s">
        <v>1921</v>
      </c>
      <c r="Q305" t="str">
        <f t="shared" si="68"/>
        <v>JETBLUE AIRWAYS</v>
      </c>
      <c r="R305">
        <f t="shared" si="69"/>
        <v>12</v>
      </c>
      <c r="S305" t="str">
        <f t="shared" si="70"/>
        <v>856</v>
      </c>
      <c r="T305" t="str">
        <f t="shared" si="71"/>
        <v>JE</v>
      </c>
      <c r="U305" t="str">
        <f t="shared" si="72"/>
        <v>SFO-LAX</v>
      </c>
      <c r="V305" s="7">
        <f t="shared" si="73"/>
        <v>79324.539999999994</v>
      </c>
      <c r="W305" s="7">
        <f t="shared" si="74"/>
        <v>449.55060913705563</v>
      </c>
      <c r="X305" s="7">
        <f t="shared" si="75"/>
        <v>105.08</v>
      </c>
      <c r="Y305" s="7">
        <f t="shared" si="76"/>
        <v>802.32</v>
      </c>
      <c r="Z305" s="8">
        <f t="shared" si="77"/>
        <v>0.14399999999999999</v>
      </c>
      <c r="AA305">
        <f t="shared" si="78"/>
        <v>2024</v>
      </c>
      <c r="AB305" t="str">
        <f t="shared" si="79"/>
        <v>Sun</v>
      </c>
      <c r="AC305">
        <f t="shared" si="80"/>
        <v>54</v>
      </c>
      <c r="AD305" t="str">
        <f t="shared" ca="1" si="81"/>
        <v>NO</v>
      </c>
      <c r="AE30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5" t="str">
        <f t="shared" si="83"/>
        <v>November</v>
      </c>
      <c r="AG305">
        <f t="shared" si="82"/>
        <v>29</v>
      </c>
      <c r="AH305" s="14">
        <v>45715.625</v>
      </c>
      <c r="AI305" t="str">
        <f t="shared" si="84"/>
        <v>Afternoon</v>
      </c>
      <c r="AJ305" t="s">
        <v>2051</v>
      </c>
    </row>
    <row r="306" spans="1:36" x14ac:dyDescent="0.3">
      <c r="A306" t="s">
        <v>212</v>
      </c>
      <c r="B306" t="s">
        <v>517</v>
      </c>
      <c r="C306" t="s">
        <v>532</v>
      </c>
      <c r="D306" t="s">
        <v>531</v>
      </c>
      <c r="E306" s="2">
        <v>45607</v>
      </c>
      <c r="F306" s="9">
        <v>45661</v>
      </c>
      <c r="G306" t="s">
        <v>728</v>
      </c>
      <c r="H306" t="s">
        <v>1018</v>
      </c>
      <c r="I306" s="4">
        <v>800.45</v>
      </c>
      <c r="J306" s="4">
        <v>5</v>
      </c>
      <c r="K306" s="4">
        <v>40.020000000000003</v>
      </c>
      <c r="L306" s="4">
        <v>760.43</v>
      </c>
      <c r="M306" t="s">
        <v>1021</v>
      </c>
      <c r="N306">
        <v>109</v>
      </c>
      <c r="O306" t="s">
        <v>1220</v>
      </c>
      <c r="P306" t="s">
        <v>1718</v>
      </c>
      <c r="Q306" t="str">
        <f t="shared" si="68"/>
        <v>ALASKA AIRLINES</v>
      </c>
      <c r="R306">
        <f t="shared" si="69"/>
        <v>17</v>
      </c>
      <c r="S306" t="str">
        <f t="shared" si="70"/>
        <v>149</v>
      </c>
      <c r="T306" t="str">
        <f t="shared" si="71"/>
        <v>AL</v>
      </c>
      <c r="U306" t="str">
        <f t="shared" si="72"/>
        <v>DEN-JFK</v>
      </c>
      <c r="V306" s="7">
        <f t="shared" si="73"/>
        <v>78562.34</v>
      </c>
      <c r="W306" s="7">
        <f t="shared" si="74"/>
        <v>447.75076530612222</v>
      </c>
      <c r="X306" s="7">
        <f t="shared" si="75"/>
        <v>105.08</v>
      </c>
      <c r="Y306" s="7">
        <f t="shared" si="76"/>
        <v>800.45</v>
      </c>
      <c r="Z306" s="8">
        <f t="shared" si="77"/>
        <v>0.13400000000000001</v>
      </c>
      <c r="AA306">
        <f t="shared" si="78"/>
        <v>2024</v>
      </c>
      <c r="AB306" t="str">
        <f t="shared" si="79"/>
        <v>Mon</v>
      </c>
      <c r="AC306">
        <f t="shared" si="80"/>
        <v>54</v>
      </c>
      <c r="AD306" t="str">
        <f t="shared" ca="1" si="81"/>
        <v>NO</v>
      </c>
      <c r="AE30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6" t="str">
        <f t="shared" si="83"/>
        <v>November</v>
      </c>
      <c r="AG306">
        <f t="shared" si="82"/>
        <v>29</v>
      </c>
      <c r="AH306" s="14">
        <v>45707.166666666701</v>
      </c>
      <c r="AI306" t="str">
        <f t="shared" si="84"/>
        <v>Morning</v>
      </c>
      <c r="AJ306" t="s">
        <v>2048</v>
      </c>
    </row>
    <row r="307" spans="1:36" x14ac:dyDescent="0.3">
      <c r="A307" t="s">
        <v>38</v>
      </c>
      <c r="B307" t="s">
        <v>520</v>
      </c>
      <c r="C307" t="s">
        <v>532</v>
      </c>
      <c r="D307" t="s">
        <v>530</v>
      </c>
      <c r="E307" s="2">
        <v>45608</v>
      </c>
      <c r="F307" s="9">
        <v>45662</v>
      </c>
      <c r="G307" t="s">
        <v>556</v>
      </c>
      <c r="H307" t="s">
        <v>1020</v>
      </c>
      <c r="I307" s="4">
        <v>799.66</v>
      </c>
      <c r="J307" s="4">
        <v>0</v>
      </c>
      <c r="K307" s="4">
        <v>0</v>
      </c>
      <c r="L307" s="4">
        <v>799.66</v>
      </c>
      <c r="M307" t="s">
        <v>1021</v>
      </c>
      <c r="N307">
        <v>166</v>
      </c>
      <c r="O307" t="s">
        <v>1046</v>
      </c>
      <c r="P307" t="s">
        <v>1544</v>
      </c>
      <c r="Q307" t="str">
        <f t="shared" si="68"/>
        <v>FRONTIER AIRLINES</v>
      </c>
      <c r="R307">
        <f t="shared" si="69"/>
        <v>14</v>
      </c>
      <c r="S307" t="str">
        <f t="shared" si="70"/>
        <v>446</v>
      </c>
      <c r="T307" t="str">
        <f t="shared" si="71"/>
        <v>FR</v>
      </c>
      <c r="U307" t="str">
        <f t="shared" si="72"/>
        <v>DEN-SFO</v>
      </c>
      <c r="V307" s="7">
        <f t="shared" si="73"/>
        <v>77801.909999999974</v>
      </c>
      <c r="W307" s="7">
        <f t="shared" si="74"/>
        <v>445.94205128205107</v>
      </c>
      <c r="X307" s="7">
        <f t="shared" si="75"/>
        <v>105.08</v>
      </c>
      <c r="Y307" s="7">
        <f t="shared" si="76"/>
        <v>799.66</v>
      </c>
      <c r="Z307" s="8">
        <f t="shared" si="77"/>
        <v>0.13200000000000001</v>
      </c>
      <c r="AA307">
        <f t="shared" si="78"/>
        <v>2024</v>
      </c>
      <c r="AB307" t="str">
        <f t="shared" si="79"/>
        <v>Tue</v>
      </c>
      <c r="AC307">
        <f t="shared" si="80"/>
        <v>54</v>
      </c>
      <c r="AD307" t="str">
        <f t="shared" ca="1" si="81"/>
        <v>NO</v>
      </c>
      <c r="AE30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7" t="str">
        <f t="shared" si="83"/>
        <v>November</v>
      </c>
      <c r="AG307">
        <f t="shared" si="82"/>
        <v>29</v>
      </c>
      <c r="AH307" s="14">
        <v>45699.916666666701</v>
      </c>
      <c r="AI307" t="str">
        <f t="shared" si="84"/>
        <v>Evening</v>
      </c>
      <c r="AJ307" t="s">
        <v>2050</v>
      </c>
    </row>
    <row r="308" spans="1:36" x14ac:dyDescent="0.3">
      <c r="A308" t="s">
        <v>69</v>
      </c>
      <c r="B308" t="s">
        <v>521</v>
      </c>
      <c r="C308" t="s">
        <v>526</v>
      </c>
      <c r="D308" t="s">
        <v>529</v>
      </c>
      <c r="E308" s="2">
        <v>45609</v>
      </c>
      <c r="F308" s="9">
        <v>45663</v>
      </c>
      <c r="G308" t="s">
        <v>587</v>
      </c>
      <c r="H308" t="s">
        <v>1018</v>
      </c>
      <c r="I308" s="4">
        <v>799.57</v>
      </c>
      <c r="J308" s="4">
        <v>20</v>
      </c>
      <c r="K308" s="4">
        <v>159.91</v>
      </c>
      <c r="L308" s="4">
        <v>639.66</v>
      </c>
      <c r="M308" t="s">
        <v>1022</v>
      </c>
      <c r="N308">
        <v>0</v>
      </c>
      <c r="O308" t="s">
        <v>1077</v>
      </c>
      <c r="P308" t="s">
        <v>1575</v>
      </c>
      <c r="Q308" t="str">
        <f t="shared" si="68"/>
        <v>AMERICAN AIRLINES</v>
      </c>
      <c r="R308">
        <f t="shared" si="69"/>
        <v>13</v>
      </c>
      <c r="S308" t="str">
        <f t="shared" si="70"/>
        <v>235</v>
      </c>
      <c r="T308" t="str">
        <f t="shared" si="71"/>
        <v>AM</v>
      </c>
      <c r="U308" t="str">
        <f t="shared" si="72"/>
        <v>DFW-ATL</v>
      </c>
      <c r="V308" s="7">
        <f t="shared" si="73"/>
        <v>77002.249999999985</v>
      </c>
      <c r="W308" s="7">
        <f t="shared" si="74"/>
        <v>444.11876288659778</v>
      </c>
      <c r="X308" s="7">
        <f t="shared" si="75"/>
        <v>105.08</v>
      </c>
      <c r="Y308" s="7">
        <f t="shared" si="76"/>
        <v>799.57</v>
      </c>
      <c r="Z308" s="8">
        <f t="shared" si="77"/>
        <v>0.11600000000000001</v>
      </c>
      <c r="AA308">
        <f t="shared" si="78"/>
        <v>2024</v>
      </c>
      <c r="AB308" t="str">
        <f t="shared" si="79"/>
        <v>Wed</v>
      </c>
      <c r="AC308">
        <f t="shared" si="80"/>
        <v>54</v>
      </c>
      <c r="AD308" t="str">
        <f t="shared" ca="1" si="81"/>
        <v>NO</v>
      </c>
      <c r="AE30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8" t="str">
        <f t="shared" si="83"/>
        <v>November</v>
      </c>
      <c r="AG308">
        <f t="shared" si="82"/>
        <v>29</v>
      </c>
      <c r="AH308" s="14">
        <v>45701.208333333299</v>
      </c>
      <c r="AI308" t="str">
        <f t="shared" si="84"/>
        <v>Morning</v>
      </c>
      <c r="AJ308" t="s">
        <v>2050</v>
      </c>
    </row>
    <row r="309" spans="1:36" x14ac:dyDescent="0.3">
      <c r="A309" t="s">
        <v>21</v>
      </c>
      <c r="B309" t="s">
        <v>519</v>
      </c>
      <c r="C309" t="s">
        <v>525</v>
      </c>
      <c r="D309" t="s">
        <v>528</v>
      </c>
      <c r="E309" s="2">
        <v>45610</v>
      </c>
      <c r="F309" s="9">
        <v>45664</v>
      </c>
      <c r="G309" t="s">
        <v>539</v>
      </c>
      <c r="H309" t="s">
        <v>1019</v>
      </c>
      <c r="I309" s="4">
        <v>797.63</v>
      </c>
      <c r="J309" s="4">
        <v>10</v>
      </c>
      <c r="K309" s="4">
        <v>79.760000000000005</v>
      </c>
      <c r="L309" s="4">
        <v>717.87</v>
      </c>
      <c r="M309" t="s">
        <v>1022</v>
      </c>
      <c r="N309">
        <v>0</v>
      </c>
      <c r="O309" t="s">
        <v>1029</v>
      </c>
      <c r="P309" t="s">
        <v>1527</v>
      </c>
      <c r="Q309" t="str">
        <f t="shared" si="68"/>
        <v>SOUTHWEST AIRLINES</v>
      </c>
      <c r="R309">
        <f t="shared" si="69"/>
        <v>15</v>
      </c>
      <c r="S309" t="str">
        <f t="shared" si="70"/>
        <v>195</v>
      </c>
      <c r="T309" t="str">
        <f t="shared" si="71"/>
        <v>SO</v>
      </c>
      <c r="U309" t="str">
        <f t="shared" si="72"/>
        <v>SEA-MIA</v>
      </c>
      <c r="V309" s="7">
        <f t="shared" si="73"/>
        <v>76362.589999999982</v>
      </c>
      <c r="W309" s="7">
        <f t="shared" si="74"/>
        <v>442.27704663212421</v>
      </c>
      <c r="X309" s="7">
        <f t="shared" si="75"/>
        <v>105.08</v>
      </c>
      <c r="Y309" s="7">
        <f t="shared" si="76"/>
        <v>797.63</v>
      </c>
      <c r="Z309" s="8">
        <f t="shared" si="77"/>
        <v>0.114</v>
      </c>
      <c r="AA309">
        <f t="shared" si="78"/>
        <v>2024</v>
      </c>
      <c r="AB309" t="str">
        <f t="shared" si="79"/>
        <v>Thu</v>
      </c>
      <c r="AC309">
        <f t="shared" si="80"/>
        <v>54</v>
      </c>
      <c r="AD309" t="str">
        <f t="shared" ca="1" si="81"/>
        <v>NO</v>
      </c>
      <c r="AE30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09" t="str">
        <f t="shared" si="83"/>
        <v>November</v>
      </c>
      <c r="AG309">
        <f t="shared" si="82"/>
        <v>29</v>
      </c>
      <c r="AH309" s="14">
        <v>45699.208333333299</v>
      </c>
      <c r="AI309" t="str">
        <f t="shared" si="84"/>
        <v>Morning</v>
      </c>
      <c r="AJ309" t="s">
        <v>2051</v>
      </c>
    </row>
    <row r="310" spans="1:36" x14ac:dyDescent="0.3">
      <c r="A310" t="s">
        <v>455</v>
      </c>
      <c r="B310" t="s">
        <v>518</v>
      </c>
      <c r="C310" t="s">
        <v>532</v>
      </c>
      <c r="D310" t="s">
        <v>529</v>
      </c>
      <c r="E310" s="2">
        <v>45611</v>
      </c>
      <c r="F310" s="9">
        <v>45665</v>
      </c>
      <c r="G310" t="s">
        <v>960</v>
      </c>
      <c r="H310" t="s">
        <v>1019</v>
      </c>
      <c r="I310" s="4">
        <v>791.97</v>
      </c>
      <c r="J310" s="4">
        <v>5</v>
      </c>
      <c r="K310" s="4">
        <v>39.6</v>
      </c>
      <c r="L310" s="4">
        <v>752.37</v>
      </c>
      <c r="M310" t="s">
        <v>1022</v>
      </c>
      <c r="N310">
        <v>0</v>
      </c>
      <c r="O310" t="s">
        <v>1462</v>
      </c>
      <c r="P310" t="s">
        <v>1961</v>
      </c>
      <c r="Q310" t="str">
        <f t="shared" si="68"/>
        <v>JETBLUE AIRWAYS</v>
      </c>
      <c r="R310">
        <f t="shared" si="69"/>
        <v>16</v>
      </c>
      <c r="S310" t="str">
        <f t="shared" si="70"/>
        <v>869</v>
      </c>
      <c r="T310" t="str">
        <f t="shared" si="71"/>
        <v>JE</v>
      </c>
      <c r="U310" t="str">
        <f t="shared" si="72"/>
        <v>DEN-ATL</v>
      </c>
      <c r="V310" s="7">
        <f t="shared" si="73"/>
        <v>75644.72</v>
      </c>
      <c r="W310" s="7">
        <f t="shared" si="74"/>
        <v>440.42624999999975</v>
      </c>
      <c r="X310" s="7">
        <f t="shared" si="75"/>
        <v>105.08</v>
      </c>
      <c r="Y310" s="7">
        <f t="shared" si="76"/>
        <v>791.97</v>
      </c>
      <c r="Z310" s="8">
        <f t="shared" si="77"/>
        <v>0.112</v>
      </c>
      <c r="AA310">
        <f t="shared" si="78"/>
        <v>2024</v>
      </c>
      <c r="AB310" t="str">
        <f t="shared" si="79"/>
        <v>Fri</v>
      </c>
      <c r="AC310">
        <f t="shared" si="80"/>
        <v>54</v>
      </c>
      <c r="AD310" t="str">
        <f t="shared" ca="1" si="81"/>
        <v>NO</v>
      </c>
      <c r="AE31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0" t="str">
        <f t="shared" si="83"/>
        <v>November</v>
      </c>
      <c r="AG310">
        <f t="shared" si="82"/>
        <v>29</v>
      </c>
      <c r="AH310" s="14">
        <v>45717.291666666701</v>
      </c>
      <c r="AI310" t="str">
        <f t="shared" si="84"/>
        <v>Morning</v>
      </c>
      <c r="AJ310" t="s">
        <v>2049</v>
      </c>
    </row>
    <row r="311" spans="1:36" x14ac:dyDescent="0.3">
      <c r="A311" t="s">
        <v>504</v>
      </c>
      <c r="B311" t="s">
        <v>518</v>
      </c>
      <c r="C311" t="s">
        <v>532</v>
      </c>
      <c r="D311" t="s">
        <v>530</v>
      </c>
      <c r="E311" s="2">
        <v>45612</v>
      </c>
      <c r="F311" s="9">
        <v>45666</v>
      </c>
      <c r="G311" t="s">
        <v>947</v>
      </c>
      <c r="H311" t="s">
        <v>1020</v>
      </c>
      <c r="I311" s="4">
        <v>788.71</v>
      </c>
      <c r="J311" s="4">
        <v>0</v>
      </c>
      <c r="K311" s="4">
        <v>0</v>
      </c>
      <c r="L311" s="4">
        <v>788.71</v>
      </c>
      <c r="M311" t="s">
        <v>1023</v>
      </c>
      <c r="N311">
        <v>0</v>
      </c>
      <c r="O311" t="s">
        <v>1510</v>
      </c>
      <c r="P311" t="s">
        <v>2010</v>
      </c>
      <c r="Q311" t="str">
        <f t="shared" si="68"/>
        <v>JETBLUE AIRWAYS</v>
      </c>
      <c r="R311">
        <f t="shared" si="69"/>
        <v>12</v>
      </c>
      <c r="S311" t="str">
        <f t="shared" si="70"/>
        <v>401</v>
      </c>
      <c r="T311" t="str">
        <f t="shared" si="71"/>
        <v>JE</v>
      </c>
      <c r="U311" t="str">
        <f t="shared" si="72"/>
        <v>DEN-SFO</v>
      </c>
      <c r="V311" s="7">
        <f t="shared" si="73"/>
        <v>74892.350000000006</v>
      </c>
      <c r="W311" s="7">
        <f t="shared" si="74"/>
        <v>438.58570680628247</v>
      </c>
      <c r="X311" s="7">
        <f t="shared" si="75"/>
        <v>105.08</v>
      </c>
      <c r="Y311" s="7">
        <f t="shared" si="76"/>
        <v>788.71</v>
      </c>
      <c r="Z311" s="8">
        <f t="shared" si="77"/>
        <v>0.14199999999999999</v>
      </c>
      <c r="AA311">
        <f t="shared" si="78"/>
        <v>2024</v>
      </c>
      <c r="AB311" t="str">
        <f t="shared" si="79"/>
        <v>Sat</v>
      </c>
      <c r="AC311">
        <f t="shared" si="80"/>
        <v>54</v>
      </c>
      <c r="AD311" t="str">
        <f t="shared" ca="1" si="81"/>
        <v>NO</v>
      </c>
      <c r="AE31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1" t="str">
        <f t="shared" si="83"/>
        <v>November</v>
      </c>
      <c r="AG311">
        <f t="shared" si="82"/>
        <v>29</v>
      </c>
      <c r="AH311" s="14">
        <v>45719.333333333299</v>
      </c>
      <c r="AI311" t="str">
        <f t="shared" si="84"/>
        <v>Morning</v>
      </c>
      <c r="AJ311" t="s">
        <v>2051</v>
      </c>
    </row>
    <row r="312" spans="1:36" x14ac:dyDescent="0.3">
      <c r="A312" t="s">
        <v>106</v>
      </c>
      <c r="B312" t="s">
        <v>519</v>
      </c>
      <c r="C312" t="s">
        <v>528</v>
      </c>
      <c r="D312" t="s">
        <v>532</v>
      </c>
      <c r="E312" s="2">
        <v>45613</v>
      </c>
      <c r="F312" s="9">
        <v>45667</v>
      </c>
      <c r="G312" t="s">
        <v>623</v>
      </c>
      <c r="H312" t="s">
        <v>1018</v>
      </c>
      <c r="I312" s="4">
        <v>784.93</v>
      </c>
      <c r="J312" s="4">
        <v>15</v>
      </c>
      <c r="K312" s="4">
        <v>117.74</v>
      </c>
      <c r="L312" s="4">
        <v>667.19</v>
      </c>
      <c r="M312" t="s">
        <v>1021</v>
      </c>
      <c r="N312">
        <v>130</v>
      </c>
      <c r="O312" t="s">
        <v>1114</v>
      </c>
      <c r="P312" t="s">
        <v>1612</v>
      </c>
      <c r="Q312" t="str">
        <f t="shared" si="68"/>
        <v>SOUTHWEST AIRLINES</v>
      </c>
      <c r="R312">
        <f t="shared" si="69"/>
        <v>11</v>
      </c>
      <c r="S312" t="str">
        <f t="shared" si="70"/>
        <v>926</v>
      </c>
      <c r="T312" t="str">
        <f t="shared" si="71"/>
        <v>SO</v>
      </c>
      <c r="U312" t="str">
        <f t="shared" si="72"/>
        <v>MIA-DEN</v>
      </c>
      <c r="V312" s="7">
        <f t="shared" si="73"/>
        <v>74103.64</v>
      </c>
      <c r="W312" s="7">
        <f t="shared" si="74"/>
        <v>436.74294736842074</v>
      </c>
      <c r="X312" s="7">
        <f t="shared" si="75"/>
        <v>105.08</v>
      </c>
      <c r="Y312" s="7">
        <f t="shared" si="76"/>
        <v>784.93</v>
      </c>
      <c r="Z312" s="8">
        <f t="shared" si="77"/>
        <v>0.13</v>
      </c>
      <c r="AA312">
        <f t="shared" si="78"/>
        <v>2024</v>
      </c>
      <c r="AB312" t="str">
        <f t="shared" si="79"/>
        <v>Sun</v>
      </c>
      <c r="AC312">
        <f t="shared" si="80"/>
        <v>54</v>
      </c>
      <c r="AD312" t="str">
        <f t="shared" ca="1" si="81"/>
        <v>NO</v>
      </c>
      <c r="AE31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2" t="str">
        <f t="shared" si="83"/>
        <v>November</v>
      </c>
      <c r="AG312">
        <f t="shared" si="82"/>
        <v>29</v>
      </c>
      <c r="AH312" s="14">
        <v>45702.75</v>
      </c>
      <c r="AI312" t="str">
        <f t="shared" si="84"/>
        <v>Evening</v>
      </c>
      <c r="AJ312" t="s">
        <v>2048</v>
      </c>
    </row>
    <row r="313" spans="1:36" x14ac:dyDescent="0.3">
      <c r="A313" t="s">
        <v>423</v>
      </c>
      <c r="B313" t="s">
        <v>520</v>
      </c>
      <c r="C313" t="s">
        <v>527</v>
      </c>
      <c r="D313" t="s">
        <v>531</v>
      </c>
      <c r="E313" s="2">
        <v>45614</v>
      </c>
      <c r="F313" s="9">
        <v>45668</v>
      </c>
      <c r="G313" t="s">
        <v>931</v>
      </c>
      <c r="H313" t="s">
        <v>1020</v>
      </c>
      <c r="I313" s="4">
        <v>782.47</v>
      </c>
      <c r="J313" s="4">
        <v>10</v>
      </c>
      <c r="K313" s="4">
        <v>78.25</v>
      </c>
      <c r="L313" s="4">
        <v>704.22</v>
      </c>
      <c r="M313" t="s">
        <v>1022</v>
      </c>
      <c r="N313">
        <v>0</v>
      </c>
      <c r="O313" t="s">
        <v>1430</v>
      </c>
      <c r="P313" t="s">
        <v>1929</v>
      </c>
      <c r="Q313" t="str">
        <f t="shared" si="68"/>
        <v>FRONTIER AIRLINES</v>
      </c>
      <c r="R313">
        <f t="shared" si="69"/>
        <v>14</v>
      </c>
      <c r="S313" t="str">
        <f t="shared" si="70"/>
        <v>865</v>
      </c>
      <c r="T313" t="str">
        <f t="shared" si="71"/>
        <v>FR</v>
      </c>
      <c r="U313" t="str">
        <f t="shared" si="72"/>
        <v>ORD-JFK</v>
      </c>
      <c r="V313" s="7">
        <f t="shared" si="73"/>
        <v>73436.450000000012</v>
      </c>
      <c r="W313" s="7">
        <f t="shared" si="74"/>
        <v>434.90068783068756</v>
      </c>
      <c r="X313" s="7">
        <f t="shared" si="75"/>
        <v>105.08</v>
      </c>
      <c r="Y313" s="7">
        <f t="shared" si="76"/>
        <v>782.47</v>
      </c>
      <c r="Z313" s="8">
        <f t="shared" si="77"/>
        <v>0.11</v>
      </c>
      <c r="AA313">
        <f t="shared" si="78"/>
        <v>2024</v>
      </c>
      <c r="AB313" t="str">
        <f t="shared" si="79"/>
        <v>Mon</v>
      </c>
      <c r="AC313">
        <f t="shared" si="80"/>
        <v>54</v>
      </c>
      <c r="AD313" t="str">
        <f t="shared" ca="1" si="81"/>
        <v>NO</v>
      </c>
      <c r="AE31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3" t="str">
        <f t="shared" si="83"/>
        <v>November</v>
      </c>
      <c r="AG313">
        <f t="shared" si="82"/>
        <v>29</v>
      </c>
      <c r="AH313" s="14">
        <v>45715.958333333299</v>
      </c>
      <c r="AI313" t="str">
        <f t="shared" si="84"/>
        <v>Evening</v>
      </c>
      <c r="AJ313" t="s">
        <v>2049</v>
      </c>
    </row>
    <row r="314" spans="1:36" x14ac:dyDescent="0.3">
      <c r="A314" t="s">
        <v>145</v>
      </c>
      <c r="B314" t="s">
        <v>519</v>
      </c>
      <c r="C314" t="s">
        <v>530</v>
      </c>
      <c r="D314" t="s">
        <v>526</v>
      </c>
      <c r="E314" s="2">
        <v>45615</v>
      </c>
      <c r="F314" s="9">
        <v>45669</v>
      </c>
      <c r="G314" t="s">
        <v>662</v>
      </c>
      <c r="H314" t="s">
        <v>1020</v>
      </c>
      <c r="I314" s="4">
        <v>781.79</v>
      </c>
      <c r="J314" s="4">
        <v>20</v>
      </c>
      <c r="K314" s="4">
        <v>156.36000000000001</v>
      </c>
      <c r="L314" s="4">
        <v>625.42999999999995</v>
      </c>
      <c r="M314" t="s">
        <v>1023</v>
      </c>
      <c r="N314">
        <v>0</v>
      </c>
      <c r="O314" t="s">
        <v>1153</v>
      </c>
      <c r="P314" t="s">
        <v>1651</v>
      </c>
      <c r="Q314" t="str">
        <f t="shared" si="68"/>
        <v>SOUTHWEST AIRLINES</v>
      </c>
      <c r="R314">
        <f t="shared" si="69"/>
        <v>15</v>
      </c>
      <c r="S314" t="str">
        <f t="shared" si="70"/>
        <v>289</v>
      </c>
      <c r="T314" t="str">
        <f t="shared" si="71"/>
        <v>SO</v>
      </c>
      <c r="U314" t="str">
        <f t="shared" si="72"/>
        <v>SFO-DFW</v>
      </c>
      <c r="V314" s="7">
        <f t="shared" si="73"/>
        <v>72732.23000000001</v>
      </c>
      <c r="W314" s="7">
        <f t="shared" si="74"/>
        <v>433.0519148936167</v>
      </c>
      <c r="X314" s="7">
        <f t="shared" si="75"/>
        <v>105.08</v>
      </c>
      <c r="Y314" s="7">
        <f t="shared" si="76"/>
        <v>781.79</v>
      </c>
      <c r="Z314" s="8">
        <f t="shared" si="77"/>
        <v>0.14000000000000001</v>
      </c>
      <c r="AA314">
        <f t="shared" si="78"/>
        <v>2024</v>
      </c>
      <c r="AB314" t="str">
        <f t="shared" si="79"/>
        <v>Tue</v>
      </c>
      <c r="AC314">
        <f t="shared" si="80"/>
        <v>54</v>
      </c>
      <c r="AD314" t="str">
        <f t="shared" ca="1" si="81"/>
        <v>NO</v>
      </c>
      <c r="AE31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4" t="str">
        <f t="shared" si="83"/>
        <v>November</v>
      </c>
      <c r="AG314">
        <f t="shared" si="82"/>
        <v>29</v>
      </c>
      <c r="AH314" s="14">
        <v>45704.375</v>
      </c>
      <c r="AI314" t="str">
        <f t="shared" si="84"/>
        <v>Morning</v>
      </c>
      <c r="AJ314" t="s">
        <v>2050</v>
      </c>
    </row>
    <row r="315" spans="1:36" x14ac:dyDescent="0.3">
      <c r="A315" t="s">
        <v>22</v>
      </c>
      <c r="B315" t="s">
        <v>520</v>
      </c>
      <c r="C315" t="s">
        <v>527</v>
      </c>
      <c r="D315" t="s">
        <v>532</v>
      </c>
      <c r="E315" s="2">
        <v>45616</v>
      </c>
      <c r="F315" s="9">
        <v>45670</v>
      </c>
      <c r="G315" t="s">
        <v>540</v>
      </c>
      <c r="H315" t="s">
        <v>1019</v>
      </c>
      <c r="I315" s="4">
        <v>778.53</v>
      </c>
      <c r="J315" s="4">
        <v>0</v>
      </c>
      <c r="K315" s="4">
        <v>0</v>
      </c>
      <c r="L315" s="4">
        <v>778.53</v>
      </c>
      <c r="M315" t="s">
        <v>1021</v>
      </c>
      <c r="N315">
        <v>74</v>
      </c>
      <c r="O315" t="s">
        <v>1030</v>
      </c>
      <c r="P315" t="s">
        <v>1528</v>
      </c>
      <c r="Q315" t="str">
        <f t="shared" si="68"/>
        <v>FRONTIER AIRLINES</v>
      </c>
      <c r="R315">
        <f t="shared" si="69"/>
        <v>16</v>
      </c>
      <c r="S315" t="str">
        <f t="shared" si="70"/>
        <v>276</v>
      </c>
      <c r="T315" t="str">
        <f t="shared" si="71"/>
        <v>FR</v>
      </c>
      <c r="U315" t="str">
        <f t="shared" si="72"/>
        <v>ORD-DEN</v>
      </c>
      <c r="V315" s="7">
        <f t="shared" si="73"/>
        <v>72106.8</v>
      </c>
      <c r="W315" s="7">
        <f t="shared" si="74"/>
        <v>431.1870053475933</v>
      </c>
      <c r="X315" s="7">
        <f t="shared" si="75"/>
        <v>105.08</v>
      </c>
      <c r="Y315" s="7">
        <f t="shared" si="76"/>
        <v>778.53</v>
      </c>
      <c r="Z315" s="8">
        <f t="shared" si="77"/>
        <v>0.128</v>
      </c>
      <c r="AA315">
        <f t="shared" si="78"/>
        <v>2024</v>
      </c>
      <c r="AB315" t="str">
        <f t="shared" si="79"/>
        <v>Wed</v>
      </c>
      <c r="AC315">
        <f t="shared" si="80"/>
        <v>54</v>
      </c>
      <c r="AD315" t="str">
        <f t="shared" ca="1" si="81"/>
        <v>NO</v>
      </c>
      <c r="AE31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5" t="str">
        <f t="shared" si="83"/>
        <v>November</v>
      </c>
      <c r="AG315">
        <f t="shared" si="82"/>
        <v>29</v>
      </c>
      <c r="AH315" s="14">
        <v>45699.25</v>
      </c>
      <c r="AI315" t="str">
        <f t="shared" si="84"/>
        <v>Morning</v>
      </c>
      <c r="AJ315" t="s">
        <v>2050</v>
      </c>
    </row>
    <row r="316" spans="1:36" x14ac:dyDescent="0.3">
      <c r="A316" t="s">
        <v>508</v>
      </c>
      <c r="B316" t="s">
        <v>521</v>
      </c>
      <c r="C316" t="s">
        <v>531</v>
      </c>
      <c r="D316" t="s">
        <v>524</v>
      </c>
      <c r="E316" s="2">
        <v>45617</v>
      </c>
      <c r="F316" s="9">
        <v>45671</v>
      </c>
      <c r="G316" t="s">
        <v>1009</v>
      </c>
      <c r="H316" t="s">
        <v>1020</v>
      </c>
      <c r="I316" s="4">
        <v>770.43</v>
      </c>
      <c r="J316" s="4">
        <v>5</v>
      </c>
      <c r="K316" s="4">
        <v>38.520000000000003</v>
      </c>
      <c r="L316" s="4">
        <v>731.91</v>
      </c>
      <c r="M316" t="s">
        <v>1022</v>
      </c>
      <c r="N316">
        <v>0</v>
      </c>
      <c r="O316" t="s">
        <v>1514</v>
      </c>
      <c r="P316" t="s">
        <v>2014</v>
      </c>
      <c r="Q316" t="str">
        <f t="shared" si="68"/>
        <v>AMERICAN AIRLINES</v>
      </c>
      <c r="R316">
        <f t="shared" si="69"/>
        <v>13</v>
      </c>
      <c r="S316" t="str">
        <f t="shared" si="70"/>
        <v>223</v>
      </c>
      <c r="T316" t="str">
        <f t="shared" si="71"/>
        <v>AM</v>
      </c>
      <c r="U316" t="str">
        <f t="shared" si="72"/>
        <v>JFK-BOS</v>
      </c>
      <c r="V316" s="7">
        <f t="shared" si="73"/>
        <v>71328.26999999999</v>
      </c>
      <c r="W316" s="7">
        <f t="shared" si="74"/>
        <v>429.31956989247271</v>
      </c>
      <c r="X316" s="7">
        <f t="shared" si="75"/>
        <v>105.08</v>
      </c>
      <c r="Y316" s="7">
        <f t="shared" si="76"/>
        <v>770.43</v>
      </c>
      <c r="Z316" s="8">
        <f t="shared" si="77"/>
        <v>0.108</v>
      </c>
      <c r="AA316">
        <f t="shared" si="78"/>
        <v>2024</v>
      </c>
      <c r="AB316" t="str">
        <f t="shared" si="79"/>
        <v>Thu</v>
      </c>
      <c r="AC316">
        <f t="shared" si="80"/>
        <v>54</v>
      </c>
      <c r="AD316" t="str">
        <f t="shared" ca="1" si="81"/>
        <v>NO</v>
      </c>
      <c r="AE316"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6" t="str">
        <f t="shared" si="83"/>
        <v>November</v>
      </c>
      <c r="AG316">
        <f t="shared" si="82"/>
        <v>29</v>
      </c>
      <c r="AH316" s="14">
        <v>45719.5</v>
      </c>
      <c r="AI316" t="str">
        <f t="shared" si="84"/>
        <v>Afternoon</v>
      </c>
      <c r="AJ316" t="s">
        <v>2048</v>
      </c>
    </row>
    <row r="317" spans="1:36" x14ac:dyDescent="0.3">
      <c r="A317" t="s">
        <v>435</v>
      </c>
      <c r="B317" t="s">
        <v>523</v>
      </c>
      <c r="C317" t="s">
        <v>530</v>
      </c>
      <c r="D317" t="s">
        <v>524</v>
      </c>
      <c r="E317" s="2">
        <v>45618</v>
      </c>
      <c r="F317" s="9">
        <v>45672</v>
      </c>
      <c r="G317" t="s">
        <v>943</v>
      </c>
      <c r="H317" t="s">
        <v>1020</v>
      </c>
      <c r="I317" s="4">
        <v>751.13</v>
      </c>
      <c r="J317" s="4">
        <v>10</v>
      </c>
      <c r="K317" s="4">
        <v>75.11</v>
      </c>
      <c r="L317" s="4">
        <v>676.02</v>
      </c>
      <c r="M317" t="s">
        <v>1022</v>
      </c>
      <c r="N317">
        <v>0</v>
      </c>
      <c r="O317" t="s">
        <v>1442</v>
      </c>
      <c r="P317" t="s">
        <v>1941</v>
      </c>
      <c r="Q317" t="str">
        <f t="shared" si="68"/>
        <v>SPIRIT AIRLINES</v>
      </c>
      <c r="R317">
        <f t="shared" si="69"/>
        <v>17</v>
      </c>
      <c r="S317" t="str">
        <f t="shared" si="70"/>
        <v>489</v>
      </c>
      <c r="T317" t="str">
        <f t="shared" si="71"/>
        <v>SP</v>
      </c>
      <c r="U317" t="str">
        <f t="shared" si="72"/>
        <v>SFO-BOS</v>
      </c>
      <c r="V317" s="7">
        <f t="shared" si="73"/>
        <v>70596.360000000015</v>
      </c>
      <c r="W317" s="7">
        <f t="shared" si="74"/>
        <v>427.47572972972938</v>
      </c>
      <c r="X317" s="7">
        <f t="shared" si="75"/>
        <v>105.08</v>
      </c>
      <c r="Y317" s="7">
        <f t="shared" si="76"/>
        <v>751.13</v>
      </c>
      <c r="Z317" s="8">
        <f t="shared" si="77"/>
        <v>0.106</v>
      </c>
      <c r="AA317">
        <f t="shared" si="78"/>
        <v>2024</v>
      </c>
      <c r="AB317" t="str">
        <f t="shared" si="79"/>
        <v>Fri</v>
      </c>
      <c r="AC317">
        <f t="shared" si="80"/>
        <v>54</v>
      </c>
      <c r="AD317" t="str">
        <f t="shared" ca="1" si="81"/>
        <v>NO</v>
      </c>
      <c r="AE317"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7" t="str">
        <f t="shared" si="83"/>
        <v>November</v>
      </c>
      <c r="AG317">
        <f t="shared" si="82"/>
        <v>29</v>
      </c>
      <c r="AH317" s="14">
        <v>45716.458333333299</v>
      </c>
      <c r="AI317" t="str">
        <f t="shared" si="84"/>
        <v>Morning</v>
      </c>
      <c r="AJ317" t="s">
        <v>2048</v>
      </c>
    </row>
    <row r="318" spans="1:36" x14ac:dyDescent="0.3">
      <c r="A318" t="s">
        <v>278</v>
      </c>
      <c r="B318" t="s">
        <v>521</v>
      </c>
      <c r="C318" t="s">
        <v>530</v>
      </c>
      <c r="D318" t="s">
        <v>533</v>
      </c>
      <c r="E318" s="2">
        <v>45619</v>
      </c>
      <c r="F318" s="9">
        <v>45673</v>
      </c>
      <c r="G318" t="s">
        <v>793</v>
      </c>
      <c r="H318" t="s">
        <v>1019</v>
      </c>
      <c r="I318" s="4">
        <v>748.91</v>
      </c>
      <c r="J318" s="4">
        <v>5</v>
      </c>
      <c r="K318" s="4">
        <v>37.450000000000003</v>
      </c>
      <c r="L318" s="4">
        <v>711.46</v>
      </c>
      <c r="M318" t="s">
        <v>1022</v>
      </c>
      <c r="N318">
        <v>0</v>
      </c>
      <c r="O318" t="s">
        <v>1286</v>
      </c>
      <c r="P318" t="s">
        <v>1784</v>
      </c>
      <c r="Q318" t="str">
        <f t="shared" si="68"/>
        <v>AMERICAN AIRLINES</v>
      </c>
      <c r="R318">
        <f t="shared" si="69"/>
        <v>11</v>
      </c>
      <c r="S318" t="str">
        <f t="shared" si="70"/>
        <v>119</v>
      </c>
      <c r="T318" t="str">
        <f t="shared" si="71"/>
        <v>AM</v>
      </c>
      <c r="U318" t="str">
        <f t="shared" si="72"/>
        <v>SFO-LAX</v>
      </c>
      <c r="V318" s="7">
        <f t="shared" si="73"/>
        <v>69920.340000000026</v>
      </c>
      <c r="W318" s="7">
        <f t="shared" si="74"/>
        <v>425.71673913043441</v>
      </c>
      <c r="X318" s="7">
        <f t="shared" si="75"/>
        <v>105.08</v>
      </c>
      <c r="Y318" s="7">
        <f t="shared" si="76"/>
        <v>748.91</v>
      </c>
      <c r="Z318" s="8">
        <f t="shared" si="77"/>
        <v>0.104</v>
      </c>
      <c r="AA318">
        <f t="shared" si="78"/>
        <v>2024</v>
      </c>
      <c r="AB318" t="str">
        <f t="shared" si="79"/>
        <v>Sat</v>
      </c>
      <c r="AC318">
        <f t="shared" si="80"/>
        <v>54</v>
      </c>
      <c r="AD318" t="str">
        <f t="shared" ca="1" si="81"/>
        <v>NO</v>
      </c>
      <c r="AE318"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8" t="str">
        <f t="shared" si="83"/>
        <v>November</v>
      </c>
      <c r="AG318">
        <f t="shared" si="82"/>
        <v>29</v>
      </c>
      <c r="AH318" s="14">
        <v>45709.916666666701</v>
      </c>
      <c r="AI318" t="str">
        <f t="shared" si="84"/>
        <v>Evening</v>
      </c>
      <c r="AJ318" t="s">
        <v>2051</v>
      </c>
    </row>
    <row r="319" spans="1:36" x14ac:dyDescent="0.3">
      <c r="A319" t="s">
        <v>146</v>
      </c>
      <c r="B319" t="s">
        <v>516</v>
      </c>
      <c r="C319" t="s">
        <v>527</v>
      </c>
      <c r="D319" t="s">
        <v>529</v>
      </c>
      <c r="E319" s="2">
        <v>45620</v>
      </c>
      <c r="F319" s="9">
        <v>45674</v>
      </c>
      <c r="G319" t="s">
        <v>663</v>
      </c>
      <c r="H319" t="s">
        <v>1020</v>
      </c>
      <c r="I319" s="4">
        <v>748.47</v>
      </c>
      <c r="J319" s="4">
        <v>15</v>
      </c>
      <c r="K319" s="4">
        <v>112.27</v>
      </c>
      <c r="L319" s="4">
        <v>636.20000000000005</v>
      </c>
      <c r="M319" t="s">
        <v>1023</v>
      </c>
      <c r="N319">
        <v>0</v>
      </c>
      <c r="O319" t="s">
        <v>1154</v>
      </c>
      <c r="P319" t="s">
        <v>1652</v>
      </c>
      <c r="Q319" t="str">
        <f t="shared" si="68"/>
        <v>DELTA AIRLINES</v>
      </c>
      <c r="R319">
        <f t="shared" si="69"/>
        <v>12</v>
      </c>
      <c r="S319" t="str">
        <f t="shared" si="70"/>
        <v>120</v>
      </c>
      <c r="T319" t="str">
        <f t="shared" si="71"/>
        <v>DE</v>
      </c>
      <c r="U319" t="str">
        <f t="shared" si="72"/>
        <v>ORD-ATL</v>
      </c>
      <c r="V319" s="7">
        <f t="shared" si="73"/>
        <v>69208.880000000034</v>
      </c>
      <c r="W319" s="7">
        <f t="shared" si="74"/>
        <v>423.95065573770455</v>
      </c>
      <c r="X319" s="7">
        <f t="shared" si="75"/>
        <v>105.08</v>
      </c>
      <c r="Y319" s="7">
        <f t="shared" si="76"/>
        <v>748.47</v>
      </c>
      <c r="Z319" s="8">
        <f t="shared" si="77"/>
        <v>0.13800000000000001</v>
      </c>
      <c r="AA319">
        <f t="shared" si="78"/>
        <v>2024</v>
      </c>
      <c r="AB319" t="str">
        <f t="shared" si="79"/>
        <v>Sun</v>
      </c>
      <c r="AC319">
        <f t="shared" si="80"/>
        <v>54</v>
      </c>
      <c r="AD319" t="str">
        <f t="shared" ca="1" si="81"/>
        <v>NO</v>
      </c>
      <c r="AE319"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19" t="str">
        <f t="shared" si="83"/>
        <v>November</v>
      </c>
      <c r="AG319">
        <f t="shared" si="82"/>
        <v>29</v>
      </c>
      <c r="AH319" s="14">
        <v>45704.416666666701</v>
      </c>
      <c r="AI319" t="str">
        <f t="shared" si="84"/>
        <v>Morning</v>
      </c>
      <c r="AJ319" t="s">
        <v>2051</v>
      </c>
    </row>
    <row r="320" spans="1:36" x14ac:dyDescent="0.3">
      <c r="A320" t="s">
        <v>384</v>
      </c>
      <c r="B320" t="s">
        <v>520</v>
      </c>
      <c r="C320" t="s">
        <v>525</v>
      </c>
      <c r="D320" t="s">
        <v>527</v>
      </c>
      <c r="E320" s="2">
        <v>45621</v>
      </c>
      <c r="F320" s="9">
        <v>45675</v>
      </c>
      <c r="G320" t="s">
        <v>672</v>
      </c>
      <c r="H320" t="s">
        <v>1020</v>
      </c>
      <c r="I320" s="4">
        <v>739.7</v>
      </c>
      <c r="J320" s="4">
        <v>20</v>
      </c>
      <c r="K320" s="4">
        <v>147.94</v>
      </c>
      <c r="L320" s="4">
        <v>591.76</v>
      </c>
      <c r="M320" t="s">
        <v>1023</v>
      </c>
      <c r="N320">
        <v>0</v>
      </c>
      <c r="O320" t="s">
        <v>1392</v>
      </c>
      <c r="P320" t="s">
        <v>1890</v>
      </c>
      <c r="Q320" t="str">
        <f t="shared" si="68"/>
        <v>FRONTIER AIRLINES</v>
      </c>
      <c r="R320">
        <f t="shared" si="69"/>
        <v>21</v>
      </c>
      <c r="S320" t="str">
        <f t="shared" si="70"/>
        <v>979</v>
      </c>
      <c r="T320" t="str">
        <f t="shared" si="71"/>
        <v>FR</v>
      </c>
      <c r="U320" t="str">
        <f t="shared" si="72"/>
        <v>SEA-ORD</v>
      </c>
      <c r="V320" s="7">
        <f t="shared" si="73"/>
        <v>68572.680000000022</v>
      </c>
      <c r="W320" s="7">
        <f t="shared" si="74"/>
        <v>422.16758241758208</v>
      </c>
      <c r="X320" s="7">
        <f t="shared" si="75"/>
        <v>105.08</v>
      </c>
      <c r="Y320" s="7">
        <f t="shared" si="76"/>
        <v>739.7</v>
      </c>
      <c r="Z320" s="8">
        <f t="shared" si="77"/>
        <v>0.13600000000000001</v>
      </c>
      <c r="AA320">
        <f t="shared" si="78"/>
        <v>2024</v>
      </c>
      <c r="AB320" t="str">
        <f t="shared" si="79"/>
        <v>Mon</v>
      </c>
      <c r="AC320">
        <f t="shared" si="80"/>
        <v>54</v>
      </c>
      <c r="AD320" t="str">
        <f t="shared" ca="1" si="81"/>
        <v>NO</v>
      </c>
      <c r="AE320"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0" t="str">
        <f t="shared" si="83"/>
        <v>November</v>
      </c>
      <c r="AG320">
        <f t="shared" si="82"/>
        <v>29</v>
      </c>
      <c r="AH320" s="14">
        <v>45714.333333333299</v>
      </c>
      <c r="AI320" t="str">
        <f t="shared" si="84"/>
        <v>Morning</v>
      </c>
      <c r="AJ320" t="s">
        <v>2051</v>
      </c>
    </row>
    <row r="321" spans="1:36" x14ac:dyDescent="0.3">
      <c r="A321" t="s">
        <v>414</v>
      </c>
      <c r="B321" t="s">
        <v>521</v>
      </c>
      <c r="C321" t="s">
        <v>524</v>
      </c>
      <c r="D321" t="s">
        <v>525</v>
      </c>
      <c r="E321" s="2">
        <v>45622</v>
      </c>
      <c r="F321" s="9">
        <v>45676</v>
      </c>
      <c r="G321" t="s">
        <v>922</v>
      </c>
      <c r="H321" t="s">
        <v>1018</v>
      </c>
      <c r="I321" s="4">
        <v>738.55</v>
      </c>
      <c r="J321" s="4">
        <v>20</v>
      </c>
      <c r="K321" s="4">
        <v>147.71</v>
      </c>
      <c r="L321" s="4">
        <v>590.84</v>
      </c>
      <c r="M321" t="s">
        <v>1023</v>
      </c>
      <c r="N321">
        <v>0</v>
      </c>
      <c r="O321" t="s">
        <v>1421</v>
      </c>
      <c r="P321" t="s">
        <v>1920</v>
      </c>
      <c r="Q321" t="str">
        <f t="shared" si="68"/>
        <v>AMERICAN AIRLINES</v>
      </c>
      <c r="R321">
        <f t="shared" si="69"/>
        <v>11</v>
      </c>
      <c r="S321" t="str">
        <f t="shared" si="70"/>
        <v>947</v>
      </c>
      <c r="T321" t="str">
        <f t="shared" si="71"/>
        <v>AM</v>
      </c>
      <c r="U321" t="str">
        <f t="shared" si="72"/>
        <v>BOS-SEA</v>
      </c>
      <c r="V321" s="7">
        <f t="shared" si="73"/>
        <v>67980.920000000027</v>
      </c>
      <c r="W321" s="7">
        <f t="shared" si="74"/>
        <v>420.41325966850809</v>
      </c>
      <c r="X321" s="7">
        <f t="shared" si="75"/>
        <v>105.08</v>
      </c>
      <c r="Y321" s="7">
        <f t="shared" si="76"/>
        <v>738.55</v>
      </c>
      <c r="Z321" s="8">
        <f t="shared" si="77"/>
        <v>0.13400000000000001</v>
      </c>
      <c r="AA321">
        <f t="shared" si="78"/>
        <v>2024</v>
      </c>
      <c r="AB321" t="str">
        <f t="shared" si="79"/>
        <v>Tue</v>
      </c>
      <c r="AC321">
        <f t="shared" si="80"/>
        <v>54</v>
      </c>
      <c r="AD321" t="str">
        <f t="shared" ca="1" si="81"/>
        <v>NO</v>
      </c>
      <c r="AE321"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1" t="str">
        <f t="shared" si="83"/>
        <v>November</v>
      </c>
      <c r="AG321">
        <f t="shared" si="82"/>
        <v>29</v>
      </c>
      <c r="AH321" s="14">
        <v>45715.583333333299</v>
      </c>
      <c r="AI321" t="str">
        <f t="shared" si="84"/>
        <v>Afternoon</v>
      </c>
      <c r="AJ321" t="s">
        <v>2049</v>
      </c>
    </row>
    <row r="322" spans="1:36" x14ac:dyDescent="0.3">
      <c r="A322" t="s">
        <v>322</v>
      </c>
      <c r="B322" t="s">
        <v>519</v>
      </c>
      <c r="C322" t="s">
        <v>530</v>
      </c>
      <c r="D322" t="s">
        <v>531</v>
      </c>
      <c r="E322" s="2">
        <v>45623</v>
      </c>
      <c r="F322" s="9">
        <v>45677</v>
      </c>
      <c r="G322" t="s">
        <v>836</v>
      </c>
      <c r="H322" t="s">
        <v>1018</v>
      </c>
      <c r="I322" s="4">
        <v>736.27</v>
      </c>
      <c r="J322" s="4">
        <v>10</v>
      </c>
      <c r="K322" s="4">
        <v>73.63</v>
      </c>
      <c r="L322" s="4">
        <v>662.64</v>
      </c>
      <c r="M322" t="s">
        <v>1023</v>
      </c>
      <c r="N322">
        <v>0</v>
      </c>
      <c r="O322" t="s">
        <v>1330</v>
      </c>
      <c r="P322" t="s">
        <v>1828</v>
      </c>
      <c r="Q322" t="str">
        <f t="shared" ref="Q322:Q385" si="85">UPPER(B322)</f>
        <v>SOUTHWEST AIRLINES</v>
      </c>
      <c r="R322">
        <f t="shared" ref="R322:R385" si="86">LEN(O322)</f>
        <v>12</v>
      </c>
      <c r="S322" t="str">
        <f t="shared" ref="S322:S385" si="87">RIGHT(G322,3)</f>
        <v>131</v>
      </c>
      <c r="T322" t="str">
        <f t="shared" ref="T322:T385" si="88">LEFT(G322,2)</f>
        <v>SO</v>
      </c>
      <c r="U322" t="str">
        <f t="shared" ref="U322:U385" si="89">CONCATENATE(C322,"-",D322)</f>
        <v>SFO-JFK</v>
      </c>
      <c r="V322" s="7">
        <f t="shared" ref="V322:V385" si="90">SUM(L322:L821)</f>
        <v>67390.080000000016</v>
      </c>
      <c r="W322" s="7">
        <f t="shared" ref="W322:W385" si="91">AVERAGE(I322:I821)</f>
        <v>418.64583333333314</v>
      </c>
      <c r="X322" s="7">
        <f t="shared" ref="X322:X385" si="92">MIN(I322:I821)</f>
        <v>105.08</v>
      </c>
      <c r="Y322" s="7">
        <f t="shared" ref="Y322:Y385" si="93">MAX(I322:I821)</f>
        <v>736.27</v>
      </c>
      <c r="Z322" s="8">
        <f t="shared" ref="Z322:Z385" si="94">COUNTIF(M322:M821,M322)/500</f>
        <v>0.13200000000000001</v>
      </c>
      <c r="AA322">
        <f t="shared" ref="AA322:AA385" si="95">YEAR(E322)</f>
        <v>2024</v>
      </c>
      <c r="AB322" t="str">
        <f t="shared" ref="AB322:AB385" si="96">TEXT(E322,"ddd")</f>
        <v>Wed</v>
      </c>
      <c r="AC322">
        <f t="shared" ref="AC322:AC385" si="97">DATEDIF(E322,F322,"D")</f>
        <v>54</v>
      </c>
      <c r="AD322" t="str">
        <f t="shared" ref="AD322:AD385" ca="1" si="98">IF(E322&gt;=TODAY()-30,"YES","NO")</f>
        <v>NO</v>
      </c>
      <c r="AE322"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2" t="str">
        <f t="shared" si="83"/>
        <v>November</v>
      </c>
      <c r="AG322">
        <f t="shared" ref="AG322:AG385" si="99">COUNTIF(AF322:AF821,"February")</f>
        <v>29</v>
      </c>
      <c r="AH322" s="14">
        <v>45711.75</v>
      </c>
      <c r="AI322" t="str">
        <f t="shared" si="84"/>
        <v>Evening</v>
      </c>
      <c r="AJ322" t="s">
        <v>2050</v>
      </c>
    </row>
    <row r="323" spans="1:36" x14ac:dyDescent="0.3">
      <c r="A323" t="s">
        <v>498</v>
      </c>
      <c r="B323" t="s">
        <v>520</v>
      </c>
      <c r="C323" t="s">
        <v>528</v>
      </c>
      <c r="D323" t="s">
        <v>526</v>
      </c>
      <c r="E323" s="2">
        <v>45624</v>
      </c>
      <c r="F323" s="9">
        <v>45678</v>
      </c>
      <c r="G323" t="s">
        <v>1000</v>
      </c>
      <c r="H323" t="s">
        <v>1019</v>
      </c>
      <c r="I323" s="4">
        <v>725.93</v>
      </c>
      <c r="J323" s="4">
        <v>20</v>
      </c>
      <c r="K323" s="4">
        <v>145.19</v>
      </c>
      <c r="L323" s="4">
        <v>580.74</v>
      </c>
      <c r="M323" t="s">
        <v>1022</v>
      </c>
      <c r="N323">
        <v>0</v>
      </c>
      <c r="O323" t="s">
        <v>1504</v>
      </c>
      <c r="P323" t="s">
        <v>2004</v>
      </c>
      <c r="Q323" t="str">
        <f t="shared" si="85"/>
        <v>FRONTIER AIRLINES</v>
      </c>
      <c r="R323">
        <f t="shared" si="86"/>
        <v>11</v>
      </c>
      <c r="S323" t="str">
        <f t="shared" si="87"/>
        <v>866</v>
      </c>
      <c r="T323" t="str">
        <f t="shared" si="88"/>
        <v>FR</v>
      </c>
      <c r="U323" t="str">
        <f t="shared" si="89"/>
        <v>MIA-DFW</v>
      </c>
      <c r="V323" s="7">
        <f t="shared" si="90"/>
        <v>66727.440000000031</v>
      </c>
      <c r="W323" s="7">
        <f t="shared" si="91"/>
        <v>416.87139664804442</v>
      </c>
      <c r="X323" s="7">
        <f t="shared" si="92"/>
        <v>105.08</v>
      </c>
      <c r="Y323" s="7">
        <f t="shared" si="93"/>
        <v>725.93</v>
      </c>
      <c r="Z323" s="8">
        <f t="shared" si="94"/>
        <v>0.10199999999999999</v>
      </c>
      <c r="AA323">
        <f t="shared" si="95"/>
        <v>2024</v>
      </c>
      <c r="AB323" t="str">
        <f t="shared" si="96"/>
        <v>Thu</v>
      </c>
      <c r="AC323">
        <f t="shared" si="97"/>
        <v>54</v>
      </c>
      <c r="AD323" t="str">
        <f t="shared" ca="1" si="98"/>
        <v>NO</v>
      </c>
      <c r="AE323"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3" t="str">
        <f t="shared" ref="AF323:AF386" si="100">TEXT(E323,"mmmm")</f>
        <v>November</v>
      </c>
      <c r="AG323">
        <f t="shared" si="99"/>
        <v>29</v>
      </c>
      <c r="AH323" s="14">
        <v>45719.083333333299</v>
      </c>
      <c r="AI323" t="str">
        <f t="shared" ref="AI323:AI386" si="101">IF(HOUR(AH323)&lt;12,"Morning",IF(HOUR(AH323)&lt;18,"Afternoon","Evening"))</f>
        <v>Morning</v>
      </c>
      <c r="AJ323" t="s">
        <v>2050</v>
      </c>
    </row>
    <row r="324" spans="1:36" x14ac:dyDescent="0.3">
      <c r="A324" t="s">
        <v>78</v>
      </c>
      <c r="B324" t="s">
        <v>522</v>
      </c>
      <c r="C324" t="s">
        <v>524</v>
      </c>
      <c r="D324" t="s">
        <v>529</v>
      </c>
      <c r="E324" s="2">
        <v>45625</v>
      </c>
      <c r="F324" s="9">
        <v>45679</v>
      </c>
      <c r="G324" t="s">
        <v>596</v>
      </c>
      <c r="H324" t="s">
        <v>1018</v>
      </c>
      <c r="I324" s="4">
        <v>725.06</v>
      </c>
      <c r="J324" s="4">
        <v>10</v>
      </c>
      <c r="K324" s="4">
        <v>72.510000000000005</v>
      </c>
      <c r="L324" s="4">
        <v>652.54999999999995</v>
      </c>
      <c r="M324" t="s">
        <v>1023</v>
      </c>
      <c r="N324">
        <v>0</v>
      </c>
      <c r="O324" t="s">
        <v>1086</v>
      </c>
      <c r="P324" t="s">
        <v>1584</v>
      </c>
      <c r="Q324" t="str">
        <f t="shared" si="85"/>
        <v>UNITED AIRLINES</v>
      </c>
      <c r="R324">
        <f t="shared" si="86"/>
        <v>12</v>
      </c>
      <c r="S324" t="str">
        <f t="shared" si="87"/>
        <v>214</v>
      </c>
      <c r="T324" t="str">
        <f t="shared" si="88"/>
        <v>UN</v>
      </c>
      <c r="U324" t="str">
        <f t="shared" si="89"/>
        <v>BOS-ATL</v>
      </c>
      <c r="V324" s="7">
        <f t="shared" si="90"/>
        <v>66146.700000000026</v>
      </c>
      <c r="W324" s="7">
        <f t="shared" si="91"/>
        <v>415.13511235955031</v>
      </c>
      <c r="X324" s="7">
        <f t="shared" si="92"/>
        <v>105.08</v>
      </c>
      <c r="Y324" s="7">
        <f t="shared" si="93"/>
        <v>725.06</v>
      </c>
      <c r="Z324" s="8">
        <f t="shared" si="94"/>
        <v>0.13</v>
      </c>
      <c r="AA324">
        <f t="shared" si="95"/>
        <v>2024</v>
      </c>
      <c r="AB324" t="str">
        <f t="shared" si="96"/>
        <v>Fri</v>
      </c>
      <c r="AC324">
        <f t="shared" si="97"/>
        <v>54</v>
      </c>
      <c r="AD324" t="str">
        <f t="shared" ca="1" si="98"/>
        <v>NO</v>
      </c>
      <c r="AE324"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4" t="str">
        <f t="shared" si="100"/>
        <v>November</v>
      </c>
      <c r="AG324">
        <f t="shared" si="99"/>
        <v>29</v>
      </c>
      <c r="AH324" s="14">
        <v>45701.583333333299</v>
      </c>
      <c r="AI324" t="str">
        <f t="shared" si="101"/>
        <v>Afternoon</v>
      </c>
      <c r="AJ324" t="s">
        <v>2049</v>
      </c>
    </row>
    <row r="325" spans="1:36" x14ac:dyDescent="0.3">
      <c r="A325" t="s">
        <v>101</v>
      </c>
      <c r="B325" t="s">
        <v>518</v>
      </c>
      <c r="C325" t="s">
        <v>528</v>
      </c>
      <c r="D325" t="s">
        <v>524</v>
      </c>
      <c r="E325" s="2">
        <v>45626</v>
      </c>
      <c r="F325" s="9">
        <v>45680</v>
      </c>
      <c r="G325" t="s">
        <v>618</v>
      </c>
      <c r="H325" t="s">
        <v>1019</v>
      </c>
      <c r="I325" s="4">
        <v>706.67</v>
      </c>
      <c r="J325" s="4">
        <v>0</v>
      </c>
      <c r="K325" s="4">
        <v>0</v>
      </c>
      <c r="L325" s="4">
        <v>706.67</v>
      </c>
      <c r="M325" t="s">
        <v>1023</v>
      </c>
      <c r="N325">
        <v>0</v>
      </c>
      <c r="O325" t="s">
        <v>1109</v>
      </c>
      <c r="P325" t="s">
        <v>1607</v>
      </c>
      <c r="Q325" t="str">
        <f t="shared" si="85"/>
        <v>JETBLUE AIRWAYS</v>
      </c>
      <c r="R325">
        <f t="shared" si="86"/>
        <v>19</v>
      </c>
      <c r="S325" t="str">
        <f t="shared" si="87"/>
        <v>264</v>
      </c>
      <c r="T325" t="str">
        <f t="shared" si="88"/>
        <v>JE</v>
      </c>
      <c r="U325" t="str">
        <f t="shared" si="89"/>
        <v>MIA-BOS</v>
      </c>
      <c r="V325" s="7">
        <f t="shared" si="90"/>
        <v>65494.150000000009</v>
      </c>
      <c r="W325" s="7">
        <f t="shared" si="91"/>
        <v>413.38412429378508</v>
      </c>
      <c r="X325" s="7">
        <f t="shared" si="92"/>
        <v>105.08</v>
      </c>
      <c r="Y325" s="7">
        <f t="shared" si="93"/>
        <v>706.67</v>
      </c>
      <c r="Z325" s="8">
        <f t="shared" si="94"/>
        <v>0.128</v>
      </c>
      <c r="AA325">
        <f t="shared" si="95"/>
        <v>2024</v>
      </c>
      <c r="AB325" t="str">
        <f t="shared" si="96"/>
        <v>Sat</v>
      </c>
      <c r="AC325">
        <f t="shared" si="97"/>
        <v>54</v>
      </c>
      <c r="AD325" t="str">
        <f t="shared" ca="1" si="98"/>
        <v>NO</v>
      </c>
      <c r="AE325" t="str">
        <f>IF(OR(Table4[[#This Row],[MONTH]]="December", Table4[[#This Row],[MONTH]]="January", Table4[[#This Row],[MONTH]]="February"), "Winter",
IF(OR(Table4[[#This Row],[MONTH]]="March", Table4[[#This Row],[MONTH]]="April", Table4[[#This Row],[MONTH]]="May"), "Spring",
IF(OR(Table4[[#This Row],[MONTH]]="June", Table4[[#This Row],[MONTH]]="July", Table4[[#This Row],[MONTH]]="August"), "Summer", "Fall")))</f>
        <v>Fall</v>
      </c>
      <c r="AF325" t="str">
        <f t="shared" si="100"/>
        <v>November</v>
      </c>
      <c r="AG325">
        <f t="shared" si="99"/>
        <v>29</v>
      </c>
      <c r="AH325" s="14">
        <v>45702.541666666701</v>
      </c>
      <c r="AI325" t="str">
        <f t="shared" si="101"/>
        <v>Afternoon</v>
      </c>
      <c r="AJ325" t="s">
        <v>2049</v>
      </c>
    </row>
    <row r="326" spans="1:36" x14ac:dyDescent="0.3">
      <c r="A326" t="s">
        <v>510</v>
      </c>
      <c r="B326" t="s">
        <v>519</v>
      </c>
      <c r="C326" t="s">
        <v>531</v>
      </c>
      <c r="D326" t="s">
        <v>528</v>
      </c>
      <c r="E326" s="2">
        <v>45627</v>
      </c>
      <c r="F326" s="9">
        <v>45681</v>
      </c>
      <c r="G326" t="s">
        <v>1011</v>
      </c>
      <c r="H326" t="s">
        <v>1017</v>
      </c>
      <c r="I326" s="4">
        <v>704.45</v>
      </c>
      <c r="J326" s="4">
        <v>15</v>
      </c>
      <c r="K326" s="4">
        <v>105.67</v>
      </c>
      <c r="L326" s="4">
        <v>598.78</v>
      </c>
      <c r="M326" t="s">
        <v>1021</v>
      </c>
      <c r="N326">
        <v>110</v>
      </c>
      <c r="O326" t="s">
        <v>1516</v>
      </c>
      <c r="P326" t="s">
        <v>2016</v>
      </c>
      <c r="Q326" t="str">
        <f t="shared" si="85"/>
        <v>SOUTHWEST AIRLINES</v>
      </c>
      <c r="R326">
        <f t="shared" si="86"/>
        <v>14</v>
      </c>
      <c r="S326" t="str">
        <f t="shared" si="87"/>
        <v>438</v>
      </c>
      <c r="T326" t="str">
        <f t="shared" si="88"/>
        <v>SO</v>
      </c>
      <c r="U326" t="str">
        <f t="shared" si="89"/>
        <v>JFK-MIA</v>
      </c>
      <c r="V326" s="7">
        <f t="shared" si="90"/>
        <v>64787.48000000001</v>
      </c>
      <c r="W326" s="7">
        <f t="shared" si="91"/>
        <v>411.71772727272707</v>
      </c>
      <c r="X326" s="7">
        <f t="shared" si="92"/>
        <v>105.08</v>
      </c>
      <c r="Y326" s="7">
        <f t="shared" si="93"/>
        <v>704.45</v>
      </c>
      <c r="Z326" s="8">
        <f t="shared" si="94"/>
        <v>0.126</v>
      </c>
      <c r="AA326">
        <f t="shared" si="95"/>
        <v>2024</v>
      </c>
      <c r="AB326" t="str">
        <f t="shared" si="96"/>
        <v>Sun</v>
      </c>
      <c r="AC326">
        <f t="shared" si="97"/>
        <v>54</v>
      </c>
      <c r="AD326" t="str">
        <f t="shared" ca="1" si="98"/>
        <v>NO</v>
      </c>
      <c r="AE32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26" t="str">
        <f t="shared" si="100"/>
        <v>December</v>
      </c>
      <c r="AG326">
        <f t="shared" si="99"/>
        <v>29</v>
      </c>
      <c r="AH326" s="14">
        <v>45719.583333333299</v>
      </c>
      <c r="AI326" t="str">
        <f t="shared" si="101"/>
        <v>Afternoon</v>
      </c>
      <c r="AJ326" t="s">
        <v>2051</v>
      </c>
    </row>
    <row r="327" spans="1:36" x14ac:dyDescent="0.3">
      <c r="A327" t="s">
        <v>450</v>
      </c>
      <c r="B327" t="s">
        <v>518</v>
      </c>
      <c r="C327" t="s">
        <v>529</v>
      </c>
      <c r="D327" t="s">
        <v>526</v>
      </c>
      <c r="E327" s="2">
        <v>45628</v>
      </c>
      <c r="F327" s="9">
        <v>45682</v>
      </c>
      <c r="G327" t="s">
        <v>538</v>
      </c>
      <c r="H327" t="s">
        <v>1018</v>
      </c>
      <c r="I327" s="4">
        <v>701.3</v>
      </c>
      <c r="J327" s="4">
        <v>20</v>
      </c>
      <c r="K327" s="4">
        <v>140.26</v>
      </c>
      <c r="L327" s="4">
        <v>561.04</v>
      </c>
      <c r="M327" t="s">
        <v>1021</v>
      </c>
      <c r="N327">
        <v>168</v>
      </c>
      <c r="O327" t="s">
        <v>1457</v>
      </c>
      <c r="P327" t="s">
        <v>1956</v>
      </c>
      <c r="Q327" t="str">
        <f t="shared" si="85"/>
        <v>JETBLUE AIRWAYS</v>
      </c>
      <c r="R327">
        <f t="shared" si="86"/>
        <v>14</v>
      </c>
      <c r="S327" t="str">
        <f t="shared" si="87"/>
        <v>868</v>
      </c>
      <c r="T327" t="str">
        <f t="shared" si="88"/>
        <v>JE</v>
      </c>
      <c r="U327" t="str">
        <f t="shared" si="89"/>
        <v>ATL-DFW</v>
      </c>
      <c r="V327" s="7">
        <f t="shared" si="90"/>
        <v>64188.700000000012</v>
      </c>
      <c r="W327" s="7">
        <f t="shared" si="91"/>
        <v>410.04497142857133</v>
      </c>
      <c r="X327" s="7">
        <f t="shared" si="92"/>
        <v>105.08</v>
      </c>
      <c r="Y327" s="7">
        <f t="shared" si="93"/>
        <v>701.3</v>
      </c>
      <c r="Z327" s="8">
        <f t="shared" si="94"/>
        <v>0.124</v>
      </c>
      <c r="AA327">
        <f t="shared" si="95"/>
        <v>2024</v>
      </c>
      <c r="AB327" t="str">
        <f t="shared" si="96"/>
        <v>Mon</v>
      </c>
      <c r="AC327">
        <f t="shared" si="97"/>
        <v>54</v>
      </c>
      <c r="AD327" t="str">
        <f t="shared" ca="1" si="98"/>
        <v>NO</v>
      </c>
      <c r="AE32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27" t="str">
        <f t="shared" si="100"/>
        <v>December</v>
      </c>
      <c r="AG327">
        <f t="shared" si="99"/>
        <v>29</v>
      </c>
      <c r="AH327" s="14">
        <v>45717.083333333299</v>
      </c>
      <c r="AI327" t="str">
        <f t="shared" si="101"/>
        <v>Morning</v>
      </c>
      <c r="AJ327" t="s">
        <v>2048</v>
      </c>
    </row>
    <row r="328" spans="1:36" x14ac:dyDescent="0.3">
      <c r="A328" t="s">
        <v>361</v>
      </c>
      <c r="B328" t="s">
        <v>523</v>
      </c>
      <c r="C328" t="s">
        <v>533</v>
      </c>
      <c r="D328" t="s">
        <v>526</v>
      </c>
      <c r="E328" s="2">
        <v>45629</v>
      </c>
      <c r="F328" s="9">
        <v>45683</v>
      </c>
      <c r="G328" t="s">
        <v>872</v>
      </c>
      <c r="H328" t="s">
        <v>1017</v>
      </c>
      <c r="I328" s="4">
        <v>696.98</v>
      </c>
      <c r="J328" s="4">
        <v>10</v>
      </c>
      <c r="K328" s="4">
        <v>69.7</v>
      </c>
      <c r="L328" s="4">
        <v>627.28</v>
      </c>
      <c r="M328" t="s">
        <v>1022</v>
      </c>
      <c r="N328">
        <v>0</v>
      </c>
      <c r="O328" t="s">
        <v>1369</v>
      </c>
      <c r="P328" t="s">
        <v>1867</v>
      </c>
      <c r="Q328" t="str">
        <f t="shared" si="85"/>
        <v>SPIRIT AIRLINES</v>
      </c>
      <c r="R328">
        <f t="shared" si="86"/>
        <v>17</v>
      </c>
      <c r="S328" t="str">
        <f t="shared" si="87"/>
        <v>263</v>
      </c>
      <c r="T328" t="str">
        <f t="shared" si="88"/>
        <v>SP</v>
      </c>
      <c r="U328" t="str">
        <f t="shared" si="89"/>
        <v>LAX-DFW</v>
      </c>
      <c r="V328" s="7">
        <f t="shared" si="90"/>
        <v>63627.660000000025</v>
      </c>
      <c r="W328" s="7">
        <f t="shared" si="91"/>
        <v>408.37109195402286</v>
      </c>
      <c r="X328" s="7">
        <f t="shared" si="92"/>
        <v>105.08</v>
      </c>
      <c r="Y328" s="7">
        <f t="shared" si="93"/>
        <v>696.98</v>
      </c>
      <c r="Z328" s="8">
        <f t="shared" si="94"/>
        <v>0.1</v>
      </c>
      <c r="AA328">
        <f t="shared" si="95"/>
        <v>2024</v>
      </c>
      <c r="AB328" t="str">
        <f t="shared" si="96"/>
        <v>Tue</v>
      </c>
      <c r="AC328">
        <f t="shared" si="97"/>
        <v>54</v>
      </c>
      <c r="AD328" t="str">
        <f t="shared" ca="1" si="98"/>
        <v>NO</v>
      </c>
      <c r="AE32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28" t="str">
        <f t="shared" si="100"/>
        <v>December</v>
      </c>
      <c r="AG328">
        <f t="shared" si="99"/>
        <v>29</v>
      </c>
      <c r="AH328" s="14">
        <v>45713.375</v>
      </c>
      <c r="AI328" t="str">
        <f t="shared" si="101"/>
        <v>Morning</v>
      </c>
      <c r="AJ328" t="s">
        <v>2051</v>
      </c>
    </row>
    <row r="329" spans="1:36" x14ac:dyDescent="0.3">
      <c r="A329" t="s">
        <v>138</v>
      </c>
      <c r="B329" t="s">
        <v>516</v>
      </c>
      <c r="C329" t="s">
        <v>532</v>
      </c>
      <c r="D329" t="s">
        <v>524</v>
      </c>
      <c r="E329" s="2">
        <v>45630</v>
      </c>
      <c r="F329" s="9">
        <v>45684</v>
      </c>
      <c r="G329" t="s">
        <v>655</v>
      </c>
      <c r="H329" t="s">
        <v>1017</v>
      </c>
      <c r="I329" s="4">
        <v>695.29</v>
      </c>
      <c r="J329" s="4">
        <v>10</v>
      </c>
      <c r="K329" s="4">
        <v>69.53</v>
      </c>
      <c r="L329" s="4">
        <v>625.76</v>
      </c>
      <c r="M329" t="s">
        <v>1022</v>
      </c>
      <c r="N329">
        <v>0</v>
      </c>
      <c r="O329" t="s">
        <v>1146</v>
      </c>
      <c r="P329" t="s">
        <v>1644</v>
      </c>
      <c r="Q329" t="str">
        <f t="shared" si="85"/>
        <v>DELTA AIRLINES</v>
      </c>
      <c r="R329">
        <f t="shared" si="86"/>
        <v>15</v>
      </c>
      <c r="S329" t="str">
        <f t="shared" si="87"/>
        <v>561</v>
      </c>
      <c r="T329" t="str">
        <f t="shared" si="88"/>
        <v>DE</v>
      </c>
      <c r="U329" t="str">
        <f t="shared" si="89"/>
        <v>DEN-BOS</v>
      </c>
      <c r="V329" s="7">
        <f t="shared" si="90"/>
        <v>63000.380000000019</v>
      </c>
      <c r="W329" s="7">
        <f t="shared" si="91"/>
        <v>406.7028323699422</v>
      </c>
      <c r="X329" s="7">
        <f t="shared" si="92"/>
        <v>105.08</v>
      </c>
      <c r="Y329" s="7">
        <f t="shared" si="93"/>
        <v>695.29</v>
      </c>
      <c r="Z329" s="8">
        <f t="shared" si="94"/>
        <v>9.8000000000000004E-2</v>
      </c>
      <c r="AA329">
        <f t="shared" si="95"/>
        <v>2024</v>
      </c>
      <c r="AB329" t="str">
        <f t="shared" si="96"/>
        <v>Wed</v>
      </c>
      <c r="AC329">
        <f t="shared" si="97"/>
        <v>54</v>
      </c>
      <c r="AD329" t="str">
        <f t="shared" ca="1" si="98"/>
        <v>NO</v>
      </c>
      <c r="AE32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29" t="str">
        <f t="shared" si="100"/>
        <v>December</v>
      </c>
      <c r="AG329">
        <f t="shared" si="99"/>
        <v>29</v>
      </c>
      <c r="AH329" s="14">
        <v>45704.083333333299</v>
      </c>
      <c r="AI329" t="str">
        <f t="shared" si="101"/>
        <v>Morning</v>
      </c>
      <c r="AJ329" t="s">
        <v>2051</v>
      </c>
    </row>
    <row r="330" spans="1:36" x14ac:dyDescent="0.3">
      <c r="A330" t="s">
        <v>421</v>
      </c>
      <c r="B330" t="s">
        <v>519</v>
      </c>
      <c r="C330" t="s">
        <v>526</v>
      </c>
      <c r="D330" t="s">
        <v>524</v>
      </c>
      <c r="E330" s="2">
        <v>45631</v>
      </c>
      <c r="F330" s="9">
        <v>45685</v>
      </c>
      <c r="G330" t="s">
        <v>929</v>
      </c>
      <c r="H330" t="s">
        <v>1020</v>
      </c>
      <c r="I330" s="4">
        <v>694.54</v>
      </c>
      <c r="J330" s="4">
        <v>5</v>
      </c>
      <c r="K330" s="4">
        <v>34.729999999999997</v>
      </c>
      <c r="L330" s="4">
        <v>659.81</v>
      </c>
      <c r="M330" t="s">
        <v>1023</v>
      </c>
      <c r="N330">
        <v>0</v>
      </c>
      <c r="O330" t="s">
        <v>1428</v>
      </c>
      <c r="P330" t="s">
        <v>1927</v>
      </c>
      <c r="Q330" t="str">
        <f t="shared" si="85"/>
        <v>SOUTHWEST AIRLINES</v>
      </c>
      <c r="R330">
        <f t="shared" si="86"/>
        <v>14</v>
      </c>
      <c r="S330" t="str">
        <f t="shared" si="87"/>
        <v>426</v>
      </c>
      <c r="T330" t="str">
        <f t="shared" si="88"/>
        <v>SO</v>
      </c>
      <c r="U330" t="str">
        <f t="shared" si="89"/>
        <v>DFW-BOS</v>
      </c>
      <c r="V330" s="7">
        <f t="shared" si="90"/>
        <v>62374.620000000024</v>
      </c>
      <c r="W330" s="7">
        <f t="shared" si="91"/>
        <v>405.02500000000003</v>
      </c>
      <c r="X330" s="7">
        <f t="shared" si="92"/>
        <v>105.08</v>
      </c>
      <c r="Y330" s="7">
        <f t="shared" si="93"/>
        <v>694.54</v>
      </c>
      <c r="Z330" s="8">
        <f t="shared" si="94"/>
        <v>0.126</v>
      </c>
      <c r="AA330">
        <f t="shared" si="95"/>
        <v>2024</v>
      </c>
      <c r="AB330" t="str">
        <f t="shared" si="96"/>
        <v>Thu</v>
      </c>
      <c r="AC330">
        <f t="shared" si="97"/>
        <v>54</v>
      </c>
      <c r="AD330" t="str">
        <f t="shared" ca="1" si="98"/>
        <v>NO</v>
      </c>
      <c r="AE33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0" t="str">
        <f t="shared" si="100"/>
        <v>December</v>
      </c>
      <c r="AG330">
        <f t="shared" si="99"/>
        <v>29</v>
      </c>
      <c r="AH330" s="14">
        <v>45715.875</v>
      </c>
      <c r="AI330" t="str">
        <f t="shared" si="101"/>
        <v>Evening</v>
      </c>
      <c r="AJ330" t="s">
        <v>2051</v>
      </c>
    </row>
    <row r="331" spans="1:36" x14ac:dyDescent="0.3">
      <c r="A331" t="s">
        <v>307</v>
      </c>
      <c r="B331" t="s">
        <v>519</v>
      </c>
      <c r="C331" t="s">
        <v>526</v>
      </c>
      <c r="D331" t="s">
        <v>525</v>
      </c>
      <c r="E331" s="2">
        <v>45632</v>
      </c>
      <c r="F331" s="9">
        <v>45686</v>
      </c>
      <c r="G331" t="s">
        <v>821</v>
      </c>
      <c r="H331" t="s">
        <v>1019</v>
      </c>
      <c r="I331" s="4">
        <v>687.9</v>
      </c>
      <c r="J331" s="4">
        <v>5</v>
      </c>
      <c r="K331" s="4">
        <v>34.4</v>
      </c>
      <c r="L331" s="4">
        <v>653.5</v>
      </c>
      <c r="M331" t="s">
        <v>1021</v>
      </c>
      <c r="N331">
        <v>13</v>
      </c>
      <c r="O331" t="s">
        <v>1315</v>
      </c>
      <c r="P331" t="s">
        <v>1813</v>
      </c>
      <c r="Q331" t="str">
        <f t="shared" si="85"/>
        <v>SOUTHWEST AIRLINES</v>
      </c>
      <c r="R331">
        <f t="shared" si="86"/>
        <v>13</v>
      </c>
      <c r="S331" t="str">
        <f t="shared" si="87"/>
        <v>290</v>
      </c>
      <c r="T331" t="str">
        <f t="shared" si="88"/>
        <v>SO</v>
      </c>
      <c r="U331" t="str">
        <f t="shared" si="89"/>
        <v>DFW-SEA</v>
      </c>
      <c r="V331" s="7">
        <f t="shared" si="90"/>
        <v>61714.810000000019</v>
      </c>
      <c r="W331" s="7">
        <f t="shared" si="91"/>
        <v>403.33192982456148</v>
      </c>
      <c r="X331" s="7">
        <f t="shared" si="92"/>
        <v>105.08</v>
      </c>
      <c r="Y331" s="7">
        <f t="shared" si="93"/>
        <v>687.9</v>
      </c>
      <c r="Z331" s="8">
        <f t="shared" si="94"/>
        <v>0.122</v>
      </c>
      <c r="AA331">
        <f t="shared" si="95"/>
        <v>2024</v>
      </c>
      <c r="AB331" t="str">
        <f t="shared" si="96"/>
        <v>Fri</v>
      </c>
      <c r="AC331">
        <f t="shared" si="97"/>
        <v>54</v>
      </c>
      <c r="AD331" t="str">
        <f t="shared" ca="1" si="98"/>
        <v>NO</v>
      </c>
      <c r="AE33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1" t="str">
        <f t="shared" si="100"/>
        <v>December</v>
      </c>
      <c r="AG331">
        <f t="shared" si="99"/>
        <v>29</v>
      </c>
      <c r="AH331" s="14">
        <v>45711.125</v>
      </c>
      <c r="AI331" t="str">
        <f t="shared" si="101"/>
        <v>Morning</v>
      </c>
      <c r="AJ331" t="s">
        <v>2051</v>
      </c>
    </row>
    <row r="332" spans="1:36" x14ac:dyDescent="0.3">
      <c r="A332" t="s">
        <v>286</v>
      </c>
      <c r="B332" t="s">
        <v>519</v>
      </c>
      <c r="C332" t="s">
        <v>526</v>
      </c>
      <c r="D332" t="s">
        <v>532</v>
      </c>
      <c r="E332" s="2">
        <v>45633</v>
      </c>
      <c r="F332" s="9">
        <v>45687</v>
      </c>
      <c r="G332" t="s">
        <v>800</v>
      </c>
      <c r="H332" t="s">
        <v>1018</v>
      </c>
      <c r="I332" s="4">
        <v>685.41</v>
      </c>
      <c r="J332" s="4">
        <v>0</v>
      </c>
      <c r="K332" s="4">
        <v>0</v>
      </c>
      <c r="L332" s="4">
        <v>685.41</v>
      </c>
      <c r="M332" t="s">
        <v>1023</v>
      </c>
      <c r="N332">
        <v>0</v>
      </c>
      <c r="O332" t="s">
        <v>1294</v>
      </c>
      <c r="P332" t="s">
        <v>1792</v>
      </c>
      <c r="Q332" t="str">
        <f t="shared" si="85"/>
        <v>SOUTHWEST AIRLINES</v>
      </c>
      <c r="R332">
        <f t="shared" si="86"/>
        <v>9</v>
      </c>
      <c r="S332" t="str">
        <f t="shared" si="87"/>
        <v>453</v>
      </c>
      <c r="T332" t="str">
        <f t="shared" si="88"/>
        <v>SO</v>
      </c>
      <c r="U332" t="str">
        <f t="shared" si="89"/>
        <v>DFW-DEN</v>
      </c>
      <c r="V332" s="7">
        <f t="shared" si="90"/>
        <v>61061.310000000019</v>
      </c>
      <c r="W332" s="7">
        <f t="shared" si="91"/>
        <v>401.65800000000002</v>
      </c>
      <c r="X332" s="7">
        <f t="shared" si="92"/>
        <v>105.08</v>
      </c>
      <c r="Y332" s="7">
        <f t="shared" si="93"/>
        <v>685.41</v>
      </c>
      <c r="Z332" s="8">
        <f t="shared" si="94"/>
        <v>0.124</v>
      </c>
      <c r="AA332">
        <f t="shared" si="95"/>
        <v>2024</v>
      </c>
      <c r="AB332" t="str">
        <f t="shared" si="96"/>
        <v>Sat</v>
      </c>
      <c r="AC332">
        <f t="shared" si="97"/>
        <v>54</v>
      </c>
      <c r="AD332" t="str">
        <f t="shared" ca="1" si="98"/>
        <v>NO</v>
      </c>
      <c r="AE33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2" t="str">
        <f t="shared" si="100"/>
        <v>December</v>
      </c>
      <c r="AG332">
        <f t="shared" si="99"/>
        <v>29</v>
      </c>
      <c r="AH332" s="14">
        <v>45710.25</v>
      </c>
      <c r="AI332" t="str">
        <f t="shared" si="101"/>
        <v>Morning</v>
      </c>
      <c r="AJ332" t="s">
        <v>2051</v>
      </c>
    </row>
    <row r="333" spans="1:36" x14ac:dyDescent="0.3">
      <c r="A333" t="s">
        <v>152</v>
      </c>
      <c r="B333" t="s">
        <v>520</v>
      </c>
      <c r="C333" t="s">
        <v>525</v>
      </c>
      <c r="D333" t="s">
        <v>533</v>
      </c>
      <c r="E333" s="2">
        <v>45634</v>
      </c>
      <c r="F333" s="9">
        <v>45688</v>
      </c>
      <c r="G333" t="s">
        <v>669</v>
      </c>
      <c r="H333" t="s">
        <v>1017</v>
      </c>
      <c r="I333" s="4">
        <v>685.09</v>
      </c>
      <c r="J333" s="4">
        <v>5</v>
      </c>
      <c r="K333" s="4">
        <v>34.25</v>
      </c>
      <c r="L333" s="4">
        <v>650.84</v>
      </c>
      <c r="M333" t="s">
        <v>1023</v>
      </c>
      <c r="N333">
        <v>0</v>
      </c>
      <c r="O333" t="s">
        <v>1160</v>
      </c>
      <c r="P333" t="s">
        <v>1658</v>
      </c>
      <c r="Q333" t="str">
        <f t="shared" si="85"/>
        <v>FRONTIER AIRLINES</v>
      </c>
      <c r="R333">
        <f t="shared" si="86"/>
        <v>14</v>
      </c>
      <c r="S333" t="str">
        <f t="shared" si="87"/>
        <v>131</v>
      </c>
      <c r="T333" t="str">
        <f t="shared" si="88"/>
        <v>FR</v>
      </c>
      <c r="U333" t="str">
        <f t="shared" si="89"/>
        <v>SEA-LAX</v>
      </c>
      <c r="V333" s="7">
        <f t="shared" si="90"/>
        <v>60375.900000000023</v>
      </c>
      <c r="W333" s="7">
        <f t="shared" si="91"/>
        <v>399.97899408284025</v>
      </c>
      <c r="X333" s="7">
        <f t="shared" si="92"/>
        <v>105.08</v>
      </c>
      <c r="Y333" s="7">
        <f t="shared" si="93"/>
        <v>685.09</v>
      </c>
      <c r="Z333" s="8">
        <f t="shared" si="94"/>
        <v>0.122</v>
      </c>
      <c r="AA333">
        <f t="shared" si="95"/>
        <v>2024</v>
      </c>
      <c r="AB333" t="str">
        <f t="shared" si="96"/>
        <v>Sun</v>
      </c>
      <c r="AC333">
        <f t="shared" si="97"/>
        <v>54</v>
      </c>
      <c r="AD333" t="str">
        <f t="shared" ca="1" si="98"/>
        <v>NO</v>
      </c>
      <c r="AE33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3" t="str">
        <f t="shared" si="100"/>
        <v>December</v>
      </c>
      <c r="AG333">
        <f t="shared" si="99"/>
        <v>29</v>
      </c>
      <c r="AH333" s="14">
        <v>45704.666666666701</v>
      </c>
      <c r="AI333" t="str">
        <f t="shared" si="101"/>
        <v>Afternoon</v>
      </c>
      <c r="AJ333" t="s">
        <v>2049</v>
      </c>
    </row>
    <row r="334" spans="1:36" x14ac:dyDescent="0.3">
      <c r="A334" t="s">
        <v>324</v>
      </c>
      <c r="B334" t="s">
        <v>523</v>
      </c>
      <c r="C334" t="s">
        <v>527</v>
      </c>
      <c r="D334" t="s">
        <v>525</v>
      </c>
      <c r="E334" s="2">
        <v>45635</v>
      </c>
      <c r="F334" s="9">
        <v>45689</v>
      </c>
      <c r="G334" t="s">
        <v>838</v>
      </c>
      <c r="H334" t="s">
        <v>1020</v>
      </c>
      <c r="I334" s="4">
        <v>676.81</v>
      </c>
      <c r="J334" s="4">
        <v>5</v>
      </c>
      <c r="K334" s="4">
        <v>33.840000000000003</v>
      </c>
      <c r="L334" s="4">
        <v>642.97</v>
      </c>
      <c r="M334" t="s">
        <v>1021</v>
      </c>
      <c r="N334">
        <v>21</v>
      </c>
      <c r="O334" t="s">
        <v>1332</v>
      </c>
      <c r="P334" t="s">
        <v>1830</v>
      </c>
      <c r="Q334" t="str">
        <f t="shared" si="85"/>
        <v>SPIRIT AIRLINES</v>
      </c>
      <c r="R334">
        <f t="shared" si="86"/>
        <v>15</v>
      </c>
      <c r="S334" t="str">
        <f t="shared" si="87"/>
        <v>502</v>
      </c>
      <c r="T334" t="str">
        <f t="shared" si="88"/>
        <v>SP</v>
      </c>
      <c r="U334" t="str">
        <f t="shared" si="89"/>
        <v>ORD-SEA</v>
      </c>
      <c r="V334" s="7">
        <f t="shared" si="90"/>
        <v>59725.060000000027</v>
      </c>
      <c r="W334" s="7">
        <f t="shared" si="91"/>
        <v>398.28190476190474</v>
      </c>
      <c r="X334" s="7">
        <f t="shared" si="92"/>
        <v>105.08</v>
      </c>
      <c r="Y334" s="7">
        <f t="shared" si="93"/>
        <v>676.81</v>
      </c>
      <c r="Z334" s="8">
        <f t="shared" si="94"/>
        <v>0.12</v>
      </c>
      <c r="AA334">
        <f t="shared" si="95"/>
        <v>2024</v>
      </c>
      <c r="AB334" t="str">
        <f t="shared" si="96"/>
        <v>Mon</v>
      </c>
      <c r="AC334">
        <f t="shared" si="97"/>
        <v>54</v>
      </c>
      <c r="AD334" t="str">
        <f t="shared" ca="1" si="98"/>
        <v>NO</v>
      </c>
      <c r="AE33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4" t="str">
        <f t="shared" si="100"/>
        <v>December</v>
      </c>
      <c r="AG334">
        <f t="shared" si="99"/>
        <v>29</v>
      </c>
      <c r="AH334" s="14">
        <v>45711.833333333299</v>
      </c>
      <c r="AI334" t="str">
        <f t="shared" si="101"/>
        <v>Evening</v>
      </c>
      <c r="AJ334" t="s">
        <v>2048</v>
      </c>
    </row>
    <row r="335" spans="1:36" x14ac:dyDescent="0.3">
      <c r="A335" t="s">
        <v>460</v>
      </c>
      <c r="B335" t="s">
        <v>517</v>
      </c>
      <c r="C335" t="s">
        <v>530</v>
      </c>
      <c r="D335" t="s">
        <v>526</v>
      </c>
      <c r="E335" s="2">
        <v>45636</v>
      </c>
      <c r="F335" s="9">
        <v>45690</v>
      </c>
      <c r="G335" t="s">
        <v>964</v>
      </c>
      <c r="H335" t="s">
        <v>1019</v>
      </c>
      <c r="I335" s="4">
        <v>668.52</v>
      </c>
      <c r="J335" s="4">
        <v>20</v>
      </c>
      <c r="K335" s="4">
        <v>133.69999999999999</v>
      </c>
      <c r="L335" s="4">
        <v>534.82000000000005</v>
      </c>
      <c r="M335" t="s">
        <v>1022</v>
      </c>
      <c r="N335">
        <v>0</v>
      </c>
      <c r="O335" t="s">
        <v>1467</v>
      </c>
      <c r="P335" t="s">
        <v>1966</v>
      </c>
      <c r="Q335" t="str">
        <f t="shared" si="85"/>
        <v>ALASKA AIRLINES</v>
      </c>
      <c r="R335">
        <f t="shared" si="86"/>
        <v>15</v>
      </c>
      <c r="S335" t="str">
        <f t="shared" si="87"/>
        <v>977</v>
      </c>
      <c r="T335" t="str">
        <f t="shared" si="88"/>
        <v>AL</v>
      </c>
      <c r="U335" t="str">
        <f t="shared" si="89"/>
        <v>SFO-DFW</v>
      </c>
      <c r="V335" s="7">
        <f t="shared" si="90"/>
        <v>59082.090000000026</v>
      </c>
      <c r="W335" s="7">
        <f t="shared" si="91"/>
        <v>396.61407185628752</v>
      </c>
      <c r="X335" s="7">
        <f t="shared" si="92"/>
        <v>105.08</v>
      </c>
      <c r="Y335" s="7">
        <f t="shared" si="93"/>
        <v>668.52</v>
      </c>
      <c r="Z335" s="8">
        <f t="shared" si="94"/>
        <v>9.6000000000000002E-2</v>
      </c>
      <c r="AA335">
        <f t="shared" si="95"/>
        <v>2024</v>
      </c>
      <c r="AB335" t="str">
        <f t="shared" si="96"/>
        <v>Tue</v>
      </c>
      <c r="AC335">
        <f t="shared" si="97"/>
        <v>54</v>
      </c>
      <c r="AD335" t="str">
        <f t="shared" ca="1" si="98"/>
        <v>NO</v>
      </c>
      <c r="AE33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5" t="str">
        <f t="shared" si="100"/>
        <v>December</v>
      </c>
      <c r="AG335">
        <f t="shared" si="99"/>
        <v>29</v>
      </c>
      <c r="AH335" s="14">
        <v>45717.5</v>
      </c>
      <c r="AI335" t="str">
        <f t="shared" si="101"/>
        <v>Afternoon</v>
      </c>
      <c r="AJ335" t="s">
        <v>2048</v>
      </c>
    </row>
    <row r="336" spans="1:36" x14ac:dyDescent="0.3">
      <c r="A336" t="s">
        <v>113</v>
      </c>
      <c r="B336" t="s">
        <v>518</v>
      </c>
      <c r="C336" t="s">
        <v>527</v>
      </c>
      <c r="D336" t="s">
        <v>531</v>
      </c>
      <c r="E336" s="2">
        <v>45637</v>
      </c>
      <c r="F336" s="9">
        <v>45691</v>
      </c>
      <c r="G336" t="s">
        <v>630</v>
      </c>
      <c r="H336" t="s">
        <v>1019</v>
      </c>
      <c r="I336" s="4">
        <v>667.58</v>
      </c>
      <c r="J336" s="4">
        <v>5</v>
      </c>
      <c r="K336" s="4">
        <v>33.380000000000003</v>
      </c>
      <c r="L336" s="4">
        <v>634.20000000000005</v>
      </c>
      <c r="M336" t="s">
        <v>1021</v>
      </c>
      <c r="N336">
        <v>84</v>
      </c>
      <c r="O336" t="s">
        <v>1121</v>
      </c>
      <c r="P336" t="s">
        <v>1619</v>
      </c>
      <c r="Q336" t="str">
        <f t="shared" si="85"/>
        <v>JETBLUE AIRWAYS</v>
      </c>
      <c r="R336">
        <f t="shared" si="86"/>
        <v>15</v>
      </c>
      <c r="S336" t="str">
        <f t="shared" si="87"/>
        <v>477</v>
      </c>
      <c r="T336" t="str">
        <f t="shared" si="88"/>
        <v>JE</v>
      </c>
      <c r="U336" t="str">
        <f t="shared" si="89"/>
        <v>ORD-JFK</v>
      </c>
      <c r="V336" s="7">
        <f t="shared" si="90"/>
        <v>58547.270000000026</v>
      </c>
      <c r="W336" s="7">
        <f t="shared" si="91"/>
        <v>394.9760843373495</v>
      </c>
      <c r="X336" s="7">
        <f t="shared" si="92"/>
        <v>105.08</v>
      </c>
      <c r="Y336" s="7">
        <f t="shared" si="93"/>
        <v>667.58</v>
      </c>
      <c r="Z336" s="8">
        <f t="shared" si="94"/>
        <v>0.11799999999999999</v>
      </c>
      <c r="AA336">
        <f t="shared" si="95"/>
        <v>2024</v>
      </c>
      <c r="AB336" t="str">
        <f t="shared" si="96"/>
        <v>Wed</v>
      </c>
      <c r="AC336">
        <f t="shared" si="97"/>
        <v>54</v>
      </c>
      <c r="AD336" t="str">
        <f t="shared" ca="1" si="98"/>
        <v>NO</v>
      </c>
      <c r="AE33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6" t="str">
        <f t="shared" si="100"/>
        <v>December</v>
      </c>
      <c r="AG336">
        <f t="shared" si="99"/>
        <v>29</v>
      </c>
      <c r="AH336" s="14">
        <v>45703.041666666701</v>
      </c>
      <c r="AI336" t="str">
        <f t="shared" si="101"/>
        <v>Morning</v>
      </c>
      <c r="AJ336" t="s">
        <v>2050</v>
      </c>
    </row>
    <row r="337" spans="1:36" x14ac:dyDescent="0.3">
      <c r="A337" t="s">
        <v>262</v>
      </c>
      <c r="B337" t="s">
        <v>520</v>
      </c>
      <c r="C337" t="s">
        <v>530</v>
      </c>
      <c r="D337" t="s">
        <v>524</v>
      </c>
      <c r="E337" s="2">
        <v>45638</v>
      </c>
      <c r="F337" s="9">
        <v>45692</v>
      </c>
      <c r="G337" t="s">
        <v>778</v>
      </c>
      <c r="H337" t="s">
        <v>1020</v>
      </c>
      <c r="I337" s="4">
        <v>666.41</v>
      </c>
      <c r="J337" s="4">
        <v>0</v>
      </c>
      <c r="K337" s="4">
        <v>0</v>
      </c>
      <c r="L337" s="4">
        <v>666.41</v>
      </c>
      <c r="M337" t="s">
        <v>1023</v>
      </c>
      <c r="N337">
        <v>0</v>
      </c>
      <c r="O337" t="s">
        <v>1270</v>
      </c>
      <c r="P337" t="s">
        <v>1768</v>
      </c>
      <c r="Q337" t="str">
        <f t="shared" si="85"/>
        <v>FRONTIER AIRLINES</v>
      </c>
      <c r="R337">
        <f t="shared" si="86"/>
        <v>16</v>
      </c>
      <c r="S337" t="str">
        <f t="shared" si="87"/>
        <v>384</v>
      </c>
      <c r="T337" t="str">
        <f t="shared" si="88"/>
        <v>FR</v>
      </c>
      <c r="U337" t="str">
        <f t="shared" si="89"/>
        <v>SFO-BOS</v>
      </c>
      <c r="V337" s="7">
        <f t="shared" si="90"/>
        <v>57913.070000000029</v>
      </c>
      <c r="W337" s="7">
        <f t="shared" si="91"/>
        <v>393.3239393939395</v>
      </c>
      <c r="X337" s="7">
        <f t="shared" si="92"/>
        <v>105.08</v>
      </c>
      <c r="Y337" s="7">
        <f t="shared" si="93"/>
        <v>666.41</v>
      </c>
      <c r="Z337" s="8">
        <f t="shared" si="94"/>
        <v>0.12</v>
      </c>
      <c r="AA337">
        <f t="shared" si="95"/>
        <v>2024</v>
      </c>
      <c r="AB337" t="str">
        <f t="shared" si="96"/>
        <v>Thu</v>
      </c>
      <c r="AC337">
        <f t="shared" si="97"/>
        <v>54</v>
      </c>
      <c r="AD337" t="str">
        <f t="shared" ca="1" si="98"/>
        <v>NO</v>
      </c>
      <c r="AE33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7" t="str">
        <f t="shared" si="100"/>
        <v>December</v>
      </c>
      <c r="AG337">
        <f t="shared" si="99"/>
        <v>29</v>
      </c>
      <c r="AH337" s="14">
        <v>45709.25</v>
      </c>
      <c r="AI337" t="str">
        <f t="shared" si="101"/>
        <v>Morning</v>
      </c>
      <c r="AJ337" t="s">
        <v>2050</v>
      </c>
    </row>
    <row r="338" spans="1:36" x14ac:dyDescent="0.3">
      <c r="A338" t="s">
        <v>261</v>
      </c>
      <c r="B338" t="s">
        <v>523</v>
      </c>
      <c r="C338" t="s">
        <v>530</v>
      </c>
      <c r="D338" t="s">
        <v>528</v>
      </c>
      <c r="E338" s="2">
        <v>45639</v>
      </c>
      <c r="F338" s="9">
        <v>45693</v>
      </c>
      <c r="G338" t="s">
        <v>777</v>
      </c>
      <c r="H338" t="s">
        <v>1020</v>
      </c>
      <c r="I338" s="4">
        <v>665.88</v>
      </c>
      <c r="J338" s="4">
        <v>5</v>
      </c>
      <c r="K338" s="4">
        <v>33.29</v>
      </c>
      <c r="L338" s="4">
        <v>632.59</v>
      </c>
      <c r="M338" t="s">
        <v>1023</v>
      </c>
      <c r="N338">
        <v>0</v>
      </c>
      <c r="O338" t="s">
        <v>1269</v>
      </c>
      <c r="P338" t="s">
        <v>1767</v>
      </c>
      <c r="Q338" t="str">
        <f t="shared" si="85"/>
        <v>SPIRIT AIRLINES</v>
      </c>
      <c r="R338">
        <f t="shared" si="86"/>
        <v>12</v>
      </c>
      <c r="S338" t="str">
        <f t="shared" si="87"/>
        <v>306</v>
      </c>
      <c r="T338" t="str">
        <f t="shared" si="88"/>
        <v>SP</v>
      </c>
      <c r="U338" t="str">
        <f t="shared" si="89"/>
        <v>SFO-MIA</v>
      </c>
      <c r="V338" s="7">
        <f t="shared" si="90"/>
        <v>57246.660000000025</v>
      </c>
      <c r="W338" s="7">
        <f t="shared" si="91"/>
        <v>391.65878048780502</v>
      </c>
      <c r="X338" s="7">
        <f t="shared" si="92"/>
        <v>105.08</v>
      </c>
      <c r="Y338" s="7">
        <f t="shared" si="93"/>
        <v>665.88</v>
      </c>
      <c r="Z338" s="8">
        <f t="shared" si="94"/>
        <v>0.11799999999999999</v>
      </c>
      <c r="AA338">
        <f t="shared" si="95"/>
        <v>2024</v>
      </c>
      <c r="AB338" t="str">
        <f t="shared" si="96"/>
        <v>Fri</v>
      </c>
      <c r="AC338">
        <f t="shared" si="97"/>
        <v>54</v>
      </c>
      <c r="AD338" t="str">
        <f t="shared" ca="1" si="98"/>
        <v>NO</v>
      </c>
      <c r="AE33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8" t="str">
        <f t="shared" si="100"/>
        <v>December</v>
      </c>
      <c r="AG338">
        <f t="shared" si="99"/>
        <v>29</v>
      </c>
      <c r="AH338" s="14">
        <v>45709.208333333299</v>
      </c>
      <c r="AI338" t="str">
        <f t="shared" si="101"/>
        <v>Morning</v>
      </c>
      <c r="AJ338" t="s">
        <v>2048</v>
      </c>
    </row>
    <row r="339" spans="1:36" x14ac:dyDescent="0.3">
      <c r="A339" t="s">
        <v>411</v>
      </c>
      <c r="B339" t="s">
        <v>518</v>
      </c>
      <c r="C339" t="s">
        <v>533</v>
      </c>
      <c r="D339" t="s">
        <v>525</v>
      </c>
      <c r="E339" s="2">
        <v>45640</v>
      </c>
      <c r="F339" s="9">
        <v>45694</v>
      </c>
      <c r="G339" t="s">
        <v>919</v>
      </c>
      <c r="H339" t="s">
        <v>1017</v>
      </c>
      <c r="I339" s="4">
        <v>663.05</v>
      </c>
      <c r="J339" s="4">
        <v>20</v>
      </c>
      <c r="K339" s="4">
        <v>132.61000000000001</v>
      </c>
      <c r="L339" s="4">
        <v>530.44000000000005</v>
      </c>
      <c r="M339" t="s">
        <v>1022</v>
      </c>
      <c r="N339">
        <v>0</v>
      </c>
      <c r="O339" t="s">
        <v>1418</v>
      </c>
      <c r="P339" t="s">
        <v>1917</v>
      </c>
      <c r="Q339" t="str">
        <f t="shared" si="85"/>
        <v>JETBLUE AIRWAYS</v>
      </c>
      <c r="R339">
        <f t="shared" si="86"/>
        <v>16</v>
      </c>
      <c r="S339" t="str">
        <f t="shared" si="87"/>
        <v>663</v>
      </c>
      <c r="T339" t="str">
        <f t="shared" si="88"/>
        <v>JE</v>
      </c>
      <c r="U339" t="str">
        <f t="shared" si="89"/>
        <v>LAX-SEA</v>
      </c>
      <c r="V339" s="7">
        <f t="shared" si="90"/>
        <v>56614.070000000022</v>
      </c>
      <c r="W339" s="7">
        <f t="shared" si="91"/>
        <v>389.97644171779154</v>
      </c>
      <c r="X339" s="7">
        <f t="shared" si="92"/>
        <v>105.08</v>
      </c>
      <c r="Y339" s="7">
        <f t="shared" si="93"/>
        <v>663.05</v>
      </c>
      <c r="Z339" s="8">
        <f t="shared" si="94"/>
        <v>9.4E-2</v>
      </c>
      <c r="AA339">
        <f t="shared" si="95"/>
        <v>2024</v>
      </c>
      <c r="AB339" t="str">
        <f t="shared" si="96"/>
        <v>Sat</v>
      </c>
      <c r="AC339">
        <f t="shared" si="97"/>
        <v>54</v>
      </c>
      <c r="AD339" t="str">
        <f t="shared" ca="1" si="98"/>
        <v>NO</v>
      </c>
      <c r="AE33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39" t="str">
        <f t="shared" si="100"/>
        <v>December</v>
      </c>
      <c r="AG339">
        <f t="shared" si="99"/>
        <v>29</v>
      </c>
      <c r="AH339" s="14">
        <v>45715.458333333299</v>
      </c>
      <c r="AI339" t="str">
        <f t="shared" si="101"/>
        <v>Morning</v>
      </c>
      <c r="AJ339" t="s">
        <v>2049</v>
      </c>
    </row>
    <row r="340" spans="1:36" x14ac:dyDescent="0.3">
      <c r="A340" t="s">
        <v>33</v>
      </c>
      <c r="B340" t="s">
        <v>516</v>
      </c>
      <c r="C340" t="s">
        <v>525</v>
      </c>
      <c r="D340" t="s">
        <v>532</v>
      </c>
      <c r="E340" s="2">
        <v>45641</v>
      </c>
      <c r="F340" s="9">
        <v>45695</v>
      </c>
      <c r="G340" t="s">
        <v>551</v>
      </c>
      <c r="H340" t="s">
        <v>1020</v>
      </c>
      <c r="I340" s="4">
        <v>654.46</v>
      </c>
      <c r="J340" s="4">
        <v>20</v>
      </c>
      <c r="K340" s="4">
        <v>130.88999999999999</v>
      </c>
      <c r="L340" s="4">
        <v>523.57000000000005</v>
      </c>
      <c r="M340" t="s">
        <v>1021</v>
      </c>
      <c r="N340">
        <v>6</v>
      </c>
      <c r="O340" t="s">
        <v>1041</v>
      </c>
      <c r="P340" t="s">
        <v>1539</v>
      </c>
      <c r="Q340" t="str">
        <f t="shared" si="85"/>
        <v>DELTA AIRLINES</v>
      </c>
      <c r="R340">
        <f t="shared" si="86"/>
        <v>15</v>
      </c>
      <c r="S340" t="str">
        <f t="shared" si="87"/>
        <v>921</v>
      </c>
      <c r="T340" t="str">
        <f t="shared" si="88"/>
        <v>DE</v>
      </c>
      <c r="U340" t="str">
        <f t="shared" si="89"/>
        <v>SEA-DEN</v>
      </c>
      <c r="V340" s="7">
        <f t="shared" si="90"/>
        <v>56083.630000000012</v>
      </c>
      <c r="W340" s="7">
        <f t="shared" si="91"/>
        <v>388.29080246913594</v>
      </c>
      <c r="X340" s="7">
        <f t="shared" si="92"/>
        <v>105.08</v>
      </c>
      <c r="Y340" s="7">
        <f t="shared" si="93"/>
        <v>654.46</v>
      </c>
      <c r="Z340" s="8">
        <f t="shared" si="94"/>
        <v>0.11600000000000001</v>
      </c>
      <c r="AA340">
        <f t="shared" si="95"/>
        <v>2024</v>
      </c>
      <c r="AB340" t="str">
        <f t="shared" si="96"/>
        <v>Sun</v>
      </c>
      <c r="AC340">
        <f t="shared" si="97"/>
        <v>54</v>
      </c>
      <c r="AD340" t="str">
        <f t="shared" ca="1" si="98"/>
        <v>NO</v>
      </c>
      <c r="AE34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0" t="str">
        <f t="shared" si="100"/>
        <v>December</v>
      </c>
      <c r="AG340">
        <f t="shared" si="99"/>
        <v>29</v>
      </c>
      <c r="AH340" s="14">
        <v>45699.708333333299</v>
      </c>
      <c r="AI340" t="str">
        <f t="shared" si="101"/>
        <v>Afternoon</v>
      </c>
      <c r="AJ340" t="s">
        <v>2050</v>
      </c>
    </row>
    <row r="341" spans="1:36" x14ac:dyDescent="0.3">
      <c r="A341" t="s">
        <v>304</v>
      </c>
      <c r="B341" t="s">
        <v>522</v>
      </c>
      <c r="C341" t="s">
        <v>524</v>
      </c>
      <c r="D341" t="s">
        <v>531</v>
      </c>
      <c r="E341" s="2">
        <v>45642</v>
      </c>
      <c r="F341" s="9">
        <v>45696</v>
      </c>
      <c r="G341" t="s">
        <v>818</v>
      </c>
      <c r="H341" t="s">
        <v>1017</v>
      </c>
      <c r="I341" s="4">
        <v>653.29999999999995</v>
      </c>
      <c r="J341" s="4">
        <v>5</v>
      </c>
      <c r="K341" s="4">
        <v>32.659999999999997</v>
      </c>
      <c r="L341" s="4">
        <v>620.64</v>
      </c>
      <c r="M341" t="s">
        <v>1023</v>
      </c>
      <c r="N341">
        <v>0</v>
      </c>
      <c r="O341" t="s">
        <v>1312</v>
      </c>
      <c r="P341" t="s">
        <v>1810</v>
      </c>
      <c r="Q341" t="str">
        <f t="shared" si="85"/>
        <v>UNITED AIRLINES</v>
      </c>
      <c r="R341">
        <f t="shared" si="86"/>
        <v>13</v>
      </c>
      <c r="S341" t="str">
        <f t="shared" si="87"/>
        <v>555</v>
      </c>
      <c r="T341" t="str">
        <f t="shared" si="88"/>
        <v>UN</v>
      </c>
      <c r="U341" t="str">
        <f t="shared" si="89"/>
        <v>BOS-JFK</v>
      </c>
      <c r="V341" s="7">
        <f t="shared" si="90"/>
        <v>55560.060000000012</v>
      </c>
      <c r="W341" s="7">
        <f t="shared" si="91"/>
        <v>386.63757763975173</v>
      </c>
      <c r="X341" s="7">
        <f t="shared" si="92"/>
        <v>105.08</v>
      </c>
      <c r="Y341" s="7">
        <f t="shared" si="93"/>
        <v>653.29999999999995</v>
      </c>
      <c r="Z341" s="8">
        <f t="shared" si="94"/>
        <v>0.11600000000000001</v>
      </c>
      <c r="AA341">
        <f t="shared" si="95"/>
        <v>2024</v>
      </c>
      <c r="AB341" t="str">
        <f t="shared" si="96"/>
        <v>Mon</v>
      </c>
      <c r="AC341">
        <f t="shared" si="97"/>
        <v>54</v>
      </c>
      <c r="AD341" t="str">
        <f t="shared" ca="1" si="98"/>
        <v>NO</v>
      </c>
      <c r="AE34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1" t="str">
        <f t="shared" si="100"/>
        <v>December</v>
      </c>
      <c r="AG341">
        <f t="shared" si="99"/>
        <v>29</v>
      </c>
      <c r="AH341" s="14">
        <v>45711</v>
      </c>
      <c r="AI341" t="str">
        <f t="shared" si="101"/>
        <v>Morning</v>
      </c>
      <c r="AJ341" t="s">
        <v>2050</v>
      </c>
    </row>
    <row r="342" spans="1:36" x14ac:dyDescent="0.3">
      <c r="A342" t="s">
        <v>199</v>
      </c>
      <c r="B342" t="s">
        <v>516</v>
      </c>
      <c r="C342" t="s">
        <v>526</v>
      </c>
      <c r="D342" t="s">
        <v>533</v>
      </c>
      <c r="E342" s="2">
        <v>45643</v>
      </c>
      <c r="F342" s="9">
        <v>45697</v>
      </c>
      <c r="G342" t="s">
        <v>715</v>
      </c>
      <c r="H342" t="s">
        <v>1020</v>
      </c>
      <c r="I342" s="4">
        <v>652.27</v>
      </c>
      <c r="J342" s="4">
        <v>10</v>
      </c>
      <c r="K342" s="4">
        <v>65.23</v>
      </c>
      <c r="L342" s="4">
        <v>587.04</v>
      </c>
      <c r="M342" t="s">
        <v>1023</v>
      </c>
      <c r="N342">
        <v>0</v>
      </c>
      <c r="O342" t="s">
        <v>1207</v>
      </c>
      <c r="P342" t="s">
        <v>1705</v>
      </c>
      <c r="Q342" t="str">
        <f t="shared" si="85"/>
        <v>DELTA AIRLINES</v>
      </c>
      <c r="R342">
        <f t="shared" si="86"/>
        <v>14</v>
      </c>
      <c r="S342" t="str">
        <f t="shared" si="87"/>
        <v>987</v>
      </c>
      <c r="T342" t="str">
        <f t="shared" si="88"/>
        <v>DE</v>
      </c>
      <c r="U342" t="str">
        <f t="shared" si="89"/>
        <v>DFW-LAX</v>
      </c>
      <c r="V342" s="7">
        <f t="shared" si="90"/>
        <v>54939.420000000013</v>
      </c>
      <c r="W342" s="7">
        <f t="shared" si="91"/>
        <v>384.9709375000001</v>
      </c>
      <c r="X342" s="7">
        <f t="shared" si="92"/>
        <v>105.08</v>
      </c>
      <c r="Y342" s="7">
        <f t="shared" si="93"/>
        <v>652.27</v>
      </c>
      <c r="Z342" s="8">
        <f t="shared" si="94"/>
        <v>0.114</v>
      </c>
      <c r="AA342">
        <f t="shared" si="95"/>
        <v>2024</v>
      </c>
      <c r="AB342" t="str">
        <f t="shared" si="96"/>
        <v>Tue</v>
      </c>
      <c r="AC342">
        <f t="shared" si="97"/>
        <v>54</v>
      </c>
      <c r="AD342" t="str">
        <f t="shared" ca="1" si="98"/>
        <v>NO</v>
      </c>
      <c r="AE34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2" t="str">
        <f t="shared" si="100"/>
        <v>December</v>
      </c>
      <c r="AG342">
        <f t="shared" si="99"/>
        <v>29</v>
      </c>
      <c r="AH342" s="14">
        <v>45706.625</v>
      </c>
      <c r="AI342" t="str">
        <f t="shared" si="101"/>
        <v>Afternoon</v>
      </c>
      <c r="AJ342" t="s">
        <v>2051</v>
      </c>
    </row>
    <row r="343" spans="1:36" x14ac:dyDescent="0.3">
      <c r="A343" t="s">
        <v>492</v>
      </c>
      <c r="B343" t="s">
        <v>517</v>
      </c>
      <c r="C343" t="s">
        <v>528</v>
      </c>
      <c r="D343" t="s">
        <v>533</v>
      </c>
      <c r="E343" s="2">
        <v>45644</v>
      </c>
      <c r="F343" s="9">
        <v>45698</v>
      </c>
      <c r="G343" t="s">
        <v>994</v>
      </c>
      <c r="H343" t="s">
        <v>1020</v>
      </c>
      <c r="I343" s="4">
        <v>649.74</v>
      </c>
      <c r="J343" s="4">
        <v>15</v>
      </c>
      <c r="K343" s="4">
        <v>97.46</v>
      </c>
      <c r="L343" s="4">
        <v>552.28</v>
      </c>
      <c r="M343" t="s">
        <v>1023</v>
      </c>
      <c r="N343">
        <v>0</v>
      </c>
      <c r="O343" t="s">
        <v>1498</v>
      </c>
      <c r="P343" t="s">
        <v>1998</v>
      </c>
      <c r="Q343" t="str">
        <f t="shared" si="85"/>
        <v>ALASKA AIRLINES</v>
      </c>
      <c r="R343">
        <f t="shared" si="86"/>
        <v>13</v>
      </c>
      <c r="S343" t="str">
        <f t="shared" si="87"/>
        <v>255</v>
      </c>
      <c r="T343" t="str">
        <f t="shared" si="88"/>
        <v>AL</v>
      </c>
      <c r="U343" t="str">
        <f t="shared" si="89"/>
        <v>MIA-LAX</v>
      </c>
      <c r="V343" s="7">
        <f t="shared" si="90"/>
        <v>54352.380000000012</v>
      </c>
      <c r="W343" s="7">
        <f t="shared" si="91"/>
        <v>383.28981132075489</v>
      </c>
      <c r="X343" s="7">
        <f t="shared" si="92"/>
        <v>105.08</v>
      </c>
      <c r="Y343" s="7">
        <f t="shared" si="93"/>
        <v>649.74</v>
      </c>
      <c r="Z343" s="8">
        <f t="shared" si="94"/>
        <v>0.112</v>
      </c>
      <c r="AA343">
        <f t="shared" si="95"/>
        <v>2024</v>
      </c>
      <c r="AB343" t="str">
        <f t="shared" si="96"/>
        <v>Wed</v>
      </c>
      <c r="AC343">
        <f t="shared" si="97"/>
        <v>54</v>
      </c>
      <c r="AD343" t="str">
        <f t="shared" ca="1" si="98"/>
        <v>NO</v>
      </c>
      <c r="AE34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3" t="str">
        <f t="shared" si="100"/>
        <v>December</v>
      </c>
      <c r="AG343">
        <f t="shared" si="99"/>
        <v>29</v>
      </c>
      <c r="AH343" s="14">
        <v>45718.833333333299</v>
      </c>
      <c r="AI343" t="str">
        <f t="shared" si="101"/>
        <v>Evening</v>
      </c>
      <c r="AJ343" t="s">
        <v>2051</v>
      </c>
    </row>
    <row r="344" spans="1:36" x14ac:dyDescent="0.3">
      <c r="A344" t="s">
        <v>282</v>
      </c>
      <c r="B344" t="s">
        <v>523</v>
      </c>
      <c r="C344" t="s">
        <v>530</v>
      </c>
      <c r="D344" t="s">
        <v>532</v>
      </c>
      <c r="E344" s="2">
        <v>45645</v>
      </c>
      <c r="F344" s="9">
        <v>45699</v>
      </c>
      <c r="G344" t="s">
        <v>554</v>
      </c>
      <c r="H344" t="s">
        <v>1020</v>
      </c>
      <c r="I344" s="4">
        <v>645.4</v>
      </c>
      <c r="J344" s="4">
        <v>15</v>
      </c>
      <c r="K344" s="4">
        <v>96.81</v>
      </c>
      <c r="L344" s="4">
        <v>548.59</v>
      </c>
      <c r="M344" t="s">
        <v>1023</v>
      </c>
      <c r="N344">
        <v>0</v>
      </c>
      <c r="O344" t="s">
        <v>1290</v>
      </c>
      <c r="P344" t="s">
        <v>1788</v>
      </c>
      <c r="Q344" t="str">
        <f t="shared" si="85"/>
        <v>SPIRIT AIRLINES</v>
      </c>
      <c r="R344">
        <f t="shared" si="86"/>
        <v>12</v>
      </c>
      <c r="S344" t="str">
        <f t="shared" si="87"/>
        <v>812</v>
      </c>
      <c r="T344" t="str">
        <f t="shared" si="88"/>
        <v>SP</v>
      </c>
      <c r="U344" t="str">
        <f t="shared" si="89"/>
        <v>SFO-DEN</v>
      </c>
      <c r="V344" s="7">
        <f t="shared" si="90"/>
        <v>53800.100000000006</v>
      </c>
      <c r="W344" s="7">
        <f t="shared" si="91"/>
        <v>381.60341772151912</v>
      </c>
      <c r="X344" s="7">
        <f t="shared" si="92"/>
        <v>105.08</v>
      </c>
      <c r="Y344" s="7">
        <f t="shared" si="93"/>
        <v>645.4</v>
      </c>
      <c r="Z344" s="8">
        <f t="shared" si="94"/>
        <v>0.11</v>
      </c>
      <c r="AA344">
        <f t="shared" si="95"/>
        <v>2024</v>
      </c>
      <c r="AB344" t="str">
        <f t="shared" si="96"/>
        <v>Thu</v>
      </c>
      <c r="AC344">
        <f t="shared" si="97"/>
        <v>54</v>
      </c>
      <c r="AD344" t="str">
        <f t="shared" ca="1" si="98"/>
        <v>NO</v>
      </c>
      <c r="AE34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4" t="str">
        <f t="shared" si="100"/>
        <v>December</v>
      </c>
      <c r="AG344">
        <f t="shared" si="99"/>
        <v>29</v>
      </c>
      <c r="AH344" s="14">
        <v>45710.083333333299</v>
      </c>
      <c r="AI344" t="str">
        <f t="shared" si="101"/>
        <v>Morning</v>
      </c>
      <c r="AJ344" t="s">
        <v>2048</v>
      </c>
    </row>
    <row r="345" spans="1:36" x14ac:dyDescent="0.3">
      <c r="A345" t="s">
        <v>247</v>
      </c>
      <c r="B345" t="s">
        <v>517</v>
      </c>
      <c r="C345" t="s">
        <v>525</v>
      </c>
      <c r="D345" t="s">
        <v>531</v>
      </c>
      <c r="E345" s="2">
        <v>45646</v>
      </c>
      <c r="F345" s="9">
        <v>45700</v>
      </c>
      <c r="G345" t="s">
        <v>763</v>
      </c>
      <c r="H345" t="s">
        <v>1020</v>
      </c>
      <c r="I345" s="4">
        <v>643.62</v>
      </c>
      <c r="J345" s="4">
        <v>0</v>
      </c>
      <c r="K345" s="4">
        <v>0</v>
      </c>
      <c r="L345" s="4">
        <v>643.62</v>
      </c>
      <c r="M345" t="s">
        <v>1023</v>
      </c>
      <c r="N345">
        <v>0</v>
      </c>
      <c r="O345" t="s">
        <v>1255</v>
      </c>
      <c r="P345" t="s">
        <v>1753</v>
      </c>
      <c r="Q345" t="str">
        <f t="shared" si="85"/>
        <v>ALASKA AIRLINES</v>
      </c>
      <c r="R345">
        <f t="shared" si="86"/>
        <v>13</v>
      </c>
      <c r="S345" t="str">
        <f t="shared" si="87"/>
        <v>477</v>
      </c>
      <c r="T345" t="str">
        <f t="shared" si="88"/>
        <v>AL</v>
      </c>
      <c r="U345" t="str">
        <f t="shared" si="89"/>
        <v>SEA-JFK</v>
      </c>
      <c r="V345" s="7">
        <f t="shared" si="90"/>
        <v>53251.51</v>
      </c>
      <c r="W345" s="7">
        <f t="shared" si="91"/>
        <v>379.92318471337597</v>
      </c>
      <c r="X345" s="7">
        <f t="shared" si="92"/>
        <v>105.08</v>
      </c>
      <c r="Y345" s="7">
        <f t="shared" si="93"/>
        <v>643.62</v>
      </c>
      <c r="Z345" s="8">
        <f t="shared" si="94"/>
        <v>0.108</v>
      </c>
      <c r="AA345">
        <f t="shared" si="95"/>
        <v>2024</v>
      </c>
      <c r="AB345" t="str">
        <f t="shared" si="96"/>
        <v>Fri</v>
      </c>
      <c r="AC345">
        <f t="shared" si="97"/>
        <v>54</v>
      </c>
      <c r="AD345" t="str">
        <f t="shared" ca="1" si="98"/>
        <v>NO</v>
      </c>
      <c r="AE34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5" t="str">
        <f t="shared" si="100"/>
        <v>December</v>
      </c>
      <c r="AG345">
        <f t="shared" si="99"/>
        <v>29</v>
      </c>
      <c r="AH345" s="14">
        <v>45708.625</v>
      </c>
      <c r="AI345" t="str">
        <f t="shared" si="101"/>
        <v>Afternoon</v>
      </c>
      <c r="AJ345" t="s">
        <v>2051</v>
      </c>
    </row>
    <row r="346" spans="1:36" x14ac:dyDescent="0.3">
      <c r="A346" t="s">
        <v>481</v>
      </c>
      <c r="B346" t="s">
        <v>518</v>
      </c>
      <c r="C346" t="s">
        <v>533</v>
      </c>
      <c r="D346" t="s">
        <v>529</v>
      </c>
      <c r="E346" s="2">
        <v>45647</v>
      </c>
      <c r="F346" s="9">
        <v>45701</v>
      </c>
      <c r="G346" t="s">
        <v>984</v>
      </c>
      <c r="H346" t="s">
        <v>1020</v>
      </c>
      <c r="I346" s="4">
        <v>642.73</v>
      </c>
      <c r="J346" s="4">
        <v>10</v>
      </c>
      <c r="K346" s="4">
        <v>64.27</v>
      </c>
      <c r="L346" s="4">
        <v>578.46</v>
      </c>
      <c r="M346" t="s">
        <v>1023</v>
      </c>
      <c r="N346">
        <v>0</v>
      </c>
      <c r="O346" t="s">
        <v>1488</v>
      </c>
      <c r="P346" t="s">
        <v>1987</v>
      </c>
      <c r="Q346" t="str">
        <f t="shared" si="85"/>
        <v>JETBLUE AIRWAYS</v>
      </c>
      <c r="R346">
        <f t="shared" si="86"/>
        <v>10</v>
      </c>
      <c r="S346" t="str">
        <f t="shared" si="87"/>
        <v>745</v>
      </c>
      <c r="T346" t="str">
        <f t="shared" si="88"/>
        <v>JE</v>
      </c>
      <c r="U346" t="str">
        <f t="shared" si="89"/>
        <v>LAX-ATL</v>
      </c>
      <c r="V346" s="7">
        <f t="shared" si="90"/>
        <v>52607.890000000007</v>
      </c>
      <c r="W346" s="7">
        <f t="shared" si="91"/>
        <v>378.23282051282069</v>
      </c>
      <c r="X346" s="7">
        <f t="shared" si="92"/>
        <v>105.08</v>
      </c>
      <c r="Y346" s="7">
        <f t="shared" si="93"/>
        <v>642.73</v>
      </c>
      <c r="Z346" s="8">
        <f t="shared" si="94"/>
        <v>0.106</v>
      </c>
      <c r="AA346">
        <f t="shared" si="95"/>
        <v>2024</v>
      </c>
      <c r="AB346" t="str">
        <f t="shared" si="96"/>
        <v>Sat</v>
      </c>
      <c r="AC346">
        <f t="shared" si="97"/>
        <v>54</v>
      </c>
      <c r="AD346" t="str">
        <f t="shared" ca="1" si="98"/>
        <v>NO</v>
      </c>
      <c r="AE34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6" t="str">
        <f t="shared" si="100"/>
        <v>December</v>
      </c>
      <c r="AG346">
        <f t="shared" si="99"/>
        <v>29</v>
      </c>
      <c r="AH346" s="14">
        <v>45718.375</v>
      </c>
      <c r="AI346" t="str">
        <f t="shared" si="101"/>
        <v>Morning</v>
      </c>
      <c r="AJ346" t="s">
        <v>2048</v>
      </c>
    </row>
    <row r="347" spans="1:36" x14ac:dyDescent="0.3">
      <c r="A347" t="s">
        <v>409</v>
      </c>
      <c r="B347" t="s">
        <v>516</v>
      </c>
      <c r="C347" t="s">
        <v>524</v>
      </c>
      <c r="D347" t="s">
        <v>531</v>
      </c>
      <c r="E347" s="2">
        <v>45648</v>
      </c>
      <c r="F347" s="9">
        <v>45702</v>
      </c>
      <c r="G347" t="s">
        <v>917</v>
      </c>
      <c r="H347" t="s">
        <v>1019</v>
      </c>
      <c r="I347" s="4">
        <v>638.17999999999995</v>
      </c>
      <c r="J347" s="4">
        <v>0</v>
      </c>
      <c r="K347" s="4">
        <v>0</v>
      </c>
      <c r="L347" s="4">
        <v>638.17999999999995</v>
      </c>
      <c r="M347" t="s">
        <v>1022</v>
      </c>
      <c r="N347">
        <v>0</v>
      </c>
      <c r="O347" t="s">
        <v>1416</v>
      </c>
      <c r="P347" t="s">
        <v>1915</v>
      </c>
      <c r="Q347" t="str">
        <f t="shared" si="85"/>
        <v>DELTA AIRLINES</v>
      </c>
      <c r="R347">
        <f t="shared" si="86"/>
        <v>12</v>
      </c>
      <c r="S347" t="str">
        <f t="shared" si="87"/>
        <v>238</v>
      </c>
      <c r="T347" t="str">
        <f t="shared" si="88"/>
        <v>DE</v>
      </c>
      <c r="U347" t="str">
        <f t="shared" si="89"/>
        <v>BOS-JFK</v>
      </c>
      <c r="V347" s="7">
        <f t="shared" si="90"/>
        <v>52029.430000000015</v>
      </c>
      <c r="W347" s="7">
        <f t="shared" si="91"/>
        <v>376.52638709677439</v>
      </c>
      <c r="X347" s="7">
        <f t="shared" si="92"/>
        <v>105.08</v>
      </c>
      <c r="Y347" s="7">
        <f t="shared" si="93"/>
        <v>638.17999999999995</v>
      </c>
      <c r="Z347" s="8">
        <f t="shared" si="94"/>
        <v>9.1999999999999998E-2</v>
      </c>
      <c r="AA347">
        <f t="shared" si="95"/>
        <v>2024</v>
      </c>
      <c r="AB347" t="str">
        <f t="shared" si="96"/>
        <v>Sun</v>
      </c>
      <c r="AC347">
        <f t="shared" si="97"/>
        <v>54</v>
      </c>
      <c r="AD347" t="str">
        <f t="shared" ca="1" si="98"/>
        <v>NO</v>
      </c>
      <c r="AE34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7" t="str">
        <f t="shared" si="100"/>
        <v>December</v>
      </c>
      <c r="AG347">
        <f t="shared" si="99"/>
        <v>29</v>
      </c>
      <c r="AH347" s="14">
        <v>45715.375</v>
      </c>
      <c r="AI347" t="str">
        <f t="shared" si="101"/>
        <v>Morning</v>
      </c>
      <c r="AJ347" t="s">
        <v>2049</v>
      </c>
    </row>
    <row r="348" spans="1:36" x14ac:dyDescent="0.3">
      <c r="A348" t="s">
        <v>488</v>
      </c>
      <c r="B348" t="s">
        <v>519</v>
      </c>
      <c r="C348" t="s">
        <v>532</v>
      </c>
      <c r="D348" t="s">
        <v>530</v>
      </c>
      <c r="E348" s="2">
        <v>45649</v>
      </c>
      <c r="F348" s="9">
        <v>45703</v>
      </c>
      <c r="G348" t="s">
        <v>990</v>
      </c>
      <c r="H348" t="s">
        <v>1018</v>
      </c>
      <c r="I348" s="4">
        <v>631.74</v>
      </c>
      <c r="J348" s="4">
        <v>20</v>
      </c>
      <c r="K348" s="4">
        <v>126.35</v>
      </c>
      <c r="L348" s="4">
        <v>505.39</v>
      </c>
      <c r="M348" t="s">
        <v>1023</v>
      </c>
      <c r="N348">
        <v>0</v>
      </c>
      <c r="O348" t="s">
        <v>1494</v>
      </c>
      <c r="P348" t="s">
        <v>1994</v>
      </c>
      <c r="Q348" t="str">
        <f t="shared" si="85"/>
        <v>SOUTHWEST AIRLINES</v>
      </c>
      <c r="R348">
        <f t="shared" si="86"/>
        <v>15</v>
      </c>
      <c r="S348" t="str">
        <f t="shared" si="87"/>
        <v>174</v>
      </c>
      <c r="T348" t="str">
        <f t="shared" si="88"/>
        <v>SO</v>
      </c>
      <c r="U348" t="str">
        <f t="shared" si="89"/>
        <v>DEN-SFO</v>
      </c>
      <c r="V348" s="7">
        <f t="shared" si="90"/>
        <v>51391.250000000015</v>
      </c>
      <c r="W348" s="7">
        <f t="shared" si="91"/>
        <v>374.82733766233775</v>
      </c>
      <c r="X348" s="7">
        <f t="shared" si="92"/>
        <v>105.08</v>
      </c>
      <c r="Y348" s="7">
        <f t="shared" si="93"/>
        <v>631.74</v>
      </c>
      <c r="Z348" s="8">
        <f t="shared" si="94"/>
        <v>0.104</v>
      </c>
      <c r="AA348">
        <f t="shared" si="95"/>
        <v>2024</v>
      </c>
      <c r="AB348" t="str">
        <f t="shared" si="96"/>
        <v>Mon</v>
      </c>
      <c r="AC348">
        <f t="shared" si="97"/>
        <v>54</v>
      </c>
      <c r="AD348" t="str">
        <f t="shared" ca="1" si="98"/>
        <v>NO</v>
      </c>
      <c r="AE34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8" t="str">
        <f t="shared" si="100"/>
        <v>December</v>
      </c>
      <c r="AG348">
        <f t="shared" si="99"/>
        <v>29</v>
      </c>
      <c r="AH348" s="14">
        <v>45718.666666666701</v>
      </c>
      <c r="AI348" t="str">
        <f t="shared" si="101"/>
        <v>Afternoon</v>
      </c>
      <c r="AJ348" t="s">
        <v>2049</v>
      </c>
    </row>
    <row r="349" spans="1:36" x14ac:dyDescent="0.3">
      <c r="A349" t="s">
        <v>326</v>
      </c>
      <c r="B349" t="s">
        <v>518</v>
      </c>
      <c r="C349" t="s">
        <v>529</v>
      </c>
      <c r="D349" t="s">
        <v>527</v>
      </c>
      <c r="E349" s="2">
        <v>45650</v>
      </c>
      <c r="F349" s="9">
        <v>45704</v>
      </c>
      <c r="G349" t="s">
        <v>840</v>
      </c>
      <c r="H349" t="s">
        <v>1018</v>
      </c>
      <c r="I349" s="4">
        <v>624.28</v>
      </c>
      <c r="J349" s="4">
        <v>20</v>
      </c>
      <c r="K349" s="4">
        <v>124.86</v>
      </c>
      <c r="L349" s="4">
        <v>499.42</v>
      </c>
      <c r="M349" t="s">
        <v>1022</v>
      </c>
      <c r="N349">
        <v>0</v>
      </c>
      <c r="O349" t="s">
        <v>1334</v>
      </c>
      <c r="P349" t="s">
        <v>1832</v>
      </c>
      <c r="Q349" t="str">
        <f t="shared" si="85"/>
        <v>JETBLUE AIRWAYS</v>
      </c>
      <c r="R349">
        <f t="shared" si="86"/>
        <v>12</v>
      </c>
      <c r="S349" t="str">
        <f t="shared" si="87"/>
        <v>492</v>
      </c>
      <c r="T349" t="str">
        <f t="shared" si="88"/>
        <v>JE</v>
      </c>
      <c r="U349" t="str">
        <f t="shared" si="89"/>
        <v>ATL-ORD</v>
      </c>
      <c r="V349" s="7">
        <f t="shared" si="90"/>
        <v>50885.860000000008</v>
      </c>
      <c r="W349" s="7">
        <f t="shared" si="91"/>
        <v>373.14816993464063</v>
      </c>
      <c r="X349" s="7">
        <f t="shared" si="92"/>
        <v>105.08</v>
      </c>
      <c r="Y349" s="7">
        <f t="shared" si="93"/>
        <v>624.28</v>
      </c>
      <c r="Z349" s="8">
        <f t="shared" si="94"/>
        <v>0.09</v>
      </c>
      <c r="AA349">
        <f t="shared" si="95"/>
        <v>2024</v>
      </c>
      <c r="AB349" t="str">
        <f t="shared" si="96"/>
        <v>Tue</v>
      </c>
      <c r="AC349">
        <f t="shared" si="97"/>
        <v>54</v>
      </c>
      <c r="AD349" t="str">
        <f t="shared" ca="1" si="98"/>
        <v>NO</v>
      </c>
      <c r="AE34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49" t="str">
        <f t="shared" si="100"/>
        <v>December</v>
      </c>
      <c r="AG349">
        <f t="shared" si="99"/>
        <v>29</v>
      </c>
      <c r="AH349" s="14">
        <v>45711.916666666701</v>
      </c>
      <c r="AI349" t="str">
        <f t="shared" si="101"/>
        <v>Evening</v>
      </c>
      <c r="AJ349" t="s">
        <v>2048</v>
      </c>
    </row>
    <row r="350" spans="1:36" x14ac:dyDescent="0.3">
      <c r="A350" t="s">
        <v>288</v>
      </c>
      <c r="B350" t="s">
        <v>522</v>
      </c>
      <c r="C350" t="s">
        <v>526</v>
      </c>
      <c r="D350" t="s">
        <v>527</v>
      </c>
      <c r="E350" s="2">
        <v>45651</v>
      </c>
      <c r="F350" s="9">
        <v>45705</v>
      </c>
      <c r="G350" t="s">
        <v>802</v>
      </c>
      <c r="H350" t="s">
        <v>1019</v>
      </c>
      <c r="I350" s="4">
        <v>624.09</v>
      </c>
      <c r="J350" s="4">
        <v>20</v>
      </c>
      <c r="K350" s="4">
        <v>124.82</v>
      </c>
      <c r="L350" s="4">
        <v>499.27</v>
      </c>
      <c r="M350" t="s">
        <v>1023</v>
      </c>
      <c r="N350">
        <v>0</v>
      </c>
      <c r="O350" t="s">
        <v>1296</v>
      </c>
      <c r="P350" t="s">
        <v>1794</v>
      </c>
      <c r="Q350" t="str">
        <f t="shared" si="85"/>
        <v>UNITED AIRLINES</v>
      </c>
      <c r="R350">
        <f t="shared" si="86"/>
        <v>11</v>
      </c>
      <c r="S350" t="str">
        <f t="shared" si="87"/>
        <v>938</v>
      </c>
      <c r="T350" t="str">
        <f t="shared" si="88"/>
        <v>UN</v>
      </c>
      <c r="U350" t="str">
        <f t="shared" si="89"/>
        <v>DFW-ORD</v>
      </c>
      <c r="V350" s="7">
        <f t="shared" si="90"/>
        <v>50386.44000000001</v>
      </c>
      <c r="W350" s="7">
        <f t="shared" si="91"/>
        <v>371.49598684210537</v>
      </c>
      <c r="X350" s="7">
        <f t="shared" si="92"/>
        <v>105.08</v>
      </c>
      <c r="Y350" s="7">
        <f t="shared" si="93"/>
        <v>624.09</v>
      </c>
      <c r="Z350" s="8">
        <f t="shared" si="94"/>
        <v>0.10199999999999999</v>
      </c>
      <c r="AA350">
        <f t="shared" si="95"/>
        <v>2024</v>
      </c>
      <c r="AB350" t="str">
        <f t="shared" si="96"/>
        <v>Wed</v>
      </c>
      <c r="AC350">
        <f t="shared" si="97"/>
        <v>54</v>
      </c>
      <c r="AD350" t="str">
        <f t="shared" ca="1" si="98"/>
        <v>NO</v>
      </c>
      <c r="AE35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0" t="str">
        <f t="shared" si="100"/>
        <v>December</v>
      </c>
      <c r="AG350">
        <f t="shared" si="99"/>
        <v>29</v>
      </c>
      <c r="AH350" s="14">
        <v>45710.333333333299</v>
      </c>
      <c r="AI350" t="str">
        <f t="shared" si="101"/>
        <v>Morning</v>
      </c>
      <c r="AJ350" t="s">
        <v>2049</v>
      </c>
    </row>
    <row r="351" spans="1:36" x14ac:dyDescent="0.3">
      <c r="A351" t="s">
        <v>107</v>
      </c>
      <c r="B351" t="s">
        <v>522</v>
      </c>
      <c r="C351" t="s">
        <v>527</v>
      </c>
      <c r="D351" t="s">
        <v>529</v>
      </c>
      <c r="E351" s="2">
        <v>45652</v>
      </c>
      <c r="F351" s="9">
        <v>45706</v>
      </c>
      <c r="G351" t="s">
        <v>624</v>
      </c>
      <c r="H351" t="s">
        <v>1018</v>
      </c>
      <c r="I351" s="4">
        <v>623.28</v>
      </c>
      <c r="J351" s="4">
        <v>20</v>
      </c>
      <c r="K351" s="4">
        <v>124.66</v>
      </c>
      <c r="L351" s="4">
        <v>498.62</v>
      </c>
      <c r="M351" t="s">
        <v>1021</v>
      </c>
      <c r="N351">
        <v>71</v>
      </c>
      <c r="O351" t="s">
        <v>1115</v>
      </c>
      <c r="P351" t="s">
        <v>1613</v>
      </c>
      <c r="Q351" t="str">
        <f t="shared" si="85"/>
        <v>UNITED AIRLINES</v>
      </c>
      <c r="R351">
        <f t="shared" si="86"/>
        <v>11</v>
      </c>
      <c r="S351" t="str">
        <f t="shared" si="87"/>
        <v>385</v>
      </c>
      <c r="T351" t="str">
        <f t="shared" si="88"/>
        <v>UN</v>
      </c>
      <c r="U351" t="str">
        <f t="shared" si="89"/>
        <v>ORD-ATL</v>
      </c>
      <c r="V351" s="7">
        <f t="shared" si="90"/>
        <v>49887.170000000013</v>
      </c>
      <c r="W351" s="7">
        <f t="shared" si="91"/>
        <v>369.82317880794716</v>
      </c>
      <c r="X351" s="7">
        <f t="shared" si="92"/>
        <v>105.08</v>
      </c>
      <c r="Y351" s="7">
        <f t="shared" si="93"/>
        <v>623.28</v>
      </c>
      <c r="Z351" s="8">
        <f t="shared" si="94"/>
        <v>0.114</v>
      </c>
      <c r="AA351">
        <f t="shared" si="95"/>
        <v>2024</v>
      </c>
      <c r="AB351" t="str">
        <f t="shared" si="96"/>
        <v>Thu</v>
      </c>
      <c r="AC351">
        <f t="shared" si="97"/>
        <v>54</v>
      </c>
      <c r="AD351" t="str">
        <f t="shared" ca="1" si="98"/>
        <v>NO</v>
      </c>
      <c r="AE35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1" t="str">
        <f t="shared" si="100"/>
        <v>December</v>
      </c>
      <c r="AG351">
        <f t="shared" si="99"/>
        <v>29</v>
      </c>
      <c r="AH351" s="14">
        <v>45702.791666666701</v>
      </c>
      <c r="AI351" t="str">
        <f t="shared" si="101"/>
        <v>Evening</v>
      </c>
      <c r="AJ351" t="s">
        <v>2048</v>
      </c>
    </row>
    <row r="352" spans="1:36" x14ac:dyDescent="0.3">
      <c r="A352" t="s">
        <v>96</v>
      </c>
      <c r="B352" t="s">
        <v>516</v>
      </c>
      <c r="C352" t="s">
        <v>526</v>
      </c>
      <c r="D352" t="s">
        <v>527</v>
      </c>
      <c r="E352" s="2">
        <v>45653</v>
      </c>
      <c r="F352" s="9">
        <v>45707</v>
      </c>
      <c r="G352" t="s">
        <v>614</v>
      </c>
      <c r="H352" t="s">
        <v>1018</v>
      </c>
      <c r="I352" s="4">
        <v>619.17999999999995</v>
      </c>
      <c r="J352" s="4">
        <v>20</v>
      </c>
      <c r="K352" s="4">
        <v>123.84</v>
      </c>
      <c r="L352" s="4">
        <v>495.34</v>
      </c>
      <c r="M352" t="s">
        <v>1021</v>
      </c>
      <c r="N352">
        <v>79</v>
      </c>
      <c r="O352" t="s">
        <v>1104</v>
      </c>
      <c r="P352" t="s">
        <v>1602</v>
      </c>
      <c r="Q352" t="str">
        <f t="shared" si="85"/>
        <v>DELTA AIRLINES</v>
      </c>
      <c r="R352">
        <f t="shared" si="86"/>
        <v>12</v>
      </c>
      <c r="S352" t="str">
        <f t="shared" si="87"/>
        <v>397</v>
      </c>
      <c r="T352" t="str">
        <f t="shared" si="88"/>
        <v>DE</v>
      </c>
      <c r="U352" t="str">
        <f t="shared" si="89"/>
        <v>DFW-ORD</v>
      </c>
      <c r="V352" s="7">
        <f t="shared" si="90"/>
        <v>49388.55000000001</v>
      </c>
      <c r="W352" s="7">
        <f t="shared" si="91"/>
        <v>368.13346666666678</v>
      </c>
      <c r="X352" s="7">
        <f t="shared" si="92"/>
        <v>105.08</v>
      </c>
      <c r="Y352" s="7">
        <f t="shared" si="93"/>
        <v>619.17999999999995</v>
      </c>
      <c r="Z352" s="8">
        <f t="shared" si="94"/>
        <v>0.112</v>
      </c>
      <c r="AA352">
        <f t="shared" si="95"/>
        <v>2024</v>
      </c>
      <c r="AB352" t="str">
        <f t="shared" si="96"/>
        <v>Fri</v>
      </c>
      <c r="AC352">
        <f t="shared" si="97"/>
        <v>54</v>
      </c>
      <c r="AD352" t="str">
        <f t="shared" ca="1" si="98"/>
        <v>NO</v>
      </c>
      <c r="AE35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2" t="str">
        <f t="shared" si="100"/>
        <v>December</v>
      </c>
      <c r="AG352">
        <f t="shared" si="99"/>
        <v>29</v>
      </c>
      <c r="AH352" s="14">
        <v>45702.333333333299</v>
      </c>
      <c r="AI352" t="str">
        <f t="shared" si="101"/>
        <v>Morning</v>
      </c>
      <c r="AJ352" t="s">
        <v>2048</v>
      </c>
    </row>
    <row r="353" spans="1:36" x14ac:dyDescent="0.3">
      <c r="A353" t="s">
        <v>183</v>
      </c>
      <c r="B353" t="s">
        <v>516</v>
      </c>
      <c r="C353" t="s">
        <v>532</v>
      </c>
      <c r="D353" t="s">
        <v>529</v>
      </c>
      <c r="E353" s="2">
        <v>45654</v>
      </c>
      <c r="F353" s="9">
        <v>45708</v>
      </c>
      <c r="G353" t="s">
        <v>699</v>
      </c>
      <c r="H353" t="s">
        <v>1018</v>
      </c>
      <c r="I353" s="4">
        <v>618.01</v>
      </c>
      <c r="J353" s="4">
        <v>20</v>
      </c>
      <c r="K353" s="4">
        <v>123.6</v>
      </c>
      <c r="L353" s="4">
        <v>494.41</v>
      </c>
      <c r="M353" t="s">
        <v>1021</v>
      </c>
      <c r="N353">
        <v>174</v>
      </c>
      <c r="O353" t="s">
        <v>1191</v>
      </c>
      <c r="P353" t="s">
        <v>1689</v>
      </c>
      <c r="Q353" t="str">
        <f t="shared" si="85"/>
        <v>DELTA AIRLINES</v>
      </c>
      <c r="R353">
        <f t="shared" si="86"/>
        <v>13</v>
      </c>
      <c r="S353" t="str">
        <f t="shared" si="87"/>
        <v>986</v>
      </c>
      <c r="T353" t="str">
        <f t="shared" si="88"/>
        <v>DE</v>
      </c>
      <c r="U353" t="str">
        <f t="shared" si="89"/>
        <v>DEN-ATL</v>
      </c>
      <c r="V353" s="7">
        <f t="shared" si="90"/>
        <v>48893.210000000006</v>
      </c>
      <c r="W353" s="7">
        <f t="shared" si="91"/>
        <v>366.44859060402695</v>
      </c>
      <c r="X353" s="7">
        <f t="shared" si="92"/>
        <v>105.08</v>
      </c>
      <c r="Y353" s="7">
        <f t="shared" si="93"/>
        <v>618.01</v>
      </c>
      <c r="Z353" s="8">
        <f t="shared" si="94"/>
        <v>0.11</v>
      </c>
      <c r="AA353">
        <f t="shared" si="95"/>
        <v>2024</v>
      </c>
      <c r="AB353" t="str">
        <f t="shared" si="96"/>
        <v>Sat</v>
      </c>
      <c r="AC353">
        <f t="shared" si="97"/>
        <v>54</v>
      </c>
      <c r="AD353" t="str">
        <f t="shared" ca="1" si="98"/>
        <v>NO</v>
      </c>
      <c r="AE35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3" t="str">
        <f t="shared" si="100"/>
        <v>December</v>
      </c>
      <c r="AG353">
        <f t="shared" si="99"/>
        <v>29</v>
      </c>
      <c r="AH353" s="14">
        <v>45705.958333333299</v>
      </c>
      <c r="AI353" t="str">
        <f t="shared" si="101"/>
        <v>Evening</v>
      </c>
      <c r="AJ353" t="s">
        <v>2051</v>
      </c>
    </row>
    <row r="354" spans="1:36" x14ac:dyDescent="0.3">
      <c r="A354" t="s">
        <v>271</v>
      </c>
      <c r="B354" t="s">
        <v>516</v>
      </c>
      <c r="C354" t="s">
        <v>533</v>
      </c>
      <c r="D354" t="s">
        <v>528</v>
      </c>
      <c r="E354" s="2">
        <v>45655</v>
      </c>
      <c r="F354" s="9">
        <v>45709</v>
      </c>
      <c r="G354" t="s">
        <v>787</v>
      </c>
      <c r="H354" t="s">
        <v>1018</v>
      </c>
      <c r="I354" s="4">
        <v>615.85</v>
      </c>
      <c r="J354" s="4">
        <v>0</v>
      </c>
      <c r="K354" s="4">
        <v>0</v>
      </c>
      <c r="L354" s="4">
        <v>615.85</v>
      </c>
      <c r="M354" t="s">
        <v>1023</v>
      </c>
      <c r="N354">
        <v>0</v>
      </c>
      <c r="O354" t="s">
        <v>1279</v>
      </c>
      <c r="P354" t="s">
        <v>1777</v>
      </c>
      <c r="Q354" t="str">
        <f t="shared" si="85"/>
        <v>DELTA AIRLINES</v>
      </c>
      <c r="R354">
        <f t="shared" si="86"/>
        <v>16</v>
      </c>
      <c r="S354" t="str">
        <f t="shared" si="87"/>
        <v>624</v>
      </c>
      <c r="T354" t="str">
        <f t="shared" si="88"/>
        <v>DE</v>
      </c>
      <c r="U354" t="str">
        <f t="shared" si="89"/>
        <v>LAX-MIA</v>
      </c>
      <c r="V354" s="7">
        <f t="shared" si="90"/>
        <v>48398.8</v>
      </c>
      <c r="W354" s="7">
        <f t="shared" si="91"/>
        <v>364.74885135135139</v>
      </c>
      <c r="X354" s="7">
        <f t="shared" si="92"/>
        <v>105.08</v>
      </c>
      <c r="Y354" s="7">
        <f t="shared" si="93"/>
        <v>615.85</v>
      </c>
      <c r="Z354" s="8">
        <f t="shared" si="94"/>
        <v>0.1</v>
      </c>
      <c r="AA354">
        <f t="shared" si="95"/>
        <v>2024</v>
      </c>
      <c r="AB354" t="str">
        <f t="shared" si="96"/>
        <v>Sun</v>
      </c>
      <c r="AC354">
        <f t="shared" si="97"/>
        <v>54</v>
      </c>
      <c r="AD354" t="str">
        <f t="shared" ca="1" si="98"/>
        <v>NO</v>
      </c>
      <c r="AE35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4" t="str">
        <f t="shared" si="100"/>
        <v>December</v>
      </c>
      <c r="AG354">
        <f t="shared" si="99"/>
        <v>29</v>
      </c>
      <c r="AH354" s="14">
        <v>45709.625</v>
      </c>
      <c r="AI354" t="str">
        <f t="shared" si="101"/>
        <v>Afternoon</v>
      </c>
      <c r="AJ354" t="s">
        <v>2048</v>
      </c>
    </row>
    <row r="355" spans="1:36" x14ac:dyDescent="0.3">
      <c r="A355" t="s">
        <v>242</v>
      </c>
      <c r="B355" t="s">
        <v>516</v>
      </c>
      <c r="C355" t="s">
        <v>528</v>
      </c>
      <c r="D355" t="s">
        <v>526</v>
      </c>
      <c r="E355" s="2">
        <v>45656</v>
      </c>
      <c r="F355" s="9">
        <v>45710</v>
      </c>
      <c r="G355" t="s">
        <v>758</v>
      </c>
      <c r="H355" t="s">
        <v>1020</v>
      </c>
      <c r="I355" s="4">
        <v>613.30999999999995</v>
      </c>
      <c r="J355" s="4">
        <v>10</v>
      </c>
      <c r="K355" s="4">
        <v>61.33</v>
      </c>
      <c r="L355" s="4">
        <v>551.98</v>
      </c>
      <c r="M355" t="s">
        <v>1023</v>
      </c>
      <c r="N355">
        <v>0</v>
      </c>
      <c r="O355" t="s">
        <v>1250</v>
      </c>
      <c r="P355" t="s">
        <v>1748</v>
      </c>
      <c r="Q355" t="str">
        <f t="shared" si="85"/>
        <v>DELTA AIRLINES</v>
      </c>
      <c r="R355">
        <f t="shared" si="86"/>
        <v>18</v>
      </c>
      <c r="S355" t="str">
        <f t="shared" si="87"/>
        <v>190</v>
      </c>
      <c r="T355" t="str">
        <f t="shared" si="88"/>
        <v>DE</v>
      </c>
      <c r="U355" t="str">
        <f t="shared" si="89"/>
        <v>MIA-DFW</v>
      </c>
      <c r="V355" s="7">
        <f t="shared" si="90"/>
        <v>47782.950000000004</v>
      </c>
      <c r="W355" s="7">
        <f t="shared" si="91"/>
        <v>363.04068027210889</v>
      </c>
      <c r="X355" s="7">
        <f t="shared" si="92"/>
        <v>105.08</v>
      </c>
      <c r="Y355" s="7">
        <f t="shared" si="93"/>
        <v>613.30999999999995</v>
      </c>
      <c r="Z355" s="8">
        <f t="shared" si="94"/>
        <v>9.8000000000000004E-2</v>
      </c>
      <c r="AA355">
        <f t="shared" si="95"/>
        <v>2024</v>
      </c>
      <c r="AB355" t="str">
        <f t="shared" si="96"/>
        <v>Mon</v>
      </c>
      <c r="AC355">
        <f t="shared" si="97"/>
        <v>54</v>
      </c>
      <c r="AD355" t="str">
        <f t="shared" ca="1" si="98"/>
        <v>NO</v>
      </c>
      <c r="AE35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5" t="str">
        <f t="shared" si="100"/>
        <v>December</v>
      </c>
      <c r="AG355">
        <f t="shared" si="99"/>
        <v>29</v>
      </c>
      <c r="AH355" s="14">
        <v>45708.416666666701</v>
      </c>
      <c r="AI355" t="str">
        <f t="shared" si="101"/>
        <v>Morning</v>
      </c>
      <c r="AJ355" t="s">
        <v>2050</v>
      </c>
    </row>
    <row r="356" spans="1:36" x14ac:dyDescent="0.3">
      <c r="A356" t="s">
        <v>160</v>
      </c>
      <c r="B356" t="s">
        <v>518</v>
      </c>
      <c r="C356" t="s">
        <v>531</v>
      </c>
      <c r="D356" t="s">
        <v>532</v>
      </c>
      <c r="E356" s="2">
        <v>45657</v>
      </c>
      <c r="F356" s="9">
        <v>45711</v>
      </c>
      <c r="G356" t="s">
        <v>677</v>
      </c>
      <c r="H356" t="s">
        <v>1019</v>
      </c>
      <c r="I356" s="4">
        <v>611.53</v>
      </c>
      <c r="J356" s="4">
        <v>15</v>
      </c>
      <c r="K356" s="4">
        <v>91.73</v>
      </c>
      <c r="L356" s="4">
        <v>519.79999999999995</v>
      </c>
      <c r="M356" t="s">
        <v>1021</v>
      </c>
      <c r="N356">
        <v>139</v>
      </c>
      <c r="O356" t="s">
        <v>1168</v>
      </c>
      <c r="P356" t="s">
        <v>1666</v>
      </c>
      <c r="Q356" t="str">
        <f t="shared" si="85"/>
        <v>JETBLUE AIRWAYS</v>
      </c>
      <c r="R356">
        <f t="shared" si="86"/>
        <v>13</v>
      </c>
      <c r="S356" t="str">
        <f t="shared" si="87"/>
        <v>789</v>
      </c>
      <c r="T356" t="str">
        <f t="shared" si="88"/>
        <v>JE</v>
      </c>
      <c r="U356" t="str">
        <f t="shared" si="89"/>
        <v>JFK-DEN</v>
      </c>
      <c r="V356" s="7">
        <f t="shared" si="90"/>
        <v>47230.97</v>
      </c>
      <c r="W356" s="7">
        <f t="shared" si="91"/>
        <v>361.32650684931508</v>
      </c>
      <c r="X356" s="7">
        <f t="shared" si="92"/>
        <v>105.08</v>
      </c>
      <c r="Y356" s="7">
        <f t="shared" si="93"/>
        <v>611.53</v>
      </c>
      <c r="Z356" s="8">
        <f t="shared" si="94"/>
        <v>0.108</v>
      </c>
      <c r="AA356">
        <f t="shared" si="95"/>
        <v>2024</v>
      </c>
      <c r="AB356" t="str">
        <f t="shared" si="96"/>
        <v>Tue</v>
      </c>
      <c r="AC356">
        <f t="shared" si="97"/>
        <v>54</v>
      </c>
      <c r="AD356" t="str">
        <f t="shared" ca="1" si="98"/>
        <v>NO</v>
      </c>
      <c r="AE35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6" t="str">
        <f t="shared" si="100"/>
        <v>December</v>
      </c>
      <c r="AG356">
        <f t="shared" si="99"/>
        <v>29</v>
      </c>
      <c r="AH356" s="14">
        <v>45705</v>
      </c>
      <c r="AI356" t="str">
        <f t="shared" si="101"/>
        <v>Morning</v>
      </c>
      <c r="AJ356" t="s">
        <v>2051</v>
      </c>
    </row>
    <row r="357" spans="1:36" x14ac:dyDescent="0.3">
      <c r="A357" t="s">
        <v>381</v>
      </c>
      <c r="B357" t="s">
        <v>522</v>
      </c>
      <c r="C357" t="s">
        <v>533</v>
      </c>
      <c r="D357" t="s">
        <v>528</v>
      </c>
      <c r="E357" s="2">
        <v>45292</v>
      </c>
      <c r="F357" s="9">
        <v>45712</v>
      </c>
      <c r="G357" t="s">
        <v>891</v>
      </c>
      <c r="H357" t="s">
        <v>1017</v>
      </c>
      <c r="I357" s="4">
        <v>608.71</v>
      </c>
      <c r="J357" s="4">
        <v>20</v>
      </c>
      <c r="K357" s="4">
        <v>121.74</v>
      </c>
      <c r="L357" s="4">
        <v>486.97</v>
      </c>
      <c r="M357" t="s">
        <v>1021</v>
      </c>
      <c r="N357">
        <v>102</v>
      </c>
      <c r="O357" t="s">
        <v>1389</v>
      </c>
      <c r="P357" t="s">
        <v>1887</v>
      </c>
      <c r="Q357" t="str">
        <f t="shared" si="85"/>
        <v>UNITED AIRLINES</v>
      </c>
      <c r="R357">
        <f t="shared" si="86"/>
        <v>14</v>
      </c>
      <c r="S357" t="str">
        <f t="shared" si="87"/>
        <v>523</v>
      </c>
      <c r="T357" t="str">
        <f t="shared" si="88"/>
        <v>UN</v>
      </c>
      <c r="U357" t="str">
        <f t="shared" si="89"/>
        <v>LAX-MIA</v>
      </c>
      <c r="V357" s="7">
        <f t="shared" si="90"/>
        <v>46711.17</v>
      </c>
      <c r="W357" s="7">
        <f t="shared" si="91"/>
        <v>359.60096551724143</v>
      </c>
      <c r="X357" s="7">
        <f t="shared" si="92"/>
        <v>105.08</v>
      </c>
      <c r="Y357" s="7">
        <f t="shared" si="93"/>
        <v>608.71</v>
      </c>
      <c r="Z357" s="8">
        <f t="shared" si="94"/>
        <v>0.106</v>
      </c>
      <c r="AA357">
        <f t="shared" si="95"/>
        <v>2024</v>
      </c>
      <c r="AB357" t="str">
        <f t="shared" si="96"/>
        <v>Mon</v>
      </c>
      <c r="AC357">
        <f t="shared" si="97"/>
        <v>420</v>
      </c>
      <c r="AD357" t="str">
        <f t="shared" ca="1" si="98"/>
        <v>NO</v>
      </c>
      <c r="AE35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7" t="str">
        <f t="shared" si="100"/>
        <v>January</v>
      </c>
      <c r="AG357">
        <f t="shared" si="99"/>
        <v>29</v>
      </c>
      <c r="AH357" s="14">
        <v>45714.208333333299</v>
      </c>
      <c r="AI357" t="str">
        <f t="shared" si="101"/>
        <v>Morning</v>
      </c>
      <c r="AJ357" t="s">
        <v>2050</v>
      </c>
    </row>
    <row r="358" spans="1:36" x14ac:dyDescent="0.3">
      <c r="A358" t="s">
        <v>330</v>
      </c>
      <c r="B358" t="s">
        <v>519</v>
      </c>
      <c r="C358" t="s">
        <v>533</v>
      </c>
      <c r="D358" t="s">
        <v>528</v>
      </c>
      <c r="E358" s="2">
        <v>45293</v>
      </c>
      <c r="F358" s="9">
        <v>45713</v>
      </c>
      <c r="G358" t="s">
        <v>844</v>
      </c>
      <c r="H358" t="s">
        <v>1017</v>
      </c>
      <c r="I358" s="4">
        <v>604.20000000000005</v>
      </c>
      <c r="J358" s="4">
        <v>15</v>
      </c>
      <c r="K358" s="4">
        <v>90.63</v>
      </c>
      <c r="L358" s="4">
        <v>513.57000000000005</v>
      </c>
      <c r="M358" t="s">
        <v>1023</v>
      </c>
      <c r="N358">
        <v>0</v>
      </c>
      <c r="O358" t="s">
        <v>1338</v>
      </c>
      <c r="P358" t="s">
        <v>1836</v>
      </c>
      <c r="Q358" t="str">
        <f t="shared" si="85"/>
        <v>SOUTHWEST AIRLINES</v>
      </c>
      <c r="R358">
        <f t="shared" si="86"/>
        <v>13</v>
      </c>
      <c r="S358" t="str">
        <f t="shared" si="87"/>
        <v>697</v>
      </c>
      <c r="T358" t="str">
        <f t="shared" si="88"/>
        <v>SO</v>
      </c>
      <c r="U358" t="str">
        <f t="shared" si="89"/>
        <v>LAX-MIA</v>
      </c>
      <c r="V358" s="7">
        <f t="shared" si="90"/>
        <v>46224.2</v>
      </c>
      <c r="W358" s="7">
        <f t="shared" si="91"/>
        <v>357.87104166666671</v>
      </c>
      <c r="X358" s="7">
        <f t="shared" si="92"/>
        <v>105.08</v>
      </c>
      <c r="Y358" s="7">
        <f t="shared" si="93"/>
        <v>604.20000000000005</v>
      </c>
      <c r="Z358" s="8">
        <f t="shared" si="94"/>
        <v>9.6000000000000002E-2</v>
      </c>
      <c r="AA358">
        <f t="shared" si="95"/>
        <v>2024</v>
      </c>
      <c r="AB358" t="str">
        <f t="shared" si="96"/>
        <v>Tue</v>
      </c>
      <c r="AC358">
        <f t="shared" si="97"/>
        <v>420</v>
      </c>
      <c r="AD358" t="str">
        <f t="shared" ca="1" si="98"/>
        <v>NO</v>
      </c>
      <c r="AE35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8" t="str">
        <f t="shared" si="100"/>
        <v>January</v>
      </c>
      <c r="AG358">
        <f t="shared" si="99"/>
        <v>29</v>
      </c>
      <c r="AH358" s="14">
        <v>45712.083333333299</v>
      </c>
      <c r="AI358" t="str">
        <f t="shared" si="101"/>
        <v>Morning</v>
      </c>
      <c r="AJ358" t="s">
        <v>2049</v>
      </c>
    </row>
    <row r="359" spans="1:36" x14ac:dyDescent="0.3">
      <c r="A359" t="s">
        <v>493</v>
      </c>
      <c r="B359" t="s">
        <v>518</v>
      </c>
      <c r="C359" t="s">
        <v>525</v>
      </c>
      <c r="D359" t="s">
        <v>526</v>
      </c>
      <c r="E359" s="2">
        <v>45294</v>
      </c>
      <c r="F359" s="9">
        <v>45714</v>
      </c>
      <c r="G359" t="s">
        <v>995</v>
      </c>
      <c r="H359" t="s">
        <v>1018</v>
      </c>
      <c r="I359" s="4">
        <v>604.19000000000005</v>
      </c>
      <c r="J359" s="4">
        <v>20</v>
      </c>
      <c r="K359" s="4">
        <v>120.84</v>
      </c>
      <c r="L359" s="4">
        <v>483.35</v>
      </c>
      <c r="M359" t="s">
        <v>1021</v>
      </c>
      <c r="N359">
        <v>83</v>
      </c>
      <c r="O359" t="s">
        <v>1499</v>
      </c>
      <c r="P359" t="s">
        <v>1999</v>
      </c>
      <c r="Q359" t="str">
        <f t="shared" si="85"/>
        <v>JETBLUE AIRWAYS</v>
      </c>
      <c r="R359">
        <f t="shared" si="86"/>
        <v>13</v>
      </c>
      <c r="S359" t="str">
        <f t="shared" si="87"/>
        <v>413</v>
      </c>
      <c r="T359" t="str">
        <f t="shared" si="88"/>
        <v>JE</v>
      </c>
      <c r="U359" t="str">
        <f t="shared" si="89"/>
        <v>SEA-DFW</v>
      </c>
      <c r="V359" s="7">
        <f t="shared" si="90"/>
        <v>45710.630000000005</v>
      </c>
      <c r="W359" s="7">
        <f t="shared" si="91"/>
        <v>356.14846153846162</v>
      </c>
      <c r="X359" s="7">
        <f t="shared" si="92"/>
        <v>105.08</v>
      </c>
      <c r="Y359" s="7">
        <f t="shared" si="93"/>
        <v>604.19000000000005</v>
      </c>
      <c r="Z359" s="8">
        <f t="shared" si="94"/>
        <v>0.104</v>
      </c>
      <c r="AA359">
        <f t="shared" si="95"/>
        <v>2024</v>
      </c>
      <c r="AB359" t="str">
        <f t="shared" si="96"/>
        <v>Wed</v>
      </c>
      <c r="AC359">
        <f t="shared" si="97"/>
        <v>420</v>
      </c>
      <c r="AD359" t="str">
        <f t="shared" ca="1" si="98"/>
        <v>NO</v>
      </c>
      <c r="AE35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59" t="str">
        <f t="shared" si="100"/>
        <v>January</v>
      </c>
      <c r="AG359">
        <f t="shared" si="99"/>
        <v>29</v>
      </c>
      <c r="AH359" s="14">
        <v>45718.875</v>
      </c>
      <c r="AI359" t="str">
        <f t="shared" si="101"/>
        <v>Evening</v>
      </c>
      <c r="AJ359" t="s">
        <v>2048</v>
      </c>
    </row>
    <row r="360" spans="1:36" x14ac:dyDescent="0.3">
      <c r="A360" t="s">
        <v>76</v>
      </c>
      <c r="B360" t="s">
        <v>520</v>
      </c>
      <c r="C360" t="s">
        <v>533</v>
      </c>
      <c r="D360" t="s">
        <v>524</v>
      </c>
      <c r="E360" s="2">
        <v>45295</v>
      </c>
      <c r="F360" s="9">
        <v>45715</v>
      </c>
      <c r="G360" t="s">
        <v>594</v>
      </c>
      <c r="H360" t="s">
        <v>1019</v>
      </c>
      <c r="I360" s="4">
        <v>597.27</v>
      </c>
      <c r="J360" s="4">
        <v>15</v>
      </c>
      <c r="K360" s="4">
        <v>89.59</v>
      </c>
      <c r="L360" s="4">
        <v>507.68</v>
      </c>
      <c r="M360" t="s">
        <v>1023</v>
      </c>
      <c r="N360">
        <v>0</v>
      </c>
      <c r="O360" t="s">
        <v>1084</v>
      </c>
      <c r="P360" t="s">
        <v>1582</v>
      </c>
      <c r="Q360" t="str">
        <f t="shared" si="85"/>
        <v>FRONTIER AIRLINES</v>
      </c>
      <c r="R360">
        <f t="shared" si="86"/>
        <v>11</v>
      </c>
      <c r="S360" t="str">
        <f t="shared" si="87"/>
        <v>320</v>
      </c>
      <c r="T360" t="str">
        <f t="shared" si="88"/>
        <v>FR</v>
      </c>
      <c r="U360" t="str">
        <f t="shared" si="89"/>
        <v>LAX-BOS</v>
      </c>
      <c r="V360" s="7">
        <f t="shared" si="90"/>
        <v>45227.280000000006</v>
      </c>
      <c r="W360" s="7">
        <f t="shared" si="91"/>
        <v>354.40169014084512</v>
      </c>
      <c r="X360" s="7">
        <f t="shared" si="92"/>
        <v>105.08</v>
      </c>
      <c r="Y360" s="7">
        <f t="shared" si="93"/>
        <v>597.27</v>
      </c>
      <c r="Z360" s="8">
        <f t="shared" si="94"/>
        <v>9.4E-2</v>
      </c>
      <c r="AA360">
        <f t="shared" si="95"/>
        <v>2024</v>
      </c>
      <c r="AB360" t="str">
        <f t="shared" si="96"/>
        <v>Thu</v>
      </c>
      <c r="AC360">
        <f t="shared" si="97"/>
        <v>420</v>
      </c>
      <c r="AD360" t="str">
        <f t="shared" ca="1" si="98"/>
        <v>NO</v>
      </c>
      <c r="AE36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0" t="str">
        <f t="shared" si="100"/>
        <v>January</v>
      </c>
      <c r="AG360">
        <f t="shared" si="99"/>
        <v>29</v>
      </c>
      <c r="AH360" s="14">
        <v>45701.5</v>
      </c>
      <c r="AI360" t="str">
        <f t="shared" si="101"/>
        <v>Afternoon</v>
      </c>
      <c r="AJ360" t="s">
        <v>2049</v>
      </c>
    </row>
    <row r="361" spans="1:36" x14ac:dyDescent="0.3">
      <c r="A361" t="s">
        <v>246</v>
      </c>
      <c r="B361" t="s">
        <v>522</v>
      </c>
      <c r="C361" t="s">
        <v>526</v>
      </c>
      <c r="D361" t="s">
        <v>530</v>
      </c>
      <c r="E361" s="2">
        <v>45296</v>
      </c>
      <c r="F361" s="9">
        <v>45716</v>
      </c>
      <c r="G361" t="s">
        <v>762</v>
      </c>
      <c r="H361" t="s">
        <v>1020</v>
      </c>
      <c r="I361" s="4">
        <v>593.09</v>
      </c>
      <c r="J361" s="4">
        <v>15</v>
      </c>
      <c r="K361" s="4">
        <v>88.96</v>
      </c>
      <c r="L361" s="4">
        <v>504.13</v>
      </c>
      <c r="M361" t="s">
        <v>1021</v>
      </c>
      <c r="N361">
        <v>93</v>
      </c>
      <c r="O361" t="s">
        <v>1254</v>
      </c>
      <c r="P361" t="s">
        <v>1752</v>
      </c>
      <c r="Q361" t="str">
        <f t="shared" si="85"/>
        <v>UNITED AIRLINES</v>
      </c>
      <c r="R361">
        <f t="shared" si="86"/>
        <v>13</v>
      </c>
      <c r="S361" t="str">
        <f t="shared" si="87"/>
        <v>935</v>
      </c>
      <c r="T361" t="str">
        <f t="shared" si="88"/>
        <v>UN</v>
      </c>
      <c r="U361" t="str">
        <f t="shared" si="89"/>
        <v>DFW-SFO</v>
      </c>
      <c r="V361" s="7">
        <f t="shared" si="90"/>
        <v>44719.600000000006</v>
      </c>
      <c r="W361" s="7">
        <f t="shared" si="91"/>
        <v>352.67921985815599</v>
      </c>
      <c r="X361" s="7">
        <f t="shared" si="92"/>
        <v>105.08</v>
      </c>
      <c r="Y361" s="7">
        <f t="shared" si="93"/>
        <v>593.09</v>
      </c>
      <c r="Z361" s="8">
        <f t="shared" si="94"/>
        <v>0.10199999999999999</v>
      </c>
      <c r="AA361">
        <f t="shared" si="95"/>
        <v>2024</v>
      </c>
      <c r="AB361" t="str">
        <f t="shared" si="96"/>
        <v>Fri</v>
      </c>
      <c r="AC361">
        <f t="shared" si="97"/>
        <v>420</v>
      </c>
      <c r="AD361" t="str">
        <f t="shared" ca="1" si="98"/>
        <v>NO</v>
      </c>
      <c r="AE36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1" t="str">
        <f t="shared" si="100"/>
        <v>January</v>
      </c>
      <c r="AG361">
        <f t="shared" si="99"/>
        <v>29</v>
      </c>
      <c r="AH361" s="14">
        <v>45708.583333333299</v>
      </c>
      <c r="AI361" t="str">
        <f t="shared" si="101"/>
        <v>Afternoon</v>
      </c>
      <c r="AJ361" t="s">
        <v>2051</v>
      </c>
    </row>
    <row r="362" spans="1:36" x14ac:dyDescent="0.3">
      <c r="A362" t="s">
        <v>325</v>
      </c>
      <c r="B362" t="s">
        <v>521</v>
      </c>
      <c r="C362" t="s">
        <v>526</v>
      </c>
      <c r="D362" t="s">
        <v>531</v>
      </c>
      <c r="E362" s="2">
        <v>45297</v>
      </c>
      <c r="F362" s="9">
        <v>45717</v>
      </c>
      <c r="G362" t="s">
        <v>839</v>
      </c>
      <c r="H362" t="s">
        <v>1019</v>
      </c>
      <c r="I362" s="4">
        <v>593.04999999999995</v>
      </c>
      <c r="J362" s="4">
        <v>20</v>
      </c>
      <c r="K362" s="4">
        <v>118.61</v>
      </c>
      <c r="L362" s="4">
        <v>474.44</v>
      </c>
      <c r="M362" t="s">
        <v>1021</v>
      </c>
      <c r="N362">
        <v>106</v>
      </c>
      <c r="O362" t="s">
        <v>1333</v>
      </c>
      <c r="P362" t="s">
        <v>1831</v>
      </c>
      <c r="Q362" t="str">
        <f t="shared" si="85"/>
        <v>AMERICAN AIRLINES</v>
      </c>
      <c r="R362">
        <f t="shared" si="86"/>
        <v>14</v>
      </c>
      <c r="S362" t="str">
        <f t="shared" si="87"/>
        <v>490</v>
      </c>
      <c r="T362" t="str">
        <f t="shared" si="88"/>
        <v>AM</v>
      </c>
      <c r="U362" t="str">
        <f t="shared" si="89"/>
        <v>DFW-JFK</v>
      </c>
      <c r="V362" s="7">
        <f t="shared" si="90"/>
        <v>44215.470000000008</v>
      </c>
      <c r="W362" s="7">
        <f t="shared" si="91"/>
        <v>350.96199999999999</v>
      </c>
      <c r="X362" s="7">
        <f t="shared" si="92"/>
        <v>105.08</v>
      </c>
      <c r="Y362" s="7">
        <f t="shared" si="93"/>
        <v>593.04999999999995</v>
      </c>
      <c r="Z362" s="8">
        <f t="shared" si="94"/>
        <v>0.1</v>
      </c>
      <c r="AA362">
        <f t="shared" si="95"/>
        <v>2024</v>
      </c>
      <c r="AB362" t="str">
        <f t="shared" si="96"/>
        <v>Sat</v>
      </c>
      <c r="AC362">
        <f t="shared" si="97"/>
        <v>420</v>
      </c>
      <c r="AD362" t="str">
        <f t="shared" ca="1" si="98"/>
        <v>NO</v>
      </c>
      <c r="AE36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2" t="str">
        <f t="shared" si="100"/>
        <v>January</v>
      </c>
      <c r="AG362">
        <f t="shared" si="99"/>
        <v>29</v>
      </c>
      <c r="AH362" s="14">
        <v>45711.875</v>
      </c>
      <c r="AI362" t="str">
        <f t="shared" si="101"/>
        <v>Evening</v>
      </c>
      <c r="AJ362" t="s">
        <v>2048</v>
      </c>
    </row>
    <row r="363" spans="1:36" x14ac:dyDescent="0.3">
      <c r="A363" t="s">
        <v>27</v>
      </c>
      <c r="B363" t="s">
        <v>522</v>
      </c>
      <c r="C363" t="s">
        <v>530</v>
      </c>
      <c r="D363" t="s">
        <v>531</v>
      </c>
      <c r="E363" s="2">
        <v>45298</v>
      </c>
      <c r="F363" s="9">
        <v>45718</v>
      </c>
      <c r="G363" t="s">
        <v>545</v>
      </c>
      <c r="H363" t="s">
        <v>1017</v>
      </c>
      <c r="I363" s="4">
        <v>587.84</v>
      </c>
      <c r="J363" s="4">
        <v>0</v>
      </c>
      <c r="K363" s="4">
        <v>0</v>
      </c>
      <c r="L363" s="4">
        <v>587.84</v>
      </c>
      <c r="M363" t="s">
        <v>1021</v>
      </c>
      <c r="N363">
        <v>62</v>
      </c>
      <c r="O363" t="s">
        <v>1035</v>
      </c>
      <c r="P363" t="s">
        <v>1533</v>
      </c>
      <c r="Q363" t="str">
        <f t="shared" si="85"/>
        <v>UNITED AIRLINES</v>
      </c>
      <c r="R363">
        <f t="shared" si="86"/>
        <v>15</v>
      </c>
      <c r="S363" t="str">
        <f t="shared" si="87"/>
        <v>334</v>
      </c>
      <c r="T363" t="str">
        <f t="shared" si="88"/>
        <v>UN</v>
      </c>
      <c r="U363" t="str">
        <f t="shared" si="89"/>
        <v>SFO-JFK</v>
      </c>
      <c r="V363" s="7">
        <f t="shared" si="90"/>
        <v>43741.030000000006</v>
      </c>
      <c r="W363" s="7">
        <f t="shared" si="91"/>
        <v>349.22035971223022</v>
      </c>
      <c r="X363" s="7">
        <f t="shared" si="92"/>
        <v>105.08</v>
      </c>
      <c r="Y363" s="7">
        <f t="shared" si="93"/>
        <v>587.84</v>
      </c>
      <c r="Z363" s="8">
        <f t="shared" si="94"/>
        <v>9.8000000000000004E-2</v>
      </c>
      <c r="AA363">
        <f t="shared" si="95"/>
        <v>2024</v>
      </c>
      <c r="AB363" t="str">
        <f t="shared" si="96"/>
        <v>Sun</v>
      </c>
      <c r="AC363">
        <f t="shared" si="97"/>
        <v>420</v>
      </c>
      <c r="AD363" t="str">
        <f t="shared" ca="1" si="98"/>
        <v>NO</v>
      </c>
      <c r="AE36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3" t="str">
        <f t="shared" si="100"/>
        <v>January</v>
      </c>
      <c r="AG363">
        <f t="shared" si="99"/>
        <v>29</v>
      </c>
      <c r="AH363" s="14">
        <v>45699.458333333299</v>
      </c>
      <c r="AI363" t="str">
        <f t="shared" si="101"/>
        <v>Morning</v>
      </c>
      <c r="AJ363" t="s">
        <v>2051</v>
      </c>
    </row>
    <row r="364" spans="1:36" x14ac:dyDescent="0.3">
      <c r="A364" t="s">
        <v>149</v>
      </c>
      <c r="B364" t="s">
        <v>523</v>
      </c>
      <c r="C364" t="s">
        <v>524</v>
      </c>
      <c r="D364" t="s">
        <v>532</v>
      </c>
      <c r="E364" s="2">
        <v>45299</v>
      </c>
      <c r="F364" s="9">
        <v>45719</v>
      </c>
      <c r="G364" t="s">
        <v>666</v>
      </c>
      <c r="H364" t="s">
        <v>1019</v>
      </c>
      <c r="I364" s="4">
        <v>587.35</v>
      </c>
      <c r="J364" s="4">
        <v>20</v>
      </c>
      <c r="K364" s="4">
        <v>117.47</v>
      </c>
      <c r="L364" s="4">
        <v>469.88</v>
      </c>
      <c r="M364" t="s">
        <v>1023</v>
      </c>
      <c r="N364">
        <v>0</v>
      </c>
      <c r="O364" t="s">
        <v>1157</v>
      </c>
      <c r="P364" t="s">
        <v>1655</v>
      </c>
      <c r="Q364" t="str">
        <f t="shared" si="85"/>
        <v>SPIRIT AIRLINES</v>
      </c>
      <c r="R364">
        <f t="shared" si="86"/>
        <v>11</v>
      </c>
      <c r="S364" t="str">
        <f t="shared" si="87"/>
        <v>790</v>
      </c>
      <c r="T364" t="str">
        <f t="shared" si="88"/>
        <v>SP</v>
      </c>
      <c r="U364" t="str">
        <f t="shared" si="89"/>
        <v>BOS-DEN</v>
      </c>
      <c r="V364" s="7">
        <f t="shared" si="90"/>
        <v>43153.19</v>
      </c>
      <c r="W364" s="7">
        <f t="shared" si="91"/>
        <v>347.49123188405798</v>
      </c>
      <c r="X364" s="7">
        <f t="shared" si="92"/>
        <v>105.08</v>
      </c>
      <c r="Y364" s="7">
        <f t="shared" si="93"/>
        <v>587.35</v>
      </c>
      <c r="Z364" s="8">
        <f t="shared" si="94"/>
        <v>9.1999999999999998E-2</v>
      </c>
      <c r="AA364">
        <f t="shared" si="95"/>
        <v>2024</v>
      </c>
      <c r="AB364" t="str">
        <f t="shared" si="96"/>
        <v>Mon</v>
      </c>
      <c r="AC364">
        <f t="shared" si="97"/>
        <v>420</v>
      </c>
      <c r="AD364" t="str">
        <f t="shared" ca="1" si="98"/>
        <v>NO</v>
      </c>
      <c r="AE36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4" t="str">
        <f t="shared" si="100"/>
        <v>January</v>
      </c>
      <c r="AG364">
        <f t="shared" si="99"/>
        <v>29</v>
      </c>
      <c r="AH364" s="14">
        <v>45704.541666666701</v>
      </c>
      <c r="AI364" t="str">
        <f t="shared" si="101"/>
        <v>Afternoon</v>
      </c>
      <c r="AJ364" t="s">
        <v>2049</v>
      </c>
    </row>
    <row r="365" spans="1:36" x14ac:dyDescent="0.3">
      <c r="A365" t="s">
        <v>219</v>
      </c>
      <c r="B365" t="s">
        <v>517</v>
      </c>
      <c r="C365" t="s">
        <v>526</v>
      </c>
      <c r="D365" t="s">
        <v>527</v>
      </c>
      <c r="E365" s="2">
        <v>45300</v>
      </c>
      <c r="F365" s="9">
        <v>45720</v>
      </c>
      <c r="G365" t="s">
        <v>735</v>
      </c>
      <c r="H365" t="s">
        <v>1020</v>
      </c>
      <c r="I365" s="4">
        <v>584.02</v>
      </c>
      <c r="J365" s="4">
        <v>15</v>
      </c>
      <c r="K365" s="4">
        <v>87.6</v>
      </c>
      <c r="L365" s="4">
        <v>496.42</v>
      </c>
      <c r="M365" t="s">
        <v>1022</v>
      </c>
      <c r="N365">
        <v>0</v>
      </c>
      <c r="O365" t="s">
        <v>1227</v>
      </c>
      <c r="P365" t="s">
        <v>1725</v>
      </c>
      <c r="Q365" t="str">
        <f t="shared" si="85"/>
        <v>ALASKA AIRLINES</v>
      </c>
      <c r="R365">
        <f t="shared" si="86"/>
        <v>10</v>
      </c>
      <c r="S365" t="str">
        <f t="shared" si="87"/>
        <v>531</v>
      </c>
      <c r="T365" t="str">
        <f t="shared" si="88"/>
        <v>AL</v>
      </c>
      <c r="U365" t="str">
        <f t="shared" si="89"/>
        <v>DFW-ORD</v>
      </c>
      <c r="V365" s="7">
        <f t="shared" si="90"/>
        <v>42683.310000000005</v>
      </c>
      <c r="W365" s="7">
        <f t="shared" si="91"/>
        <v>345.7404379562044</v>
      </c>
      <c r="X365" s="7">
        <f t="shared" si="92"/>
        <v>105.08</v>
      </c>
      <c r="Y365" s="7">
        <f t="shared" si="93"/>
        <v>584.02</v>
      </c>
      <c r="Z365" s="8">
        <f t="shared" si="94"/>
        <v>8.7999999999999995E-2</v>
      </c>
      <c r="AA365">
        <f t="shared" si="95"/>
        <v>2024</v>
      </c>
      <c r="AB365" t="str">
        <f t="shared" si="96"/>
        <v>Tue</v>
      </c>
      <c r="AC365">
        <f t="shared" si="97"/>
        <v>420</v>
      </c>
      <c r="AD365" t="str">
        <f t="shared" ca="1" si="98"/>
        <v>NO</v>
      </c>
      <c r="AE36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5" t="str">
        <f t="shared" si="100"/>
        <v>January</v>
      </c>
      <c r="AG365">
        <f t="shared" si="99"/>
        <v>29</v>
      </c>
      <c r="AH365" s="14">
        <v>45707.458333333299</v>
      </c>
      <c r="AI365" t="str">
        <f t="shared" si="101"/>
        <v>Morning</v>
      </c>
      <c r="AJ365" t="s">
        <v>2050</v>
      </c>
    </row>
    <row r="366" spans="1:36" x14ac:dyDescent="0.3">
      <c r="A366" t="s">
        <v>176</v>
      </c>
      <c r="B366" t="s">
        <v>521</v>
      </c>
      <c r="C366" t="s">
        <v>533</v>
      </c>
      <c r="D366" t="s">
        <v>528</v>
      </c>
      <c r="E366" s="2">
        <v>45301</v>
      </c>
      <c r="F366" s="9">
        <v>45721</v>
      </c>
      <c r="G366" t="s">
        <v>693</v>
      </c>
      <c r="H366" t="s">
        <v>1017</v>
      </c>
      <c r="I366" s="4">
        <v>579.17999999999995</v>
      </c>
      <c r="J366" s="4">
        <v>10</v>
      </c>
      <c r="K366" s="4">
        <v>57.92</v>
      </c>
      <c r="L366" s="4">
        <v>521.26</v>
      </c>
      <c r="M366" t="s">
        <v>1023</v>
      </c>
      <c r="N366">
        <v>0</v>
      </c>
      <c r="O366" t="s">
        <v>1184</v>
      </c>
      <c r="P366" t="s">
        <v>1682</v>
      </c>
      <c r="Q366" t="str">
        <f t="shared" si="85"/>
        <v>AMERICAN AIRLINES</v>
      </c>
      <c r="R366">
        <f t="shared" si="86"/>
        <v>13</v>
      </c>
      <c r="S366" t="str">
        <f t="shared" si="87"/>
        <v>200</v>
      </c>
      <c r="T366" t="str">
        <f t="shared" si="88"/>
        <v>AM</v>
      </c>
      <c r="U366" t="str">
        <f t="shared" si="89"/>
        <v>LAX-MIA</v>
      </c>
      <c r="V366" s="7">
        <f t="shared" si="90"/>
        <v>42186.890000000007</v>
      </c>
      <c r="W366" s="7">
        <f t="shared" si="91"/>
        <v>343.98838235294124</v>
      </c>
      <c r="X366" s="7">
        <f t="shared" si="92"/>
        <v>105.08</v>
      </c>
      <c r="Y366" s="7">
        <f t="shared" si="93"/>
        <v>579.17999999999995</v>
      </c>
      <c r="Z366" s="8">
        <f t="shared" si="94"/>
        <v>0.09</v>
      </c>
      <c r="AA366">
        <f t="shared" si="95"/>
        <v>2024</v>
      </c>
      <c r="AB366" t="str">
        <f t="shared" si="96"/>
        <v>Wed</v>
      </c>
      <c r="AC366">
        <f t="shared" si="97"/>
        <v>420</v>
      </c>
      <c r="AD366" t="str">
        <f t="shared" ca="1" si="98"/>
        <v>NO</v>
      </c>
      <c r="AE36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6" t="str">
        <f t="shared" si="100"/>
        <v>January</v>
      </c>
      <c r="AG366">
        <f t="shared" si="99"/>
        <v>29</v>
      </c>
      <c r="AH366" s="14">
        <v>45705.666666666701</v>
      </c>
      <c r="AI366" t="str">
        <f t="shared" si="101"/>
        <v>Afternoon</v>
      </c>
      <c r="AJ366" t="s">
        <v>2051</v>
      </c>
    </row>
    <row r="367" spans="1:36" x14ac:dyDescent="0.3">
      <c r="A367" t="s">
        <v>369</v>
      </c>
      <c r="B367" t="s">
        <v>521</v>
      </c>
      <c r="C367" t="s">
        <v>530</v>
      </c>
      <c r="D367" t="s">
        <v>524</v>
      </c>
      <c r="E367" s="2">
        <v>45302</v>
      </c>
      <c r="F367" s="9">
        <v>45722</v>
      </c>
      <c r="G367" t="s">
        <v>880</v>
      </c>
      <c r="H367" t="s">
        <v>1018</v>
      </c>
      <c r="I367" s="4">
        <v>578.21</v>
      </c>
      <c r="J367" s="4">
        <v>10</v>
      </c>
      <c r="K367" s="4">
        <v>57.82</v>
      </c>
      <c r="L367" s="4">
        <v>520.39</v>
      </c>
      <c r="M367" t="s">
        <v>1021</v>
      </c>
      <c r="N367">
        <v>180</v>
      </c>
      <c r="O367" t="s">
        <v>1377</v>
      </c>
      <c r="P367" t="s">
        <v>1875</v>
      </c>
      <c r="Q367" t="str">
        <f t="shared" si="85"/>
        <v>AMERICAN AIRLINES</v>
      </c>
      <c r="R367">
        <f t="shared" si="86"/>
        <v>13</v>
      </c>
      <c r="S367" t="str">
        <f t="shared" si="87"/>
        <v>872</v>
      </c>
      <c r="T367" t="str">
        <f t="shared" si="88"/>
        <v>AM</v>
      </c>
      <c r="U367" t="str">
        <f t="shared" si="89"/>
        <v>SFO-BOS</v>
      </c>
      <c r="V367" s="7">
        <f t="shared" si="90"/>
        <v>41665.629999999997</v>
      </c>
      <c r="W367" s="7">
        <f t="shared" si="91"/>
        <v>342.24622222222234</v>
      </c>
      <c r="X367" s="7">
        <f t="shared" si="92"/>
        <v>105.08</v>
      </c>
      <c r="Y367" s="7">
        <f t="shared" si="93"/>
        <v>578.21</v>
      </c>
      <c r="Z367" s="8">
        <f t="shared" si="94"/>
        <v>9.6000000000000002E-2</v>
      </c>
      <c r="AA367">
        <f t="shared" si="95"/>
        <v>2024</v>
      </c>
      <c r="AB367" t="str">
        <f t="shared" si="96"/>
        <v>Thu</v>
      </c>
      <c r="AC367">
        <f t="shared" si="97"/>
        <v>420</v>
      </c>
      <c r="AD367" t="str">
        <f t="shared" ca="1" si="98"/>
        <v>NO</v>
      </c>
      <c r="AE36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7" t="str">
        <f t="shared" si="100"/>
        <v>January</v>
      </c>
      <c r="AG367">
        <f t="shared" si="99"/>
        <v>29</v>
      </c>
      <c r="AH367" s="14">
        <v>45713.708333333299</v>
      </c>
      <c r="AI367" t="str">
        <f t="shared" si="101"/>
        <v>Afternoon</v>
      </c>
      <c r="AJ367" t="s">
        <v>2050</v>
      </c>
    </row>
    <row r="368" spans="1:36" x14ac:dyDescent="0.3">
      <c r="A368" t="s">
        <v>142</v>
      </c>
      <c r="B368" t="s">
        <v>523</v>
      </c>
      <c r="C368" t="s">
        <v>524</v>
      </c>
      <c r="D368" t="s">
        <v>530</v>
      </c>
      <c r="E368" s="2">
        <v>45303</v>
      </c>
      <c r="F368" s="9">
        <v>45723</v>
      </c>
      <c r="G368" t="s">
        <v>659</v>
      </c>
      <c r="H368" t="s">
        <v>1019</v>
      </c>
      <c r="I368" s="4">
        <v>577</v>
      </c>
      <c r="J368" s="4">
        <v>5</v>
      </c>
      <c r="K368" s="4">
        <v>28.85</v>
      </c>
      <c r="L368" s="4">
        <v>548.15</v>
      </c>
      <c r="M368" t="s">
        <v>1023</v>
      </c>
      <c r="N368">
        <v>0</v>
      </c>
      <c r="O368" t="s">
        <v>1150</v>
      </c>
      <c r="P368" t="s">
        <v>1648</v>
      </c>
      <c r="Q368" t="str">
        <f t="shared" si="85"/>
        <v>SPIRIT AIRLINES</v>
      </c>
      <c r="R368">
        <f t="shared" si="86"/>
        <v>13</v>
      </c>
      <c r="S368" t="str">
        <f t="shared" si="87"/>
        <v>840</v>
      </c>
      <c r="T368" t="str">
        <f t="shared" si="88"/>
        <v>SP</v>
      </c>
      <c r="U368" t="str">
        <f t="shared" si="89"/>
        <v>BOS-SFO</v>
      </c>
      <c r="V368" s="7">
        <f t="shared" si="90"/>
        <v>41145.240000000005</v>
      </c>
      <c r="W368" s="7">
        <f t="shared" si="91"/>
        <v>340.48529850746274</v>
      </c>
      <c r="X368" s="7">
        <f t="shared" si="92"/>
        <v>105.08</v>
      </c>
      <c r="Y368" s="7">
        <f t="shared" si="93"/>
        <v>577</v>
      </c>
      <c r="Z368" s="8">
        <f t="shared" si="94"/>
        <v>8.7999999999999995E-2</v>
      </c>
      <c r="AA368">
        <f t="shared" si="95"/>
        <v>2024</v>
      </c>
      <c r="AB368" t="str">
        <f t="shared" si="96"/>
        <v>Fri</v>
      </c>
      <c r="AC368">
        <f t="shared" si="97"/>
        <v>420</v>
      </c>
      <c r="AD368" t="str">
        <f t="shared" ca="1" si="98"/>
        <v>NO</v>
      </c>
      <c r="AE36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8" t="str">
        <f t="shared" si="100"/>
        <v>January</v>
      </c>
      <c r="AG368">
        <f t="shared" si="99"/>
        <v>29</v>
      </c>
      <c r="AH368" s="14">
        <v>45704.25</v>
      </c>
      <c r="AI368" t="str">
        <f t="shared" si="101"/>
        <v>Morning</v>
      </c>
      <c r="AJ368" t="s">
        <v>2049</v>
      </c>
    </row>
    <row r="369" spans="1:36" x14ac:dyDescent="0.3">
      <c r="A369" t="s">
        <v>228</v>
      </c>
      <c r="B369" t="s">
        <v>522</v>
      </c>
      <c r="C369" t="s">
        <v>524</v>
      </c>
      <c r="D369" t="s">
        <v>533</v>
      </c>
      <c r="E369" s="2">
        <v>45304</v>
      </c>
      <c r="F369" s="9">
        <v>45724</v>
      </c>
      <c r="G369" t="s">
        <v>744</v>
      </c>
      <c r="H369" t="s">
        <v>1017</v>
      </c>
      <c r="I369" s="4">
        <v>572.37</v>
      </c>
      <c r="J369" s="4">
        <v>10</v>
      </c>
      <c r="K369" s="4">
        <v>57.24</v>
      </c>
      <c r="L369" s="4">
        <v>515.13</v>
      </c>
      <c r="M369" t="s">
        <v>1021</v>
      </c>
      <c r="N369">
        <v>110</v>
      </c>
      <c r="O369" t="s">
        <v>1236</v>
      </c>
      <c r="P369" t="s">
        <v>1734</v>
      </c>
      <c r="Q369" t="str">
        <f t="shared" si="85"/>
        <v>UNITED AIRLINES</v>
      </c>
      <c r="R369">
        <f t="shared" si="86"/>
        <v>8</v>
      </c>
      <c r="S369" t="str">
        <f t="shared" si="87"/>
        <v>661</v>
      </c>
      <c r="T369" t="str">
        <f t="shared" si="88"/>
        <v>UN</v>
      </c>
      <c r="U369" t="str">
        <f t="shared" si="89"/>
        <v>BOS-LAX</v>
      </c>
      <c r="V369" s="7">
        <f t="shared" si="90"/>
        <v>40597.090000000004</v>
      </c>
      <c r="W369" s="7">
        <f t="shared" si="91"/>
        <v>338.70699248120297</v>
      </c>
      <c r="X369" s="7">
        <f t="shared" si="92"/>
        <v>105.08</v>
      </c>
      <c r="Y369" s="7">
        <f t="shared" si="93"/>
        <v>572.37</v>
      </c>
      <c r="Z369" s="8">
        <f t="shared" si="94"/>
        <v>9.4E-2</v>
      </c>
      <c r="AA369">
        <f t="shared" si="95"/>
        <v>2024</v>
      </c>
      <c r="AB369" t="str">
        <f t="shared" si="96"/>
        <v>Sat</v>
      </c>
      <c r="AC369">
        <f t="shared" si="97"/>
        <v>420</v>
      </c>
      <c r="AD369" t="str">
        <f t="shared" ca="1" si="98"/>
        <v>NO</v>
      </c>
      <c r="AE36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69" t="str">
        <f t="shared" si="100"/>
        <v>January</v>
      </c>
      <c r="AG369">
        <f t="shared" si="99"/>
        <v>29</v>
      </c>
      <c r="AH369" s="14">
        <v>45707.833333333299</v>
      </c>
      <c r="AI369" t="str">
        <f t="shared" si="101"/>
        <v>Evening</v>
      </c>
      <c r="AJ369" t="s">
        <v>2050</v>
      </c>
    </row>
    <row r="370" spans="1:36" x14ac:dyDescent="0.3">
      <c r="A370" t="s">
        <v>253</v>
      </c>
      <c r="B370" t="s">
        <v>522</v>
      </c>
      <c r="C370" t="s">
        <v>529</v>
      </c>
      <c r="D370" t="s">
        <v>532</v>
      </c>
      <c r="E370" s="2">
        <v>45305</v>
      </c>
      <c r="F370" s="9">
        <v>45725</v>
      </c>
      <c r="G370" t="s">
        <v>769</v>
      </c>
      <c r="H370" t="s">
        <v>1017</v>
      </c>
      <c r="I370" s="4">
        <v>570.92999999999995</v>
      </c>
      <c r="J370" s="4">
        <v>5</v>
      </c>
      <c r="K370" s="4">
        <v>28.55</v>
      </c>
      <c r="L370" s="4">
        <v>542.38</v>
      </c>
      <c r="M370" t="s">
        <v>1023</v>
      </c>
      <c r="N370">
        <v>0</v>
      </c>
      <c r="O370" t="s">
        <v>1261</v>
      </c>
      <c r="P370" t="s">
        <v>1759</v>
      </c>
      <c r="Q370" t="str">
        <f t="shared" si="85"/>
        <v>UNITED AIRLINES</v>
      </c>
      <c r="R370">
        <f t="shared" si="86"/>
        <v>9</v>
      </c>
      <c r="S370" t="str">
        <f t="shared" si="87"/>
        <v>621</v>
      </c>
      <c r="T370" t="str">
        <f t="shared" si="88"/>
        <v>UN</v>
      </c>
      <c r="U370" t="str">
        <f t="shared" si="89"/>
        <v>ATL-DEN</v>
      </c>
      <c r="V370" s="7">
        <f t="shared" si="90"/>
        <v>40081.960000000006</v>
      </c>
      <c r="W370" s="7">
        <f t="shared" si="91"/>
        <v>336.93681818181813</v>
      </c>
      <c r="X370" s="7">
        <f t="shared" si="92"/>
        <v>105.08</v>
      </c>
      <c r="Y370" s="7">
        <f t="shared" si="93"/>
        <v>570.92999999999995</v>
      </c>
      <c r="Z370" s="8">
        <f t="shared" si="94"/>
        <v>8.5999999999999993E-2</v>
      </c>
      <c r="AA370">
        <f t="shared" si="95"/>
        <v>2024</v>
      </c>
      <c r="AB370" t="str">
        <f t="shared" si="96"/>
        <v>Sun</v>
      </c>
      <c r="AC370">
        <f t="shared" si="97"/>
        <v>420</v>
      </c>
      <c r="AD370" t="str">
        <f t="shared" ca="1" si="98"/>
        <v>NO</v>
      </c>
      <c r="AE37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0" t="str">
        <f t="shared" si="100"/>
        <v>January</v>
      </c>
      <c r="AG370">
        <f t="shared" si="99"/>
        <v>29</v>
      </c>
      <c r="AH370" s="14">
        <v>45708.875</v>
      </c>
      <c r="AI370" t="str">
        <f t="shared" si="101"/>
        <v>Evening</v>
      </c>
      <c r="AJ370" t="s">
        <v>2051</v>
      </c>
    </row>
    <row r="371" spans="1:36" x14ac:dyDescent="0.3">
      <c r="A371" t="s">
        <v>292</v>
      </c>
      <c r="B371" t="s">
        <v>516</v>
      </c>
      <c r="C371" t="s">
        <v>528</v>
      </c>
      <c r="D371" t="s">
        <v>532</v>
      </c>
      <c r="E371" s="2">
        <v>45306</v>
      </c>
      <c r="F371" s="9">
        <v>45726</v>
      </c>
      <c r="G371" t="s">
        <v>806</v>
      </c>
      <c r="H371" t="s">
        <v>1018</v>
      </c>
      <c r="I371" s="4">
        <v>569.09</v>
      </c>
      <c r="J371" s="4">
        <v>15</v>
      </c>
      <c r="K371" s="4">
        <v>85.36</v>
      </c>
      <c r="L371" s="4">
        <v>483.73</v>
      </c>
      <c r="M371" t="s">
        <v>1021</v>
      </c>
      <c r="N371">
        <v>114</v>
      </c>
      <c r="O371" t="s">
        <v>1300</v>
      </c>
      <c r="P371" t="s">
        <v>1798</v>
      </c>
      <c r="Q371" t="str">
        <f t="shared" si="85"/>
        <v>DELTA AIRLINES</v>
      </c>
      <c r="R371">
        <f t="shared" si="86"/>
        <v>14</v>
      </c>
      <c r="S371" t="str">
        <f t="shared" si="87"/>
        <v>787</v>
      </c>
      <c r="T371" t="str">
        <f t="shared" si="88"/>
        <v>DE</v>
      </c>
      <c r="U371" t="str">
        <f t="shared" si="89"/>
        <v>MIA-DEN</v>
      </c>
      <c r="V371" s="7">
        <f t="shared" si="90"/>
        <v>39539.580000000009</v>
      </c>
      <c r="W371" s="7">
        <f t="shared" si="91"/>
        <v>335.15061068702289</v>
      </c>
      <c r="X371" s="7">
        <f t="shared" si="92"/>
        <v>105.08</v>
      </c>
      <c r="Y371" s="7">
        <f t="shared" si="93"/>
        <v>569.09</v>
      </c>
      <c r="Z371" s="8">
        <f t="shared" si="94"/>
        <v>9.1999999999999998E-2</v>
      </c>
      <c r="AA371">
        <f t="shared" si="95"/>
        <v>2024</v>
      </c>
      <c r="AB371" t="str">
        <f t="shared" si="96"/>
        <v>Mon</v>
      </c>
      <c r="AC371">
        <f t="shared" si="97"/>
        <v>420</v>
      </c>
      <c r="AD371" t="str">
        <f t="shared" ca="1" si="98"/>
        <v>NO</v>
      </c>
      <c r="AE37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1" t="str">
        <f t="shared" si="100"/>
        <v>January</v>
      </c>
      <c r="AG371">
        <f t="shared" si="99"/>
        <v>29</v>
      </c>
      <c r="AH371" s="14">
        <v>45710.5</v>
      </c>
      <c r="AI371" t="str">
        <f t="shared" si="101"/>
        <v>Afternoon</v>
      </c>
      <c r="AJ371" t="s">
        <v>2051</v>
      </c>
    </row>
    <row r="372" spans="1:36" x14ac:dyDescent="0.3">
      <c r="A372" t="s">
        <v>200</v>
      </c>
      <c r="B372" t="s">
        <v>516</v>
      </c>
      <c r="C372" t="s">
        <v>532</v>
      </c>
      <c r="D372" t="s">
        <v>529</v>
      </c>
      <c r="E372" s="2">
        <v>45307</v>
      </c>
      <c r="F372" s="9">
        <v>45727</v>
      </c>
      <c r="G372" t="s">
        <v>716</v>
      </c>
      <c r="H372" t="s">
        <v>1018</v>
      </c>
      <c r="I372" s="4">
        <v>566.47</v>
      </c>
      <c r="J372" s="4">
        <v>0</v>
      </c>
      <c r="K372" s="4">
        <v>0</v>
      </c>
      <c r="L372" s="4">
        <v>566.47</v>
      </c>
      <c r="M372" t="s">
        <v>1023</v>
      </c>
      <c r="N372">
        <v>0</v>
      </c>
      <c r="O372" t="s">
        <v>1208</v>
      </c>
      <c r="P372" t="s">
        <v>1706</v>
      </c>
      <c r="Q372" t="str">
        <f t="shared" si="85"/>
        <v>DELTA AIRLINES</v>
      </c>
      <c r="R372">
        <f t="shared" si="86"/>
        <v>13</v>
      </c>
      <c r="S372" t="str">
        <f t="shared" si="87"/>
        <v>187</v>
      </c>
      <c r="T372" t="str">
        <f t="shared" si="88"/>
        <v>DE</v>
      </c>
      <c r="U372" t="str">
        <f t="shared" si="89"/>
        <v>DEN-ATL</v>
      </c>
      <c r="V372" s="7">
        <f t="shared" si="90"/>
        <v>39055.850000000013</v>
      </c>
      <c r="W372" s="7">
        <f t="shared" si="91"/>
        <v>333.3510769230769</v>
      </c>
      <c r="X372" s="7">
        <f t="shared" si="92"/>
        <v>105.08</v>
      </c>
      <c r="Y372" s="7">
        <f t="shared" si="93"/>
        <v>566.47</v>
      </c>
      <c r="Z372" s="8">
        <f t="shared" si="94"/>
        <v>8.4000000000000005E-2</v>
      </c>
      <c r="AA372">
        <f t="shared" si="95"/>
        <v>2024</v>
      </c>
      <c r="AB372" t="str">
        <f t="shared" si="96"/>
        <v>Tue</v>
      </c>
      <c r="AC372">
        <f t="shared" si="97"/>
        <v>420</v>
      </c>
      <c r="AD372" t="str">
        <f t="shared" ca="1" si="98"/>
        <v>NO</v>
      </c>
      <c r="AE37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2" t="str">
        <f t="shared" si="100"/>
        <v>January</v>
      </c>
      <c r="AG372">
        <f t="shared" si="99"/>
        <v>29</v>
      </c>
      <c r="AH372" s="14">
        <v>45706.666666666701</v>
      </c>
      <c r="AI372" t="str">
        <f t="shared" si="101"/>
        <v>Afternoon</v>
      </c>
      <c r="AJ372" t="s">
        <v>2048</v>
      </c>
    </row>
    <row r="373" spans="1:36" x14ac:dyDescent="0.3">
      <c r="A373" t="s">
        <v>513</v>
      </c>
      <c r="B373" t="s">
        <v>518</v>
      </c>
      <c r="C373" t="s">
        <v>533</v>
      </c>
      <c r="D373" t="s">
        <v>527</v>
      </c>
      <c r="E373" s="2">
        <v>45308</v>
      </c>
      <c r="F373" s="9">
        <v>45728</v>
      </c>
      <c r="G373" t="s">
        <v>1014</v>
      </c>
      <c r="H373" t="s">
        <v>1017</v>
      </c>
      <c r="I373" s="4">
        <v>554.80999999999995</v>
      </c>
      <c r="J373" s="4">
        <v>15</v>
      </c>
      <c r="K373" s="4">
        <v>83.22</v>
      </c>
      <c r="L373" s="4">
        <v>471.59</v>
      </c>
      <c r="M373" t="s">
        <v>1023</v>
      </c>
      <c r="N373">
        <v>0</v>
      </c>
      <c r="O373" t="s">
        <v>1519</v>
      </c>
      <c r="P373" t="s">
        <v>2019</v>
      </c>
      <c r="Q373" t="str">
        <f t="shared" si="85"/>
        <v>JETBLUE AIRWAYS</v>
      </c>
      <c r="R373">
        <f t="shared" si="86"/>
        <v>13</v>
      </c>
      <c r="S373" t="str">
        <f t="shared" si="87"/>
        <v>951</v>
      </c>
      <c r="T373" t="str">
        <f t="shared" si="88"/>
        <v>JE</v>
      </c>
      <c r="U373" t="str">
        <f t="shared" si="89"/>
        <v>LAX-ORD</v>
      </c>
      <c r="V373" s="7">
        <f t="shared" si="90"/>
        <v>38489.380000000012</v>
      </c>
      <c r="W373" s="7">
        <f t="shared" si="91"/>
        <v>331.5439534883721</v>
      </c>
      <c r="X373" s="7">
        <f t="shared" si="92"/>
        <v>105.08</v>
      </c>
      <c r="Y373" s="7">
        <f t="shared" si="93"/>
        <v>554.80999999999995</v>
      </c>
      <c r="Z373" s="8">
        <f t="shared" si="94"/>
        <v>8.2000000000000003E-2</v>
      </c>
      <c r="AA373">
        <f t="shared" si="95"/>
        <v>2024</v>
      </c>
      <c r="AB373" t="str">
        <f t="shared" si="96"/>
        <v>Wed</v>
      </c>
      <c r="AC373">
        <f t="shared" si="97"/>
        <v>420</v>
      </c>
      <c r="AD373" t="str">
        <f t="shared" ca="1" si="98"/>
        <v>NO</v>
      </c>
      <c r="AE37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3" t="str">
        <f t="shared" si="100"/>
        <v>January</v>
      </c>
      <c r="AG373">
        <f t="shared" si="99"/>
        <v>29</v>
      </c>
      <c r="AH373" s="14">
        <v>45719.708333333299</v>
      </c>
      <c r="AI373" t="str">
        <f t="shared" si="101"/>
        <v>Afternoon</v>
      </c>
      <c r="AJ373" t="s">
        <v>2048</v>
      </c>
    </row>
    <row r="374" spans="1:36" x14ac:dyDescent="0.3">
      <c r="A374" t="s">
        <v>40</v>
      </c>
      <c r="B374" t="s">
        <v>522</v>
      </c>
      <c r="C374" t="s">
        <v>533</v>
      </c>
      <c r="D374" t="s">
        <v>531</v>
      </c>
      <c r="E374" s="2">
        <v>45309</v>
      </c>
      <c r="F374" s="9">
        <v>45729</v>
      </c>
      <c r="G374" t="s">
        <v>558</v>
      </c>
      <c r="H374" t="s">
        <v>1018</v>
      </c>
      <c r="I374" s="4">
        <v>554.55999999999995</v>
      </c>
      <c r="J374" s="4">
        <v>5</v>
      </c>
      <c r="K374" s="4">
        <v>27.73</v>
      </c>
      <c r="L374" s="4">
        <v>526.83000000000004</v>
      </c>
      <c r="M374" t="s">
        <v>1021</v>
      </c>
      <c r="N374">
        <v>109</v>
      </c>
      <c r="O374" t="s">
        <v>1048</v>
      </c>
      <c r="P374" t="s">
        <v>1546</v>
      </c>
      <c r="Q374" t="str">
        <f t="shared" si="85"/>
        <v>UNITED AIRLINES</v>
      </c>
      <c r="R374">
        <f t="shared" si="86"/>
        <v>13</v>
      </c>
      <c r="S374" t="str">
        <f t="shared" si="87"/>
        <v>662</v>
      </c>
      <c r="T374" t="str">
        <f t="shared" si="88"/>
        <v>UN</v>
      </c>
      <c r="U374" t="str">
        <f t="shared" si="89"/>
        <v>LAX-JFK</v>
      </c>
      <c r="V374" s="7">
        <f t="shared" si="90"/>
        <v>38017.790000000008</v>
      </c>
      <c r="W374" s="7">
        <f t="shared" si="91"/>
        <v>329.7996875</v>
      </c>
      <c r="X374" s="7">
        <f t="shared" si="92"/>
        <v>105.08</v>
      </c>
      <c r="Y374" s="7">
        <f t="shared" si="93"/>
        <v>554.55999999999995</v>
      </c>
      <c r="Z374" s="8">
        <f t="shared" si="94"/>
        <v>0.09</v>
      </c>
      <c r="AA374">
        <f t="shared" si="95"/>
        <v>2024</v>
      </c>
      <c r="AB374" t="str">
        <f t="shared" si="96"/>
        <v>Thu</v>
      </c>
      <c r="AC374">
        <f t="shared" si="97"/>
        <v>420</v>
      </c>
      <c r="AD374" t="str">
        <f t="shared" ca="1" si="98"/>
        <v>NO</v>
      </c>
      <c r="AE37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4" t="str">
        <f t="shared" si="100"/>
        <v>January</v>
      </c>
      <c r="AG374">
        <f t="shared" si="99"/>
        <v>29</v>
      </c>
      <c r="AH374" s="14">
        <v>45700</v>
      </c>
      <c r="AI374" t="str">
        <f t="shared" si="101"/>
        <v>Morning</v>
      </c>
      <c r="AJ374" t="s">
        <v>2049</v>
      </c>
    </row>
    <row r="375" spans="1:36" x14ac:dyDescent="0.3">
      <c r="A375" t="s">
        <v>482</v>
      </c>
      <c r="B375" t="s">
        <v>521</v>
      </c>
      <c r="C375" t="s">
        <v>528</v>
      </c>
      <c r="D375" t="s">
        <v>531</v>
      </c>
      <c r="E375" s="2">
        <v>45310</v>
      </c>
      <c r="F375" s="9">
        <v>45730</v>
      </c>
      <c r="G375" t="s">
        <v>985</v>
      </c>
      <c r="H375" t="s">
        <v>1019</v>
      </c>
      <c r="I375" s="4">
        <v>553.83000000000004</v>
      </c>
      <c r="J375" s="4">
        <v>0</v>
      </c>
      <c r="K375" s="4">
        <v>0</v>
      </c>
      <c r="L375" s="4">
        <v>553.83000000000004</v>
      </c>
      <c r="M375" t="s">
        <v>1021</v>
      </c>
      <c r="N375">
        <v>54</v>
      </c>
      <c r="O375" t="s">
        <v>1489</v>
      </c>
      <c r="P375" t="s">
        <v>1988</v>
      </c>
      <c r="Q375" t="str">
        <f t="shared" si="85"/>
        <v>AMERICAN AIRLINES</v>
      </c>
      <c r="R375">
        <f t="shared" si="86"/>
        <v>15</v>
      </c>
      <c r="S375" t="str">
        <f t="shared" si="87"/>
        <v>723</v>
      </c>
      <c r="T375" t="str">
        <f t="shared" si="88"/>
        <v>AM</v>
      </c>
      <c r="U375" t="str">
        <f t="shared" si="89"/>
        <v>MIA-JFK</v>
      </c>
      <c r="V375" s="7">
        <f t="shared" si="90"/>
        <v>37490.959999999999</v>
      </c>
      <c r="W375" s="7">
        <f t="shared" si="91"/>
        <v>328.02992125984252</v>
      </c>
      <c r="X375" s="7">
        <f t="shared" si="92"/>
        <v>105.08</v>
      </c>
      <c r="Y375" s="7">
        <f t="shared" si="93"/>
        <v>553.83000000000004</v>
      </c>
      <c r="Z375" s="8">
        <f t="shared" si="94"/>
        <v>8.7999999999999995E-2</v>
      </c>
      <c r="AA375">
        <f t="shared" si="95"/>
        <v>2024</v>
      </c>
      <c r="AB375" t="str">
        <f t="shared" si="96"/>
        <v>Fri</v>
      </c>
      <c r="AC375">
        <f t="shared" si="97"/>
        <v>420</v>
      </c>
      <c r="AD375" t="str">
        <f t="shared" ca="1" si="98"/>
        <v>NO</v>
      </c>
      <c r="AE37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5" t="str">
        <f t="shared" si="100"/>
        <v>January</v>
      </c>
      <c r="AG375">
        <f t="shared" si="99"/>
        <v>29</v>
      </c>
      <c r="AH375" s="14">
        <v>45718.416666666701</v>
      </c>
      <c r="AI375" t="str">
        <f t="shared" si="101"/>
        <v>Morning</v>
      </c>
      <c r="AJ375" t="s">
        <v>2049</v>
      </c>
    </row>
    <row r="376" spans="1:36" x14ac:dyDescent="0.3">
      <c r="A376" t="s">
        <v>32</v>
      </c>
      <c r="B376" t="s">
        <v>520</v>
      </c>
      <c r="C376" t="s">
        <v>531</v>
      </c>
      <c r="D376" t="s">
        <v>526</v>
      </c>
      <c r="E376" s="2">
        <v>45311</v>
      </c>
      <c r="F376" s="9">
        <v>45731</v>
      </c>
      <c r="G376" t="s">
        <v>550</v>
      </c>
      <c r="H376" t="s">
        <v>1018</v>
      </c>
      <c r="I376" s="4">
        <v>550.58000000000004</v>
      </c>
      <c r="J376" s="4">
        <v>0</v>
      </c>
      <c r="K376" s="4">
        <v>0</v>
      </c>
      <c r="L376" s="4">
        <v>550.58000000000004</v>
      </c>
      <c r="M376" t="s">
        <v>1021</v>
      </c>
      <c r="N376">
        <v>66</v>
      </c>
      <c r="O376" t="s">
        <v>1040</v>
      </c>
      <c r="P376" t="s">
        <v>1538</v>
      </c>
      <c r="Q376" t="str">
        <f t="shared" si="85"/>
        <v>FRONTIER AIRLINES</v>
      </c>
      <c r="R376">
        <f t="shared" si="86"/>
        <v>11</v>
      </c>
      <c r="S376" t="str">
        <f t="shared" si="87"/>
        <v>456</v>
      </c>
      <c r="T376" t="str">
        <f t="shared" si="88"/>
        <v>FR</v>
      </c>
      <c r="U376" t="str">
        <f t="shared" si="89"/>
        <v>JFK-DFW</v>
      </c>
      <c r="V376" s="7">
        <f t="shared" si="90"/>
        <v>36937.129999999997</v>
      </c>
      <c r="W376" s="7">
        <f t="shared" si="91"/>
        <v>326.23785714285714</v>
      </c>
      <c r="X376" s="7">
        <f t="shared" si="92"/>
        <v>105.08</v>
      </c>
      <c r="Y376" s="7">
        <f t="shared" si="93"/>
        <v>550.58000000000004</v>
      </c>
      <c r="Z376" s="8">
        <f t="shared" si="94"/>
        <v>8.5999999999999993E-2</v>
      </c>
      <c r="AA376">
        <f t="shared" si="95"/>
        <v>2024</v>
      </c>
      <c r="AB376" t="str">
        <f t="shared" si="96"/>
        <v>Sat</v>
      </c>
      <c r="AC376">
        <f t="shared" si="97"/>
        <v>420</v>
      </c>
      <c r="AD376" t="str">
        <f t="shared" ca="1" si="98"/>
        <v>NO</v>
      </c>
      <c r="AE37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6" t="str">
        <f t="shared" si="100"/>
        <v>January</v>
      </c>
      <c r="AG376">
        <f t="shared" si="99"/>
        <v>29</v>
      </c>
      <c r="AH376" s="14">
        <v>45699.666666666701</v>
      </c>
      <c r="AI376" t="str">
        <f t="shared" si="101"/>
        <v>Afternoon</v>
      </c>
      <c r="AJ376" t="s">
        <v>2048</v>
      </c>
    </row>
    <row r="377" spans="1:36" x14ac:dyDescent="0.3">
      <c r="A377" t="s">
        <v>239</v>
      </c>
      <c r="B377" t="s">
        <v>518</v>
      </c>
      <c r="C377" t="s">
        <v>524</v>
      </c>
      <c r="D377" t="s">
        <v>526</v>
      </c>
      <c r="E377" s="2">
        <v>45312</v>
      </c>
      <c r="F377" s="9">
        <v>45732</v>
      </c>
      <c r="G377" t="s">
        <v>755</v>
      </c>
      <c r="H377" t="s">
        <v>1017</v>
      </c>
      <c r="I377" s="4">
        <v>549.54999999999995</v>
      </c>
      <c r="J377" s="4">
        <v>10</v>
      </c>
      <c r="K377" s="4">
        <v>54.95</v>
      </c>
      <c r="L377" s="4">
        <v>494.6</v>
      </c>
      <c r="M377" t="s">
        <v>1022</v>
      </c>
      <c r="N377">
        <v>0</v>
      </c>
      <c r="O377" t="s">
        <v>1247</v>
      </c>
      <c r="P377" t="s">
        <v>1745</v>
      </c>
      <c r="Q377" t="str">
        <f t="shared" si="85"/>
        <v>JETBLUE AIRWAYS</v>
      </c>
      <c r="R377">
        <f t="shared" si="86"/>
        <v>15</v>
      </c>
      <c r="S377" t="str">
        <f t="shared" si="87"/>
        <v>194</v>
      </c>
      <c r="T377" t="str">
        <f t="shared" si="88"/>
        <v>JE</v>
      </c>
      <c r="U377" t="str">
        <f t="shared" si="89"/>
        <v>BOS-DFW</v>
      </c>
      <c r="V377" s="7">
        <f t="shared" si="90"/>
        <v>36386.549999999996</v>
      </c>
      <c r="W377" s="7">
        <f t="shared" si="91"/>
        <v>324.44311999999996</v>
      </c>
      <c r="X377" s="7">
        <f t="shared" si="92"/>
        <v>105.08</v>
      </c>
      <c r="Y377" s="7">
        <f t="shared" si="93"/>
        <v>549.54999999999995</v>
      </c>
      <c r="Z377" s="8">
        <f t="shared" si="94"/>
        <v>8.5999999999999993E-2</v>
      </c>
      <c r="AA377">
        <f t="shared" si="95"/>
        <v>2024</v>
      </c>
      <c r="AB377" t="str">
        <f t="shared" si="96"/>
        <v>Sun</v>
      </c>
      <c r="AC377">
        <f t="shared" si="97"/>
        <v>420</v>
      </c>
      <c r="AD377" t="str">
        <f t="shared" ca="1" si="98"/>
        <v>NO</v>
      </c>
      <c r="AE37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7" t="str">
        <f t="shared" si="100"/>
        <v>January</v>
      </c>
      <c r="AG377">
        <f t="shared" si="99"/>
        <v>29</v>
      </c>
      <c r="AH377" s="14">
        <v>45708.291666666701</v>
      </c>
      <c r="AI377" t="str">
        <f t="shared" si="101"/>
        <v>Morning</v>
      </c>
      <c r="AJ377" t="s">
        <v>2050</v>
      </c>
    </row>
    <row r="378" spans="1:36" x14ac:dyDescent="0.3">
      <c r="A378" t="s">
        <v>229</v>
      </c>
      <c r="B378" t="s">
        <v>522</v>
      </c>
      <c r="C378" t="s">
        <v>533</v>
      </c>
      <c r="D378" t="s">
        <v>526</v>
      </c>
      <c r="E378" s="2">
        <v>45313</v>
      </c>
      <c r="F378" s="9">
        <v>45733</v>
      </c>
      <c r="G378" t="s">
        <v>745</v>
      </c>
      <c r="H378" t="s">
        <v>1019</v>
      </c>
      <c r="I378" s="4">
        <v>544.96</v>
      </c>
      <c r="J378" s="4">
        <v>10</v>
      </c>
      <c r="K378" s="4">
        <v>54.5</v>
      </c>
      <c r="L378" s="4">
        <v>490.46</v>
      </c>
      <c r="M378" t="s">
        <v>1021</v>
      </c>
      <c r="N378">
        <v>90</v>
      </c>
      <c r="O378" t="s">
        <v>1237</v>
      </c>
      <c r="P378" t="s">
        <v>1735</v>
      </c>
      <c r="Q378" t="str">
        <f t="shared" si="85"/>
        <v>UNITED AIRLINES</v>
      </c>
      <c r="R378">
        <f t="shared" si="86"/>
        <v>12</v>
      </c>
      <c r="S378" t="str">
        <f t="shared" si="87"/>
        <v>210</v>
      </c>
      <c r="T378" t="str">
        <f t="shared" si="88"/>
        <v>UN</v>
      </c>
      <c r="U378" t="str">
        <f t="shared" si="89"/>
        <v>LAX-DFW</v>
      </c>
      <c r="V378" s="7">
        <f t="shared" si="90"/>
        <v>35891.949999999997</v>
      </c>
      <c r="W378" s="7">
        <f t="shared" si="91"/>
        <v>322.62774193548387</v>
      </c>
      <c r="X378" s="7">
        <f t="shared" si="92"/>
        <v>105.08</v>
      </c>
      <c r="Y378" s="7">
        <f t="shared" si="93"/>
        <v>544.96</v>
      </c>
      <c r="Z378" s="8">
        <f t="shared" si="94"/>
        <v>8.4000000000000005E-2</v>
      </c>
      <c r="AA378">
        <f t="shared" si="95"/>
        <v>2024</v>
      </c>
      <c r="AB378" t="str">
        <f t="shared" si="96"/>
        <v>Mon</v>
      </c>
      <c r="AC378">
        <f t="shared" si="97"/>
        <v>420</v>
      </c>
      <c r="AD378" t="str">
        <f t="shared" ca="1" si="98"/>
        <v>NO</v>
      </c>
      <c r="AE37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8" t="str">
        <f t="shared" si="100"/>
        <v>January</v>
      </c>
      <c r="AG378">
        <f t="shared" si="99"/>
        <v>29</v>
      </c>
      <c r="AH378" s="14">
        <v>45707.875</v>
      </c>
      <c r="AI378" t="str">
        <f t="shared" si="101"/>
        <v>Evening</v>
      </c>
      <c r="AJ378" t="s">
        <v>2049</v>
      </c>
    </row>
    <row r="379" spans="1:36" x14ac:dyDescent="0.3">
      <c r="A379" t="s">
        <v>442</v>
      </c>
      <c r="B379" t="s">
        <v>519</v>
      </c>
      <c r="C379" t="s">
        <v>532</v>
      </c>
      <c r="D379" t="s">
        <v>529</v>
      </c>
      <c r="E379" s="2">
        <v>45314</v>
      </c>
      <c r="F379" s="9">
        <v>45734</v>
      </c>
      <c r="G379" t="s">
        <v>722</v>
      </c>
      <c r="H379" t="s">
        <v>1017</v>
      </c>
      <c r="I379" s="4">
        <v>544.52</v>
      </c>
      <c r="J379" s="4">
        <v>20</v>
      </c>
      <c r="K379" s="4">
        <v>108.9</v>
      </c>
      <c r="L379" s="4">
        <v>435.62</v>
      </c>
      <c r="M379" t="s">
        <v>1022</v>
      </c>
      <c r="N379">
        <v>0</v>
      </c>
      <c r="O379" t="s">
        <v>1449</v>
      </c>
      <c r="P379" t="s">
        <v>1948</v>
      </c>
      <c r="Q379" t="str">
        <f t="shared" si="85"/>
        <v>SOUTHWEST AIRLINES</v>
      </c>
      <c r="R379">
        <f t="shared" si="86"/>
        <v>16</v>
      </c>
      <c r="S379" t="str">
        <f t="shared" si="87"/>
        <v>885</v>
      </c>
      <c r="T379" t="str">
        <f t="shared" si="88"/>
        <v>SO</v>
      </c>
      <c r="U379" t="str">
        <f t="shared" si="89"/>
        <v>DEN-ATL</v>
      </c>
      <c r="V379" s="7">
        <f t="shared" si="90"/>
        <v>35401.49</v>
      </c>
      <c r="W379" s="7">
        <f t="shared" si="91"/>
        <v>320.82016260162601</v>
      </c>
      <c r="X379" s="7">
        <f t="shared" si="92"/>
        <v>105.08</v>
      </c>
      <c r="Y379" s="7">
        <f t="shared" si="93"/>
        <v>544.52</v>
      </c>
      <c r="Z379" s="8">
        <f t="shared" si="94"/>
        <v>8.4000000000000005E-2</v>
      </c>
      <c r="AA379">
        <f t="shared" si="95"/>
        <v>2024</v>
      </c>
      <c r="AB379" t="str">
        <f t="shared" si="96"/>
        <v>Tue</v>
      </c>
      <c r="AC379">
        <f t="shared" si="97"/>
        <v>420</v>
      </c>
      <c r="AD379" t="str">
        <f t="shared" ca="1" si="98"/>
        <v>NO</v>
      </c>
      <c r="AE37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79" t="str">
        <f t="shared" si="100"/>
        <v>January</v>
      </c>
      <c r="AG379">
        <f t="shared" si="99"/>
        <v>29</v>
      </c>
      <c r="AH379" s="14">
        <v>45716.75</v>
      </c>
      <c r="AI379" t="str">
        <f t="shared" si="101"/>
        <v>Evening</v>
      </c>
      <c r="AJ379" t="s">
        <v>2051</v>
      </c>
    </row>
    <row r="380" spans="1:36" x14ac:dyDescent="0.3">
      <c r="A380" t="s">
        <v>397</v>
      </c>
      <c r="B380" t="s">
        <v>517</v>
      </c>
      <c r="C380" t="s">
        <v>524</v>
      </c>
      <c r="D380" t="s">
        <v>525</v>
      </c>
      <c r="E380" s="2">
        <v>45315</v>
      </c>
      <c r="F380" s="9">
        <v>45735</v>
      </c>
      <c r="G380" t="s">
        <v>906</v>
      </c>
      <c r="H380" t="s">
        <v>1019</v>
      </c>
      <c r="I380" s="4">
        <v>531.15</v>
      </c>
      <c r="J380" s="4">
        <v>5</v>
      </c>
      <c r="K380" s="4">
        <v>26.56</v>
      </c>
      <c r="L380" s="4">
        <v>504.59</v>
      </c>
      <c r="M380" t="s">
        <v>1021</v>
      </c>
      <c r="N380">
        <v>117</v>
      </c>
      <c r="O380" t="s">
        <v>1404</v>
      </c>
      <c r="P380" t="s">
        <v>1903</v>
      </c>
      <c r="Q380" t="str">
        <f t="shared" si="85"/>
        <v>ALASKA AIRLINES</v>
      </c>
      <c r="R380">
        <f t="shared" si="86"/>
        <v>13</v>
      </c>
      <c r="S380" t="str">
        <f t="shared" si="87"/>
        <v>100</v>
      </c>
      <c r="T380" t="str">
        <f t="shared" si="88"/>
        <v>AL</v>
      </c>
      <c r="U380" t="str">
        <f t="shared" si="89"/>
        <v>BOS-SEA</v>
      </c>
      <c r="V380" s="7">
        <f t="shared" si="90"/>
        <v>34965.870000000003</v>
      </c>
      <c r="W380" s="7">
        <f t="shared" si="91"/>
        <v>318.98655737704911</v>
      </c>
      <c r="X380" s="7">
        <f t="shared" si="92"/>
        <v>105.08</v>
      </c>
      <c r="Y380" s="7">
        <f t="shared" si="93"/>
        <v>531.15</v>
      </c>
      <c r="Z380" s="8">
        <f t="shared" si="94"/>
        <v>8.2000000000000003E-2</v>
      </c>
      <c r="AA380">
        <f t="shared" si="95"/>
        <v>2024</v>
      </c>
      <c r="AB380" t="str">
        <f t="shared" si="96"/>
        <v>Wed</v>
      </c>
      <c r="AC380">
        <f t="shared" si="97"/>
        <v>420</v>
      </c>
      <c r="AD380" t="str">
        <f t="shared" ca="1" si="98"/>
        <v>NO</v>
      </c>
      <c r="AE38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0" t="str">
        <f t="shared" si="100"/>
        <v>January</v>
      </c>
      <c r="AG380">
        <f t="shared" si="99"/>
        <v>29</v>
      </c>
      <c r="AH380" s="14">
        <v>45714.875</v>
      </c>
      <c r="AI380" t="str">
        <f t="shared" si="101"/>
        <v>Evening</v>
      </c>
      <c r="AJ380" t="s">
        <v>2050</v>
      </c>
    </row>
    <row r="381" spans="1:36" x14ac:dyDescent="0.3">
      <c r="A381" t="s">
        <v>436</v>
      </c>
      <c r="B381" t="s">
        <v>520</v>
      </c>
      <c r="C381" t="s">
        <v>532</v>
      </c>
      <c r="D381" t="s">
        <v>530</v>
      </c>
      <c r="E381" s="2">
        <v>45316</v>
      </c>
      <c r="F381" s="9">
        <v>45736</v>
      </c>
      <c r="G381" t="s">
        <v>944</v>
      </c>
      <c r="H381" t="s">
        <v>1019</v>
      </c>
      <c r="I381" s="4">
        <v>525.29</v>
      </c>
      <c r="J381" s="4">
        <v>20</v>
      </c>
      <c r="K381" s="4">
        <v>105.06</v>
      </c>
      <c r="L381" s="4">
        <v>420.23</v>
      </c>
      <c r="M381" t="s">
        <v>1022</v>
      </c>
      <c r="N381">
        <v>0</v>
      </c>
      <c r="O381" t="s">
        <v>1443</v>
      </c>
      <c r="P381" t="s">
        <v>1942</v>
      </c>
      <c r="Q381" t="str">
        <f t="shared" si="85"/>
        <v>FRONTIER AIRLINES</v>
      </c>
      <c r="R381">
        <f t="shared" si="86"/>
        <v>15</v>
      </c>
      <c r="S381" t="str">
        <f t="shared" si="87"/>
        <v>457</v>
      </c>
      <c r="T381" t="str">
        <f t="shared" si="88"/>
        <v>FR</v>
      </c>
      <c r="U381" t="str">
        <f t="shared" si="89"/>
        <v>DEN-SFO</v>
      </c>
      <c r="V381" s="7">
        <f t="shared" si="90"/>
        <v>34461.279999999999</v>
      </c>
      <c r="W381" s="7">
        <f t="shared" si="91"/>
        <v>317.23314049586776</v>
      </c>
      <c r="X381" s="7">
        <f t="shared" si="92"/>
        <v>105.08</v>
      </c>
      <c r="Y381" s="7">
        <f t="shared" si="93"/>
        <v>525.29</v>
      </c>
      <c r="Z381" s="8">
        <f t="shared" si="94"/>
        <v>8.2000000000000003E-2</v>
      </c>
      <c r="AA381">
        <f t="shared" si="95"/>
        <v>2024</v>
      </c>
      <c r="AB381" t="str">
        <f t="shared" si="96"/>
        <v>Thu</v>
      </c>
      <c r="AC381">
        <f t="shared" si="97"/>
        <v>420</v>
      </c>
      <c r="AD381" t="str">
        <f t="shared" ca="1" si="98"/>
        <v>NO</v>
      </c>
      <c r="AE38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1" t="str">
        <f t="shared" si="100"/>
        <v>January</v>
      </c>
      <c r="AG381">
        <f t="shared" si="99"/>
        <v>29</v>
      </c>
      <c r="AH381" s="14">
        <v>45716.5</v>
      </c>
      <c r="AI381" t="str">
        <f t="shared" si="101"/>
        <v>Afternoon</v>
      </c>
      <c r="AJ381" t="s">
        <v>2050</v>
      </c>
    </row>
    <row r="382" spans="1:36" x14ac:dyDescent="0.3">
      <c r="A382" t="s">
        <v>151</v>
      </c>
      <c r="B382" t="s">
        <v>520</v>
      </c>
      <c r="C382" t="s">
        <v>533</v>
      </c>
      <c r="D382" t="s">
        <v>532</v>
      </c>
      <c r="E382" s="2">
        <v>45317</v>
      </c>
      <c r="F382" s="9">
        <v>45737</v>
      </c>
      <c r="G382" t="s">
        <v>668</v>
      </c>
      <c r="H382" t="s">
        <v>1017</v>
      </c>
      <c r="I382" s="4">
        <v>519.04</v>
      </c>
      <c r="J382" s="4">
        <v>5</v>
      </c>
      <c r="K382" s="4">
        <v>25.95</v>
      </c>
      <c r="L382" s="4">
        <v>493.09</v>
      </c>
      <c r="M382" t="s">
        <v>1022</v>
      </c>
      <c r="N382">
        <v>0</v>
      </c>
      <c r="O382" t="s">
        <v>1159</v>
      </c>
      <c r="P382" t="s">
        <v>1657</v>
      </c>
      <c r="Q382" t="str">
        <f t="shared" si="85"/>
        <v>FRONTIER AIRLINES</v>
      </c>
      <c r="R382">
        <f t="shared" si="86"/>
        <v>13</v>
      </c>
      <c r="S382" t="str">
        <f t="shared" si="87"/>
        <v>780</v>
      </c>
      <c r="T382" t="str">
        <f t="shared" si="88"/>
        <v>FR</v>
      </c>
      <c r="U382" t="str">
        <f t="shared" si="89"/>
        <v>LAX-DEN</v>
      </c>
      <c r="V382" s="7">
        <f t="shared" si="90"/>
        <v>34041.049999999996</v>
      </c>
      <c r="W382" s="7">
        <f t="shared" si="91"/>
        <v>315.49933333333325</v>
      </c>
      <c r="X382" s="7">
        <f t="shared" si="92"/>
        <v>105.08</v>
      </c>
      <c r="Y382" s="7">
        <f t="shared" si="93"/>
        <v>519.04</v>
      </c>
      <c r="Z382" s="8">
        <f t="shared" si="94"/>
        <v>0.08</v>
      </c>
      <c r="AA382">
        <f t="shared" si="95"/>
        <v>2024</v>
      </c>
      <c r="AB382" t="str">
        <f t="shared" si="96"/>
        <v>Fri</v>
      </c>
      <c r="AC382">
        <f t="shared" si="97"/>
        <v>420</v>
      </c>
      <c r="AD382" t="str">
        <f t="shared" ca="1" si="98"/>
        <v>NO</v>
      </c>
      <c r="AE38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2" t="str">
        <f t="shared" si="100"/>
        <v>January</v>
      </c>
      <c r="AG382">
        <f t="shared" si="99"/>
        <v>29</v>
      </c>
      <c r="AH382" s="14">
        <v>45704.625</v>
      </c>
      <c r="AI382" t="str">
        <f t="shared" si="101"/>
        <v>Afternoon</v>
      </c>
      <c r="AJ382" t="s">
        <v>2051</v>
      </c>
    </row>
    <row r="383" spans="1:36" x14ac:dyDescent="0.3">
      <c r="A383" t="s">
        <v>367</v>
      </c>
      <c r="B383" t="s">
        <v>516</v>
      </c>
      <c r="C383" t="s">
        <v>533</v>
      </c>
      <c r="D383" t="s">
        <v>532</v>
      </c>
      <c r="E383" s="2">
        <v>45318</v>
      </c>
      <c r="F383" s="9">
        <v>45738</v>
      </c>
      <c r="G383" t="s">
        <v>878</v>
      </c>
      <c r="H383" t="s">
        <v>1020</v>
      </c>
      <c r="I383" s="4">
        <v>510.46</v>
      </c>
      <c r="J383" s="4">
        <v>10</v>
      </c>
      <c r="K383" s="4">
        <v>51.05</v>
      </c>
      <c r="L383" s="4">
        <v>459.41</v>
      </c>
      <c r="M383" t="s">
        <v>1023</v>
      </c>
      <c r="N383">
        <v>0</v>
      </c>
      <c r="O383" t="s">
        <v>1375</v>
      </c>
      <c r="P383" t="s">
        <v>1873</v>
      </c>
      <c r="Q383" t="str">
        <f t="shared" si="85"/>
        <v>DELTA AIRLINES</v>
      </c>
      <c r="R383">
        <f t="shared" si="86"/>
        <v>16</v>
      </c>
      <c r="S383" t="str">
        <f t="shared" si="87"/>
        <v>428</v>
      </c>
      <c r="T383" t="str">
        <f t="shared" si="88"/>
        <v>DE</v>
      </c>
      <c r="U383" t="str">
        <f t="shared" si="89"/>
        <v>LAX-DEN</v>
      </c>
      <c r="V383" s="7">
        <f t="shared" si="90"/>
        <v>33547.959999999985</v>
      </c>
      <c r="W383" s="7">
        <f t="shared" si="91"/>
        <v>313.78890756302519</v>
      </c>
      <c r="X383" s="7">
        <f t="shared" si="92"/>
        <v>105.08</v>
      </c>
      <c r="Y383" s="7">
        <f t="shared" si="93"/>
        <v>510.46</v>
      </c>
      <c r="Z383" s="8">
        <f t="shared" si="94"/>
        <v>0.08</v>
      </c>
      <c r="AA383">
        <f t="shared" si="95"/>
        <v>2024</v>
      </c>
      <c r="AB383" t="str">
        <f t="shared" si="96"/>
        <v>Sat</v>
      </c>
      <c r="AC383">
        <f t="shared" si="97"/>
        <v>420</v>
      </c>
      <c r="AD383" t="str">
        <f t="shared" ca="1" si="98"/>
        <v>NO</v>
      </c>
      <c r="AE38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3" t="str">
        <f t="shared" si="100"/>
        <v>January</v>
      </c>
      <c r="AG383">
        <f t="shared" si="99"/>
        <v>29</v>
      </c>
      <c r="AH383" s="14">
        <v>45713.625</v>
      </c>
      <c r="AI383" t="str">
        <f t="shared" si="101"/>
        <v>Afternoon</v>
      </c>
      <c r="AJ383" t="s">
        <v>2051</v>
      </c>
    </row>
    <row r="384" spans="1:36" x14ac:dyDescent="0.3">
      <c r="A384" t="s">
        <v>332</v>
      </c>
      <c r="B384" t="s">
        <v>521</v>
      </c>
      <c r="C384" t="s">
        <v>528</v>
      </c>
      <c r="D384" t="s">
        <v>525</v>
      </c>
      <c r="E384" s="2">
        <v>45319</v>
      </c>
      <c r="F384" s="9">
        <v>45739</v>
      </c>
      <c r="G384" t="s">
        <v>846</v>
      </c>
      <c r="H384" t="s">
        <v>1019</v>
      </c>
      <c r="I384" s="4">
        <v>505.65</v>
      </c>
      <c r="J384" s="4">
        <v>10</v>
      </c>
      <c r="K384" s="4">
        <v>50.56</v>
      </c>
      <c r="L384" s="4">
        <v>455.09</v>
      </c>
      <c r="M384" t="s">
        <v>1021</v>
      </c>
      <c r="N384">
        <v>143</v>
      </c>
      <c r="O384" t="s">
        <v>1340</v>
      </c>
      <c r="P384" t="s">
        <v>1838</v>
      </c>
      <c r="Q384" t="str">
        <f t="shared" si="85"/>
        <v>AMERICAN AIRLINES</v>
      </c>
      <c r="R384">
        <f t="shared" si="86"/>
        <v>16</v>
      </c>
      <c r="S384" t="str">
        <f t="shared" si="87"/>
        <v>710</v>
      </c>
      <c r="T384" t="str">
        <f t="shared" si="88"/>
        <v>AM</v>
      </c>
      <c r="U384" t="str">
        <f t="shared" si="89"/>
        <v>MIA-SEA</v>
      </c>
      <c r="V384" s="7">
        <f t="shared" si="90"/>
        <v>33088.549999999981</v>
      </c>
      <c r="W384" s="7">
        <f t="shared" si="91"/>
        <v>312.12220338983047</v>
      </c>
      <c r="X384" s="7">
        <f t="shared" si="92"/>
        <v>105.08</v>
      </c>
      <c r="Y384" s="7">
        <f t="shared" si="93"/>
        <v>505.65</v>
      </c>
      <c r="Z384" s="8">
        <f t="shared" si="94"/>
        <v>0.08</v>
      </c>
      <c r="AA384">
        <f t="shared" si="95"/>
        <v>2024</v>
      </c>
      <c r="AB384" t="str">
        <f t="shared" si="96"/>
        <v>Sun</v>
      </c>
      <c r="AC384">
        <f t="shared" si="97"/>
        <v>420</v>
      </c>
      <c r="AD384" t="str">
        <f t="shared" ca="1" si="98"/>
        <v>NO</v>
      </c>
      <c r="AE38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4" t="str">
        <f t="shared" si="100"/>
        <v>January</v>
      </c>
      <c r="AG384">
        <f t="shared" si="99"/>
        <v>29</v>
      </c>
      <c r="AH384" s="14">
        <v>45712.166666666701</v>
      </c>
      <c r="AI384" t="str">
        <f t="shared" si="101"/>
        <v>Morning</v>
      </c>
      <c r="AJ384" t="s">
        <v>2051</v>
      </c>
    </row>
    <row r="385" spans="1:36" x14ac:dyDescent="0.3">
      <c r="A385" t="s">
        <v>491</v>
      </c>
      <c r="B385" t="s">
        <v>518</v>
      </c>
      <c r="C385" t="s">
        <v>528</v>
      </c>
      <c r="D385" t="s">
        <v>533</v>
      </c>
      <c r="E385" s="2">
        <v>45320</v>
      </c>
      <c r="F385" s="9">
        <v>45740</v>
      </c>
      <c r="G385" t="s">
        <v>993</v>
      </c>
      <c r="H385" t="s">
        <v>1020</v>
      </c>
      <c r="I385" s="4">
        <v>504.14</v>
      </c>
      <c r="J385" s="4">
        <v>15</v>
      </c>
      <c r="K385" s="4">
        <v>75.62</v>
      </c>
      <c r="L385" s="4">
        <v>428.52</v>
      </c>
      <c r="M385" t="s">
        <v>1021</v>
      </c>
      <c r="N385">
        <v>165</v>
      </c>
      <c r="O385" t="s">
        <v>1497</v>
      </c>
      <c r="P385" t="s">
        <v>1997</v>
      </c>
      <c r="Q385" t="str">
        <f t="shared" si="85"/>
        <v>JETBLUE AIRWAYS</v>
      </c>
      <c r="R385">
        <f t="shared" si="86"/>
        <v>12</v>
      </c>
      <c r="S385" t="str">
        <f t="shared" si="87"/>
        <v>953</v>
      </c>
      <c r="T385" t="str">
        <f t="shared" si="88"/>
        <v>JE</v>
      </c>
      <c r="U385" t="str">
        <f t="shared" si="89"/>
        <v>MIA-LAX</v>
      </c>
      <c r="V385" s="7">
        <f t="shared" si="90"/>
        <v>32633.459999999985</v>
      </c>
      <c r="W385" s="7">
        <f t="shared" si="91"/>
        <v>310.46811965811958</v>
      </c>
      <c r="X385" s="7">
        <f t="shared" si="92"/>
        <v>105.08</v>
      </c>
      <c r="Y385" s="7">
        <f t="shared" si="93"/>
        <v>504.14</v>
      </c>
      <c r="Z385" s="8">
        <f t="shared" si="94"/>
        <v>7.8E-2</v>
      </c>
      <c r="AA385">
        <f t="shared" si="95"/>
        <v>2024</v>
      </c>
      <c r="AB385" t="str">
        <f t="shared" si="96"/>
        <v>Mon</v>
      </c>
      <c r="AC385">
        <f t="shared" si="97"/>
        <v>420</v>
      </c>
      <c r="AD385" t="str">
        <f t="shared" ca="1" si="98"/>
        <v>NO</v>
      </c>
      <c r="AE38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5" t="str">
        <f t="shared" si="100"/>
        <v>January</v>
      </c>
      <c r="AG385">
        <f t="shared" si="99"/>
        <v>29</v>
      </c>
      <c r="AH385" s="14">
        <v>45718.791666666701</v>
      </c>
      <c r="AI385" t="str">
        <f t="shared" si="101"/>
        <v>Evening</v>
      </c>
      <c r="AJ385" t="s">
        <v>2051</v>
      </c>
    </row>
    <row r="386" spans="1:36" x14ac:dyDescent="0.3">
      <c r="A386" t="s">
        <v>36</v>
      </c>
      <c r="B386" t="s">
        <v>523</v>
      </c>
      <c r="C386" t="s">
        <v>525</v>
      </c>
      <c r="D386" t="s">
        <v>527</v>
      </c>
      <c r="E386" s="2">
        <v>45321</v>
      </c>
      <c r="F386" s="9">
        <v>45741</v>
      </c>
      <c r="G386" t="s">
        <v>554</v>
      </c>
      <c r="H386" t="s">
        <v>1020</v>
      </c>
      <c r="I386" s="4">
        <v>502.69</v>
      </c>
      <c r="J386" s="4">
        <v>20</v>
      </c>
      <c r="K386" s="4">
        <v>100.54</v>
      </c>
      <c r="L386" s="4">
        <v>402.15</v>
      </c>
      <c r="M386" t="s">
        <v>1021</v>
      </c>
      <c r="N386">
        <v>30</v>
      </c>
      <c r="O386" t="s">
        <v>1044</v>
      </c>
      <c r="P386" t="s">
        <v>1542</v>
      </c>
      <c r="Q386" t="str">
        <f t="shared" ref="Q386:Q449" si="102">UPPER(B386)</f>
        <v>SPIRIT AIRLINES</v>
      </c>
      <c r="R386">
        <f t="shared" ref="R386:R449" si="103">LEN(O386)</f>
        <v>13</v>
      </c>
      <c r="S386" t="str">
        <f t="shared" ref="S386:S449" si="104">RIGHT(G386,3)</f>
        <v>812</v>
      </c>
      <c r="T386" t="str">
        <f t="shared" ref="T386:T449" si="105">LEFT(G386,2)</f>
        <v>SP</v>
      </c>
      <c r="U386" t="str">
        <f t="shared" ref="U386:U449" si="106">CONCATENATE(C386,"-",D386)</f>
        <v>SEA-ORD</v>
      </c>
      <c r="V386" s="7">
        <f t="shared" ref="V386:V449" si="107">SUM(L386:L885)</f>
        <v>32204.939999999988</v>
      </c>
      <c r="W386" s="7">
        <f t="shared" ref="W386:W449" si="108">AVERAGE(I386:I885)</f>
        <v>308.79853448275855</v>
      </c>
      <c r="X386" s="7">
        <f t="shared" ref="X386:X449" si="109">MIN(I386:I885)</f>
        <v>105.08</v>
      </c>
      <c r="Y386" s="7">
        <f t="shared" ref="Y386:Y449" si="110">MAX(I386:I885)</f>
        <v>502.69</v>
      </c>
      <c r="Z386" s="8">
        <f t="shared" ref="Z386:Z449" si="111">COUNTIF(M386:M885,M386)/500</f>
        <v>7.5999999999999998E-2</v>
      </c>
      <c r="AA386">
        <f t="shared" ref="AA386:AA449" si="112">YEAR(E386)</f>
        <v>2024</v>
      </c>
      <c r="AB386" t="str">
        <f t="shared" ref="AB386:AB449" si="113">TEXT(E386,"ddd")</f>
        <v>Tue</v>
      </c>
      <c r="AC386">
        <f t="shared" ref="AC386:AC449" si="114">DATEDIF(E386,F386,"D")</f>
        <v>420</v>
      </c>
      <c r="AD386" t="str">
        <f t="shared" ref="AD386:AD449" ca="1" si="115">IF(E386&gt;=TODAY()-30,"YES","NO")</f>
        <v>NO</v>
      </c>
      <c r="AE38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6" t="str">
        <f t="shared" si="100"/>
        <v>January</v>
      </c>
      <c r="AG386">
        <f t="shared" ref="AG386:AG449" si="116">COUNTIF(AF386:AF885,"February")</f>
        <v>29</v>
      </c>
      <c r="AH386" s="14">
        <v>45699.833333333299</v>
      </c>
      <c r="AI386" t="str">
        <f t="shared" si="101"/>
        <v>Evening</v>
      </c>
      <c r="AJ386" t="s">
        <v>2048</v>
      </c>
    </row>
    <row r="387" spans="1:36" x14ac:dyDescent="0.3">
      <c r="A387" t="s">
        <v>340</v>
      </c>
      <c r="B387" t="s">
        <v>521</v>
      </c>
      <c r="C387" t="s">
        <v>533</v>
      </c>
      <c r="D387" t="s">
        <v>527</v>
      </c>
      <c r="E387" s="2">
        <v>45322</v>
      </c>
      <c r="F387" s="9">
        <v>45742</v>
      </c>
      <c r="G387" t="s">
        <v>854</v>
      </c>
      <c r="H387" t="s">
        <v>1017</v>
      </c>
      <c r="I387" s="4">
        <v>498.81</v>
      </c>
      <c r="J387" s="4">
        <v>15</v>
      </c>
      <c r="K387" s="4">
        <v>74.819999999999993</v>
      </c>
      <c r="L387" s="4">
        <v>423.99</v>
      </c>
      <c r="M387" t="s">
        <v>1021</v>
      </c>
      <c r="N387">
        <v>98</v>
      </c>
      <c r="O387" t="s">
        <v>1348</v>
      </c>
      <c r="P387" t="s">
        <v>1846</v>
      </c>
      <c r="Q387" t="str">
        <f t="shared" si="102"/>
        <v>AMERICAN AIRLINES</v>
      </c>
      <c r="R387">
        <f t="shared" si="103"/>
        <v>16</v>
      </c>
      <c r="S387" t="str">
        <f t="shared" si="104"/>
        <v>643</v>
      </c>
      <c r="T387" t="str">
        <f t="shared" si="105"/>
        <v>AM</v>
      </c>
      <c r="U387" t="str">
        <f t="shared" si="106"/>
        <v>LAX-ORD</v>
      </c>
      <c r="V387" s="7">
        <f t="shared" si="107"/>
        <v>31802.78999999999</v>
      </c>
      <c r="W387" s="7">
        <f t="shared" si="108"/>
        <v>307.11252173913039</v>
      </c>
      <c r="X387" s="7">
        <f t="shared" si="109"/>
        <v>105.08</v>
      </c>
      <c r="Y387" s="7">
        <f t="shared" si="110"/>
        <v>498.81</v>
      </c>
      <c r="Z387" s="8">
        <f t="shared" si="111"/>
        <v>7.3999999999999996E-2</v>
      </c>
      <c r="AA387">
        <f t="shared" si="112"/>
        <v>2024</v>
      </c>
      <c r="AB387" t="str">
        <f t="shared" si="113"/>
        <v>Wed</v>
      </c>
      <c r="AC387">
        <f t="shared" si="114"/>
        <v>420</v>
      </c>
      <c r="AD387" t="str">
        <f t="shared" ca="1" si="115"/>
        <v>NO</v>
      </c>
      <c r="AE38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7" t="str">
        <f t="shared" ref="AF387:AF450" si="117">TEXT(E387,"mmmm")</f>
        <v>January</v>
      </c>
      <c r="AG387">
        <f t="shared" si="116"/>
        <v>29</v>
      </c>
      <c r="AH387" s="14">
        <v>45712.5</v>
      </c>
      <c r="AI387" t="str">
        <f t="shared" ref="AI387:AI450" si="118">IF(HOUR(AH387)&lt;12,"Morning",IF(HOUR(AH387)&lt;18,"Afternoon","Evening"))</f>
        <v>Afternoon</v>
      </c>
      <c r="AJ387" t="s">
        <v>2048</v>
      </c>
    </row>
    <row r="388" spans="1:36" x14ac:dyDescent="0.3">
      <c r="A388" t="s">
        <v>103</v>
      </c>
      <c r="B388" t="s">
        <v>517</v>
      </c>
      <c r="C388" t="s">
        <v>524</v>
      </c>
      <c r="D388" t="s">
        <v>528</v>
      </c>
      <c r="E388" s="2">
        <v>45323</v>
      </c>
      <c r="F388" s="9">
        <v>45743</v>
      </c>
      <c r="G388" t="s">
        <v>620</v>
      </c>
      <c r="H388" t="s">
        <v>1019</v>
      </c>
      <c r="I388" s="4">
        <v>496.17</v>
      </c>
      <c r="J388" s="4">
        <v>15</v>
      </c>
      <c r="K388" s="4">
        <v>74.430000000000007</v>
      </c>
      <c r="L388" s="4">
        <v>421.74</v>
      </c>
      <c r="M388" t="s">
        <v>1023</v>
      </c>
      <c r="N388">
        <v>0</v>
      </c>
      <c r="O388" t="s">
        <v>1111</v>
      </c>
      <c r="P388" t="s">
        <v>1609</v>
      </c>
      <c r="Q388" t="str">
        <f t="shared" si="102"/>
        <v>ALASKA AIRLINES</v>
      </c>
      <c r="R388">
        <f t="shared" si="103"/>
        <v>15</v>
      </c>
      <c r="S388" t="str">
        <f t="shared" si="104"/>
        <v>649</v>
      </c>
      <c r="T388" t="str">
        <f t="shared" si="105"/>
        <v>AL</v>
      </c>
      <c r="U388" t="str">
        <f t="shared" si="106"/>
        <v>BOS-MIA</v>
      </c>
      <c r="V388" s="7">
        <f t="shared" si="107"/>
        <v>31378.799999999992</v>
      </c>
      <c r="W388" s="7">
        <f t="shared" si="108"/>
        <v>305.43096491228067</v>
      </c>
      <c r="X388" s="7">
        <f t="shared" si="109"/>
        <v>105.08</v>
      </c>
      <c r="Y388" s="7">
        <f t="shared" si="110"/>
        <v>496.17</v>
      </c>
      <c r="Z388" s="8">
        <f t="shared" si="111"/>
        <v>7.8E-2</v>
      </c>
      <c r="AA388">
        <f t="shared" si="112"/>
        <v>2024</v>
      </c>
      <c r="AB388" t="str">
        <f t="shared" si="113"/>
        <v>Thu</v>
      </c>
      <c r="AC388">
        <f t="shared" si="114"/>
        <v>420</v>
      </c>
      <c r="AD388" t="str">
        <f t="shared" ca="1" si="115"/>
        <v>NO</v>
      </c>
      <c r="AE38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8" t="str">
        <f t="shared" si="117"/>
        <v>February</v>
      </c>
      <c r="AG388">
        <f t="shared" si="116"/>
        <v>29</v>
      </c>
      <c r="AH388" s="14">
        <v>45702.625</v>
      </c>
      <c r="AI388" t="str">
        <f t="shared" si="118"/>
        <v>Afternoon</v>
      </c>
      <c r="AJ388" t="s">
        <v>2051</v>
      </c>
    </row>
    <row r="389" spans="1:36" x14ac:dyDescent="0.3">
      <c r="A389" t="s">
        <v>382</v>
      </c>
      <c r="B389" t="s">
        <v>519</v>
      </c>
      <c r="C389" t="s">
        <v>530</v>
      </c>
      <c r="D389" t="s">
        <v>528</v>
      </c>
      <c r="E389" s="2">
        <v>45324</v>
      </c>
      <c r="F389" s="9">
        <v>45744</v>
      </c>
      <c r="G389" t="s">
        <v>892</v>
      </c>
      <c r="H389" t="s">
        <v>1020</v>
      </c>
      <c r="I389" s="4">
        <v>494.35</v>
      </c>
      <c r="J389" s="4">
        <v>0</v>
      </c>
      <c r="K389" s="4">
        <v>0</v>
      </c>
      <c r="L389" s="4">
        <v>494.35</v>
      </c>
      <c r="M389" t="s">
        <v>1023</v>
      </c>
      <c r="N389">
        <v>0</v>
      </c>
      <c r="O389" t="s">
        <v>1390</v>
      </c>
      <c r="P389" t="s">
        <v>1888</v>
      </c>
      <c r="Q389" t="str">
        <f t="shared" si="102"/>
        <v>SOUTHWEST AIRLINES</v>
      </c>
      <c r="R389">
        <f t="shared" si="103"/>
        <v>12</v>
      </c>
      <c r="S389" t="str">
        <f t="shared" si="104"/>
        <v>666</v>
      </c>
      <c r="T389" t="str">
        <f t="shared" si="105"/>
        <v>SO</v>
      </c>
      <c r="U389" t="str">
        <f t="shared" si="106"/>
        <v>SFO-MIA</v>
      </c>
      <c r="V389" s="7">
        <f t="shared" si="107"/>
        <v>30957.059999999994</v>
      </c>
      <c r="W389" s="7">
        <f t="shared" si="108"/>
        <v>303.74300884955738</v>
      </c>
      <c r="X389" s="7">
        <f t="shared" si="109"/>
        <v>105.08</v>
      </c>
      <c r="Y389" s="7">
        <f t="shared" si="110"/>
        <v>494.35</v>
      </c>
      <c r="Z389" s="8">
        <f t="shared" si="111"/>
        <v>7.5999999999999998E-2</v>
      </c>
      <c r="AA389">
        <f t="shared" si="112"/>
        <v>2024</v>
      </c>
      <c r="AB389" t="str">
        <f t="shared" si="113"/>
        <v>Fri</v>
      </c>
      <c r="AC389">
        <f t="shared" si="114"/>
        <v>420</v>
      </c>
      <c r="AD389" t="str">
        <f t="shared" ca="1" si="115"/>
        <v>NO</v>
      </c>
      <c r="AE38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89" t="str">
        <f t="shared" si="117"/>
        <v>February</v>
      </c>
      <c r="AG389">
        <f t="shared" si="116"/>
        <v>28</v>
      </c>
      <c r="AH389" s="14">
        <v>45714.25</v>
      </c>
      <c r="AI389" t="str">
        <f t="shared" si="118"/>
        <v>Morning</v>
      </c>
      <c r="AJ389" t="s">
        <v>2051</v>
      </c>
    </row>
    <row r="390" spans="1:36" x14ac:dyDescent="0.3">
      <c r="A390" t="s">
        <v>354</v>
      </c>
      <c r="B390" t="s">
        <v>518</v>
      </c>
      <c r="C390" t="s">
        <v>528</v>
      </c>
      <c r="D390" t="s">
        <v>532</v>
      </c>
      <c r="E390" s="2">
        <v>45325</v>
      </c>
      <c r="F390" s="9">
        <v>45745</v>
      </c>
      <c r="G390" t="s">
        <v>866</v>
      </c>
      <c r="H390" t="s">
        <v>1019</v>
      </c>
      <c r="I390" s="4">
        <v>484.24</v>
      </c>
      <c r="J390" s="4">
        <v>15</v>
      </c>
      <c r="K390" s="4">
        <v>72.64</v>
      </c>
      <c r="L390" s="4">
        <v>411.6</v>
      </c>
      <c r="M390" t="s">
        <v>1021</v>
      </c>
      <c r="N390">
        <v>34</v>
      </c>
      <c r="O390" t="s">
        <v>1362</v>
      </c>
      <c r="P390" t="s">
        <v>1860</v>
      </c>
      <c r="Q390" t="str">
        <f t="shared" si="102"/>
        <v>JETBLUE AIRWAYS</v>
      </c>
      <c r="R390">
        <f t="shared" si="103"/>
        <v>13</v>
      </c>
      <c r="S390" t="str">
        <f t="shared" si="104"/>
        <v>877</v>
      </c>
      <c r="T390" t="str">
        <f t="shared" si="105"/>
        <v>JE</v>
      </c>
      <c r="U390" t="str">
        <f t="shared" si="106"/>
        <v>MIA-DEN</v>
      </c>
      <c r="V390" s="7">
        <f t="shared" si="107"/>
        <v>30462.709999999995</v>
      </c>
      <c r="W390" s="7">
        <f t="shared" si="108"/>
        <v>302.04116071428558</v>
      </c>
      <c r="X390" s="7">
        <f t="shared" si="109"/>
        <v>105.08</v>
      </c>
      <c r="Y390" s="7">
        <f t="shared" si="110"/>
        <v>484.24</v>
      </c>
      <c r="Z390" s="8">
        <f t="shared" si="111"/>
        <v>7.1999999999999995E-2</v>
      </c>
      <c r="AA390">
        <f t="shared" si="112"/>
        <v>2024</v>
      </c>
      <c r="AB390" t="str">
        <f t="shared" si="113"/>
        <v>Sat</v>
      </c>
      <c r="AC390">
        <f t="shared" si="114"/>
        <v>420</v>
      </c>
      <c r="AD390" t="str">
        <f t="shared" ca="1" si="115"/>
        <v>NO</v>
      </c>
      <c r="AE39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0" t="str">
        <f t="shared" si="117"/>
        <v>February</v>
      </c>
      <c r="AG390">
        <f t="shared" si="116"/>
        <v>27</v>
      </c>
      <c r="AH390" s="14">
        <v>45713.083333333299</v>
      </c>
      <c r="AI390" t="str">
        <f t="shared" si="118"/>
        <v>Morning</v>
      </c>
      <c r="AJ390" t="s">
        <v>2051</v>
      </c>
    </row>
    <row r="391" spans="1:36" x14ac:dyDescent="0.3">
      <c r="A391" t="s">
        <v>280</v>
      </c>
      <c r="B391" t="s">
        <v>517</v>
      </c>
      <c r="C391" t="s">
        <v>528</v>
      </c>
      <c r="D391" t="s">
        <v>526</v>
      </c>
      <c r="E391" s="2">
        <v>45326</v>
      </c>
      <c r="F391" s="9">
        <v>45746</v>
      </c>
      <c r="G391" t="s">
        <v>795</v>
      </c>
      <c r="H391" t="s">
        <v>1020</v>
      </c>
      <c r="I391" s="4">
        <v>483.84</v>
      </c>
      <c r="J391" s="4">
        <v>10</v>
      </c>
      <c r="K391" s="4">
        <v>48.38</v>
      </c>
      <c r="L391" s="4">
        <v>435.46</v>
      </c>
      <c r="M391" t="s">
        <v>1023</v>
      </c>
      <c r="N391">
        <v>0</v>
      </c>
      <c r="O391" t="s">
        <v>1288</v>
      </c>
      <c r="P391" t="s">
        <v>1786</v>
      </c>
      <c r="Q391" t="str">
        <f t="shared" si="102"/>
        <v>ALASKA AIRLINES</v>
      </c>
      <c r="R391">
        <f t="shared" si="103"/>
        <v>12</v>
      </c>
      <c r="S391" t="str">
        <f t="shared" si="104"/>
        <v>480</v>
      </c>
      <c r="T391" t="str">
        <f t="shared" si="105"/>
        <v>AL</v>
      </c>
      <c r="U391" t="str">
        <f t="shared" si="106"/>
        <v>MIA-DFW</v>
      </c>
      <c r="V391" s="7">
        <f t="shared" si="107"/>
        <v>30051.109999999993</v>
      </c>
      <c r="W391" s="7">
        <f t="shared" si="108"/>
        <v>300.3997297297297</v>
      </c>
      <c r="X391" s="7">
        <f t="shared" si="109"/>
        <v>105.08</v>
      </c>
      <c r="Y391" s="7">
        <f t="shared" si="110"/>
        <v>483.84</v>
      </c>
      <c r="Z391" s="8">
        <f t="shared" si="111"/>
        <v>7.3999999999999996E-2</v>
      </c>
      <c r="AA391">
        <f t="shared" si="112"/>
        <v>2024</v>
      </c>
      <c r="AB391" t="str">
        <f t="shared" si="113"/>
        <v>Sun</v>
      </c>
      <c r="AC391">
        <f t="shared" si="114"/>
        <v>420</v>
      </c>
      <c r="AD391" t="str">
        <f t="shared" ca="1" si="115"/>
        <v>NO</v>
      </c>
      <c r="AE39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1" t="str">
        <f t="shared" si="117"/>
        <v>February</v>
      </c>
      <c r="AG391">
        <f t="shared" si="116"/>
        <v>26</v>
      </c>
      <c r="AH391" s="14">
        <v>45710</v>
      </c>
      <c r="AI391" t="str">
        <f t="shared" si="118"/>
        <v>Morning</v>
      </c>
      <c r="AJ391" t="s">
        <v>2048</v>
      </c>
    </row>
    <row r="392" spans="1:36" x14ac:dyDescent="0.3">
      <c r="A392" t="s">
        <v>372</v>
      </c>
      <c r="B392" t="s">
        <v>516</v>
      </c>
      <c r="C392" t="s">
        <v>533</v>
      </c>
      <c r="D392" t="s">
        <v>525</v>
      </c>
      <c r="E392" s="2">
        <v>45327</v>
      </c>
      <c r="F392" s="9">
        <v>45747</v>
      </c>
      <c r="G392" t="s">
        <v>883</v>
      </c>
      <c r="H392" t="s">
        <v>1019</v>
      </c>
      <c r="I392" s="4">
        <v>483.45</v>
      </c>
      <c r="J392" s="4">
        <v>5</v>
      </c>
      <c r="K392" s="4">
        <v>24.17</v>
      </c>
      <c r="L392" s="4">
        <v>459.28</v>
      </c>
      <c r="M392" t="s">
        <v>1023</v>
      </c>
      <c r="N392">
        <v>0</v>
      </c>
      <c r="O392" t="s">
        <v>1380</v>
      </c>
      <c r="P392" t="s">
        <v>1878</v>
      </c>
      <c r="Q392" t="str">
        <f t="shared" si="102"/>
        <v>DELTA AIRLINES</v>
      </c>
      <c r="R392">
        <f t="shared" si="103"/>
        <v>13</v>
      </c>
      <c r="S392" t="str">
        <f t="shared" si="104"/>
        <v>192</v>
      </c>
      <c r="T392" t="str">
        <f t="shared" si="105"/>
        <v>DE</v>
      </c>
      <c r="U392" t="str">
        <f t="shared" si="106"/>
        <v>LAX-SEA</v>
      </c>
      <c r="V392" s="7">
        <f t="shared" si="107"/>
        <v>29615.649999999994</v>
      </c>
      <c r="W392" s="7">
        <f t="shared" si="108"/>
        <v>298.73209090909091</v>
      </c>
      <c r="X392" s="7">
        <f t="shared" si="109"/>
        <v>105.08</v>
      </c>
      <c r="Y392" s="7">
        <f t="shared" si="110"/>
        <v>483.45</v>
      </c>
      <c r="Z392" s="8">
        <f t="shared" si="111"/>
        <v>7.1999999999999995E-2</v>
      </c>
      <c r="AA392">
        <f t="shared" si="112"/>
        <v>2024</v>
      </c>
      <c r="AB392" t="str">
        <f t="shared" si="113"/>
        <v>Mon</v>
      </c>
      <c r="AC392">
        <f t="shared" si="114"/>
        <v>420</v>
      </c>
      <c r="AD392" t="str">
        <f t="shared" ca="1" si="115"/>
        <v>NO</v>
      </c>
      <c r="AE39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2" t="str">
        <f t="shared" si="117"/>
        <v>February</v>
      </c>
      <c r="AG392">
        <f t="shared" si="116"/>
        <v>25</v>
      </c>
      <c r="AH392" s="14">
        <v>45713.833333333299</v>
      </c>
      <c r="AI392" t="str">
        <f t="shared" si="118"/>
        <v>Evening</v>
      </c>
      <c r="AJ392" t="s">
        <v>2049</v>
      </c>
    </row>
    <row r="393" spans="1:36" x14ac:dyDescent="0.3">
      <c r="A393" t="s">
        <v>400</v>
      </c>
      <c r="B393" t="s">
        <v>519</v>
      </c>
      <c r="C393" t="s">
        <v>527</v>
      </c>
      <c r="D393" t="s">
        <v>530</v>
      </c>
      <c r="E393" s="2">
        <v>45328</v>
      </c>
      <c r="F393" s="9">
        <v>45748</v>
      </c>
      <c r="G393" t="s">
        <v>908</v>
      </c>
      <c r="H393" t="s">
        <v>1018</v>
      </c>
      <c r="I393" s="4">
        <v>477.85</v>
      </c>
      <c r="J393" s="4">
        <v>0</v>
      </c>
      <c r="K393" s="4">
        <v>0</v>
      </c>
      <c r="L393" s="4">
        <v>477.85</v>
      </c>
      <c r="M393" t="s">
        <v>1023</v>
      </c>
      <c r="N393">
        <v>0</v>
      </c>
      <c r="O393" t="s">
        <v>1407</v>
      </c>
      <c r="P393" t="s">
        <v>1906</v>
      </c>
      <c r="Q393" t="str">
        <f t="shared" si="102"/>
        <v>SOUTHWEST AIRLINES</v>
      </c>
      <c r="R393">
        <f t="shared" si="103"/>
        <v>15</v>
      </c>
      <c r="S393" t="str">
        <f t="shared" si="104"/>
        <v>954</v>
      </c>
      <c r="T393" t="str">
        <f t="shared" si="105"/>
        <v>SO</v>
      </c>
      <c r="U393" t="str">
        <f t="shared" si="106"/>
        <v>ORD-SFO</v>
      </c>
      <c r="V393" s="7">
        <f t="shared" si="107"/>
        <v>29156.369999999995</v>
      </c>
      <c r="W393" s="7">
        <f t="shared" si="108"/>
        <v>297.03743119266056</v>
      </c>
      <c r="X393" s="7">
        <f t="shared" si="109"/>
        <v>105.08</v>
      </c>
      <c r="Y393" s="7">
        <f t="shared" si="110"/>
        <v>477.85</v>
      </c>
      <c r="Z393" s="8">
        <f t="shared" si="111"/>
        <v>7.0000000000000007E-2</v>
      </c>
      <c r="AA393">
        <f t="shared" si="112"/>
        <v>2024</v>
      </c>
      <c r="AB393" t="str">
        <f t="shared" si="113"/>
        <v>Tue</v>
      </c>
      <c r="AC393">
        <f t="shared" si="114"/>
        <v>420</v>
      </c>
      <c r="AD393" t="str">
        <f t="shared" ca="1" si="115"/>
        <v>NO</v>
      </c>
      <c r="AE39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3" t="str">
        <f t="shared" si="117"/>
        <v>February</v>
      </c>
      <c r="AG393">
        <f t="shared" si="116"/>
        <v>24</v>
      </c>
      <c r="AH393" s="14">
        <v>45715</v>
      </c>
      <c r="AI393" t="str">
        <f t="shared" si="118"/>
        <v>Morning</v>
      </c>
      <c r="AJ393" t="s">
        <v>2050</v>
      </c>
    </row>
    <row r="394" spans="1:36" x14ac:dyDescent="0.3">
      <c r="A394" t="s">
        <v>248</v>
      </c>
      <c r="B394" t="s">
        <v>516</v>
      </c>
      <c r="C394" t="s">
        <v>530</v>
      </c>
      <c r="D394" t="s">
        <v>531</v>
      </c>
      <c r="E394" s="2">
        <v>45329</v>
      </c>
      <c r="F394" s="9">
        <v>45749</v>
      </c>
      <c r="G394" t="s">
        <v>764</v>
      </c>
      <c r="H394" t="s">
        <v>1019</v>
      </c>
      <c r="I394" s="4">
        <v>477.38</v>
      </c>
      <c r="J394" s="4">
        <v>0</v>
      </c>
      <c r="K394" s="4">
        <v>0</v>
      </c>
      <c r="L394" s="4">
        <v>477.38</v>
      </c>
      <c r="M394" t="s">
        <v>1022</v>
      </c>
      <c r="N394">
        <v>0</v>
      </c>
      <c r="O394" t="s">
        <v>1256</v>
      </c>
      <c r="P394" t="s">
        <v>1754</v>
      </c>
      <c r="Q394" t="str">
        <f t="shared" si="102"/>
        <v>DELTA AIRLINES</v>
      </c>
      <c r="R394">
        <f t="shared" si="103"/>
        <v>13</v>
      </c>
      <c r="S394" t="str">
        <f t="shared" si="104"/>
        <v>523</v>
      </c>
      <c r="T394" t="str">
        <f t="shared" si="105"/>
        <v>DE</v>
      </c>
      <c r="U394" t="str">
        <f t="shared" si="106"/>
        <v>SFO-JFK</v>
      </c>
      <c r="V394" s="7">
        <f t="shared" si="107"/>
        <v>28678.519999999997</v>
      </c>
      <c r="W394" s="7">
        <f t="shared" si="108"/>
        <v>295.36324074074076</v>
      </c>
      <c r="X394" s="7">
        <f t="shared" si="109"/>
        <v>105.08</v>
      </c>
      <c r="Y394" s="7">
        <f t="shared" si="110"/>
        <v>477.38</v>
      </c>
      <c r="Z394" s="8">
        <f t="shared" si="111"/>
        <v>7.8E-2</v>
      </c>
      <c r="AA394">
        <f t="shared" si="112"/>
        <v>2024</v>
      </c>
      <c r="AB394" t="str">
        <f t="shared" si="113"/>
        <v>Wed</v>
      </c>
      <c r="AC394">
        <f t="shared" si="114"/>
        <v>420</v>
      </c>
      <c r="AD394" t="str">
        <f t="shared" ca="1" si="115"/>
        <v>NO</v>
      </c>
      <c r="AE39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4" t="str">
        <f t="shared" si="117"/>
        <v>February</v>
      </c>
      <c r="AG394">
        <f t="shared" si="116"/>
        <v>23</v>
      </c>
      <c r="AH394" s="14">
        <v>45708.666666666701</v>
      </c>
      <c r="AI394" t="str">
        <f t="shared" si="118"/>
        <v>Afternoon</v>
      </c>
      <c r="AJ394" t="s">
        <v>2051</v>
      </c>
    </row>
    <row r="395" spans="1:36" x14ac:dyDescent="0.3">
      <c r="A395" t="s">
        <v>310</v>
      </c>
      <c r="B395" t="s">
        <v>516</v>
      </c>
      <c r="C395" t="s">
        <v>533</v>
      </c>
      <c r="D395" t="s">
        <v>524</v>
      </c>
      <c r="E395" s="2">
        <v>45330</v>
      </c>
      <c r="F395" s="9">
        <v>45750</v>
      </c>
      <c r="G395" t="s">
        <v>824</v>
      </c>
      <c r="H395" t="s">
        <v>1019</v>
      </c>
      <c r="I395" s="4">
        <v>473.75</v>
      </c>
      <c r="J395" s="4">
        <v>0</v>
      </c>
      <c r="K395" s="4">
        <v>0</v>
      </c>
      <c r="L395" s="4">
        <v>473.75</v>
      </c>
      <c r="M395" t="s">
        <v>1022</v>
      </c>
      <c r="N395">
        <v>0</v>
      </c>
      <c r="O395" t="s">
        <v>1318</v>
      </c>
      <c r="P395" t="s">
        <v>1816</v>
      </c>
      <c r="Q395" t="str">
        <f t="shared" si="102"/>
        <v>DELTA AIRLINES</v>
      </c>
      <c r="R395">
        <f t="shared" si="103"/>
        <v>21</v>
      </c>
      <c r="S395" t="str">
        <f t="shared" si="104"/>
        <v>233</v>
      </c>
      <c r="T395" t="str">
        <f t="shared" si="105"/>
        <v>DE</v>
      </c>
      <c r="U395" t="str">
        <f t="shared" si="106"/>
        <v>LAX-BOS</v>
      </c>
      <c r="V395" s="7">
        <f t="shared" si="107"/>
        <v>28201.139999999992</v>
      </c>
      <c r="W395" s="7">
        <f t="shared" si="108"/>
        <v>293.66214953271026</v>
      </c>
      <c r="X395" s="7">
        <f t="shared" si="109"/>
        <v>105.08</v>
      </c>
      <c r="Y395" s="7">
        <f t="shared" si="110"/>
        <v>473.75</v>
      </c>
      <c r="Z395" s="8">
        <f t="shared" si="111"/>
        <v>7.5999999999999998E-2</v>
      </c>
      <c r="AA395">
        <f t="shared" si="112"/>
        <v>2024</v>
      </c>
      <c r="AB395" t="str">
        <f t="shared" si="113"/>
        <v>Thu</v>
      </c>
      <c r="AC395">
        <f t="shared" si="114"/>
        <v>420</v>
      </c>
      <c r="AD395" t="str">
        <f t="shared" ca="1" si="115"/>
        <v>NO</v>
      </c>
      <c r="AE39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5" t="str">
        <f t="shared" si="117"/>
        <v>February</v>
      </c>
      <c r="AG395">
        <f t="shared" si="116"/>
        <v>22</v>
      </c>
      <c r="AH395" s="14">
        <v>45711.25</v>
      </c>
      <c r="AI395" t="str">
        <f t="shared" si="118"/>
        <v>Morning</v>
      </c>
      <c r="AJ395" t="s">
        <v>2050</v>
      </c>
    </row>
    <row r="396" spans="1:36" x14ac:dyDescent="0.3">
      <c r="A396" t="s">
        <v>431</v>
      </c>
      <c r="B396" t="s">
        <v>522</v>
      </c>
      <c r="C396" t="s">
        <v>526</v>
      </c>
      <c r="D396" t="s">
        <v>528</v>
      </c>
      <c r="E396" s="2">
        <v>45331</v>
      </c>
      <c r="F396" s="9">
        <v>45751</v>
      </c>
      <c r="G396" t="s">
        <v>939</v>
      </c>
      <c r="H396" t="s">
        <v>1020</v>
      </c>
      <c r="I396" s="4">
        <v>472.8</v>
      </c>
      <c r="J396" s="4">
        <v>15</v>
      </c>
      <c r="K396" s="4">
        <v>70.92</v>
      </c>
      <c r="L396" s="4">
        <v>401.88</v>
      </c>
      <c r="M396" t="s">
        <v>1021</v>
      </c>
      <c r="N396">
        <v>180</v>
      </c>
      <c r="O396" t="s">
        <v>1438</v>
      </c>
      <c r="P396" t="s">
        <v>1937</v>
      </c>
      <c r="Q396" t="str">
        <f t="shared" si="102"/>
        <v>UNITED AIRLINES</v>
      </c>
      <c r="R396">
        <f t="shared" si="103"/>
        <v>14</v>
      </c>
      <c r="S396" t="str">
        <f t="shared" si="104"/>
        <v>622</v>
      </c>
      <c r="T396" t="str">
        <f t="shared" si="105"/>
        <v>UN</v>
      </c>
      <c r="U396" t="str">
        <f t="shared" si="106"/>
        <v>DFW-MIA</v>
      </c>
      <c r="V396" s="7">
        <f t="shared" si="107"/>
        <v>27727.389999999996</v>
      </c>
      <c r="W396" s="7">
        <f t="shared" si="108"/>
        <v>291.96320754716982</v>
      </c>
      <c r="X396" s="7">
        <f t="shared" si="109"/>
        <v>105.08</v>
      </c>
      <c r="Y396" s="7">
        <f t="shared" si="110"/>
        <v>472.8</v>
      </c>
      <c r="Z396" s="8">
        <f t="shared" si="111"/>
        <v>7.0000000000000007E-2</v>
      </c>
      <c r="AA396">
        <f t="shared" si="112"/>
        <v>2024</v>
      </c>
      <c r="AB396" t="str">
        <f t="shared" si="113"/>
        <v>Fri</v>
      </c>
      <c r="AC396">
        <f t="shared" si="114"/>
        <v>420</v>
      </c>
      <c r="AD396" t="str">
        <f t="shared" ca="1" si="115"/>
        <v>NO</v>
      </c>
      <c r="AE39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6" t="str">
        <f t="shared" si="117"/>
        <v>February</v>
      </c>
      <c r="AG396">
        <f t="shared" si="116"/>
        <v>21</v>
      </c>
      <c r="AH396" s="14">
        <v>45716.291666666701</v>
      </c>
      <c r="AI396" t="str">
        <f t="shared" si="118"/>
        <v>Morning</v>
      </c>
      <c r="AJ396" t="s">
        <v>2049</v>
      </c>
    </row>
    <row r="397" spans="1:36" x14ac:dyDescent="0.3">
      <c r="A397" t="s">
        <v>37</v>
      </c>
      <c r="B397" t="s">
        <v>519</v>
      </c>
      <c r="C397" t="s">
        <v>525</v>
      </c>
      <c r="D397" t="s">
        <v>533</v>
      </c>
      <c r="E397" s="2">
        <v>45332</v>
      </c>
      <c r="F397" s="9">
        <v>45752</v>
      </c>
      <c r="G397" t="s">
        <v>555</v>
      </c>
      <c r="H397" t="s">
        <v>1019</v>
      </c>
      <c r="I397" s="4">
        <v>468.63</v>
      </c>
      <c r="J397" s="4">
        <v>5</v>
      </c>
      <c r="K397" s="4">
        <v>23.43</v>
      </c>
      <c r="L397" s="4">
        <v>445.2</v>
      </c>
      <c r="M397" t="s">
        <v>1021</v>
      </c>
      <c r="N397">
        <v>30</v>
      </c>
      <c r="O397" t="s">
        <v>1045</v>
      </c>
      <c r="P397" t="s">
        <v>1543</v>
      </c>
      <c r="Q397" t="str">
        <f t="shared" si="102"/>
        <v>SOUTHWEST AIRLINES</v>
      </c>
      <c r="R397">
        <f t="shared" si="103"/>
        <v>12</v>
      </c>
      <c r="S397" t="str">
        <f t="shared" si="104"/>
        <v>696</v>
      </c>
      <c r="T397" t="str">
        <f t="shared" si="105"/>
        <v>SO</v>
      </c>
      <c r="U397" t="str">
        <f t="shared" si="106"/>
        <v>SEA-LAX</v>
      </c>
      <c r="V397" s="7">
        <f t="shared" si="107"/>
        <v>27325.509999999995</v>
      </c>
      <c r="W397" s="7">
        <f t="shared" si="108"/>
        <v>290.24095238095236</v>
      </c>
      <c r="X397" s="7">
        <f t="shared" si="109"/>
        <v>105.08</v>
      </c>
      <c r="Y397" s="7">
        <f t="shared" si="110"/>
        <v>468.63</v>
      </c>
      <c r="Z397" s="8">
        <f t="shared" si="111"/>
        <v>6.8000000000000005E-2</v>
      </c>
      <c r="AA397">
        <f t="shared" si="112"/>
        <v>2024</v>
      </c>
      <c r="AB397" t="str">
        <f t="shared" si="113"/>
        <v>Sat</v>
      </c>
      <c r="AC397">
        <f t="shared" si="114"/>
        <v>420</v>
      </c>
      <c r="AD397" t="str">
        <f t="shared" ca="1" si="115"/>
        <v>NO</v>
      </c>
      <c r="AE39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7" t="str">
        <f t="shared" si="117"/>
        <v>February</v>
      </c>
      <c r="AG397">
        <f t="shared" si="116"/>
        <v>20</v>
      </c>
      <c r="AH397" s="14">
        <v>45699.875</v>
      </c>
      <c r="AI397" t="str">
        <f t="shared" si="118"/>
        <v>Evening</v>
      </c>
      <c r="AJ397" t="s">
        <v>2050</v>
      </c>
    </row>
    <row r="398" spans="1:36" x14ac:dyDescent="0.3">
      <c r="A398" t="s">
        <v>490</v>
      </c>
      <c r="B398" t="s">
        <v>520</v>
      </c>
      <c r="C398" t="s">
        <v>533</v>
      </c>
      <c r="D398" t="s">
        <v>527</v>
      </c>
      <c r="E398" s="2">
        <v>45333</v>
      </c>
      <c r="F398" s="9">
        <v>45753</v>
      </c>
      <c r="G398" t="s">
        <v>992</v>
      </c>
      <c r="H398" t="s">
        <v>1020</v>
      </c>
      <c r="I398" s="4">
        <v>466.17</v>
      </c>
      <c r="J398" s="4">
        <v>10</v>
      </c>
      <c r="K398" s="4">
        <v>46.62</v>
      </c>
      <c r="L398" s="4">
        <v>419.55</v>
      </c>
      <c r="M398" t="s">
        <v>1021</v>
      </c>
      <c r="N398">
        <v>83</v>
      </c>
      <c r="O398" t="s">
        <v>1496</v>
      </c>
      <c r="P398" t="s">
        <v>1996</v>
      </c>
      <c r="Q398" t="str">
        <f t="shared" si="102"/>
        <v>FRONTIER AIRLINES</v>
      </c>
      <c r="R398">
        <f t="shared" si="103"/>
        <v>13</v>
      </c>
      <c r="S398" t="str">
        <f t="shared" si="104"/>
        <v>122</v>
      </c>
      <c r="T398" t="str">
        <f t="shared" si="105"/>
        <v>FR</v>
      </c>
      <c r="U398" t="str">
        <f t="shared" si="106"/>
        <v>LAX-ORD</v>
      </c>
      <c r="V398" s="7">
        <f t="shared" si="107"/>
        <v>26880.309999999994</v>
      </c>
      <c r="W398" s="7">
        <f t="shared" si="108"/>
        <v>288.52567307692306</v>
      </c>
      <c r="X398" s="7">
        <f t="shared" si="109"/>
        <v>105.08</v>
      </c>
      <c r="Y398" s="7">
        <f t="shared" si="110"/>
        <v>466.17</v>
      </c>
      <c r="Z398" s="8">
        <f t="shared" si="111"/>
        <v>6.6000000000000003E-2</v>
      </c>
      <c r="AA398">
        <f t="shared" si="112"/>
        <v>2024</v>
      </c>
      <c r="AB398" t="str">
        <f t="shared" si="113"/>
        <v>Sun</v>
      </c>
      <c r="AC398">
        <f t="shared" si="114"/>
        <v>420</v>
      </c>
      <c r="AD398" t="str">
        <f t="shared" ca="1" si="115"/>
        <v>NO</v>
      </c>
      <c r="AE39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8" t="str">
        <f t="shared" si="117"/>
        <v>February</v>
      </c>
      <c r="AG398">
        <f t="shared" si="116"/>
        <v>19</v>
      </c>
      <c r="AH398" s="14">
        <v>45718.75</v>
      </c>
      <c r="AI398" t="str">
        <f t="shared" si="118"/>
        <v>Evening</v>
      </c>
      <c r="AJ398" t="s">
        <v>2051</v>
      </c>
    </row>
    <row r="399" spans="1:36" x14ac:dyDescent="0.3">
      <c r="A399" t="s">
        <v>309</v>
      </c>
      <c r="B399" t="s">
        <v>522</v>
      </c>
      <c r="C399" t="s">
        <v>526</v>
      </c>
      <c r="D399" t="s">
        <v>524</v>
      </c>
      <c r="E399" s="2">
        <v>45334</v>
      </c>
      <c r="F399" s="9">
        <v>45754</v>
      </c>
      <c r="G399" t="s">
        <v>823</v>
      </c>
      <c r="H399" t="s">
        <v>1019</v>
      </c>
      <c r="I399" s="4">
        <v>460.01</v>
      </c>
      <c r="J399" s="4">
        <v>15</v>
      </c>
      <c r="K399" s="4">
        <v>69</v>
      </c>
      <c r="L399" s="4">
        <v>391.01</v>
      </c>
      <c r="M399" t="s">
        <v>1021</v>
      </c>
      <c r="N399">
        <v>110</v>
      </c>
      <c r="O399" t="s">
        <v>1317</v>
      </c>
      <c r="P399" t="s">
        <v>1815</v>
      </c>
      <c r="Q399" t="str">
        <f t="shared" si="102"/>
        <v>UNITED AIRLINES</v>
      </c>
      <c r="R399">
        <f t="shared" si="103"/>
        <v>13</v>
      </c>
      <c r="S399" t="str">
        <f t="shared" si="104"/>
        <v>875</v>
      </c>
      <c r="T399" t="str">
        <f t="shared" si="105"/>
        <v>UN</v>
      </c>
      <c r="U399" t="str">
        <f t="shared" si="106"/>
        <v>DFW-BOS</v>
      </c>
      <c r="V399" s="7">
        <f t="shared" si="107"/>
        <v>26460.759999999995</v>
      </c>
      <c r="W399" s="7">
        <f t="shared" si="108"/>
        <v>286.80097087378641</v>
      </c>
      <c r="X399" s="7">
        <f t="shared" si="109"/>
        <v>105.08</v>
      </c>
      <c r="Y399" s="7">
        <f t="shared" si="110"/>
        <v>460.01</v>
      </c>
      <c r="Z399" s="8">
        <f t="shared" si="111"/>
        <v>6.4000000000000001E-2</v>
      </c>
      <c r="AA399">
        <f t="shared" si="112"/>
        <v>2024</v>
      </c>
      <c r="AB399" t="str">
        <f t="shared" si="113"/>
        <v>Mon</v>
      </c>
      <c r="AC399">
        <f t="shared" si="114"/>
        <v>420</v>
      </c>
      <c r="AD399" t="str">
        <f t="shared" ca="1" si="115"/>
        <v>NO</v>
      </c>
      <c r="AE39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399" t="str">
        <f t="shared" si="117"/>
        <v>February</v>
      </c>
      <c r="AG399">
        <f t="shared" si="116"/>
        <v>18</v>
      </c>
      <c r="AH399" s="14">
        <v>45711.208333333299</v>
      </c>
      <c r="AI399" t="str">
        <f t="shared" si="118"/>
        <v>Morning</v>
      </c>
      <c r="AJ399" t="s">
        <v>2051</v>
      </c>
    </row>
    <row r="400" spans="1:36" x14ac:dyDescent="0.3">
      <c r="A400" t="s">
        <v>210</v>
      </c>
      <c r="B400" t="s">
        <v>519</v>
      </c>
      <c r="C400" t="s">
        <v>526</v>
      </c>
      <c r="D400" t="s">
        <v>530</v>
      </c>
      <c r="E400" s="2">
        <v>45335</v>
      </c>
      <c r="F400" s="9">
        <v>45755</v>
      </c>
      <c r="G400" t="s">
        <v>726</v>
      </c>
      <c r="H400" t="s">
        <v>1020</v>
      </c>
      <c r="I400" s="4">
        <v>455.24</v>
      </c>
      <c r="J400" s="4">
        <v>10</v>
      </c>
      <c r="K400" s="4">
        <v>45.52</v>
      </c>
      <c r="L400" s="4">
        <v>409.72</v>
      </c>
      <c r="M400" t="s">
        <v>1023</v>
      </c>
      <c r="N400">
        <v>0</v>
      </c>
      <c r="O400" t="s">
        <v>1218</v>
      </c>
      <c r="P400" t="s">
        <v>1716</v>
      </c>
      <c r="Q400" t="str">
        <f t="shared" si="102"/>
        <v>SOUTHWEST AIRLINES</v>
      </c>
      <c r="R400">
        <f t="shared" si="103"/>
        <v>12</v>
      </c>
      <c r="S400" t="str">
        <f t="shared" si="104"/>
        <v>104</v>
      </c>
      <c r="T400" t="str">
        <f t="shared" si="105"/>
        <v>SO</v>
      </c>
      <c r="U400" t="str">
        <f t="shared" si="106"/>
        <v>DFW-SFO</v>
      </c>
      <c r="V400" s="7">
        <f t="shared" si="107"/>
        <v>26069.749999999993</v>
      </c>
      <c r="W400" s="7">
        <f t="shared" si="108"/>
        <v>285.10284313725492</v>
      </c>
      <c r="X400" s="7">
        <f t="shared" si="109"/>
        <v>105.08</v>
      </c>
      <c r="Y400" s="7">
        <f t="shared" si="110"/>
        <v>455.24</v>
      </c>
      <c r="Z400" s="8">
        <f t="shared" si="111"/>
        <v>6.8000000000000005E-2</v>
      </c>
      <c r="AA400">
        <f t="shared" si="112"/>
        <v>2024</v>
      </c>
      <c r="AB400" t="str">
        <f t="shared" si="113"/>
        <v>Tue</v>
      </c>
      <c r="AC400">
        <f t="shared" si="114"/>
        <v>420</v>
      </c>
      <c r="AD400" t="str">
        <f t="shared" ca="1" si="115"/>
        <v>NO</v>
      </c>
      <c r="AE40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0" t="str">
        <f t="shared" si="117"/>
        <v>February</v>
      </c>
      <c r="AG400">
        <f t="shared" si="116"/>
        <v>17</v>
      </c>
      <c r="AH400" s="14">
        <v>45707.083333333299</v>
      </c>
      <c r="AI400" t="str">
        <f t="shared" si="118"/>
        <v>Morning</v>
      </c>
      <c r="AJ400" t="s">
        <v>2049</v>
      </c>
    </row>
    <row r="401" spans="1:36" x14ac:dyDescent="0.3">
      <c r="A401" t="s">
        <v>117</v>
      </c>
      <c r="B401" t="s">
        <v>517</v>
      </c>
      <c r="C401" t="s">
        <v>526</v>
      </c>
      <c r="D401" t="s">
        <v>525</v>
      </c>
      <c r="E401" s="2">
        <v>45336</v>
      </c>
      <c r="F401" s="9">
        <v>45756</v>
      </c>
      <c r="G401" t="s">
        <v>634</v>
      </c>
      <c r="H401" t="s">
        <v>1020</v>
      </c>
      <c r="I401" s="4">
        <v>453.84</v>
      </c>
      <c r="J401" s="4">
        <v>10</v>
      </c>
      <c r="K401" s="4">
        <v>45.38</v>
      </c>
      <c r="L401" s="4">
        <v>408.46</v>
      </c>
      <c r="M401" t="s">
        <v>1021</v>
      </c>
      <c r="N401">
        <v>2</v>
      </c>
      <c r="O401" t="s">
        <v>1125</v>
      </c>
      <c r="P401" t="s">
        <v>1623</v>
      </c>
      <c r="Q401" t="str">
        <f t="shared" si="102"/>
        <v>ALASKA AIRLINES</v>
      </c>
      <c r="R401">
        <f t="shared" si="103"/>
        <v>12</v>
      </c>
      <c r="S401" t="str">
        <f t="shared" si="104"/>
        <v>633</v>
      </c>
      <c r="T401" t="str">
        <f t="shared" si="105"/>
        <v>AL</v>
      </c>
      <c r="U401" t="str">
        <f t="shared" si="106"/>
        <v>DFW-SEA</v>
      </c>
      <c r="V401" s="7">
        <f t="shared" si="107"/>
        <v>25660.029999999992</v>
      </c>
      <c r="W401" s="7">
        <f t="shared" si="108"/>
        <v>283.41831683168323</v>
      </c>
      <c r="X401" s="7">
        <f t="shared" si="109"/>
        <v>105.08</v>
      </c>
      <c r="Y401" s="7">
        <f t="shared" si="110"/>
        <v>453.84</v>
      </c>
      <c r="Z401" s="8">
        <f t="shared" si="111"/>
        <v>6.2E-2</v>
      </c>
      <c r="AA401">
        <f t="shared" si="112"/>
        <v>2024</v>
      </c>
      <c r="AB401" t="str">
        <f t="shared" si="113"/>
        <v>Wed</v>
      </c>
      <c r="AC401">
        <f t="shared" si="114"/>
        <v>420</v>
      </c>
      <c r="AD401" t="str">
        <f t="shared" ca="1" si="115"/>
        <v>NO</v>
      </c>
      <c r="AE40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1" t="str">
        <f t="shared" si="117"/>
        <v>February</v>
      </c>
      <c r="AG401">
        <f t="shared" si="116"/>
        <v>16</v>
      </c>
      <c r="AH401" s="14">
        <v>45703.208333333299</v>
      </c>
      <c r="AI401" t="str">
        <f t="shared" si="118"/>
        <v>Morning</v>
      </c>
      <c r="AJ401" t="s">
        <v>2051</v>
      </c>
    </row>
    <row r="402" spans="1:36" x14ac:dyDescent="0.3">
      <c r="A402" t="s">
        <v>18</v>
      </c>
      <c r="B402" t="s">
        <v>518</v>
      </c>
      <c r="C402" t="s">
        <v>526</v>
      </c>
      <c r="D402" t="s">
        <v>528</v>
      </c>
      <c r="E402" s="2">
        <v>45337</v>
      </c>
      <c r="F402" s="9">
        <v>45757</v>
      </c>
      <c r="G402" t="s">
        <v>536</v>
      </c>
      <c r="H402" t="s">
        <v>1018</v>
      </c>
      <c r="I402" s="4">
        <v>453.54</v>
      </c>
      <c r="J402" s="4">
        <v>0</v>
      </c>
      <c r="K402" s="4">
        <v>0</v>
      </c>
      <c r="L402" s="4">
        <v>453.54</v>
      </c>
      <c r="M402" t="s">
        <v>1022</v>
      </c>
      <c r="N402">
        <v>0</v>
      </c>
      <c r="O402" t="s">
        <v>1026</v>
      </c>
      <c r="P402" t="s">
        <v>1524</v>
      </c>
      <c r="Q402" t="str">
        <f t="shared" si="102"/>
        <v>JETBLUE AIRWAYS</v>
      </c>
      <c r="R402">
        <f t="shared" si="103"/>
        <v>13</v>
      </c>
      <c r="S402" t="str">
        <f t="shared" si="104"/>
        <v>748</v>
      </c>
      <c r="T402" t="str">
        <f t="shared" si="105"/>
        <v>JE</v>
      </c>
      <c r="U402" t="str">
        <f t="shared" si="106"/>
        <v>DFW-MIA</v>
      </c>
      <c r="V402" s="7">
        <f t="shared" si="107"/>
        <v>25251.569999999989</v>
      </c>
      <c r="W402" s="7">
        <f t="shared" si="108"/>
        <v>281.71410000000003</v>
      </c>
      <c r="X402" s="7">
        <f t="shared" si="109"/>
        <v>105.08</v>
      </c>
      <c r="Y402" s="7">
        <f t="shared" si="110"/>
        <v>453.54</v>
      </c>
      <c r="Z402" s="8">
        <f t="shared" si="111"/>
        <v>7.3999999999999996E-2</v>
      </c>
      <c r="AA402">
        <f t="shared" si="112"/>
        <v>2024</v>
      </c>
      <c r="AB402" t="str">
        <f t="shared" si="113"/>
        <v>Thu</v>
      </c>
      <c r="AC402">
        <f t="shared" si="114"/>
        <v>420</v>
      </c>
      <c r="AD402" t="str">
        <f t="shared" ca="1" si="115"/>
        <v>NO</v>
      </c>
      <c r="AE40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2" t="str">
        <f t="shared" si="117"/>
        <v>February</v>
      </c>
      <c r="AG402">
        <f t="shared" si="116"/>
        <v>15</v>
      </c>
      <c r="AH402" s="14">
        <v>45699.083333333299</v>
      </c>
      <c r="AI402" t="str">
        <f t="shared" si="118"/>
        <v>Morning</v>
      </c>
      <c r="AJ402" t="s">
        <v>2049</v>
      </c>
    </row>
    <row r="403" spans="1:36" x14ac:dyDescent="0.3">
      <c r="A403" t="s">
        <v>359</v>
      </c>
      <c r="B403" t="s">
        <v>516</v>
      </c>
      <c r="C403" t="s">
        <v>526</v>
      </c>
      <c r="D403" t="s">
        <v>525</v>
      </c>
      <c r="E403" s="2">
        <v>45338</v>
      </c>
      <c r="F403" s="9">
        <v>45758</v>
      </c>
      <c r="G403" t="s">
        <v>870</v>
      </c>
      <c r="H403" t="s">
        <v>1018</v>
      </c>
      <c r="I403" s="4">
        <v>450.39</v>
      </c>
      <c r="J403" s="4">
        <v>10</v>
      </c>
      <c r="K403" s="4">
        <v>45.04</v>
      </c>
      <c r="L403" s="4">
        <v>405.35</v>
      </c>
      <c r="M403" t="s">
        <v>1023</v>
      </c>
      <c r="N403">
        <v>0</v>
      </c>
      <c r="O403" t="s">
        <v>1367</v>
      </c>
      <c r="P403" t="s">
        <v>1865</v>
      </c>
      <c r="Q403" t="str">
        <f t="shared" si="102"/>
        <v>DELTA AIRLINES</v>
      </c>
      <c r="R403">
        <f t="shared" si="103"/>
        <v>13</v>
      </c>
      <c r="S403" t="str">
        <f t="shared" si="104"/>
        <v>443</v>
      </c>
      <c r="T403" t="str">
        <f t="shared" si="105"/>
        <v>DE</v>
      </c>
      <c r="U403" t="str">
        <f t="shared" si="106"/>
        <v>DFW-SEA</v>
      </c>
      <c r="V403" s="7">
        <f t="shared" si="107"/>
        <v>24798.029999999988</v>
      </c>
      <c r="W403" s="7">
        <f t="shared" si="108"/>
        <v>279.97848484848492</v>
      </c>
      <c r="X403" s="7">
        <f t="shared" si="109"/>
        <v>105.08</v>
      </c>
      <c r="Y403" s="7">
        <f t="shared" si="110"/>
        <v>450.39</v>
      </c>
      <c r="Z403" s="8">
        <f t="shared" si="111"/>
        <v>6.6000000000000003E-2</v>
      </c>
      <c r="AA403">
        <f t="shared" si="112"/>
        <v>2024</v>
      </c>
      <c r="AB403" t="str">
        <f t="shared" si="113"/>
        <v>Fri</v>
      </c>
      <c r="AC403">
        <f t="shared" si="114"/>
        <v>420</v>
      </c>
      <c r="AD403" t="str">
        <f t="shared" ca="1" si="115"/>
        <v>NO</v>
      </c>
      <c r="AE40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3" t="str">
        <f t="shared" si="117"/>
        <v>February</v>
      </c>
      <c r="AG403">
        <f t="shared" si="116"/>
        <v>14</v>
      </c>
      <c r="AH403" s="14">
        <v>45713.291666666701</v>
      </c>
      <c r="AI403" t="str">
        <f t="shared" si="118"/>
        <v>Morning</v>
      </c>
      <c r="AJ403" t="s">
        <v>2049</v>
      </c>
    </row>
    <row r="404" spans="1:36" x14ac:dyDescent="0.3">
      <c r="A404" t="s">
        <v>209</v>
      </c>
      <c r="B404" t="s">
        <v>520</v>
      </c>
      <c r="C404" t="s">
        <v>526</v>
      </c>
      <c r="D404" t="s">
        <v>525</v>
      </c>
      <c r="E404" s="2">
        <v>45339</v>
      </c>
      <c r="F404" s="9">
        <v>45759</v>
      </c>
      <c r="G404" t="s">
        <v>725</v>
      </c>
      <c r="H404" t="s">
        <v>1020</v>
      </c>
      <c r="I404" s="4">
        <v>441.72</v>
      </c>
      <c r="J404" s="4">
        <v>15</v>
      </c>
      <c r="K404" s="4">
        <v>66.260000000000005</v>
      </c>
      <c r="L404" s="4">
        <v>375.46</v>
      </c>
      <c r="M404" t="s">
        <v>1023</v>
      </c>
      <c r="N404">
        <v>0</v>
      </c>
      <c r="O404" t="s">
        <v>1217</v>
      </c>
      <c r="P404" t="s">
        <v>1715</v>
      </c>
      <c r="Q404" t="str">
        <f t="shared" si="102"/>
        <v>FRONTIER AIRLINES</v>
      </c>
      <c r="R404">
        <f t="shared" si="103"/>
        <v>13</v>
      </c>
      <c r="S404" t="str">
        <f t="shared" si="104"/>
        <v>233</v>
      </c>
      <c r="T404" t="str">
        <f t="shared" si="105"/>
        <v>FR</v>
      </c>
      <c r="U404" t="str">
        <f t="shared" si="106"/>
        <v>DFW-SEA</v>
      </c>
      <c r="V404" s="7">
        <f t="shared" si="107"/>
        <v>24392.679999999986</v>
      </c>
      <c r="W404" s="7">
        <f t="shared" si="108"/>
        <v>278.23959183673475</v>
      </c>
      <c r="X404" s="7">
        <f t="shared" si="109"/>
        <v>105.08</v>
      </c>
      <c r="Y404" s="7">
        <f t="shared" si="110"/>
        <v>441.72</v>
      </c>
      <c r="Z404" s="8">
        <f t="shared" si="111"/>
        <v>6.4000000000000001E-2</v>
      </c>
      <c r="AA404">
        <f t="shared" si="112"/>
        <v>2024</v>
      </c>
      <c r="AB404" t="str">
        <f t="shared" si="113"/>
        <v>Sat</v>
      </c>
      <c r="AC404">
        <f t="shared" si="114"/>
        <v>420</v>
      </c>
      <c r="AD404" t="str">
        <f t="shared" ca="1" si="115"/>
        <v>NO</v>
      </c>
      <c r="AE40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4" t="str">
        <f t="shared" si="117"/>
        <v>February</v>
      </c>
      <c r="AG404">
        <f t="shared" si="116"/>
        <v>13</v>
      </c>
      <c r="AH404" s="14">
        <v>45707.041666666701</v>
      </c>
      <c r="AI404" t="str">
        <f t="shared" si="118"/>
        <v>Morning</v>
      </c>
      <c r="AJ404" t="s">
        <v>2050</v>
      </c>
    </row>
    <row r="405" spans="1:36" x14ac:dyDescent="0.3">
      <c r="A405" t="s">
        <v>114</v>
      </c>
      <c r="B405" t="s">
        <v>522</v>
      </c>
      <c r="C405" t="s">
        <v>525</v>
      </c>
      <c r="D405" t="s">
        <v>532</v>
      </c>
      <c r="E405" s="2">
        <v>45340</v>
      </c>
      <c r="F405" s="9">
        <v>45760</v>
      </c>
      <c r="G405" t="s">
        <v>631</v>
      </c>
      <c r="H405" t="s">
        <v>1017</v>
      </c>
      <c r="I405" s="4">
        <v>433.96</v>
      </c>
      <c r="J405" s="4">
        <v>5</v>
      </c>
      <c r="K405" s="4">
        <v>21.7</v>
      </c>
      <c r="L405" s="4">
        <v>412.26</v>
      </c>
      <c r="M405" t="s">
        <v>1022</v>
      </c>
      <c r="N405">
        <v>0</v>
      </c>
      <c r="O405" t="s">
        <v>1122</v>
      </c>
      <c r="P405" t="s">
        <v>1620</v>
      </c>
      <c r="Q405" t="str">
        <f t="shared" si="102"/>
        <v>UNITED AIRLINES</v>
      </c>
      <c r="R405">
        <f t="shared" si="103"/>
        <v>14</v>
      </c>
      <c r="S405" t="str">
        <f t="shared" si="104"/>
        <v>574</v>
      </c>
      <c r="T405" t="str">
        <f t="shared" si="105"/>
        <v>UN</v>
      </c>
      <c r="U405" t="str">
        <f t="shared" si="106"/>
        <v>SEA-DEN</v>
      </c>
      <c r="V405" s="7">
        <f t="shared" si="107"/>
        <v>24017.21999999999</v>
      </c>
      <c r="W405" s="7">
        <f t="shared" si="108"/>
        <v>276.55422680412374</v>
      </c>
      <c r="X405" s="7">
        <f t="shared" si="109"/>
        <v>105.08</v>
      </c>
      <c r="Y405" s="7">
        <f t="shared" si="110"/>
        <v>433.96</v>
      </c>
      <c r="Z405" s="8">
        <f t="shared" si="111"/>
        <v>7.1999999999999995E-2</v>
      </c>
      <c r="AA405">
        <f t="shared" si="112"/>
        <v>2024</v>
      </c>
      <c r="AB405" t="str">
        <f t="shared" si="113"/>
        <v>Sun</v>
      </c>
      <c r="AC405">
        <f t="shared" si="114"/>
        <v>420</v>
      </c>
      <c r="AD405" t="str">
        <f t="shared" ca="1" si="115"/>
        <v>NO</v>
      </c>
      <c r="AE40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5" t="str">
        <f t="shared" si="117"/>
        <v>February</v>
      </c>
      <c r="AG405">
        <f t="shared" si="116"/>
        <v>12</v>
      </c>
      <c r="AH405" s="14">
        <v>45703.083333333299</v>
      </c>
      <c r="AI405" t="str">
        <f t="shared" si="118"/>
        <v>Morning</v>
      </c>
      <c r="AJ405" t="s">
        <v>2051</v>
      </c>
    </row>
    <row r="406" spans="1:36" x14ac:dyDescent="0.3">
      <c r="A406" t="s">
        <v>141</v>
      </c>
      <c r="B406" t="s">
        <v>522</v>
      </c>
      <c r="C406" t="s">
        <v>530</v>
      </c>
      <c r="D406" t="s">
        <v>533</v>
      </c>
      <c r="E406" s="2">
        <v>45341</v>
      </c>
      <c r="F406" s="9">
        <v>45761</v>
      </c>
      <c r="G406" t="s">
        <v>658</v>
      </c>
      <c r="H406" t="s">
        <v>1019</v>
      </c>
      <c r="I406" s="4">
        <v>424.53</v>
      </c>
      <c r="J406" s="4">
        <v>20</v>
      </c>
      <c r="K406" s="4">
        <v>84.91</v>
      </c>
      <c r="L406" s="4">
        <v>339.62</v>
      </c>
      <c r="M406" t="s">
        <v>1023</v>
      </c>
      <c r="N406">
        <v>0</v>
      </c>
      <c r="O406" t="s">
        <v>1149</v>
      </c>
      <c r="P406" t="s">
        <v>1647</v>
      </c>
      <c r="Q406" t="str">
        <f t="shared" si="102"/>
        <v>UNITED AIRLINES</v>
      </c>
      <c r="R406">
        <f t="shared" si="103"/>
        <v>14</v>
      </c>
      <c r="S406" t="str">
        <f t="shared" si="104"/>
        <v>482</v>
      </c>
      <c r="T406" t="str">
        <f t="shared" si="105"/>
        <v>UN</v>
      </c>
      <c r="U406" t="str">
        <f t="shared" si="106"/>
        <v>SFO-LAX</v>
      </c>
      <c r="V406" s="7">
        <f t="shared" si="107"/>
        <v>23604.959999999992</v>
      </c>
      <c r="W406" s="7">
        <f t="shared" si="108"/>
        <v>274.91458333333338</v>
      </c>
      <c r="X406" s="7">
        <f t="shared" si="109"/>
        <v>105.08</v>
      </c>
      <c r="Y406" s="7">
        <f t="shared" si="110"/>
        <v>424.53</v>
      </c>
      <c r="Z406" s="8">
        <f t="shared" si="111"/>
        <v>6.2E-2</v>
      </c>
      <c r="AA406">
        <f t="shared" si="112"/>
        <v>2024</v>
      </c>
      <c r="AB406" t="str">
        <f t="shared" si="113"/>
        <v>Mon</v>
      </c>
      <c r="AC406">
        <f t="shared" si="114"/>
        <v>420</v>
      </c>
      <c r="AD406" t="str">
        <f t="shared" ca="1" si="115"/>
        <v>NO</v>
      </c>
      <c r="AE40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6" t="str">
        <f t="shared" si="117"/>
        <v>February</v>
      </c>
      <c r="AG406">
        <f t="shared" si="116"/>
        <v>11</v>
      </c>
      <c r="AH406" s="14">
        <v>45704.208333333299</v>
      </c>
      <c r="AI406" t="str">
        <f t="shared" si="118"/>
        <v>Morning</v>
      </c>
      <c r="AJ406" t="s">
        <v>2050</v>
      </c>
    </row>
    <row r="407" spans="1:36" x14ac:dyDescent="0.3">
      <c r="A407" t="s">
        <v>263</v>
      </c>
      <c r="B407" t="s">
        <v>519</v>
      </c>
      <c r="C407" t="s">
        <v>527</v>
      </c>
      <c r="D407" t="s">
        <v>531</v>
      </c>
      <c r="E407" s="2">
        <v>45342</v>
      </c>
      <c r="F407" s="9">
        <v>45762</v>
      </c>
      <c r="G407" t="s">
        <v>779</v>
      </c>
      <c r="H407" t="s">
        <v>1019</v>
      </c>
      <c r="I407" s="4">
        <v>424.27</v>
      </c>
      <c r="J407" s="4">
        <v>5</v>
      </c>
      <c r="K407" s="4">
        <v>21.21</v>
      </c>
      <c r="L407" s="4">
        <v>403.06</v>
      </c>
      <c r="M407" t="s">
        <v>1023</v>
      </c>
      <c r="N407">
        <v>0</v>
      </c>
      <c r="O407" t="s">
        <v>1271</v>
      </c>
      <c r="P407" t="s">
        <v>1769</v>
      </c>
      <c r="Q407" t="str">
        <f t="shared" si="102"/>
        <v>SOUTHWEST AIRLINES</v>
      </c>
      <c r="R407">
        <f t="shared" si="103"/>
        <v>16</v>
      </c>
      <c r="S407" t="str">
        <f t="shared" si="104"/>
        <v>904</v>
      </c>
      <c r="T407" t="str">
        <f t="shared" si="105"/>
        <v>SO</v>
      </c>
      <c r="U407" t="str">
        <f t="shared" si="106"/>
        <v>ORD-JFK</v>
      </c>
      <c r="V407" s="7">
        <f t="shared" si="107"/>
        <v>23265.339999999993</v>
      </c>
      <c r="W407" s="7">
        <f t="shared" si="108"/>
        <v>273.33968421052634</v>
      </c>
      <c r="X407" s="7">
        <f t="shared" si="109"/>
        <v>105.08</v>
      </c>
      <c r="Y407" s="7">
        <f t="shared" si="110"/>
        <v>424.27</v>
      </c>
      <c r="Z407" s="8">
        <f t="shared" si="111"/>
        <v>0.06</v>
      </c>
      <c r="AA407">
        <f t="shared" si="112"/>
        <v>2024</v>
      </c>
      <c r="AB407" t="str">
        <f t="shared" si="113"/>
        <v>Tue</v>
      </c>
      <c r="AC407">
        <f t="shared" si="114"/>
        <v>420</v>
      </c>
      <c r="AD407" t="str">
        <f t="shared" ca="1" si="115"/>
        <v>NO</v>
      </c>
      <c r="AE407"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7" t="str">
        <f t="shared" si="117"/>
        <v>February</v>
      </c>
      <c r="AG407">
        <f t="shared" si="116"/>
        <v>10</v>
      </c>
      <c r="AH407" s="14">
        <v>45709.291666666701</v>
      </c>
      <c r="AI407" t="str">
        <f t="shared" si="118"/>
        <v>Morning</v>
      </c>
      <c r="AJ407" t="s">
        <v>2051</v>
      </c>
    </row>
    <row r="408" spans="1:36" x14ac:dyDescent="0.3">
      <c r="A408" t="s">
        <v>157</v>
      </c>
      <c r="B408" t="s">
        <v>521</v>
      </c>
      <c r="C408" t="s">
        <v>524</v>
      </c>
      <c r="D408" t="s">
        <v>527</v>
      </c>
      <c r="E408" s="2">
        <v>45343</v>
      </c>
      <c r="F408" s="9">
        <v>45763</v>
      </c>
      <c r="G408" t="s">
        <v>674</v>
      </c>
      <c r="H408" t="s">
        <v>1020</v>
      </c>
      <c r="I408" s="4">
        <v>421.05</v>
      </c>
      <c r="J408" s="4">
        <v>10</v>
      </c>
      <c r="K408" s="4">
        <v>42.11</v>
      </c>
      <c r="L408" s="4">
        <v>378.94</v>
      </c>
      <c r="M408" t="s">
        <v>1022</v>
      </c>
      <c r="N408">
        <v>0</v>
      </c>
      <c r="O408" t="s">
        <v>1165</v>
      </c>
      <c r="P408" t="s">
        <v>1663</v>
      </c>
      <c r="Q408" t="str">
        <f t="shared" si="102"/>
        <v>AMERICAN AIRLINES</v>
      </c>
      <c r="R408">
        <f t="shared" si="103"/>
        <v>15</v>
      </c>
      <c r="S408" t="str">
        <f t="shared" si="104"/>
        <v>865</v>
      </c>
      <c r="T408" t="str">
        <f t="shared" si="105"/>
        <v>AM</v>
      </c>
      <c r="U408" t="str">
        <f t="shared" si="106"/>
        <v>BOS-ORD</v>
      </c>
      <c r="V408" s="7">
        <f t="shared" si="107"/>
        <v>22862.279999999988</v>
      </c>
      <c r="W408" s="7">
        <f t="shared" si="108"/>
        <v>271.7340425531915</v>
      </c>
      <c r="X408" s="7">
        <f t="shared" si="109"/>
        <v>105.08</v>
      </c>
      <c r="Y408" s="7">
        <f t="shared" si="110"/>
        <v>421.05</v>
      </c>
      <c r="Z408" s="8">
        <f t="shared" si="111"/>
        <v>7.0000000000000007E-2</v>
      </c>
      <c r="AA408">
        <f t="shared" si="112"/>
        <v>2024</v>
      </c>
      <c r="AB408" t="str">
        <f t="shared" si="113"/>
        <v>Wed</v>
      </c>
      <c r="AC408">
        <f t="shared" si="114"/>
        <v>420</v>
      </c>
      <c r="AD408" t="str">
        <f t="shared" ca="1" si="115"/>
        <v>NO</v>
      </c>
      <c r="AE408"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8" t="str">
        <f t="shared" si="117"/>
        <v>February</v>
      </c>
      <c r="AG408">
        <f t="shared" si="116"/>
        <v>9</v>
      </c>
      <c r="AH408" s="14">
        <v>45704.875</v>
      </c>
      <c r="AI408" t="str">
        <f t="shared" si="118"/>
        <v>Evening</v>
      </c>
      <c r="AJ408" t="s">
        <v>2050</v>
      </c>
    </row>
    <row r="409" spans="1:36" x14ac:dyDescent="0.3">
      <c r="A409" t="s">
        <v>222</v>
      </c>
      <c r="B409" t="s">
        <v>518</v>
      </c>
      <c r="C409" t="s">
        <v>526</v>
      </c>
      <c r="D409" t="s">
        <v>525</v>
      </c>
      <c r="E409" s="2">
        <v>45344</v>
      </c>
      <c r="F409" s="9">
        <v>45764</v>
      </c>
      <c r="G409" t="s">
        <v>738</v>
      </c>
      <c r="H409" t="s">
        <v>1017</v>
      </c>
      <c r="I409" s="4">
        <v>418.58</v>
      </c>
      <c r="J409" s="4">
        <v>15</v>
      </c>
      <c r="K409" s="4">
        <v>62.79</v>
      </c>
      <c r="L409" s="4">
        <v>355.79</v>
      </c>
      <c r="M409" t="s">
        <v>1022</v>
      </c>
      <c r="N409">
        <v>0</v>
      </c>
      <c r="O409" t="s">
        <v>1230</v>
      </c>
      <c r="P409" t="s">
        <v>1728</v>
      </c>
      <c r="Q409" t="str">
        <f t="shared" si="102"/>
        <v>JETBLUE AIRWAYS</v>
      </c>
      <c r="R409">
        <f t="shared" si="103"/>
        <v>10</v>
      </c>
      <c r="S409" t="str">
        <f t="shared" si="104"/>
        <v>174</v>
      </c>
      <c r="T409" t="str">
        <f t="shared" si="105"/>
        <v>JE</v>
      </c>
      <c r="U409" t="str">
        <f t="shared" si="106"/>
        <v>DFW-SEA</v>
      </c>
      <c r="V409" s="7">
        <f t="shared" si="107"/>
        <v>22483.339999999989</v>
      </c>
      <c r="W409" s="7">
        <f t="shared" si="108"/>
        <v>270.12849462365591</v>
      </c>
      <c r="X409" s="7">
        <f t="shared" si="109"/>
        <v>105.08</v>
      </c>
      <c r="Y409" s="7">
        <f t="shared" si="110"/>
        <v>418.58</v>
      </c>
      <c r="Z409" s="8">
        <f t="shared" si="111"/>
        <v>6.8000000000000005E-2</v>
      </c>
      <c r="AA409">
        <f t="shared" si="112"/>
        <v>2024</v>
      </c>
      <c r="AB409" t="str">
        <f t="shared" si="113"/>
        <v>Thu</v>
      </c>
      <c r="AC409">
        <f t="shared" si="114"/>
        <v>420</v>
      </c>
      <c r="AD409" t="str">
        <f t="shared" ca="1" si="115"/>
        <v>NO</v>
      </c>
      <c r="AE409"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09" t="str">
        <f t="shared" si="117"/>
        <v>February</v>
      </c>
      <c r="AG409">
        <f t="shared" si="116"/>
        <v>8</v>
      </c>
      <c r="AH409" s="14">
        <v>45707.583333333299</v>
      </c>
      <c r="AI409" t="str">
        <f t="shared" si="118"/>
        <v>Afternoon</v>
      </c>
      <c r="AJ409" t="s">
        <v>2048</v>
      </c>
    </row>
    <row r="410" spans="1:36" x14ac:dyDescent="0.3">
      <c r="A410" t="s">
        <v>135</v>
      </c>
      <c r="B410" t="s">
        <v>522</v>
      </c>
      <c r="C410" t="s">
        <v>525</v>
      </c>
      <c r="D410" t="s">
        <v>528</v>
      </c>
      <c r="E410" s="2">
        <v>45345</v>
      </c>
      <c r="F410" s="9">
        <v>45765</v>
      </c>
      <c r="G410" t="s">
        <v>652</v>
      </c>
      <c r="H410" t="s">
        <v>1019</v>
      </c>
      <c r="I410" s="4">
        <v>413.57</v>
      </c>
      <c r="J410" s="4">
        <v>5</v>
      </c>
      <c r="K410" s="4">
        <v>20.68</v>
      </c>
      <c r="L410" s="4">
        <v>392.89</v>
      </c>
      <c r="M410" t="s">
        <v>1022</v>
      </c>
      <c r="N410">
        <v>0</v>
      </c>
      <c r="O410" t="s">
        <v>1143</v>
      </c>
      <c r="P410" t="s">
        <v>1641</v>
      </c>
      <c r="Q410" t="str">
        <f t="shared" si="102"/>
        <v>UNITED AIRLINES</v>
      </c>
      <c r="R410">
        <f t="shared" si="103"/>
        <v>19</v>
      </c>
      <c r="S410" t="str">
        <f t="shared" si="104"/>
        <v>887</v>
      </c>
      <c r="T410" t="str">
        <f t="shared" si="105"/>
        <v>UN</v>
      </c>
      <c r="U410" t="str">
        <f t="shared" si="106"/>
        <v>SEA-MIA</v>
      </c>
      <c r="V410" s="7">
        <f t="shared" si="107"/>
        <v>22127.549999999988</v>
      </c>
      <c r="W410" s="7">
        <f t="shared" si="108"/>
        <v>268.51489130434777</v>
      </c>
      <c r="X410" s="7">
        <f t="shared" si="109"/>
        <v>105.08</v>
      </c>
      <c r="Y410" s="7">
        <f t="shared" si="110"/>
        <v>413.57</v>
      </c>
      <c r="Z410" s="8">
        <f t="shared" si="111"/>
        <v>6.6000000000000003E-2</v>
      </c>
      <c r="AA410">
        <f t="shared" si="112"/>
        <v>2024</v>
      </c>
      <c r="AB410" t="str">
        <f t="shared" si="113"/>
        <v>Fri</v>
      </c>
      <c r="AC410">
        <f t="shared" si="114"/>
        <v>420</v>
      </c>
      <c r="AD410" t="str">
        <f t="shared" ca="1" si="115"/>
        <v>NO</v>
      </c>
      <c r="AE410"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0" t="str">
        <f t="shared" si="117"/>
        <v>February</v>
      </c>
      <c r="AG410">
        <f t="shared" si="116"/>
        <v>7</v>
      </c>
      <c r="AH410" s="14">
        <v>45703.958333333299</v>
      </c>
      <c r="AI410" t="str">
        <f t="shared" si="118"/>
        <v>Evening</v>
      </c>
      <c r="AJ410" t="s">
        <v>2049</v>
      </c>
    </row>
    <row r="411" spans="1:36" x14ac:dyDescent="0.3">
      <c r="A411" t="s">
        <v>211</v>
      </c>
      <c r="B411" t="s">
        <v>522</v>
      </c>
      <c r="C411" t="s">
        <v>527</v>
      </c>
      <c r="D411" t="s">
        <v>529</v>
      </c>
      <c r="E411" s="2">
        <v>45346</v>
      </c>
      <c r="F411" s="9">
        <v>45766</v>
      </c>
      <c r="G411" t="s">
        <v>727</v>
      </c>
      <c r="H411" t="s">
        <v>1020</v>
      </c>
      <c r="I411" s="4">
        <v>411.53</v>
      </c>
      <c r="J411" s="4">
        <v>20</v>
      </c>
      <c r="K411" s="4">
        <v>82.31</v>
      </c>
      <c r="L411" s="4">
        <v>329.22</v>
      </c>
      <c r="M411" t="s">
        <v>1023</v>
      </c>
      <c r="N411">
        <v>0</v>
      </c>
      <c r="O411" t="s">
        <v>1219</v>
      </c>
      <c r="P411" t="s">
        <v>1717</v>
      </c>
      <c r="Q411" t="str">
        <f t="shared" si="102"/>
        <v>UNITED AIRLINES</v>
      </c>
      <c r="R411">
        <f t="shared" si="103"/>
        <v>14</v>
      </c>
      <c r="S411" t="str">
        <f t="shared" si="104"/>
        <v>884</v>
      </c>
      <c r="T411" t="str">
        <f t="shared" si="105"/>
        <v>UN</v>
      </c>
      <c r="U411" t="str">
        <f t="shared" si="106"/>
        <v>ORD-ATL</v>
      </c>
      <c r="V411" s="7">
        <f t="shared" si="107"/>
        <v>21734.659999999989</v>
      </c>
      <c r="W411" s="7">
        <f t="shared" si="108"/>
        <v>266.92087912087908</v>
      </c>
      <c r="X411" s="7">
        <f t="shared" si="109"/>
        <v>105.08</v>
      </c>
      <c r="Y411" s="7">
        <f t="shared" si="110"/>
        <v>411.53</v>
      </c>
      <c r="Z411" s="8">
        <f t="shared" si="111"/>
        <v>5.8000000000000003E-2</v>
      </c>
      <c r="AA411">
        <f t="shared" si="112"/>
        <v>2024</v>
      </c>
      <c r="AB411" t="str">
        <f t="shared" si="113"/>
        <v>Sat</v>
      </c>
      <c r="AC411">
        <f t="shared" si="114"/>
        <v>420</v>
      </c>
      <c r="AD411" t="str">
        <f t="shared" ca="1" si="115"/>
        <v>NO</v>
      </c>
      <c r="AE411"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1" t="str">
        <f t="shared" si="117"/>
        <v>February</v>
      </c>
      <c r="AG411">
        <f t="shared" si="116"/>
        <v>6</v>
      </c>
      <c r="AH411" s="14">
        <v>45707.125</v>
      </c>
      <c r="AI411" t="str">
        <f t="shared" si="118"/>
        <v>Morning</v>
      </c>
      <c r="AJ411" t="s">
        <v>2049</v>
      </c>
    </row>
    <row r="412" spans="1:36" x14ac:dyDescent="0.3">
      <c r="A412" t="s">
        <v>429</v>
      </c>
      <c r="B412" t="s">
        <v>519</v>
      </c>
      <c r="C412" t="s">
        <v>527</v>
      </c>
      <c r="D412" t="s">
        <v>526</v>
      </c>
      <c r="E412" s="2">
        <v>45347</v>
      </c>
      <c r="F412" s="9">
        <v>45767</v>
      </c>
      <c r="G412" t="s">
        <v>937</v>
      </c>
      <c r="H412" t="s">
        <v>1017</v>
      </c>
      <c r="I412" s="4">
        <v>410.61</v>
      </c>
      <c r="J412" s="4">
        <v>10</v>
      </c>
      <c r="K412" s="4">
        <v>41.06</v>
      </c>
      <c r="L412" s="4">
        <v>369.55</v>
      </c>
      <c r="M412" t="s">
        <v>1023</v>
      </c>
      <c r="N412">
        <v>0</v>
      </c>
      <c r="O412" t="s">
        <v>1436</v>
      </c>
      <c r="P412" t="s">
        <v>1935</v>
      </c>
      <c r="Q412" t="str">
        <f t="shared" si="102"/>
        <v>SOUTHWEST AIRLINES</v>
      </c>
      <c r="R412">
        <f t="shared" si="103"/>
        <v>12</v>
      </c>
      <c r="S412" t="str">
        <f t="shared" si="104"/>
        <v>129</v>
      </c>
      <c r="T412" t="str">
        <f t="shared" si="105"/>
        <v>SO</v>
      </c>
      <c r="U412" t="str">
        <f t="shared" si="106"/>
        <v>ORD-DFW</v>
      </c>
      <c r="V412" s="7">
        <f t="shared" si="107"/>
        <v>21405.439999999991</v>
      </c>
      <c r="W412" s="7">
        <f t="shared" si="108"/>
        <v>265.31411111111106</v>
      </c>
      <c r="X412" s="7">
        <f t="shared" si="109"/>
        <v>105.08</v>
      </c>
      <c r="Y412" s="7">
        <f t="shared" si="110"/>
        <v>410.61</v>
      </c>
      <c r="Z412" s="8">
        <f t="shared" si="111"/>
        <v>5.6000000000000001E-2</v>
      </c>
      <c r="AA412">
        <f t="shared" si="112"/>
        <v>2024</v>
      </c>
      <c r="AB412" t="str">
        <f t="shared" si="113"/>
        <v>Sun</v>
      </c>
      <c r="AC412">
        <f t="shared" si="114"/>
        <v>420</v>
      </c>
      <c r="AD412" t="str">
        <f t="shared" ca="1" si="115"/>
        <v>NO</v>
      </c>
      <c r="AE412"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2" t="str">
        <f t="shared" si="117"/>
        <v>February</v>
      </c>
      <c r="AG412">
        <f t="shared" si="116"/>
        <v>5</v>
      </c>
      <c r="AH412" s="14">
        <v>45716.208333333299</v>
      </c>
      <c r="AI412" t="str">
        <f t="shared" si="118"/>
        <v>Morning</v>
      </c>
      <c r="AJ412" t="s">
        <v>2049</v>
      </c>
    </row>
    <row r="413" spans="1:36" x14ac:dyDescent="0.3">
      <c r="A413" t="s">
        <v>394</v>
      </c>
      <c r="B413" t="s">
        <v>516</v>
      </c>
      <c r="C413" t="s">
        <v>526</v>
      </c>
      <c r="D413" t="s">
        <v>529</v>
      </c>
      <c r="E413" s="2">
        <v>45348</v>
      </c>
      <c r="F413" s="9">
        <v>45768</v>
      </c>
      <c r="G413" t="s">
        <v>903</v>
      </c>
      <c r="H413" t="s">
        <v>1017</v>
      </c>
      <c r="I413" s="4">
        <v>408.3</v>
      </c>
      <c r="J413" s="4">
        <v>5</v>
      </c>
      <c r="K413" s="4">
        <v>20.420000000000002</v>
      </c>
      <c r="L413" s="4">
        <v>387.88</v>
      </c>
      <c r="M413" t="s">
        <v>1023</v>
      </c>
      <c r="N413">
        <v>0</v>
      </c>
      <c r="O413" t="s">
        <v>1402</v>
      </c>
      <c r="P413" t="s">
        <v>1900</v>
      </c>
      <c r="Q413" t="str">
        <f t="shared" si="102"/>
        <v>DELTA AIRLINES</v>
      </c>
      <c r="R413">
        <f t="shared" si="103"/>
        <v>18</v>
      </c>
      <c r="S413" t="str">
        <f t="shared" si="104"/>
        <v>897</v>
      </c>
      <c r="T413" t="str">
        <f t="shared" si="105"/>
        <v>DE</v>
      </c>
      <c r="U413" t="str">
        <f t="shared" si="106"/>
        <v>DFW-ATL</v>
      </c>
      <c r="V413" s="7">
        <f t="shared" si="107"/>
        <v>21035.889999999992</v>
      </c>
      <c r="W413" s="7">
        <f t="shared" si="108"/>
        <v>263.68157303370782</v>
      </c>
      <c r="X413" s="7">
        <f t="shared" si="109"/>
        <v>105.08</v>
      </c>
      <c r="Y413" s="7">
        <f t="shared" si="110"/>
        <v>408.3</v>
      </c>
      <c r="Z413" s="8">
        <f t="shared" si="111"/>
        <v>5.3999999999999999E-2</v>
      </c>
      <c r="AA413">
        <f t="shared" si="112"/>
        <v>2024</v>
      </c>
      <c r="AB413" t="str">
        <f t="shared" si="113"/>
        <v>Mon</v>
      </c>
      <c r="AC413">
        <f t="shared" si="114"/>
        <v>420</v>
      </c>
      <c r="AD413" t="str">
        <f t="shared" ca="1" si="115"/>
        <v>NO</v>
      </c>
      <c r="AE413"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3" t="str">
        <f t="shared" si="117"/>
        <v>February</v>
      </c>
      <c r="AG413">
        <f t="shared" si="116"/>
        <v>4</v>
      </c>
      <c r="AH413" s="14">
        <v>45714.75</v>
      </c>
      <c r="AI413" t="str">
        <f t="shared" si="118"/>
        <v>Evening</v>
      </c>
      <c r="AJ413" t="s">
        <v>2050</v>
      </c>
    </row>
    <row r="414" spans="1:36" x14ac:dyDescent="0.3">
      <c r="A414" t="s">
        <v>123</v>
      </c>
      <c r="B414" t="s">
        <v>522</v>
      </c>
      <c r="C414" t="s">
        <v>531</v>
      </c>
      <c r="D414" t="s">
        <v>532</v>
      </c>
      <c r="E414" s="2">
        <v>45349</v>
      </c>
      <c r="F414" s="9">
        <v>45769</v>
      </c>
      <c r="G414" t="s">
        <v>640</v>
      </c>
      <c r="H414" t="s">
        <v>1019</v>
      </c>
      <c r="I414" s="4">
        <v>406</v>
      </c>
      <c r="J414" s="4">
        <v>10</v>
      </c>
      <c r="K414" s="4">
        <v>40.6</v>
      </c>
      <c r="L414" s="4">
        <v>365.4</v>
      </c>
      <c r="M414" t="s">
        <v>1023</v>
      </c>
      <c r="N414">
        <v>0</v>
      </c>
      <c r="O414" t="s">
        <v>1131</v>
      </c>
      <c r="P414" t="s">
        <v>1629</v>
      </c>
      <c r="Q414" t="str">
        <f t="shared" si="102"/>
        <v>UNITED AIRLINES</v>
      </c>
      <c r="R414">
        <f t="shared" si="103"/>
        <v>16</v>
      </c>
      <c r="S414" t="str">
        <f t="shared" si="104"/>
        <v>799</v>
      </c>
      <c r="T414" t="str">
        <f t="shared" si="105"/>
        <v>UN</v>
      </c>
      <c r="U414" t="str">
        <f t="shared" si="106"/>
        <v>JFK-DEN</v>
      </c>
      <c r="V414" s="7">
        <f t="shared" si="107"/>
        <v>20648.009999999995</v>
      </c>
      <c r="W414" s="7">
        <f t="shared" si="108"/>
        <v>262.03818181818178</v>
      </c>
      <c r="X414" s="7">
        <f t="shared" si="109"/>
        <v>105.08</v>
      </c>
      <c r="Y414" s="7">
        <f t="shared" si="110"/>
        <v>406</v>
      </c>
      <c r="Z414" s="8">
        <f t="shared" si="111"/>
        <v>5.1999999999999998E-2</v>
      </c>
      <c r="AA414">
        <f t="shared" si="112"/>
        <v>2024</v>
      </c>
      <c r="AB414" t="str">
        <f t="shared" si="113"/>
        <v>Tue</v>
      </c>
      <c r="AC414">
        <f t="shared" si="114"/>
        <v>420</v>
      </c>
      <c r="AD414" t="str">
        <f t="shared" ca="1" si="115"/>
        <v>NO</v>
      </c>
      <c r="AE414"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4" t="str">
        <f t="shared" si="117"/>
        <v>February</v>
      </c>
      <c r="AG414">
        <f t="shared" si="116"/>
        <v>3</v>
      </c>
      <c r="AH414" s="14">
        <v>45703.458333333299</v>
      </c>
      <c r="AI414" t="str">
        <f t="shared" si="118"/>
        <v>Morning</v>
      </c>
      <c r="AJ414" t="s">
        <v>2050</v>
      </c>
    </row>
    <row r="415" spans="1:36" x14ac:dyDescent="0.3">
      <c r="A415" t="s">
        <v>477</v>
      </c>
      <c r="B415" t="s">
        <v>523</v>
      </c>
      <c r="C415" t="s">
        <v>532</v>
      </c>
      <c r="D415" t="s">
        <v>530</v>
      </c>
      <c r="E415" s="2">
        <v>45350</v>
      </c>
      <c r="F415" s="9">
        <v>45770</v>
      </c>
      <c r="G415" t="s">
        <v>980</v>
      </c>
      <c r="H415" t="s">
        <v>1020</v>
      </c>
      <c r="I415" s="4">
        <v>405.14</v>
      </c>
      <c r="J415" s="4">
        <v>5</v>
      </c>
      <c r="K415" s="4">
        <v>20.260000000000002</v>
      </c>
      <c r="L415" s="4">
        <v>384.88</v>
      </c>
      <c r="M415" t="s">
        <v>1022</v>
      </c>
      <c r="N415">
        <v>0</v>
      </c>
      <c r="O415" t="s">
        <v>1484</v>
      </c>
      <c r="P415" t="s">
        <v>1983</v>
      </c>
      <c r="Q415" t="str">
        <f t="shared" si="102"/>
        <v>SPIRIT AIRLINES</v>
      </c>
      <c r="R415">
        <f t="shared" si="103"/>
        <v>12</v>
      </c>
      <c r="S415" t="str">
        <f t="shared" si="104"/>
        <v>349</v>
      </c>
      <c r="T415" t="str">
        <f t="shared" si="105"/>
        <v>SP</v>
      </c>
      <c r="U415" t="str">
        <f t="shared" si="106"/>
        <v>DEN-SFO</v>
      </c>
      <c r="V415" s="7">
        <f t="shared" si="107"/>
        <v>20282.609999999993</v>
      </c>
      <c r="W415" s="7">
        <f t="shared" si="108"/>
        <v>260.38344827586201</v>
      </c>
      <c r="X415" s="7">
        <f t="shared" si="109"/>
        <v>105.08</v>
      </c>
      <c r="Y415" s="7">
        <f t="shared" si="110"/>
        <v>405.14</v>
      </c>
      <c r="Z415" s="8">
        <f t="shared" si="111"/>
        <v>6.4000000000000001E-2</v>
      </c>
      <c r="AA415">
        <f t="shared" si="112"/>
        <v>2024</v>
      </c>
      <c r="AB415" t="str">
        <f t="shared" si="113"/>
        <v>Wed</v>
      </c>
      <c r="AC415">
        <f t="shared" si="114"/>
        <v>420</v>
      </c>
      <c r="AD415" t="str">
        <f t="shared" ca="1" si="115"/>
        <v>NO</v>
      </c>
      <c r="AE415"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5" t="str">
        <f t="shared" si="117"/>
        <v>February</v>
      </c>
      <c r="AG415">
        <f t="shared" si="116"/>
        <v>2</v>
      </c>
      <c r="AH415" s="14">
        <v>45718.208333333299</v>
      </c>
      <c r="AI415" t="str">
        <f t="shared" si="118"/>
        <v>Morning</v>
      </c>
      <c r="AJ415" t="s">
        <v>2048</v>
      </c>
    </row>
    <row r="416" spans="1:36" x14ac:dyDescent="0.3">
      <c r="A416" t="s">
        <v>289</v>
      </c>
      <c r="B416" t="s">
        <v>519</v>
      </c>
      <c r="C416" t="s">
        <v>524</v>
      </c>
      <c r="D416" t="s">
        <v>532</v>
      </c>
      <c r="E416" s="2">
        <v>45351</v>
      </c>
      <c r="F416" s="9">
        <v>45771</v>
      </c>
      <c r="G416" t="s">
        <v>803</v>
      </c>
      <c r="H416" t="s">
        <v>1020</v>
      </c>
      <c r="I416" s="4">
        <v>401.35</v>
      </c>
      <c r="J416" s="4">
        <v>15</v>
      </c>
      <c r="K416" s="4">
        <v>60.2</v>
      </c>
      <c r="L416" s="4">
        <v>341.15</v>
      </c>
      <c r="M416" t="s">
        <v>1023</v>
      </c>
      <c r="N416">
        <v>0</v>
      </c>
      <c r="O416" t="s">
        <v>1297</v>
      </c>
      <c r="P416" t="s">
        <v>1795</v>
      </c>
      <c r="Q416" t="str">
        <f t="shared" si="102"/>
        <v>SOUTHWEST AIRLINES</v>
      </c>
      <c r="R416">
        <f t="shared" si="103"/>
        <v>17</v>
      </c>
      <c r="S416" t="str">
        <f t="shared" si="104"/>
        <v>306</v>
      </c>
      <c r="T416" t="str">
        <f t="shared" si="105"/>
        <v>SO</v>
      </c>
      <c r="U416" t="str">
        <f t="shared" si="106"/>
        <v>BOS-DEN</v>
      </c>
      <c r="V416" s="7">
        <f t="shared" si="107"/>
        <v>19897.729999999992</v>
      </c>
      <c r="W416" s="7">
        <f t="shared" si="108"/>
        <v>258.70023255813953</v>
      </c>
      <c r="X416" s="7">
        <f t="shared" si="109"/>
        <v>105.08</v>
      </c>
      <c r="Y416" s="7">
        <f t="shared" si="110"/>
        <v>401.35</v>
      </c>
      <c r="Z416" s="8">
        <f t="shared" si="111"/>
        <v>0.05</v>
      </c>
      <c r="AA416">
        <f t="shared" si="112"/>
        <v>2024</v>
      </c>
      <c r="AB416" t="str">
        <f t="shared" si="113"/>
        <v>Thu</v>
      </c>
      <c r="AC416">
        <f t="shared" si="114"/>
        <v>420</v>
      </c>
      <c r="AD416" t="str">
        <f t="shared" ca="1" si="115"/>
        <v>NO</v>
      </c>
      <c r="AE416" t="str">
        <f>IF(OR(Table4[[#This Row],[MONTH]]="December", Table4[[#This Row],[MONTH]]="January", Table4[[#This Row],[MONTH]]="February"), "Winter",
IF(OR(Table4[[#This Row],[MONTH]]="March", Table4[[#This Row],[MONTH]]="April", Table4[[#This Row],[MONTH]]="May"), "Spring",
IF(OR(Table4[[#This Row],[MONTH]]="June", Table4[[#This Row],[MONTH]]="July", Table4[[#This Row],[MONTH]]="August"), "Summer", "Fall")))</f>
        <v>Winter</v>
      </c>
      <c r="AF416" t="str">
        <f t="shared" si="117"/>
        <v>February</v>
      </c>
      <c r="AG416">
        <f t="shared" si="116"/>
        <v>1</v>
      </c>
      <c r="AH416" s="14">
        <v>45710.375</v>
      </c>
      <c r="AI416" t="str">
        <f t="shared" si="118"/>
        <v>Morning</v>
      </c>
      <c r="AJ416" t="s">
        <v>2048</v>
      </c>
    </row>
    <row r="417" spans="1:36" x14ac:dyDescent="0.3">
      <c r="A417" t="s">
        <v>42</v>
      </c>
      <c r="B417" t="s">
        <v>521</v>
      </c>
      <c r="C417" t="s">
        <v>527</v>
      </c>
      <c r="D417" t="s">
        <v>532</v>
      </c>
      <c r="E417" s="2">
        <v>45352</v>
      </c>
      <c r="F417" s="9">
        <v>45772</v>
      </c>
      <c r="G417" t="s">
        <v>560</v>
      </c>
      <c r="H417" t="s">
        <v>1020</v>
      </c>
      <c r="I417" s="4">
        <v>401.16</v>
      </c>
      <c r="J417" s="4">
        <v>20</v>
      </c>
      <c r="K417" s="4">
        <v>80.23</v>
      </c>
      <c r="L417" s="4">
        <v>320.93</v>
      </c>
      <c r="M417" t="s">
        <v>1021</v>
      </c>
      <c r="N417">
        <v>24</v>
      </c>
      <c r="O417" t="s">
        <v>1050</v>
      </c>
      <c r="P417" t="s">
        <v>1548</v>
      </c>
      <c r="Q417" t="str">
        <f t="shared" si="102"/>
        <v>AMERICAN AIRLINES</v>
      </c>
      <c r="R417">
        <f t="shared" si="103"/>
        <v>13</v>
      </c>
      <c r="S417" t="str">
        <f t="shared" si="104"/>
        <v>585</v>
      </c>
      <c r="T417" t="str">
        <f t="shared" si="105"/>
        <v>AM</v>
      </c>
      <c r="U417" t="str">
        <f t="shared" si="106"/>
        <v>ORD-DEN</v>
      </c>
      <c r="V417" s="7">
        <f t="shared" si="107"/>
        <v>19556.579999999991</v>
      </c>
      <c r="W417" s="7">
        <f t="shared" si="108"/>
        <v>257.02199999999999</v>
      </c>
      <c r="X417" s="7">
        <f t="shared" si="109"/>
        <v>105.08</v>
      </c>
      <c r="Y417" s="7">
        <f t="shared" si="110"/>
        <v>401.16</v>
      </c>
      <c r="Z417" s="8">
        <f t="shared" si="111"/>
        <v>0.06</v>
      </c>
      <c r="AA417">
        <f t="shared" si="112"/>
        <v>2024</v>
      </c>
      <c r="AB417" t="str">
        <f t="shared" si="113"/>
        <v>Fri</v>
      </c>
      <c r="AC417">
        <f t="shared" si="114"/>
        <v>420</v>
      </c>
      <c r="AD417" t="str">
        <f t="shared" ca="1" si="115"/>
        <v>NO</v>
      </c>
      <c r="AE41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17" t="str">
        <f t="shared" si="117"/>
        <v>March</v>
      </c>
      <c r="AG417">
        <f t="shared" si="116"/>
        <v>0</v>
      </c>
      <c r="AH417" s="14">
        <v>45700.083333333299</v>
      </c>
      <c r="AI417" t="str">
        <f t="shared" si="118"/>
        <v>Morning</v>
      </c>
      <c r="AJ417" t="s">
        <v>2051</v>
      </c>
    </row>
    <row r="418" spans="1:36" x14ac:dyDescent="0.3">
      <c r="A418" t="s">
        <v>294</v>
      </c>
      <c r="B418" t="s">
        <v>523</v>
      </c>
      <c r="C418" t="s">
        <v>524</v>
      </c>
      <c r="D418" t="s">
        <v>530</v>
      </c>
      <c r="E418" s="2">
        <v>45353</v>
      </c>
      <c r="F418" s="9">
        <v>45773</v>
      </c>
      <c r="G418" t="s">
        <v>808</v>
      </c>
      <c r="H418" t="s">
        <v>1018</v>
      </c>
      <c r="I418" s="4">
        <v>399.62</v>
      </c>
      <c r="J418" s="4">
        <v>20</v>
      </c>
      <c r="K418" s="4">
        <v>79.92</v>
      </c>
      <c r="L418" s="4">
        <v>319.7</v>
      </c>
      <c r="M418" t="s">
        <v>1023</v>
      </c>
      <c r="N418">
        <v>0</v>
      </c>
      <c r="O418" t="s">
        <v>1302</v>
      </c>
      <c r="P418" t="s">
        <v>1800</v>
      </c>
      <c r="Q418" t="str">
        <f t="shared" si="102"/>
        <v>SPIRIT AIRLINES</v>
      </c>
      <c r="R418">
        <f t="shared" si="103"/>
        <v>12</v>
      </c>
      <c r="S418" t="str">
        <f t="shared" si="104"/>
        <v>216</v>
      </c>
      <c r="T418" t="str">
        <f t="shared" si="105"/>
        <v>SP</v>
      </c>
      <c r="U418" t="str">
        <f t="shared" si="106"/>
        <v>BOS-SFO</v>
      </c>
      <c r="V418" s="7">
        <f t="shared" si="107"/>
        <v>19235.649999999994</v>
      </c>
      <c r="W418" s="7">
        <f t="shared" si="108"/>
        <v>255.30607142857139</v>
      </c>
      <c r="X418" s="7">
        <f t="shared" si="109"/>
        <v>105.08</v>
      </c>
      <c r="Y418" s="7">
        <f t="shared" si="110"/>
        <v>399.62</v>
      </c>
      <c r="Z418" s="8">
        <f t="shared" si="111"/>
        <v>4.8000000000000001E-2</v>
      </c>
      <c r="AA418">
        <f t="shared" si="112"/>
        <v>2024</v>
      </c>
      <c r="AB418" t="str">
        <f t="shared" si="113"/>
        <v>Sat</v>
      </c>
      <c r="AC418">
        <f t="shared" si="114"/>
        <v>420</v>
      </c>
      <c r="AD418" t="str">
        <f t="shared" ca="1" si="115"/>
        <v>NO</v>
      </c>
      <c r="AE41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18" t="str">
        <f t="shared" si="117"/>
        <v>March</v>
      </c>
      <c r="AG418">
        <f t="shared" si="116"/>
        <v>0</v>
      </c>
      <c r="AH418" s="14">
        <v>45710.583333333299</v>
      </c>
      <c r="AI418" t="str">
        <f t="shared" si="118"/>
        <v>Afternoon</v>
      </c>
      <c r="AJ418" t="s">
        <v>2049</v>
      </c>
    </row>
    <row r="419" spans="1:36" x14ac:dyDescent="0.3">
      <c r="A419" t="s">
        <v>426</v>
      </c>
      <c r="B419" t="s">
        <v>520</v>
      </c>
      <c r="C419" t="s">
        <v>524</v>
      </c>
      <c r="D419" t="s">
        <v>530</v>
      </c>
      <c r="E419" s="2">
        <v>45354</v>
      </c>
      <c r="F419" s="9">
        <v>45774</v>
      </c>
      <c r="G419" t="s">
        <v>934</v>
      </c>
      <c r="H419" t="s">
        <v>1018</v>
      </c>
      <c r="I419" s="4">
        <v>397.76</v>
      </c>
      <c r="J419" s="4">
        <v>5</v>
      </c>
      <c r="K419" s="4">
        <v>19.89</v>
      </c>
      <c r="L419" s="4">
        <v>377.87</v>
      </c>
      <c r="M419" t="s">
        <v>1021</v>
      </c>
      <c r="N419">
        <v>117</v>
      </c>
      <c r="O419" t="s">
        <v>1433</v>
      </c>
      <c r="P419" t="s">
        <v>1932</v>
      </c>
      <c r="Q419" t="str">
        <f t="shared" si="102"/>
        <v>FRONTIER AIRLINES</v>
      </c>
      <c r="R419">
        <f t="shared" si="103"/>
        <v>15</v>
      </c>
      <c r="S419" t="str">
        <f t="shared" si="104"/>
        <v>676</v>
      </c>
      <c r="T419" t="str">
        <f t="shared" si="105"/>
        <v>FR</v>
      </c>
      <c r="U419" t="str">
        <f t="shared" si="106"/>
        <v>BOS-SFO</v>
      </c>
      <c r="V419" s="7">
        <f t="shared" si="107"/>
        <v>18915.949999999997</v>
      </c>
      <c r="W419" s="7">
        <f t="shared" si="108"/>
        <v>253.56734939759036</v>
      </c>
      <c r="X419" s="7">
        <f t="shared" si="109"/>
        <v>105.08</v>
      </c>
      <c r="Y419" s="7">
        <f t="shared" si="110"/>
        <v>397.76</v>
      </c>
      <c r="Z419" s="8">
        <f t="shared" si="111"/>
        <v>5.8000000000000003E-2</v>
      </c>
      <c r="AA419">
        <f t="shared" si="112"/>
        <v>2024</v>
      </c>
      <c r="AB419" t="str">
        <f t="shared" si="113"/>
        <v>Sun</v>
      </c>
      <c r="AC419">
        <f t="shared" si="114"/>
        <v>420</v>
      </c>
      <c r="AD419" t="str">
        <f t="shared" ca="1" si="115"/>
        <v>NO</v>
      </c>
      <c r="AE41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19" t="str">
        <f t="shared" si="117"/>
        <v>March</v>
      </c>
      <c r="AG419">
        <f t="shared" si="116"/>
        <v>0</v>
      </c>
      <c r="AH419" s="14">
        <v>45716.083333333299</v>
      </c>
      <c r="AI419" t="str">
        <f t="shared" si="118"/>
        <v>Morning</v>
      </c>
      <c r="AJ419" t="s">
        <v>2049</v>
      </c>
    </row>
    <row r="420" spans="1:36" x14ac:dyDescent="0.3">
      <c r="A420" t="s">
        <v>52</v>
      </c>
      <c r="B420" t="s">
        <v>517</v>
      </c>
      <c r="C420" t="s">
        <v>524</v>
      </c>
      <c r="D420" t="s">
        <v>531</v>
      </c>
      <c r="E420" s="2">
        <v>45355</v>
      </c>
      <c r="F420" s="9">
        <v>45775</v>
      </c>
      <c r="G420" t="s">
        <v>570</v>
      </c>
      <c r="H420" t="s">
        <v>1019</v>
      </c>
      <c r="I420" s="4">
        <v>395.96</v>
      </c>
      <c r="J420" s="4">
        <v>15</v>
      </c>
      <c r="K420" s="4">
        <v>59.39</v>
      </c>
      <c r="L420" s="4">
        <v>336.57</v>
      </c>
      <c r="M420" t="s">
        <v>1023</v>
      </c>
      <c r="N420">
        <v>0</v>
      </c>
      <c r="O420" t="s">
        <v>1060</v>
      </c>
      <c r="P420" t="s">
        <v>1558</v>
      </c>
      <c r="Q420" t="str">
        <f t="shared" si="102"/>
        <v>ALASKA AIRLINES</v>
      </c>
      <c r="R420">
        <f t="shared" si="103"/>
        <v>12</v>
      </c>
      <c r="S420" t="str">
        <f t="shared" si="104"/>
        <v>806</v>
      </c>
      <c r="T420" t="str">
        <f t="shared" si="105"/>
        <v>AL</v>
      </c>
      <c r="U420" t="str">
        <f t="shared" si="106"/>
        <v>BOS-JFK</v>
      </c>
      <c r="V420" s="7">
        <f t="shared" si="107"/>
        <v>18538.079999999994</v>
      </c>
      <c r="W420" s="7">
        <f t="shared" si="108"/>
        <v>251.80890243902445</v>
      </c>
      <c r="X420" s="7">
        <f t="shared" si="109"/>
        <v>105.08</v>
      </c>
      <c r="Y420" s="7">
        <f t="shared" si="110"/>
        <v>395.96</v>
      </c>
      <c r="Z420" s="8">
        <f t="shared" si="111"/>
        <v>4.5999999999999999E-2</v>
      </c>
      <c r="AA420">
        <f t="shared" si="112"/>
        <v>2024</v>
      </c>
      <c r="AB420" t="str">
        <f t="shared" si="113"/>
        <v>Mon</v>
      </c>
      <c r="AC420">
        <f t="shared" si="114"/>
        <v>420</v>
      </c>
      <c r="AD420" t="str">
        <f t="shared" ca="1" si="115"/>
        <v>NO</v>
      </c>
      <c r="AE42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0" t="str">
        <f t="shared" si="117"/>
        <v>March</v>
      </c>
      <c r="AG420">
        <f t="shared" si="116"/>
        <v>0</v>
      </c>
      <c r="AH420" s="14">
        <v>45700.5</v>
      </c>
      <c r="AI420" t="str">
        <f t="shared" si="118"/>
        <v>Afternoon</v>
      </c>
      <c r="AJ420" t="s">
        <v>2050</v>
      </c>
    </row>
    <row r="421" spans="1:36" x14ac:dyDescent="0.3">
      <c r="A421" t="s">
        <v>443</v>
      </c>
      <c r="B421" t="s">
        <v>518</v>
      </c>
      <c r="C421" t="s">
        <v>531</v>
      </c>
      <c r="D421" t="s">
        <v>526</v>
      </c>
      <c r="E421" s="2">
        <v>45356</v>
      </c>
      <c r="F421" s="9">
        <v>45776</v>
      </c>
      <c r="G421" t="s">
        <v>949</v>
      </c>
      <c r="H421" t="s">
        <v>1017</v>
      </c>
      <c r="I421" s="4">
        <v>395.18</v>
      </c>
      <c r="J421" s="4">
        <v>10</v>
      </c>
      <c r="K421" s="4">
        <v>39.520000000000003</v>
      </c>
      <c r="L421" s="4">
        <v>355.66</v>
      </c>
      <c r="M421" t="s">
        <v>1022</v>
      </c>
      <c r="N421">
        <v>0</v>
      </c>
      <c r="O421" t="s">
        <v>1450</v>
      </c>
      <c r="P421" t="s">
        <v>1949</v>
      </c>
      <c r="Q421" t="str">
        <f t="shared" si="102"/>
        <v>JETBLUE AIRWAYS</v>
      </c>
      <c r="R421">
        <f t="shared" si="103"/>
        <v>15</v>
      </c>
      <c r="S421" t="str">
        <f t="shared" si="104"/>
        <v>429</v>
      </c>
      <c r="T421" t="str">
        <f t="shared" si="105"/>
        <v>JE</v>
      </c>
      <c r="U421" t="str">
        <f t="shared" si="106"/>
        <v>JFK-DFW</v>
      </c>
      <c r="V421" s="7">
        <f t="shared" si="107"/>
        <v>18201.509999999995</v>
      </c>
      <c r="W421" s="7">
        <f t="shared" si="108"/>
        <v>250.02925925925931</v>
      </c>
      <c r="X421" s="7">
        <f t="shared" si="109"/>
        <v>105.08</v>
      </c>
      <c r="Y421" s="7">
        <f t="shared" si="110"/>
        <v>395.18</v>
      </c>
      <c r="Z421" s="8">
        <f t="shared" si="111"/>
        <v>6.2E-2</v>
      </c>
      <c r="AA421">
        <f t="shared" si="112"/>
        <v>2024</v>
      </c>
      <c r="AB421" t="str">
        <f t="shared" si="113"/>
        <v>Tue</v>
      </c>
      <c r="AC421">
        <f t="shared" si="114"/>
        <v>420</v>
      </c>
      <c r="AD421" t="str">
        <f t="shared" ca="1" si="115"/>
        <v>NO</v>
      </c>
      <c r="AE42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1" t="str">
        <f t="shared" si="117"/>
        <v>March</v>
      </c>
      <c r="AG421">
        <f t="shared" si="116"/>
        <v>0</v>
      </c>
      <c r="AH421" s="14">
        <v>45716.791666666701</v>
      </c>
      <c r="AI421" t="str">
        <f t="shared" si="118"/>
        <v>Evening</v>
      </c>
      <c r="AJ421" t="s">
        <v>2048</v>
      </c>
    </row>
    <row r="422" spans="1:36" x14ac:dyDescent="0.3">
      <c r="A422" t="s">
        <v>186</v>
      </c>
      <c r="B422" t="s">
        <v>522</v>
      </c>
      <c r="C422" t="s">
        <v>532</v>
      </c>
      <c r="D422" t="s">
        <v>529</v>
      </c>
      <c r="E422" s="2">
        <v>45357</v>
      </c>
      <c r="F422" s="9">
        <v>45777</v>
      </c>
      <c r="G422" t="s">
        <v>702</v>
      </c>
      <c r="H422" t="s">
        <v>1018</v>
      </c>
      <c r="I422" s="4">
        <v>394.2</v>
      </c>
      <c r="J422" s="4">
        <v>0</v>
      </c>
      <c r="K422" s="4">
        <v>0</v>
      </c>
      <c r="L422" s="4">
        <v>394.2</v>
      </c>
      <c r="M422" t="s">
        <v>1023</v>
      </c>
      <c r="N422">
        <v>0</v>
      </c>
      <c r="O422" t="s">
        <v>1194</v>
      </c>
      <c r="P422" t="s">
        <v>1692</v>
      </c>
      <c r="Q422" t="str">
        <f t="shared" si="102"/>
        <v>UNITED AIRLINES</v>
      </c>
      <c r="R422">
        <f t="shared" si="103"/>
        <v>13</v>
      </c>
      <c r="S422" t="str">
        <f t="shared" si="104"/>
        <v>156</v>
      </c>
      <c r="T422" t="str">
        <f t="shared" si="105"/>
        <v>UN</v>
      </c>
      <c r="U422" t="str">
        <f t="shared" si="106"/>
        <v>DEN-ATL</v>
      </c>
      <c r="V422" s="7">
        <f t="shared" si="107"/>
        <v>17845.849999999999</v>
      </c>
      <c r="W422" s="7">
        <f t="shared" si="108"/>
        <v>248.21487500000006</v>
      </c>
      <c r="X422" s="7">
        <f t="shared" si="109"/>
        <v>105.08</v>
      </c>
      <c r="Y422" s="7">
        <f t="shared" si="110"/>
        <v>394.2</v>
      </c>
      <c r="Z422" s="8">
        <f t="shared" si="111"/>
        <v>4.3999999999999997E-2</v>
      </c>
      <c r="AA422">
        <f t="shared" si="112"/>
        <v>2024</v>
      </c>
      <c r="AB422" t="str">
        <f t="shared" si="113"/>
        <v>Wed</v>
      </c>
      <c r="AC422">
        <f t="shared" si="114"/>
        <v>420</v>
      </c>
      <c r="AD422" t="str">
        <f t="shared" ca="1" si="115"/>
        <v>NO</v>
      </c>
      <c r="AE42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2" t="str">
        <f t="shared" si="117"/>
        <v>March</v>
      </c>
      <c r="AG422">
        <f t="shared" si="116"/>
        <v>0</v>
      </c>
      <c r="AH422" s="14">
        <v>45706.083333333299</v>
      </c>
      <c r="AI422" t="str">
        <f t="shared" si="118"/>
        <v>Morning</v>
      </c>
      <c r="AJ422" t="s">
        <v>2050</v>
      </c>
    </row>
    <row r="423" spans="1:36" x14ac:dyDescent="0.3">
      <c r="A423" t="s">
        <v>143</v>
      </c>
      <c r="B423" t="s">
        <v>516</v>
      </c>
      <c r="C423" t="s">
        <v>524</v>
      </c>
      <c r="D423" t="s">
        <v>526</v>
      </c>
      <c r="E423" s="2">
        <v>45358</v>
      </c>
      <c r="F423" s="9">
        <v>45778</v>
      </c>
      <c r="G423" t="s">
        <v>660</v>
      </c>
      <c r="H423" t="s">
        <v>1020</v>
      </c>
      <c r="I423" s="4">
        <v>388.32</v>
      </c>
      <c r="J423" s="4">
        <v>20</v>
      </c>
      <c r="K423" s="4">
        <v>77.66</v>
      </c>
      <c r="L423" s="4">
        <v>310.66000000000003</v>
      </c>
      <c r="M423" t="s">
        <v>1022</v>
      </c>
      <c r="N423">
        <v>0</v>
      </c>
      <c r="O423" t="s">
        <v>1151</v>
      </c>
      <c r="P423" t="s">
        <v>1649</v>
      </c>
      <c r="Q423" t="str">
        <f t="shared" si="102"/>
        <v>DELTA AIRLINES</v>
      </c>
      <c r="R423">
        <f t="shared" si="103"/>
        <v>13</v>
      </c>
      <c r="S423" t="str">
        <f t="shared" si="104"/>
        <v>983</v>
      </c>
      <c r="T423" t="str">
        <f t="shared" si="105"/>
        <v>DE</v>
      </c>
      <c r="U423" t="str">
        <f t="shared" si="106"/>
        <v>BOS-DFW</v>
      </c>
      <c r="V423" s="7">
        <f t="shared" si="107"/>
        <v>17451.650000000005</v>
      </c>
      <c r="W423" s="7">
        <f t="shared" si="108"/>
        <v>246.36696202531647</v>
      </c>
      <c r="X423" s="7">
        <f t="shared" si="109"/>
        <v>105.08</v>
      </c>
      <c r="Y423" s="7">
        <f t="shared" si="110"/>
        <v>388.32</v>
      </c>
      <c r="Z423" s="8">
        <f t="shared" si="111"/>
        <v>0.06</v>
      </c>
      <c r="AA423">
        <f t="shared" si="112"/>
        <v>2024</v>
      </c>
      <c r="AB423" t="str">
        <f t="shared" si="113"/>
        <v>Thu</v>
      </c>
      <c r="AC423">
        <f t="shared" si="114"/>
        <v>420</v>
      </c>
      <c r="AD423" t="str">
        <f t="shared" ca="1" si="115"/>
        <v>NO</v>
      </c>
      <c r="AE42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3" t="str">
        <f t="shared" si="117"/>
        <v>March</v>
      </c>
      <c r="AG423">
        <f t="shared" si="116"/>
        <v>0</v>
      </c>
      <c r="AH423" s="14">
        <v>45704.291666666701</v>
      </c>
      <c r="AI423" t="str">
        <f t="shared" si="118"/>
        <v>Morning</v>
      </c>
      <c r="AJ423" t="s">
        <v>2050</v>
      </c>
    </row>
    <row r="424" spans="1:36" x14ac:dyDescent="0.3">
      <c r="A424" t="s">
        <v>144</v>
      </c>
      <c r="B424" t="s">
        <v>518</v>
      </c>
      <c r="C424" t="s">
        <v>526</v>
      </c>
      <c r="D424" t="s">
        <v>530</v>
      </c>
      <c r="E424" s="2">
        <v>45359</v>
      </c>
      <c r="F424" s="9">
        <v>45779</v>
      </c>
      <c r="G424" t="s">
        <v>661</v>
      </c>
      <c r="H424" t="s">
        <v>1017</v>
      </c>
      <c r="I424" s="4">
        <v>385.24</v>
      </c>
      <c r="J424" s="4">
        <v>10</v>
      </c>
      <c r="K424" s="4">
        <v>38.520000000000003</v>
      </c>
      <c r="L424" s="4">
        <v>346.72</v>
      </c>
      <c r="M424" t="s">
        <v>1022</v>
      </c>
      <c r="N424">
        <v>0</v>
      </c>
      <c r="O424" t="s">
        <v>1152</v>
      </c>
      <c r="P424" t="s">
        <v>1650</v>
      </c>
      <c r="Q424" t="str">
        <f t="shared" si="102"/>
        <v>JETBLUE AIRWAYS</v>
      </c>
      <c r="R424">
        <f t="shared" si="103"/>
        <v>16</v>
      </c>
      <c r="S424" t="str">
        <f t="shared" si="104"/>
        <v>586</v>
      </c>
      <c r="T424" t="str">
        <f t="shared" si="105"/>
        <v>JE</v>
      </c>
      <c r="U424" t="str">
        <f t="shared" si="106"/>
        <v>DFW-SFO</v>
      </c>
      <c r="V424" s="7">
        <f t="shared" si="107"/>
        <v>17140.990000000005</v>
      </c>
      <c r="W424" s="7">
        <f t="shared" si="108"/>
        <v>244.54705128205126</v>
      </c>
      <c r="X424" s="7">
        <f t="shared" si="109"/>
        <v>105.08</v>
      </c>
      <c r="Y424" s="7">
        <f t="shared" si="110"/>
        <v>385.24</v>
      </c>
      <c r="Z424" s="8">
        <f t="shared" si="111"/>
        <v>5.8000000000000003E-2</v>
      </c>
      <c r="AA424">
        <f t="shared" si="112"/>
        <v>2024</v>
      </c>
      <c r="AB424" t="str">
        <f t="shared" si="113"/>
        <v>Fri</v>
      </c>
      <c r="AC424">
        <f t="shared" si="114"/>
        <v>420</v>
      </c>
      <c r="AD424" t="str">
        <f t="shared" ca="1" si="115"/>
        <v>NO</v>
      </c>
      <c r="AE42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4" t="str">
        <f t="shared" si="117"/>
        <v>March</v>
      </c>
      <c r="AG424">
        <f t="shared" si="116"/>
        <v>0</v>
      </c>
      <c r="AH424" s="14">
        <v>45704.333333333299</v>
      </c>
      <c r="AI424" t="str">
        <f t="shared" si="118"/>
        <v>Morning</v>
      </c>
      <c r="AJ424" t="s">
        <v>2051</v>
      </c>
    </row>
    <row r="425" spans="1:36" x14ac:dyDescent="0.3">
      <c r="A425" t="s">
        <v>224</v>
      </c>
      <c r="B425" t="s">
        <v>523</v>
      </c>
      <c r="C425" t="s">
        <v>532</v>
      </c>
      <c r="D425" t="s">
        <v>524</v>
      </c>
      <c r="E425" s="2">
        <v>45360</v>
      </c>
      <c r="F425" s="9">
        <v>45780</v>
      </c>
      <c r="G425" t="s">
        <v>740</v>
      </c>
      <c r="H425" t="s">
        <v>1017</v>
      </c>
      <c r="I425" s="4">
        <v>380.33</v>
      </c>
      <c r="J425" s="4">
        <v>20</v>
      </c>
      <c r="K425" s="4">
        <v>76.069999999999993</v>
      </c>
      <c r="L425" s="4">
        <v>304.26</v>
      </c>
      <c r="M425" t="s">
        <v>1021</v>
      </c>
      <c r="N425">
        <v>173</v>
      </c>
      <c r="O425" t="s">
        <v>1232</v>
      </c>
      <c r="P425" t="s">
        <v>1730</v>
      </c>
      <c r="Q425" t="str">
        <f t="shared" si="102"/>
        <v>SPIRIT AIRLINES</v>
      </c>
      <c r="R425">
        <f t="shared" si="103"/>
        <v>16</v>
      </c>
      <c r="S425" t="str">
        <f t="shared" si="104"/>
        <v>426</v>
      </c>
      <c r="T425" t="str">
        <f t="shared" si="105"/>
        <v>SP</v>
      </c>
      <c r="U425" t="str">
        <f t="shared" si="106"/>
        <v>DEN-BOS</v>
      </c>
      <c r="V425" s="7">
        <f t="shared" si="107"/>
        <v>16794.270000000008</v>
      </c>
      <c r="W425" s="7">
        <f t="shared" si="108"/>
        <v>242.71987012987017</v>
      </c>
      <c r="X425" s="7">
        <f t="shared" si="109"/>
        <v>105.08</v>
      </c>
      <c r="Y425" s="7">
        <f t="shared" si="110"/>
        <v>380.33</v>
      </c>
      <c r="Z425" s="8">
        <f t="shared" si="111"/>
        <v>5.6000000000000001E-2</v>
      </c>
      <c r="AA425">
        <f t="shared" si="112"/>
        <v>2024</v>
      </c>
      <c r="AB425" t="str">
        <f t="shared" si="113"/>
        <v>Sat</v>
      </c>
      <c r="AC425">
        <f t="shared" si="114"/>
        <v>420</v>
      </c>
      <c r="AD425" t="str">
        <f t="shared" ca="1" si="115"/>
        <v>NO</v>
      </c>
      <c r="AE42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5" t="str">
        <f t="shared" si="117"/>
        <v>March</v>
      </c>
      <c r="AG425">
        <f t="shared" si="116"/>
        <v>0</v>
      </c>
      <c r="AH425" s="14">
        <v>45707.666666666701</v>
      </c>
      <c r="AI425" t="str">
        <f t="shared" si="118"/>
        <v>Afternoon</v>
      </c>
      <c r="AJ425" t="s">
        <v>2048</v>
      </c>
    </row>
    <row r="426" spans="1:36" x14ac:dyDescent="0.3">
      <c r="A426" t="s">
        <v>291</v>
      </c>
      <c r="B426" t="s">
        <v>520</v>
      </c>
      <c r="C426" t="s">
        <v>529</v>
      </c>
      <c r="D426" t="s">
        <v>525</v>
      </c>
      <c r="E426" s="2">
        <v>45361</v>
      </c>
      <c r="F426" s="9">
        <v>45781</v>
      </c>
      <c r="G426" t="s">
        <v>805</v>
      </c>
      <c r="H426" t="s">
        <v>1018</v>
      </c>
      <c r="I426" s="4">
        <v>379.21</v>
      </c>
      <c r="J426" s="4">
        <v>5</v>
      </c>
      <c r="K426" s="4">
        <v>18.96</v>
      </c>
      <c r="L426" s="4">
        <v>360.25</v>
      </c>
      <c r="M426" t="s">
        <v>1023</v>
      </c>
      <c r="N426">
        <v>0</v>
      </c>
      <c r="O426" t="s">
        <v>1299</v>
      </c>
      <c r="P426" t="s">
        <v>1797</v>
      </c>
      <c r="Q426" t="str">
        <f t="shared" si="102"/>
        <v>FRONTIER AIRLINES</v>
      </c>
      <c r="R426">
        <f t="shared" si="103"/>
        <v>14</v>
      </c>
      <c r="S426" t="str">
        <f t="shared" si="104"/>
        <v>428</v>
      </c>
      <c r="T426" t="str">
        <f t="shared" si="105"/>
        <v>FR</v>
      </c>
      <c r="U426" t="str">
        <f t="shared" si="106"/>
        <v>ATL-SEA</v>
      </c>
      <c r="V426" s="7">
        <f t="shared" si="107"/>
        <v>16490.010000000006</v>
      </c>
      <c r="W426" s="7">
        <f t="shared" si="108"/>
        <v>240.90921052631586</v>
      </c>
      <c r="X426" s="7">
        <f t="shared" si="109"/>
        <v>105.08</v>
      </c>
      <c r="Y426" s="7">
        <f t="shared" si="110"/>
        <v>379.21</v>
      </c>
      <c r="Z426" s="8">
        <f t="shared" si="111"/>
        <v>4.2000000000000003E-2</v>
      </c>
      <c r="AA426">
        <f t="shared" si="112"/>
        <v>2024</v>
      </c>
      <c r="AB426" t="str">
        <f t="shared" si="113"/>
        <v>Sun</v>
      </c>
      <c r="AC426">
        <f t="shared" si="114"/>
        <v>420</v>
      </c>
      <c r="AD426" t="str">
        <f t="shared" ca="1" si="115"/>
        <v>NO</v>
      </c>
      <c r="AE42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6" t="str">
        <f t="shared" si="117"/>
        <v>March</v>
      </c>
      <c r="AG426">
        <f t="shared" si="116"/>
        <v>0</v>
      </c>
      <c r="AH426" s="14">
        <v>45710.458333333299</v>
      </c>
      <c r="AI426" t="str">
        <f t="shared" si="118"/>
        <v>Morning</v>
      </c>
      <c r="AJ426" t="s">
        <v>2048</v>
      </c>
    </row>
    <row r="427" spans="1:36" x14ac:dyDescent="0.3">
      <c r="A427" t="s">
        <v>353</v>
      </c>
      <c r="B427" t="s">
        <v>519</v>
      </c>
      <c r="C427" t="s">
        <v>525</v>
      </c>
      <c r="D427" t="s">
        <v>524</v>
      </c>
      <c r="E427" s="2">
        <v>45362</v>
      </c>
      <c r="F427" s="9">
        <v>45782</v>
      </c>
      <c r="G427" t="s">
        <v>865</v>
      </c>
      <c r="H427" t="s">
        <v>1017</v>
      </c>
      <c r="I427" s="4">
        <v>378.69</v>
      </c>
      <c r="J427" s="4">
        <v>5</v>
      </c>
      <c r="K427" s="4">
        <v>18.93</v>
      </c>
      <c r="L427" s="4">
        <v>359.76</v>
      </c>
      <c r="M427" t="s">
        <v>1022</v>
      </c>
      <c r="N427">
        <v>0</v>
      </c>
      <c r="O427" t="s">
        <v>1361</v>
      </c>
      <c r="P427" t="s">
        <v>1859</v>
      </c>
      <c r="Q427" t="str">
        <f t="shared" si="102"/>
        <v>SOUTHWEST AIRLINES</v>
      </c>
      <c r="R427">
        <f t="shared" si="103"/>
        <v>9</v>
      </c>
      <c r="S427" t="str">
        <f t="shared" si="104"/>
        <v>344</v>
      </c>
      <c r="T427" t="str">
        <f t="shared" si="105"/>
        <v>SO</v>
      </c>
      <c r="U427" t="str">
        <f t="shared" si="106"/>
        <v>SEA-BOS</v>
      </c>
      <c r="V427" s="7">
        <f t="shared" si="107"/>
        <v>16129.760000000002</v>
      </c>
      <c r="W427" s="7">
        <f t="shared" si="108"/>
        <v>239.06520000000009</v>
      </c>
      <c r="X427" s="7">
        <f t="shared" si="109"/>
        <v>105.08</v>
      </c>
      <c r="Y427" s="7">
        <f t="shared" si="110"/>
        <v>378.69</v>
      </c>
      <c r="Z427" s="8">
        <f t="shared" si="111"/>
        <v>5.6000000000000001E-2</v>
      </c>
      <c r="AA427">
        <f t="shared" si="112"/>
        <v>2024</v>
      </c>
      <c r="AB427" t="str">
        <f t="shared" si="113"/>
        <v>Mon</v>
      </c>
      <c r="AC427">
        <f t="shared" si="114"/>
        <v>420</v>
      </c>
      <c r="AD427" t="str">
        <f t="shared" ca="1" si="115"/>
        <v>NO</v>
      </c>
      <c r="AE42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7" t="str">
        <f t="shared" si="117"/>
        <v>March</v>
      </c>
      <c r="AG427">
        <f t="shared" si="116"/>
        <v>0</v>
      </c>
      <c r="AH427" s="14">
        <v>45713.041666666701</v>
      </c>
      <c r="AI427" t="str">
        <f t="shared" si="118"/>
        <v>Morning</v>
      </c>
      <c r="AJ427" t="s">
        <v>2050</v>
      </c>
    </row>
    <row r="428" spans="1:36" x14ac:dyDescent="0.3">
      <c r="A428" t="s">
        <v>496</v>
      </c>
      <c r="B428" t="s">
        <v>521</v>
      </c>
      <c r="C428" t="s">
        <v>525</v>
      </c>
      <c r="D428" t="s">
        <v>527</v>
      </c>
      <c r="E428" s="2">
        <v>45363</v>
      </c>
      <c r="F428" s="9">
        <v>45783</v>
      </c>
      <c r="G428" t="s">
        <v>998</v>
      </c>
      <c r="H428" t="s">
        <v>1020</v>
      </c>
      <c r="I428" s="4">
        <v>375.19</v>
      </c>
      <c r="J428" s="4">
        <v>10</v>
      </c>
      <c r="K428" s="4">
        <v>37.520000000000003</v>
      </c>
      <c r="L428" s="4">
        <v>337.67</v>
      </c>
      <c r="M428" t="s">
        <v>1022</v>
      </c>
      <c r="N428">
        <v>0</v>
      </c>
      <c r="O428" t="s">
        <v>1502</v>
      </c>
      <c r="P428" t="s">
        <v>2002</v>
      </c>
      <c r="Q428" t="str">
        <f t="shared" si="102"/>
        <v>AMERICAN AIRLINES</v>
      </c>
      <c r="R428">
        <f t="shared" si="103"/>
        <v>12</v>
      </c>
      <c r="S428" t="str">
        <f t="shared" si="104"/>
        <v>968</v>
      </c>
      <c r="T428" t="str">
        <f t="shared" si="105"/>
        <v>AM</v>
      </c>
      <c r="U428" t="str">
        <f t="shared" si="106"/>
        <v>SEA-ORD</v>
      </c>
      <c r="V428" s="7">
        <f t="shared" si="107"/>
        <v>15770.000000000002</v>
      </c>
      <c r="W428" s="7">
        <f t="shared" si="108"/>
        <v>237.17837837837848</v>
      </c>
      <c r="X428" s="7">
        <f t="shared" si="109"/>
        <v>105.08</v>
      </c>
      <c r="Y428" s="7">
        <f t="shared" si="110"/>
        <v>375.19</v>
      </c>
      <c r="Z428" s="8">
        <f t="shared" si="111"/>
        <v>5.3999999999999999E-2</v>
      </c>
      <c r="AA428">
        <f t="shared" si="112"/>
        <v>2024</v>
      </c>
      <c r="AB428" t="str">
        <f t="shared" si="113"/>
        <v>Tue</v>
      </c>
      <c r="AC428">
        <f t="shared" si="114"/>
        <v>420</v>
      </c>
      <c r="AD428" t="str">
        <f t="shared" ca="1" si="115"/>
        <v>NO</v>
      </c>
      <c r="AE42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8" t="str">
        <f t="shared" si="117"/>
        <v>March</v>
      </c>
      <c r="AG428">
        <f t="shared" si="116"/>
        <v>0</v>
      </c>
      <c r="AH428" s="14">
        <v>45719</v>
      </c>
      <c r="AI428" t="str">
        <f t="shared" si="118"/>
        <v>Morning</v>
      </c>
      <c r="AJ428" t="s">
        <v>2051</v>
      </c>
    </row>
    <row r="429" spans="1:36" x14ac:dyDescent="0.3">
      <c r="A429" t="s">
        <v>104</v>
      </c>
      <c r="B429" t="s">
        <v>517</v>
      </c>
      <c r="C429" t="s">
        <v>532</v>
      </c>
      <c r="D429" t="s">
        <v>524</v>
      </c>
      <c r="E429" s="2">
        <v>45364</v>
      </c>
      <c r="F429" s="9">
        <v>45784</v>
      </c>
      <c r="G429" t="s">
        <v>621</v>
      </c>
      <c r="H429" t="s">
        <v>1020</v>
      </c>
      <c r="I429" s="4">
        <v>374.86</v>
      </c>
      <c r="J429" s="4">
        <v>0</v>
      </c>
      <c r="K429" s="4">
        <v>0</v>
      </c>
      <c r="L429" s="4">
        <v>374.86</v>
      </c>
      <c r="M429" t="s">
        <v>1022</v>
      </c>
      <c r="N429">
        <v>0</v>
      </c>
      <c r="O429" t="s">
        <v>1112</v>
      </c>
      <c r="P429" t="s">
        <v>1610</v>
      </c>
      <c r="Q429" t="str">
        <f t="shared" si="102"/>
        <v>ALASKA AIRLINES</v>
      </c>
      <c r="R429">
        <f t="shared" si="103"/>
        <v>12</v>
      </c>
      <c r="S429" t="str">
        <f t="shared" si="104"/>
        <v>660</v>
      </c>
      <c r="T429" t="str">
        <f t="shared" si="105"/>
        <v>AL</v>
      </c>
      <c r="U429" t="str">
        <f t="shared" si="106"/>
        <v>DEN-BOS</v>
      </c>
      <c r="V429" s="7">
        <f t="shared" si="107"/>
        <v>15432.330000000004</v>
      </c>
      <c r="W429" s="7">
        <f t="shared" si="108"/>
        <v>235.28780821917815</v>
      </c>
      <c r="X429" s="7">
        <f t="shared" si="109"/>
        <v>105.08</v>
      </c>
      <c r="Y429" s="7">
        <f t="shared" si="110"/>
        <v>374.86</v>
      </c>
      <c r="Z429" s="8">
        <f t="shared" si="111"/>
        <v>5.1999999999999998E-2</v>
      </c>
      <c r="AA429">
        <f t="shared" si="112"/>
        <v>2024</v>
      </c>
      <c r="AB429" t="str">
        <f t="shared" si="113"/>
        <v>Wed</v>
      </c>
      <c r="AC429">
        <f t="shared" si="114"/>
        <v>420</v>
      </c>
      <c r="AD429" t="str">
        <f t="shared" ca="1" si="115"/>
        <v>NO</v>
      </c>
      <c r="AE42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29" t="str">
        <f t="shared" si="117"/>
        <v>March</v>
      </c>
      <c r="AG429">
        <f t="shared" si="116"/>
        <v>0</v>
      </c>
      <c r="AH429" s="14">
        <v>45702.666666666701</v>
      </c>
      <c r="AI429" t="str">
        <f t="shared" si="118"/>
        <v>Afternoon</v>
      </c>
      <c r="AJ429" t="s">
        <v>2050</v>
      </c>
    </row>
    <row r="430" spans="1:36" x14ac:dyDescent="0.3">
      <c r="A430" t="s">
        <v>446</v>
      </c>
      <c r="B430" t="s">
        <v>522</v>
      </c>
      <c r="C430" t="s">
        <v>532</v>
      </c>
      <c r="D430" t="s">
        <v>530</v>
      </c>
      <c r="E430" s="2">
        <v>45365</v>
      </c>
      <c r="F430" s="9">
        <v>45785</v>
      </c>
      <c r="G430" t="s">
        <v>952</v>
      </c>
      <c r="H430" t="s">
        <v>1019</v>
      </c>
      <c r="I430" s="4">
        <v>373.17</v>
      </c>
      <c r="J430" s="4">
        <v>5</v>
      </c>
      <c r="K430" s="4">
        <v>18.66</v>
      </c>
      <c r="L430" s="4">
        <v>354.51</v>
      </c>
      <c r="M430" t="s">
        <v>1021</v>
      </c>
      <c r="N430">
        <v>129</v>
      </c>
      <c r="O430" t="s">
        <v>1453</v>
      </c>
      <c r="P430" t="s">
        <v>1952</v>
      </c>
      <c r="Q430" t="str">
        <f t="shared" si="102"/>
        <v>UNITED AIRLINES</v>
      </c>
      <c r="R430">
        <f t="shared" si="103"/>
        <v>17</v>
      </c>
      <c r="S430" t="str">
        <f t="shared" si="104"/>
        <v>718</v>
      </c>
      <c r="T430" t="str">
        <f t="shared" si="105"/>
        <v>UN</v>
      </c>
      <c r="U430" t="str">
        <f t="shared" si="106"/>
        <v>DEN-SFO</v>
      </c>
      <c r="V430" s="7">
        <f t="shared" si="107"/>
        <v>15057.470000000003</v>
      </c>
      <c r="W430" s="7">
        <f t="shared" si="108"/>
        <v>233.34930555555562</v>
      </c>
      <c r="X430" s="7">
        <f t="shared" si="109"/>
        <v>105.08</v>
      </c>
      <c r="Y430" s="7">
        <f t="shared" si="110"/>
        <v>373.17</v>
      </c>
      <c r="Z430" s="8">
        <f t="shared" si="111"/>
        <v>5.3999999999999999E-2</v>
      </c>
      <c r="AA430">
        <f t="shared" si="112"/>
        <v>2024</v>
      </c>
      <c r="AB430" t="str">
        <f t="shared" si="113"/>
        <v>Thu</v>
      </c>
      <c r="AC430">
        <f t="shared" si="114"/>
        <v>420</v>
      </c>
      <c r="AD430" t="str">
        <f t="shared" ca="1" si="115"/>
        <v>NO</v>
      </c>
      <c r="AE43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0" t="str">
        <f t="shared" si="117"/>
        <v>March</v>
      </c>
      <c r="AG430">
        <f t="shared" si="116"/>
        <v>0</v>
      </c>
      <c r="AH430" s="14">
        <v>45716.916666666701</v>
      </c>
      <c r="AI430" t="str">
        <f t="shared" si="118"/>
        <v>Evening</v>
      </c>
      <c r="AJ430" t="s">
        <v>2050</v>
      </c>
    </row>
    <row r="431" spans="1:36" x14ac:dyDescent="0.3">
      <c r="A431" t="s">
        <v>483</v>
      </c>
      <c r="B431" t="s">
        <v>520</v>
      </c>
      <c r="C431" t="s">
        <v>527</v>
      </c>
      <c r="D431" t="s">
        <v>533</v>
      </c>
      <c r="E431" s="2">
        <v>45366</v>
      </c>
      <c r="F431" s="9">
        <v>45786</v>
      </c>
      <c r="G431" t="s">
        <v>986</v>
      </c>
      <c r="H431" t="s">
        <v>1019</v>
      </c>
      <c r="I431" s="4">
        <v>365.19</v>
      </c>
      <c r="J431" s="4">
        <v>10</v>
      </c>
      <c r="K431" s="4">
        <v>36.520000000000003</v>
      </c>
      <c r="L431" s="4">
        <v>328.67</v>
      </c>
      <c r="M431" t="s">
        <v>1022</v>
      </c>
      <c r="N431">
        <v>0</v>
      </c>
      <c r="O431" t="s">
        <v>1490</v>
      </c>
      <c r="P431" t="s">
        <v>1989</v>
      </c>
      <c r="Q431" t="str">
        <f t="shared" si="102"/>
        <v>FRONTIER AIRLINES</v>
      </c>
      <c r="R431">
        <f t="shared" si="103"/>
        <v>15</v>
      </c>
      <c r="S431" t="str">
        <f t="shared" si="104"/>
        <v>170</v>
      </c>
      <c r="T431" t="str">
        <f t="shared" si="105"/>
        <v>FR</v>
      </c>
      <c r="U431" t="str">
        <f t="shared" si="106"/>
        <v>ORD-LAX</v>
      </c>
      <c r="V431" s="7">
        <f t="shared" si="107"/>
        <v>14702.960000000003</v>
      </c>
      <c r="W431" s="7">
        <f t="shared" si="108"/>
        <v>231.38</v>
      </c>
      <c r="X431" s="7">
        <f t="shared" si="109"/>
        <v>105.08</v>
      </c>
      <c r="Y431" s="7">
        <f t="shared" si="110"/>
        <v>365.19</v>
      </c>
      <c r="Z431" s="8">
        <f t="shared" si="111"/>
        <v>0.05</v>
      </c>
      <c r="AA431">
        <f t="shared" si="112"/>
        <v>2024</v>
      </c>
      <c r="AB431" t="str">
        <f t="shared" si="113"/>
        <v>Fri</v>
      </c>
      <c r="AC431">
        <f t="shared" si="114"/>
        <v>420</v>
      </c>
      <c r="AD431" t="str">
        <f t="shared" ca="1" si="115"/>
        <v>NO</v>
      </c>
      <c r="AE43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1" t="str">
        <f t="shared" si="117"/>
        <v>March</v>
      </c>
      <c r="AG431">
        <f t="shared" si="116"/>
        <v>0</v>
      </c>
      <c r="AH431" s="14">
        <v>45718.458333333299</v>
      </c>
      <c r="AI431" t="str">
        <f t="shared" si="118"/>
        <v>Morning</v>
      </c>
      <c r="AJ431" t="s">
        <v>2048</v>
      </c>
    </row>
    <row r="432" spans="1:36" x14ac:dyDescent="0.3">
      <c r="A432" t="s">
        <v>268</v>
      </c>
      <c r="B432" t="s">
        <v>523</v>
      </c>
      <c r="C432" t="s">
        <v>527</v>
      </c>
      <c r="D432" t="s">
        <v>530</v>
      </c>
      <c r="E432" s="2">
        <v>45367</v>
      </c>
      <c r="F432" s="9">
        <v>45787</v>
      </c>
      <c r="G432" t="s">
        <v>784</v>
      </c>
      <c r="H432" t="s">
        <v>1020</v>
      </c>
      <c r="I432" s="4">
        <v>362.83</v>
      </c>
      <c r="J432" s="4">
        <v>15</v>
      </c>
      <c r="K432" s="4">
        <v>54.42</v>
      </c>
      <c r="L432" s="4">
        <v>308.41000000000003</v>
      </c>
      <c r="M432" t="s">
        <v>1022</v>
      </c>
      <c r="N432">
        <v>0</v>
      </c>
      <c r="O432" t="s">
        <v>1276</v>
      </c>
      <c r="P432" t="s">
        <v>1774</v>
      </c>
      <c r="Q432" t="str">
        <f t="shared" si="102"/>
        <v>SPIRIT AIRLINES</v>
      </c>
      <c r="R432">
        <f t="shared" si="103"/>
        <v>10</v>
      </c>
      <c r="S432" t="str">
        <f t="shared" si="104"/>
        <v>937</v>
      </c>
      <c r="T432" t="str">
        <f t="shared" si="105"/>
        <v>SP</v>
      </c>
      <c r="U432" t="str">
        <f t="shared" si="106"/>
        <v>ORD-SFO</v>
      </c>
      <c r="V432" s="7">
        <f t="shared" si="107"/>
        <v>14374.290000000003</v>
      </c>
      <c r="W432" s="7">
        <f t="shared" si="108"/>
        <v>229.4684285714286</v>
      </c>
      <c r="X432" s="7">
        <f t="shared" si="109"/>
        <v>105.08</v>
      </c>
      <c r="Y432" s="7">
        <f t="shared" si="110"/>
        <v>362.83</v>
      </c>
      <c r="Z432" s="8">
        <f t="shared" si="111"/>
        <v>4.8000000000000001E-2</v>
      </c>
      <c r="AA432">
        <f t="shared" si="112"/>
        <v>2024</v>
      </c>
      <c r="AB432" t="str">
        <f t="shared" si="113"/>
        <v>Sat</v>
      </c>
      <c r="AC432">
        <f t="shared" si="114"/>
        <v>420</v>
      </c>
      <c r="AD432" t="str">
        <f t="shared" ca="1" si="115"/>
        <v>NO</v>
      </c>
      <c r="AE43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2" t="str">
        <f t="shared" si="117"/>
        <v>March</v>
      </c>
      <c r="AG432">
        <f t="shared" si="116"/>
        <v>0</v>
      </c>
      <c r="AH432" s="14">
        <v>45709.5</v>
      </c>
      <c r="AI432" t="str">
        <f t="shared" si="118"/>
        <v>Afternoon</v>
      </c>
      <c r="AJ432" t="s">
        <v>2049</v>
      </c>
    </row>
    <row r="433" spans="1:36" x14ac:dyDescent="0.3">
      <c r="A433" t="s">
        <v>137</v>
      </c>
      <c r="B433" t="s">
        <v>520</v>
      </c>
      <c r="C433" t="s">
        <v>532</v>
      </c>
      <c r="D433" t="s">
        <v>525</v>
      </c>
      <c r="E433" s="2">
        <v>45368</v>
      </c>
      <c r="F433" s="9">
        <v>45788</v>
      </c>
      <c r="G433" t="s">
        <v>654</v>
      </c>
      <c r="H433" t="s">
        <v>1019</v>
      </c>
      <c r="I433" s="4">
        <v>362.57</v>
      </c>
      <c r="J433" s="4">
        <v>5</v>
      </c>
      <c r="K433" s="4">
        <v>18.13</v>
      </c>
      <c r="L433" s="4">
        <v>344.44</v>
      </c>
      <c r="M433" t="s">
        <v>1023</v>
      </c>
      <c r="N433">
        <v>0</v>
      </c>
      <c r="O433" t="s">
        <v>1145</v>
      </c>
      <c r="P433" t="s">
        <v>1643</v>
      </c>
      <c r="Q433" t="str">
        <f t="shared" si="102"/>
        <v>FRONTIER AIRLINES</v>
      </c>
      <c r="R433">
        <f t="shared" si="103"/>
        <v>12</v>
      </c>
      <c r="S433" t="str">
        <f t="shared" si="104"/>
        <v>303</v>
      </c>
      <c r="T433" t="str">
        <f t="shared" si="105"/>
        <v>FR</v>
      </c>
      <c r="U433" t="str">
        <f t="shared" si="106"/>
        <v>DEN-SEA</v>
      </c>
      <c r="V433" s="7">
        <f t="shared" si="107"/>
        <v>14065.880000000003</v>
      </c>
      <c r="W433" s="7">
        <f t="shared" si="108"/>
        <v>227.53565217391306</v>
      </c>
      <c r="X433" s="7">
        <f t="shared" si="109"/>
        <v>105.08</v>
      </c>
      <c r="Y433" s="7">
        <f t="shared" si="110"/>
        <v>362.57</v>
      </c>
      <c r="Z433" s="8">
        <f t="shared" si="111"/>
        <v>0.04</v>
      </c>
      <c r="AA433">
        <f t="shared" si="112"/>
        <v>2024</v>
      </c>
      <c r="AB433" t="str">
        <f t="shared" si="113"/>
        <v>Sun</v>
      </c>
      <c r="AC433">
        <f t="shared" si="114"/>
        <v>420</v>
      </c>
      <c r="AD433" t="str">
        <f t="shared" ca="1" si="115"/>
        <v>NO</v>
      </c>
      <c r="AE43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3" t="str">
        <f t="shared" si="117"/>
        <v>March</v>
      </c>
      <c r="AG433">
        <f t="shared" si="116"/>
        <v>0</v>
      </c>
      <c r="AH433" s="14">
        <v>45704.041666666701</v>
      </c>
      <c r="AI433" t="str">
        <f t="shared" si="118"/>
        <v>Morning</v>
      </c>
      <c r="AJ433" t="s">
        <v>2049</v>
      </c>
    </row>
    <row r="434" spans="1:36" x14ac:dyDescent="0.3">
      <c r="A434" t="s">
        <v>380</v>
      </c>
      <c r="B434" t="s">
        <v>517</v>
      </c>
      <c r="C434" t="s">
        <v>530</v>
      </c>
      <c r="D434" t="s">
        <v>528</v>
      </c>
      <c r="E434" s="2">
        <v>45369</v>
      </c>
      <c r="F434" s="9">
        <v>45789</v>
      </c>
      <c r="G434" t="s">
        <v>890</v>
      </c>
      <c r="H434" t="s">
        <v>1017</v>
      </c>
      <c r="I434" s="4">
        <v>361.2</v>
      </c>
      <c r="J434" s="4">
        <v>15</v>
      </c>
      <c r="K434" s="4">
        <v>54.18</v>
      </c>
      <c r="L434" s="4">
        <v>307.02</v>
      </c>
      <c r="M434" t="s">
        <v>1021</v>
      </c>
      <c r="N434">
        <v>81</v>
      </c>
      <c r="O434" t="s">
        <v>1388</v>
      </c>
      <c r="P434" t="s">
        <v>1886</v>
      </c>
      <c r="Q434" t="str">
        <f t="shared" si="102"/>
        <v>ALASKA AIRLINES</v>
      </c>
      <c r="R434">
        <f t="shared" si="103"/>
        <v>12</v>
      </c>
      <c r="S434" t="str">
        <f t="shared" si="104"/>
        <v>686</v>
      </c>
      <c r="T434" t="str">
        <f t="shared" si="105"/>
        <v>AL</v>
      </c>
      <c r="U434" t="str">
        <f t="shared" si="106"/>
        <v>SFO-MIA</v>
      </c>
      <c r="V434" s="7">
        <f t="shared" si="107"/>
        <v>13721.440000000004</v>
      </c>
      <c r="W434" s="7">
        <f t="shared" si="108"/>
        <v>225.54985294117648</v>
      </c>
      <c r="X434" s="7">
        <f t="shared" si="109"/>
        <v>105.08</v>
      </c>
      <c r="Y434" s="7">
        <f t="shared" si="110"/>
        <v>361.2</v>
      </c>
      <c r="Z434" s="8">
        <f t="shared" si="111"/>
        <v>5.1999999999999998E-2</v>
      </c>
      <c r="AA434">
        <f t="shared" si="112"/>
        <v>2024</v>
      </c>
      <c r="AB434" t="str">
        <f t="shared" si="113"/>
        <v>Mon</v>
      </c>
      <c r="AC434">
        <f t="shared" si="114"/>
        <v>420</v>
      </c>
      <c r="AD434" t="str">
        <f t="shared" ca="1" si="115"/>
        <v>NO</v>
      </c>
      <c r="AE43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4" t="str">
        <f t="shared" si="117"/>
        <v>March</v>
      </c>
      <c r="AG434">
        <f t="shared" si="116"/>
        <v>0</v>
      </c>
      <c r="AH434" s="14">
        <v>45714.166666666701</v>
      </c>
      <c r="AI434" t="str">
        <f t="shared" si="118"/>
        <v>Morning</v>
      </c>
      <c r="AJ434" t="s">
        <v>2051</v>
      </c>
    </row>
    <row r="435" spans="1:36" x14ac:dyDescent="0.3">
      <c r="A435" t="s">
        <v>458</v>
      </c>
      <c r="B435" t="s">
        <v>518</v>
      </c>
      <c r="C435" t="s">
        <v>528</v>
      </c>
      <c r="D435" t="s">
        <v>531</v>
      </c>
      <c r="E435" s="2">
        <v>45370</v>
      </c>
      <c r="F435" s="9">
        <v>45790</v>
      </c>
      <c r="G435" t="s">
        <v>706</v>
      </c>
      <c r="H435" t="s">
        <v>1020</v>
      </c>
      <c r="I435" s="4">
        <v>360.31</v>
      </c>
      <c r="J435" s="4">
        <v>0</v>
      </c>
      <c r="K435" s="4">
        <v>0</v>
      </c>
      <c r="L435" s="4">
        <v>360.31</v>
      </c>
      <c r="M435" t="s">
        <v>1021</v>
      </c>
      <c r="N435">
        <v>34</v>
      </c>
      <c r="O435" t="s">
        <v>1465</v>
      </c>
      <c r="P435" t="s">
        <v>1964</v>
      </c>
      <c r="Q435" t="str">
        <f t="shared" si="102"/>
        <v>JETBLUE AIRWAYS</v>
      </c>
      <c r="R435">
        <f t="shared" si="103"/>
        <v>11</v>
      </c>
      <c r="S435" t="str">
        <f t="shared" si="104"/>
        <v>529</v>
      </c>
      <c r="T435" t="str">
        <f t="shared" si="105"/>
        <v>JE</v>
      </c>
      <c r="U435" t="str">
        <f t="shared" si="106"/>
        <v>MIA-JFK</v>
      </c>
      <c r="V435" s="7">
        <f t="shared" si="107"/>
        <v>13414.420000000004</v>
      </c>
      <c r="W435" s="7">
        <f t="shared" si="108"/>
        <v>223.525223880597</v>
      </c>
      <c r="X435" s="7">
        <f t="shared" si="109"/>
        <v>105.08</v>
      </c>
      <c r="Y435" s="7">
        <f t="shared" si="110"/>
        <v>360.31</v>
      </c>
      <c r="Z435" s="8">
        <f t="shared" si="111"/>
        <v>0.05</v>
      </c>
      <c r="AA435">
        <f t="shared" si="112"/>
        <v>2024</v>
      </c>
      <c r="AB435" t="str">
        <f t="shared" si="113"/>
        <v>Tue</v>
      </c>
      <c r="AC435">
        <f t="shared" si="114"/>
        <v>420</v>
      </c>
      <c r="AD435" t="str">
        <f t="shared" ca="1" si="115"/>
        <v>NO</v>
      </c>
      <c r="AE43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5" t="str">
        <f t="shared" si="117"/>
        <v>March</v>
      </c>
      <c r="AG435">
        <f t="shared" si="116"/>
        <v>0</v>
      </c>
      <c r="AH435" s="14">
        <v>45717.416666666701</v>
      </c>
      <c r="AI435" t="str">
        <f t="shared" si="118"/>
        <v>Morning</v>
      </c>
      <c r="AJ435" t="s">
        <v>2049</v>
      </c>
    </row>
    <row r="436" spans="1:36" x14ac:dyDescent="0.3">
      <c r="A436" t="s">
        <v>109</v>
      </c>
      <c r="B436" t="s">
        <v>520</v>
      </c>
      <c r="C436" t="s">
        <v>532</v>
      </c>
      <c r="D436" t="s">
        <v>531</v>
      </c>
      <c r="E436" s="2">
        <v>45371</v>
      </c>
      <c r="F436" s="9">
        <v>45791</v>
      </c>
      <c r="G436" t="s">
        <v>626</v>
      </c>
      <c r="H436" t="s">
        <v>1018</v>
      </c>
      <c r="I436" s="4">
        <v>355.41</v>
      </c>
      <c r="J436" s="4">
        <v>5</v>
      </c>
      <c r="K436" s="4">
        <v>17.77</v>
      </c>
      <c r="L436" s="4">
        <v>337.64</v>
      </c>
      <c r="M436" t="s">
        <v>1022</v>
      </c>
      <c r="N436">
        <v>0</v>
      </c>
      <c r="O436" t="s">
        <v>1117</v>
      </c>
      <c r="P436" t="s">
        <v>1615</v>
      </c>
      <c r="Q436" t="str">
        <f t="shared" si="102"/>
        <v>FRONTIER AIRLINES</v>
      </c>
      <c r="R436">
        <f t="shared" si="103"/>
        <v>18</v>
      </c>
      <c r="S436" t="str">
        <f t="shared" si="104"/>
        <v>243</v>
      </c>
      <c r="T436" t="str">
        <f t="shared" si="105"/>
        <v>FR</v>
      </c>
      <c r="U436" t="str">
        <f t="shared" si="106"/>
        <v>DEN-JFK</v>
      </c>
      <c r="V436" s="7">
        <f t="shared" si="107"/>
        <v>13054.110000000006</v>
      </c>
      <c r="W436" s="7">
        <f t="shared" si="108"/>
        <v>221.45272727272726</v>
      </c>
      <c r="X436" s="7">
        <f t="shared" si="109"/>
        <v>105.08</v>
      </c>
      <c r="Y436" s="7">
        <f t="shared" si="110"/>
        <v>355.41</v>
      </c>
      <c r="Z436" s="8">
        <f t="shared" si="111"/>
        <v>4.5999999999999999E-2</v>
      </c>
      <c r="AA436">
        <f t="shared" si="112"/>
        <v>2024</v>
      </c>
      <c r="AB436" t="str">
        <f t="shared" si="113"/>
        <v>Wed</v>
      </c>
      <c r="AC436">
        <f t="shared" si="114"/>
        <v>420</v>
      </c>
      <c r="AD436" t="str">
        <f t="shared" ca="1" si="115"/>
        <v>NO</v>
      </c>
      <c r="AE43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6" t="str">
        <f t="shared" si="117"/>
        <v>March</v>
      </c>
      <c r="AG436">
        <f t="shared" si="116"/>
        <v>0</v>
      </c>
      <c r="AH436" s="14">
        <v>45702.875</v>
      </c>
      <c r="AI436" t="str">
        <f t="shared" si="118"/>
        <v>Evening</v>
      </c>
      <c r="AJ436" t="s">
        <v>2048</v>
      </c>
    </row>
    <row r="437" spans="1:36" x14ac:dyDescent="0.3">
      <c r="A437" t="s">
        <v>150</v>
      </c>
      <c r="B437" t="s">
        <v>517</v>
      </c>
      <c r="C437" t="s">
        <v>531</v>
      </c>
      <c r="D437" t="s">
        <v>533</v>
      </c>
      <c r="E437" s="2">
        <v>45372</v>
      </c>
      <c r="F437" s="9">
        <v>45792</v>
      </c>
      <c r="G437" t="s">
        <v>667</v>
      </c>
      <c r="H437" t="s">
        <v>1020</v>
      </c>
      <c r="I437" s="4">
        <v>341.74</v>
      </c>
      <c r="J437" s="4">
        <v>0</v>
      </c>
      <c r="K437" s="4">
        <v>0</v>
      </c>
      <c r="L437" s="4">
        <v>341.74</v>
      </c>
      <c r="M437" t="s">
        <v>1021</v>
      </c>
      <c r="N437">
        <v>80</v>
      </c>
      <c r="O437" t="s">
        <v>1158</v>
      </c>
      <c r="P437" t="s">
        <v>1656</v>
      </c>
      <c r="Q437" t="str">
        <f t="shared" si="102"/>
        <v>ALASKA AIRLINES</v>
      </c>
      <c r="R437">
        <f t="shared" si="103"/>
        <v>14</v>
      </c>
      <c r="S437" t="str">
        <f t="shared" si="104"/>
        <v>453</v>
      </c>
      <c r="T437" t="str">
        <f t="shared" si="105"/>
        <v>AL</v>
      </c>
      <c r="U437" t="str">
        <f t="shared" si="106"/>
        <v>JFK-LAX</v>
      </c>
      <c r="V437" s="7">
        <f t="shared" si="107"/>
        <v>12716.470000000005</v>
      </c>
      <c r="W437" s="7">
        <f t="shared" si="108"/>
        <v>219.39184615384613</v>
      </c>
      <c r="X437" s="7">
        <f t="shared" si="109"/>
        <v>105.08</v>
      </c>
      <c r="Y437" s="7">
        <f t="shared" si="110"/>
        <v>341.74</v>
      </c>
      <c r="Z437" s="8">
        <f t="shared" si="111"/>
        <v>4.8000000000000001E-2</v>
      </c>
      <c r="AA437">
        <f t="shared" si="112"/>
        <v>2024</v>
      </c>
      <c r="AB437" t="str">
        <f t="shared" si="113"/>
        <v>Thu</v>
      </c>
      <c r="AC437">
        <f t="shared" si="114"/>
        <v>420</v>
      </c>
      <c r="AD437" t="str">
        <f t="shared" ca="1" si="115"/>
        <v>NO</v>
      </c>
      <c r="AE43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7" t="str">
        <f t="shared" si="117"/>
        <v>March</v>
      </c>
      <c r="AG437">
        <f t="shared" si="116"/>
        <v>0</v>
      </c>
      <c r="AH437" s="14">
        <v>45704.583333333299</v>
      </c>
      <c r="AI437" t="str">
        <f t="shared" si="118"/>
        <v>Afternoon</v>
      </c>
      <c r="AJ437" t="s">
        <v>2051</v>
      </c>
    </row>
    <row r="438" spans="1:36" x14ac:dyDescent="0.3">
      <c r="A438" t="s">
        <v>338</v>
      </c>
      <c r="B438" t="s">
        <v>517</v>
      </c>
      <c r="C438" t="s">
        <v>532</v>
      </c>
      <c r="D438" t="s">
        <v>524</v>
      </c>
      <c r="E438" s="2">
        <v>45373</v>
      </c>
      <c r="F438" s="9">
        <v>45793</v>
      </c>
      <c r="G438" t="s">
        <v>852</v>
      </c>
      <c r="H438" t="s">
        <v>1017</v>
      </c>
      <c r="I438" s="4">
        <v>331.45</v>
      </c>
      <c r="J438" s="4">
        <v>15</v>
      </c>
      <c r="K438" s="4">
        <v>49.72</v>
      </c>
      <c r="L438" s="4">
        <v>281.73</v>
      </c>
      <c r="M438" t="s">
        <v>1022</v>
      </c>
      <c r="N438">
        <v>0</v>
      </c>
      <c r="O438" t="s">
        <v>1346</v>
      </c>
      <c r="P438" t="s">
        <v>1844</v>
      </c>
      <c r="Q438" t="str">
        <f t="shared" si="102"/>
        <v>ALASKA AIRLINES</v>
      </c>
      <c r="R438">
        <f t="shared" si="103"/>
        <v>14</v>
      </c>
      <c r="S438" t="str">
        <f t="shared" si="104"/>
        <v>833</v>
      </c>
      <c r="T438" t="str">
        <f t="shared" si="105"/>
        <v>AL</v>
      </c>
      <c r="U438" t="str">
        <f t="shared" si="106"/>
        <v>DEN-BOS</v>
      </c>
      <c r="V438" s="7">
        <f t="shared" si="107"/>
        <v>12374.730000000003</v>
      </c>
      <c r="W438" s="7">
        <f t="shared" si="108"/>
        <v>217.48015624999996</v>
      </c>
      <c r="X438" s="7">
        <f t="shared" si="109"/>
        <v>105.08</v>
      </c>
      <c r="Y438" s="7">
        <f t="shared" si="110"/>
        <v>331.45</v>
      </c>
      <c r="Z438" s="8">
        <f t="shared" si="111"/>
        <v>4.3999999999999997E-2</v>
      </c>
      <c r="AA438">
        <f t="shared" si="112"/>
        <v>2024</v>
      </c>
      <c r="AB438" t="str">
        <f t="shared" si="113"/>
        <v>Fri</v>
      </c>
      <c r="AC438">
        <f t="shared" si="114"/>
        <v>420</v>
      </c>
      <c r="AD438" t="str">
        <f t="shared" ca="1" si="115"/>
        <v>NO</v>
      </c>
      <c r="AE43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8" t="str">
        <f t="shared" si="117"/>
        <v>March</v>
      </c>
      <c r="AG438">
        <f t="shared" si="116"/>
        <v>0</v>
      </c>
      <c r="AH438" s="14">
        <v>45712.416666666701</v>
      </c>
      <c r="AI438" t="str">
        <f t="shared" si="118"/>
        <v>Morning</v>
      </c>
      <c r="AJ438" t="s">
        <v>2049</v>
      </c>
    </row>
    <row r="439" spans="1:36" x14ac:dyDescent="0.3">
      <c r="A439" t="s">
        <v>479</v>
      </c>
      <c r="B439" t="s">
        <v>522</v>
      </c>
      <c r="C439" t="s">
        <v>532</v>
      </c>
      <c r="D439" t="s">
        <v>533</v>
      </c>
      <c r="E439" s="2">
        <v>45374</v>
      </c>
      <c r="F439" s="9">
        <v>45794</v>
      </c>
      <c r="G439" t="s">
        <v>982</v>
      </c>
      <c r="H439" t="s">
        <v>1020</v>
      </c>
      <c r="I439" s="4">
        <v>331.03</v>
      </c>
      <c r="J439" s="4">
        <v>10</v>
      </c>
      <c r="K439" s="4">
        <v>33.1</v>
      </c>
      <c r="L439" s="4">
        <v>297.93</v>
      </c>
      <c r="M439" t="s">
        <v>1022</v>
      </c>
      <c r="N439">
        <v>0</v>
      </c>
      <c r="O439" t="s">
        <v>1486</v>
      </c>
      <c r="P439" t="s">
        <v>1985</v>
      </c>
      <c r="Q439" t="str">
        <f t="shared" si="102"/>
        <v>UNITED AIRLINES</v>
      </c>
      <c r="R439">
        <f t="shared" si="103"/>
        <v>16</v>
      </c>
      <c r="S439" t="str">
        <f t="shared" si="104"/>
        <v>553</v>
      </c>
      <c r="T439" t="str">
        <f t="shared" si="105"/>
        <v>UN</v>
      </c>
      <c r="U439" t="str">
        <f t="shared" si="106"/>
        <v>DEN-LAX</v>
      </c>
      <c r="V439" s="7">
        <f t="shared" si="107"/>
        <v>12093.000000000005</v>
      </c>
      <c r="W439" s="7">
        <f t="shared" si="108"/>
        <v>215.67111111111106</v>
      </c>
      <c r="X439" s="7">
        <f t="shared" si="109"/>
        <v>105.08</v>
      </c>
      <c r="Y439" s="7">
        <f t="shared" si="110"/>
        <v>331.03</v>
      </c>
      <c r="Z439" s="8">
        <f t="shared" si="111"/>
        <v>4.2000000000000003E-2</v>
      </c>
      <c r="AA439">
        <f t="shared" si="112"/>
        <v>2024</v>
      </c>
      <c r="AB439" t="str">
        <f t="shared" si="113"/>
        <v>Sat</v>
      </c>
      <c r="AC439">
        <f t="shared" si="114"/>
        <v>420</v>
      </c>
      <c r="AD439" t="str">
        <f t="shared" ca="1" si="115"/>
        <v>NO</v>
      </c>
      <c r="AE43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39" t="str">
        <f t="shared" si="117"/>
        <v>March</v>
      </c>
      <c r="AG439">
        <f t="shared" si="116"/>
        <v>0</v>
      </c>
      <c r="AH439" s="14">
        <v>45718.291666666701</v>
      </c>
      <c r="AI439" t="str">
        <f t="shared" si="118"/>
        <v>Morning</v>
      </c>
      <c r="AJ439" t="s">
        <v>2048</v>
      </c>
    </row>
    <row r="440" spans="1:36" x14ac:dyDescent="0.3">
      <c r="A440" t="s">
        <v>260</v>
      </c>
      <c r="B440" t="s">
        <v>521</v>
      </c>
      <c r="C440" t="s">
        <v>528</v>
      </c>
      <c r="D440" t="s">
        <v>533</v>
      </c>
      <c r="E440" s="2">
        <v>45375</v>
      </c>
      <c r="F440" s="9">
        <v>45795</v>
      </c>
      <c r="G440" t="s">
        <v>776</v>
      </c>
      <c r="H440" t="s">
        <v>1020</v>
      </c>
      <c r="I440" s="4">
        <v>329.94</v>
      </c>
      <c r="J440" s="4">
        <v>20</v>
      </c>
      <c r="K440" s="4">
        <v>65.989999999999995</v>
      </c>
      <c r="L440" s="4">
        <v>263.95</v>
      </c>
      <c r="M440" t="s">
        <v>1021</v>
      </c>
      <c r="N440">
        <v>60</v>
      </c>
      <c r="O440" t="s">
        <v>1268</v>
      </c>
      <c r="P440" t="s">
        <v>1766</v>
      </c>
      <c r="Q440" t="str">
        <f t="shared" si="102"/>
        <v>AMERICAN AIRLINES</v>
      </c>
      <c r="R440">
        <f t="shared" si="103"/>
        <v>14</v>
      </c>
      <c r="S440" t="str">
        <f t="shared" si="104"/>
        <v>788</v>
      </c>
      <c r="T440" t="str">
        <f t="shared" si="105"/>
        <v>AM</v>
      </c>
      <c r="U440" t="str">
        <f t="shared" si="106"/>
        <v>MIA-LAX</v>
      </c>
      <c r="V440" s="7">
        <f t="shared" si="107"/>
        <v>11795.070000000003</v>
      </c>
      <c r="W440" s="7">
        <f t="shared" si="108"/>
        <v>213.81048387096772</v>
      </c>
      <c r="X440" s="7">
        <f t="shared" si="109"/>
        <v>105.08</v>
      </c>
      <c r="Y440" s="7">
        <f t="shared" si="110"/>
        <v>329.94</v>
      </c>
      <c r="Z440" s="8">
        <f t="shared" si="111"/>
        <v>4.5999999999999999E-2</v>
      </c>
      <c r="AA440">
        <f t="shared" si="112"/>
        <v>2024</v>
      </c>
      <c r="AB440" t="str">
        <f t="shared" si="113"/>
        <v>Sun</v>
      </c>
      <c r="AC440">
        <f t="shared" si="114"/>
        <v>420</v>
      </c>
      <c r="AD440" t="str">
        <f t="shared" ca="1" si="115"/>
        <v>NO</v>
      </c>
      <c r="AE44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0" t="str">
        <f t="shared" si="117"/>
        <v>March</v>
      </c>
      <c r="AG440">
        <f t="shared" si="116"/>
        <v>0</v>
      </c>
      <c r="AH440" s="14">
        <v>45709.166666666701</v>
      </c>
      <c r="AI440" t="str">
        <f t="shared" si="118"/>
        <v>Morning</v>
      </c>
      <c r="AJ440" t="s">
        <v>2048</v>
      </c>
    </row>
    <row r="441" spans="1:36" x14ac:dyDescent="0.3">
      <c r="A441" t="s">
        <v>402</v>
      </c>
      <c r="B441" t="s">
        <v>518</v>
      </c>
      <c r="C441" t="s">
        <v>528</v>
      </c>
      <c r="D441" t="s">
        <v>524</v>
      </c>
      <c r="E441" s="2">
        <v>45376</v>
      </c>
      <c r="F441" s="9">
        <v>45796</v>
      </c>
      <c r="G441" t="s">
        <v>910</v>
      </c>
      <c r="H441" t="s">
        <v>1020</v>
      </c>
      <c r="I441" s="4">
        <v>328.87</v>
      </c>
      <c r="J441" s="4">
        <v>20</v>
      </c>
      <c r="K441" s="4">
        <v>65.77</v>
      </c>
      <c r="L441" s="4">
        <v>263.10000000000002</v>
      </c>
      <c r="M441" t="s">
        <v>1022</v>
      </c>
      <c r="N441">
        <v>0</v>
      </c>
      <c r="O441" t="s">
        <v>1409</v>
      </c>
      <c r="P441" t="s">
        <v>1908</v>
      </c>
      <c r="Q441" t="str">
        <f t="shared" si="102"/>
        <v>JETBLUE AIRWAYS</v>
      </c>
      <c r="R441">
        <f t="shared" si="103"/>
        <v>12</v>
      </c>
      <c r="S441" t="str">
        <f t="shared" si="104"/>
        <v>677</v>
      </c>
      <c r="T441" t="str">
        <f t="shared" si="105"/>
        <v>JE</v>
      </c>
      <c r="U441" t="str">
        <f t="shared" si="106"/>
        <v>MIA-BOS</v>
      </c>
      <c r="V441" s="7">
        <f t="shared" si="107"/>
        <v>11531.120000000003</v>
      </c>
      <c r="W441" s="7">
        <f t="shared" si="108"/>
        <v>211.90672131147537</v>
      </c>
      <c r="X441" s="7">
        <f t="shared" si="109"/>
        <v>105.08</v>
      </c>
      <c r="Y441" s="7">
        <f t="shared" si="110"/>
        <v>328.87</v>
      </c>
      <c r="Z441" s="8">
        <f t="shared" si="111"/>
        <v>0.04</v>
      </c>
      <c r="AA441">
        <f t="shared" si="112"/>
        <v>2024</v>
      </c>
      <c r="AB441" t="str">
        <f t="shared" si="113"/>
        <v>Mon</v>
      </c>
      <c r="AC441">
        <f t="shared" si="114"/>
        <v>420</v>
      </c>
      <c r="AD441" t="str">
        <f t="shared" ca="1" si="115"/>
        <v>NO</v>
      </c>
      <c r="AE44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1" t="str">
        <f t="shared" si="117"/>
        <v>March</v>
      </c>
      <c r="AG441">
        <f t="shared" si="116"/>
        <v>0</v>
      </c>
      <c r="AH441" s="14">
        <v>45715.083333333299</v>
      </c>
      <c r="AI441" t="str">
        <f t="shared" si="118"/>
        <v>Morning</v>
      </c>
      <c r="AJ441" t="s">
        <v>2048</v>
      </c>
    </row>
    <row r="442" spans="1:36" x14ac:dyDescent="0.3">
      <c r="A442" t="s">
        <v>473</v>
      </c>
      <c r="B442" t="s">
        <v>519</v>
      </c>
      <c r="C442" t="s">
        <v>528</v>
      </c>
      <c r="D442" t="s">
        <v>525</v>
      </c>
      <c r="E442" s="2">
        <v>45377</v>
      </c>
      <c r="F442" s="9">
        <v>45797</v>
      </c>
      <c r="G442" t="s">
        <v>976</v>
      </c>
      <c r="H442" t="s">
        <v>1018</v>
      </c>
      <c r="I442" s="4">
        <v>314.70999999999998</v>
      </c>
      <c r="J442" s="4">
        <v>5</v>
      </c>
      <c r="K442" s="4">
        <v>15.74</v>
      </c>
      <c r="L442" s="4">
        <v>298.97000000000003</v>
      </c>
      <c r="M442" t="s">
        <v>1021</v>
      </c>
      <c r="N442">
        <v>143</v>
      </c>
      <c r="O442" t="s">
        <v>1480</v>
      </c>
      <c r="P442" t="s">
        <v>1979</v>
      </c>
      <c r="Q442" t="str">
        <f t="shared" si="102"/>
        <v>SOUTHWEST AIRLINES</v>
      </c>
      <c r="R442">
        <f t="shared" si="103"/>
        <v>16</v>
      </c>
      <c r="S442" t="str">
        <f t="shared" si="104"/>
        <v>886</v>
      </c>
      <c r="T442" t="str">
        <f t="shared" si="105"/>
        <v>SO</v>
      </c>
      <c r="U442" t="str">
        <f t="shared" si="106"/>
        <v>MIA-SEA</v>
      </c>
      <c r="V442" s="7">
        <f t="shared" si="107"/>
        <v>11268.02</v>
      </c>
      <c r="W442" s="7">
        <f t="shared" si="108"/>
        <v>209.95733333333331</v>
      </c>
      <c r="X442" s="7">
        <f t="shared" si="109"/>
        <v>105.08</v>
      </c>
      <c r="Y442" s="7">
        <f t="shared" si="110"/>
        <v>314.70999999999998</v>
      </c>
      <c r="Z442" s="8">
        <f t="shared" si="111"/>
        <v>4.3999999999999997E-2</v>
      </c>
      <c r="AA442">
        <f t="shared" si="112"/>
        <v>2024</v>
      </c>
      <c r="AB442" t="str">
        <f t="shared" si="113"/>
        <v>Tue</v>
      </c>
      <c r="AC442">
        <f t="shared" si="114"/>
        <v>420</v>
      </c>
      <c r="AD442" t="str">
        <f t="shared" ca="1" si="115"/>
        <v>NO</v>
      </c>
      <c r="AE44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2" t="str">
        <f t="shared" si="117"/>
        <v>March</v>
      </c>
      <c r="AG442">
        <f t="shared" si="116"/>
        <v>0</v>
      </c>
      <c r="AH442" s="14">
        <v>45718.041666666701</v>
      </c>
      <c r="AI442" t="str">
        <f t="shared" si="118"/>
        <v>Morning</v>
      </c>
      <c r="AJ442" t="s">
        <v>2049</v>
      </c>
    </row>
    <row r="443" spans="1:36" x14ac:dyDescent="0.3">
      <c r="A443" t="s">
        <v>257</v>
      </c>
      <c r="B443" t="s">
        <v>516</v>
      </c>
      <c r="C443" t="s">
        <v>532</v>
      </c>
      <c r="D443" t="s">
        <v>531</v>
      </c>
      <c r="E443" s="2">
        <v>45378</v>
      </c>
      <c r="F443" s="9">
        <v>45798</v>
      </c>
      <c r="G443" t="s">
        <v>773</v>
      </c>
      <c r="H443" t="s">
        <v>1018</v>
      </c>
      <c r="I443" s="4">
        <v>313.26</v>
      </c>
      <c r="J443" s="4">
        <v>10</v>
      </c>
      <c r="K443" s="4">
        <v>31.33</v>
      </c>
      <c r="L443" s="4">
        <v>281.93</v>
      </c>
      <c r="M443" t="s">
        <v>1022</v>
      </c>
      <c r="N443">
        <v>0</v>
      </c>
      <c r="O443" t="s">
        <v>1265</v>
      </c>
      <c r="P443" t="s">
        <v>1763</v>
      </c>
      <c r="Q443" t="str">
        <f t="shared" si="102"/>
        <v>DELTA AIRLINES</v>
      </c>
      <c r="R443">
        <f t="shared" si="103"/>
        <v>12</v>
      </c>
      <c r="S443" t="str">
        <f t="shared" si="104"/>
        <v>313</v>
      </c>
      <c r="T443" t="str">
        <f t="shared" si="105"/>
        <v>DE</v>
      </c>
      <c r="U443" t="str">
        <f t="shared" si="106"/>
        <v>DEN-JFK</v>
      </c>
      <c r="V443" s="7">
        <f t="shared" si="107"/>
        <v>10969.05</v>
      </c>
      <c r="W443" s="7">
        <f t="shared" si="108"/>
        <v>208.18186440677962</v>
      </c>
      <c r="X443" s="7">
        <f t="shared" si="109"/>
        <v>105.08</v>
      </c>
      <c r="Y443" s="7">
        <f t="shared" si="110"/>
        <v>313.26</v>
      </c>
      <c r="Z443" s="8">
        <f t="shared" si="111"/>
        <v>3.7999999999999999E-2</v>
      </c>
      <c r="AA443">
        <f t="shared" si="112"/>
        <v>2024</v>
      </c>
      <c r="AB443" t="str">
        <f t="shared" si="113"/>
        <v>Wed</v>
      </c>
      <c r="AC443">
        <f t="shared" si="114"/>
        <v>420</v>
      </c>
      <c r="AD443" t="str">
        <f t="shared" ca="1" si="115"/>
        <v>NO</v>
      </c>
      <c r="AE44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3" t="str">
        <f t="shared" si="117"/>
        <v>March</v>
      </c>
      <c r="AG443">
        <f t="shared" si="116"/>
        <v>0</v>
      </c>
      <c r="AH443" s="14">
        <v>45709.041666666701</v>
      </c>
      <c r="AI443" t="str">
        <f t="shared" si="118"/>
        <v>Morning</v>
      </c>
      <c r="AJ443" t="s">
        <v>2050</v>
      </c>
    </row>
    <row r="444" spans="1:36" x14ac:dyDescent="0.3">
      <c r="A444" t="s">
        <v>19</v>
      </c>
      <c r="B444" t="s">
        <v>517</v>
      </c>
      <c r="C444" t="s">
        <v>525</v>
      </c>
      <c r="D444" t="s">
        <v>529</v>
      </c>
      <c r="E444" s="2">
        <v>45379</v>
      </c>
      <c r="F444" s="9">
        <v>45799</v>
      </c>
      <c r="G444" t="s">
        <v>537</v>
      </c>
      <c r="H444" t="s">
        <v>1017</v>
      </c>
      <c r="I444" s="4">
        <v>309.61</v>
      </c>
      <c r="J444" s="4">
        <v>0</v>
      </c>
      <c r="K444" s="4">
        <v>0</v>
      </c>
      <c r="L444" s="4">
        <v>309.61</v>
      </c>
      <c r="M444" t="s">
        <v>1023</v>
      </c>
      <c r="N444">
        <v>0</v>
      </c>
      <c r="O444" t="s">
        <v>1027</v>
      </c>
      <c r="P444" t="s">
        <v>1525</v>
      </c>
      <c r="Q444" t="str">
        <f t="shared" si="102"/>
        <v>ALASKA AIRLINES</v>
      </c>
      <c r="R444">
        <f t="shared" si="103"/>
        <v>12</v>
      </c>
      <c r="S444" t="str">
        <f t="shared" si="104"/>
        <v>299</v>
      </c>
      <c r="T444" t="str">
        <f t="shared" si="105"/>
        <v>AL</v>
      </c>
      <c r="U444" t="str">
        <f t="shared" si="106"/>
        <v>SEA-ATL</v>
      </c>
      <c r="V444" s="7">
        <f t="shared" si="107"/>
        <v>10687.119999999999</v>
      </c>
      <c r="W444" s="7">
        <f t="shared" si="108"/>
        <v>206.37017241379303</v>
      </c>
      <c r="X444" s="7">
        <f t="shared" si="109"/>
        <v>105.08</v>
      </c>
      <c r="Y444" s="7">
        <f t="shared" si="110"/>
        <v>309.61</v>
      </c>
      <c r="Z444" s="8">
        <f t="shared" si="111"/>
        <v>3.7999999999999999E-2</v>
      </c>
      <c r="AA444">
        <f t="shared" si="112"/>
        <v>2024</v>
      </c>
      <c r="AB444" t="str">
        <f t="shared" si="113"/>
        <v>Thu</v>
      </c>
      <c r="AC444">
        <f t="shared" si="114"/>
        <v>420</v>
      </c>
      <c r="AD444" t="str">
        <f t="shared" ca="1" si="115"/>
        <v>NO</v>
      </c>
      <c r="AE44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4" t="str">
        <f t="shared" si="117"/>
        <v>March</v>
      </c>
      <c r="AG444">
        <f t="shared" si="116"/>
        <v>0</v>
      </c>
      <c r="AH444" s="14">
        <v>45699.125</v>
      </c>
      <c r="AI444" t="str">
        <f t="shared" si="118"/>
        <v>Morning</v>
      </c>
      <c r="AJ444" t="s">
        <v>2050</v>
      </c>
    </row>
    <row r="445" spans="1:36" x14ac:dyDescent="0.3">
      <c r="A445" t="s">
        <v>100</v>
      </c>
      <c r="B445" t="s">
        <v>523</v>
      </c>
      <c r="C445" t="s">
        <v>525</v>
      </c>
      <c r="D445" t="s">
        <v>527</v>
      </c>
      <c r="E445" s="2">
        <v>45380</v>
      </c>
      <c r="F445" s="9">
        <v>45800</v>
      </c>
      <c r="G445" t="s">
        <v>611</v>
      </c>
      <c r="H445" t="s">
        <v>1020</v>
      </c>
      <c r="I445" s="4">
        <v>308.18</v>
      </c>
      <c r="J445" s="4">
        <v>20</v>
      </c>
      <c r="K445" s="4">
        <v>61.64</v>
      </c>
      <c r="L445" s="4">
        <v>246.54</v>
      </c>
      <c r="M445" t="s">
        <v>1021</v>
      </c>
      <c r="N445">
        <v>48</v>
      </c>
      <c r="O445" t="s">
        <v>1108</v>
      </c>
      <c r="P445" t="s">
        <v>1606</v>
      </c>
      <c r="Q445" t="str">
        <f t="shared" si="102"/>
        <v>SPIRIT AIRLINES</v>
      </c>
      <c r="R445">
        <f t="shared" si="103"/>
        <v>13</v>
      </c>
      <c r="S445" t="str">
        <f t="shared" si="104"/>
        <v>113</v>
      </c>
      <c r="T445" t="str">
        <f t="shared" si="105"/>
        <v>SP</v>
      </c>
      <c r="U445" t="str">
        <f t="shared" si="106"/>
        <v>SEA-ORD</v>
      </c>
      <c r="V445" s="7">
        <f t="shared" si="107"/>
        <v>10377.510000000002</v>
      </c>
      <c r="W445" s="7">
        <f t="shared" si="108"/>
        <v>204.558947368421</v>
      </c>
      <c r="X445" s="7">
        <f t="shared" si="109"/>
        <v>105.08</v>
      </c>
      <c r="Y445" s="7">
        <f t="shared" si="110"/>
        <v>308.18</v>
      </c>
      <c r="Z445" s="8">
        <f t="shared" si="111"/>
        <v>4.2000000000000003E-2</v>
      </c>
      <c r="AA445">
        <f t="shared" si="112"/>
        <v>2024</v>
      </c>
      <c r="AB445" t="str">
        <f t="shared" si="113"/>
        <v>Fri</v>
      </c>
      <c r="AC445">
        <f t="shared" si="114"/>
        <v>420</v>
      </c>
      <c r="AD445" t="str">
        <f t="shared" ca="1" si="115"/>
        <v>NO</v>
      </c>
      <c r="AE44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5" t="str">
        <f t="shared" si="117"/>
        <v>March</v>
      </c>
      <c r="AG445">
        <f t="shared" si="116"/>
        <v>0</v>
      </c>
      <c r="AH445" s="14">
        <v>45702.5</v>
      </c>
      <c r="AI445" t="str">
        <f t="shared" si="118"/>
        <v>Afternoon</v>
      </c>
      <c r="AJ445" t="s">
        <v>2050</v>
      </c>
    </row>
    <row r="446" spans="1:36" x14ac:dyDescent="0.3">
      <c r="A446" t="s">
        <v>364</v>
      </c>
      <c r="B446" t="s">
        <v>519</v>
      </c>
      <c r="C446" t="s">
        <v>531</v>
      </c>
      <c r="D446" t="s">
        <v>527</v>
      </c>
      <c r="E446" s="2">
        <v>45381</v>
      </c>
      <c r="F446" s="9">
        <v>45801</v>
      </c>
      <c r="G446" t="s">
        <v>875</v>
      </c>
      <c r="H446" t="s">
        <v>1019</v>
      </c>
      <c r="I446" s="4">
        <v>304.37</v>
      </c>
      <c r="J446" s="4">
        <v>15</v>
      </c>
      <c r="K446" s="4">
        <v>45.66</v>
      </c>
      <c r="L446" s="4">
        <v>258.70999999999998</v>
      </c>
      <c r="M446" t="s">
        <v>1021</v>
      </c>
      <c r="N446">
        <v>28</v>
      </c>
      <c r="O446" t="s">
        <v>1372</v>
      </c>
      <c r="P446" t="s">
        <v>1870</v>
      </c>
      <c r="Q446" t="str">
        <f t="shared" si="102"/>
        <v>SOUTHWEST AIRLINES</v>
      </c>
      <c r="R446">
        <f t="shared" si="103"/>
        <v>14</v>
      </c>
      <c r="S446" t="str">
        <f t="shared" si="104"/>
        <v>783</v>
      </c>
      <c r="T446" t="str">
        <f t="shared" si="105"/>
        <v>SO</v>
      </c>
      <c r="U446" t="str">
        <f t="shared" si="106"/>
        <v>JFK-ORD</v>
      </c>
      <c r="V446" s="7">
        <f t="shared" si="107"/>
        <v>10130.970000000001</v>
      </c>
      <c r="W446" s="7">
        <f t="shared" si="108"/>
        <v>202.70857142857139</v>
      </c>
      <c r="X446" s="7">
        <f t="shared" si="109"/>
        <v>105.08</v>
      </c>
      <c r="Y446" s="7">
        <f t="shared" si="110"/>
        <v>304.37</v>
      </c>
      <c r="Z446" s="8">
        <f t="shared" si="111"/>
        <v>0.04</v>
      </c>
      <c r="AA446">
        <f t="shared" si="112"/>
        <v>2024</v>
      </c>
      <c r="AB446" t="str">
        <f t="shared" si="113"/>
        <v>Sat</v>
      </c>
      <c r="AC446">
        <f t="shared" si="114"/>
        <v>420</v>
      </c>
      <c r="AD446" t="str">
        <f t="shared" ca="1" si="115"/>
        <v>NO</v>
      </c>
      <c r="AE44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6" t="str">
        <f t="shared" si="117"/>
        <v>March</v>
      </c>
      <c r="AG446">
        <f t="shared" si="116"/>
        <v>0</v>
      </c>
      <c r="AH446" s="14">
        <v>45713.5</v>
      </c>
      <c r="AI446" t="str">
        <f t="shared" si="118"/>
        <v>Afternoon</v>
      </c>
      <c r="AJ446" t="s">
        <v>2050</v>
      </c>
    </row>
    <row r="447" spans="1:36" x14ac:dyDescent="0.3">
      <c r="A447" t="s">
        <v>457</v>
      </c>
      <c r="B447" t="s">
        <v>516</v>
      </c>
      <c r="C447" t="s">
        <v>524</v>
      </c>
      <c r="D447" t="s">
        <v>528</v>
      </c>
      <c r="E447" s="2">
        <v>45382</v>
      </c>
      <c r="F447" s="9">
        <v>45802</v>
      </c>
      <c r="G447" t="s">
        <v>962</v>
      </c>
      <c r="H447" t="s">
        <v>1020</v>
      </c>
      <c r="I447" s="4">
        <v>299.06</v>
      </c>
      <c r="J447" s="4">
        <v>10</v>
      </c>
      <c r="K447" s="4">
        <v>29.91</v>
      </c>
      <c r="L447" s="4">
        <v>269.14999999999998</v>
      </c>
      <c r="M447" t="s">
        <v>1021</v>
      </c>
      <c r="N447">
        <v>89</v>
      </c>
      <c r="O447" t="s">
        <v>1464</v>
      </c>
      <c r="P447" t="s">
        <v>1963</v>
      </c>
      <c r="Q447" t="str">
        <f t="shared" si="102"/>
        <v>DELTA AIRLINES</v>
      </c>
      <c r="R447">
        <f t="shared" si="103"/>
        <v>16</v>
      </c>
      <c r="S447" t="str">
        <f t="shared" si="104"/>
        <v>861</v>
      </c>
      <c r="T447" t="str">
        <f t="shared" si="105"/>
        <v>DE</v>
      </c>
      <c r="U447" t="str">
        <f t="shared" si="106"/>
        <v>BOS-MIA</v>
      </c>
      <c r="V447" s="7">
        <f t="shared" si="107"/>
        <v>9872.26</v>
      </c>
      <c r="W447" s="7">
        <f t="shared" si="108"/>
        <v>200.86018181818179</v>
      </c>
      <c r="X447" s="7">
        <f t="shared" si="109"/>
        <v>105.08</v>
      </c>
      <c r="Y447" s="7">
        <f t="shared" si="110"/>
        <v>299.06</v>
      </c>
      <c r="Z447" s="8">
        <f t="shared" si="111"/>
        <v>3.7999999999999999E-2</v>
      </c>
      <c r="AA447">
        <f t="shared" si="112"/>
        <v>2024</v>
      </c>
      <c r="AB447" t="str">
        <f t="shared" si="113"/>
        <v>Sun</v>
      </c>
      <c r="AC447">
        <f t="shared" si="114"/>
        <v>420</v>
      </c>
      <c r="AD447" t="str">
        <f t="shared" ca="1" si="115"/>
        <v>NO</v>
      </c>
      <c r="AE44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7" t="str">
        <f t="shared" si="117"/>
        <v>March</v>
      </c>
      <c r="AG447">
        <f t="shared" si="116"/>
        <v>0</v>
      </c>
      <c r="AH447" s="14">
        <v>45717.375</v>
      </c>
      <c r="AI447" t="str">
        <f t="shared" si="118"/>
        <v>Morning</v>
      </c>
      <c r="AJ447" t="s">
        <v>2050</v>
      </c>
    </row>
    <row r="448" spans="1:36" x14ac:dyDescent="0.3">
      <c r="A448" t="s">
        <v>81</v>
      </c>
      <c r="B448" t="s">
        <v>516</v>
      </c>
      <c r="C448" t="s">
        <v>524</v>
      </c>
      <c r="D448" t="s">
        <v>528</v>
      </c>
      <c r="E448" s="2">
        <v>45383</v>
      </c>
      <c r="F448" s="9">
        <v>45803</v>
      </c>
      <c r="G448" t="s">
        <v>599</v>
      </c>
      <c r="H448" t="s">
        <v>1017</v>
      </c>
      <c r="I448" s="4">
        <v>296.64999999999998</v>
      </c>
      <c r="J448" s="4">
        <v>20</v>
      </c>
      <c r="K448" s="4">
        <v>59.33</v>
      </c>
      <c r="L448" s="4">
        <v>237.32</v>
      </c>
      <c r="M448" t="s">
        <v>1021</v>
      </c>
      <c r="N448">
        <v>177</v>
      </c>
      <c r="O448" t="s">
        <v>1089</v>
      </c>
      <c r="P448" t="s">
        <v>1587</v>
      </c>
      <c r="Q448" t="str">
        <f t="shared" si="102"/>
        <v>DELTA AIRLINES</v>
      </c>
      <c r="R448">
        <f t="shared" si="103"/>
        <v>14</v>
      </c>
      <c r="S448" t="str">
        <f t="shared" si="104"/>
        <v>737</v>
      </c>
      <c r="T448" t="str">
        <f t="shared" si="105"/>
        <v>DE</v>
      </c>
      <c r="U448" t="str">
        <f t="shared" si="106"/>
        <v>BOS-MIA</v>
      </c>
      <c r="V448" s="7">
        <f t="shared" si="107"/>
        <v>9603.11</v>
      </c>
      <c r="W448" s="7">
        <f t="shared" si="108"/>
        <v>199.04166666666663</v>
      </c>
      <c r="X448" s="7">
        <f t="shared" si="109"/>
        <v>105.08</v>
      </c>
      <c r="Y448" s="7">
        <f t="shared" si="110"/>
        <v>296.64999999999998</v>
      </c>
      <c r="Z448" s="8">
        <f t="shared" si="111"/>
        <v>3.5999999999999997E-2</v>
      </c>
      <c r="AA448">
        <f t="shared" si="112"/>
        <v>2024</v>
      </c>
      <c r="AB448" t="str">
        <f t="shared" si="113"/>
        <v>Mon</v>
      </c>
      <c r="AC448">
        <f t="shared" si="114"/>
        <v>420</v>
      </c>
      <c r="AD448" t="str">
        <f t="shared" ca="1" si="115"/>
        <v>NO</v>
      </c>
      <c r="AE44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8" t="str">
        <f t="shared" si="117"/>
        <v>April</v>
      </c>
      <c r="AG448">
        <f t="shared" si="116"/>
        <v>0</v>
      </c>
      <c r="AH448" s="14">
        <v>45701.708333333299</v>
      </c>
      <c r="AI448" t="str">
        <f t="shared" si="118"/>
        <v>Afternoon</v>
      </c>
      <c r="AJ448" t="s">
        <v>2050</v>
      </c>
    </row>
    <row r="449" spans="1:36" x14ac:dyDescent="0.3">
      <c r="A449" t="s">
        <v>110</v>
      </c>
      <c r="B449" t="s">
        <v>519</v>
      </c>
      <c r="C449" t="s">
        <v>531</v>
      </c>
      <c r="D449" t="s">
        <v>525</v>
      </c>
      <c r="E449" s="2">
        <v>45384</v>
      </c>
      <c r="F449" s="9">
        <v>45804</v>
      </c>
      <c r="G449" t="s">
        <v>627</v>
      </c>
      <c r="H449" t="s">
        <v>1018</v>
      </c>
      <c r="I449" s="4">
        <v>294.98</v>
      </c>
      <c r="J449" s="4">
        <v>20</v>
      </c>
      <c r="K449" s="4">
        <v>59</v>
      </c>
      <c r="L449" s="4">
        <v>235.98</v>
      </c>
      <c r="M449" t="s">
        <v>1023</v>
      </c>
      <c r="N449">
        <v>0</v>
      </c>
      <c r="O449" t="s">
        <v>1118</v>
      </c>
      <c r="P449" t="s">
        <v>1616</v>
      </c>
      <c r="Q449" t="str">
        <f t="shared" si="102"/>
        <v>SOUTHWEST AIRLINES</v>
      </c>
      <c r="R449">
        <f t="shared" si="103"/>
        <v>15</v>
      </c>
      <c r="S449" t="str">
        <f t="shared" si="104"/>
        <v>434</v>
      </c>
      <c r="T449" t="str">
        <f t="shared" si="105"/>
        <v>SO</v>
      </c>
      <c r="U449" t="str">
        <f t="shared" si="106"/>
        <v>JFK-SEA</v>
      </c>
      <c r="V449" s="7">
        <f t="shared" si="107"/>
        <v>9365.7900000000009</v>
      </c>
      <c r="W449" s="7">
        <f t="shared" si="108"/>
        <v>197.19999999999993</v>
      </c>
      <c r="X449" s="7">
        <f t="shared" si="109"/>
        <v>105.08</v>
      </c>
      <c r="Y449" s="7">
        <f t="shared" si="110"/>
        <v>294.98</v>
      </c>
      <c r="Z449" s="8">
        <f t="shared" si="111"/>
        <v>3.5999999999999997E-2</v>
      </c>
      <c r="AA449">
        <f t="shared" si="112"/>
        <v>2024</v>
      </c>
      <c r="AB449" t="str">
        <f t="shared" si="113"/>
        <v>Tue</v>
      </c>
      <c r="AC449">
        <f t="shared" si="114"/>
        <v>420</v>
      </c>
      <c r="AD449" t="str">
        <f t="shared" ca="1" si="115"/>
        <v>NO</v>
      </c>
      <c r="AE44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49" t="str">
        <f t="shared" si="117"/>
        <v>April</v>
      </c>
      <c r="AG449">
        <f t="shared" si="116"/>
        <v>0</v>
      </c>
      <c r="AH449" s="14">
        <v>45702.916666666701</v>
      </c>
      <c r="AI449" t="str">
        <f t="shared" si="118"/>
        <v>Evening</v>
      </c>
      <c r="AJ449" t="s">
        <v>2049</v>
      </c>
    </row>
    <row r="450" spans="1:36" x14ac:dyDescent="0.3">
      <c r="A450" t="s">
        <v>170</v>
      </c>
      <c r="B450" t="s">
        <v>517</v>
      </c>
      <c r="C450" t="s">
        <v>533</v>
      </c>
      <c r="D450" t="s">
        <v>524</v>
      </c>
      <c r="E450" s="2">
        <v>45385</v>
      </c>
      <c r="F450" s="9">
        <v>45805</v>
      </c>
      <c r="G450" t="s">
        <v>687</v>
      </c>
      <c r="H450" t="s">
        <v>1020</v>
      </c>
      <c r="I450" s="4">
        <v>285.24</v>
      </c>
      <c r="J450" s="4">
        <v>10</v>
      </c>
      <c r="K450" s="4">
        <v>28.52</v>
      </c>
      <c r="L450" s="4">
        <v>256.72000000000003</v>
      </c>
      <c r="M450" t="s">
        <v>1021</v>
      </c>
      <c r="N450">
        <v>95</v>
      </c>
      <c r="O450" t="s">
        <v>1178</v>
      </c>
      <c r="P450" t="s">
        <v>1676</v>
      </c>
      <c r="Q450" t="str">
        <f t="shared" ref="Q450:Q501" si="119">UPPER(B450)</f>
        <v>ALASKA AIRLINES</v>
      </c>
      <c r="R450">
        <f t="shared" ref="R450:R501" si="120">LEN(O450)</f>
        <v>13</v>
      </c>
      <c r="S450" t="str">
        <f t="shared" ref="S450:S501" si="121">RIGHT(G450,3)</f>
        <v>203</v>
      </c>
      <c r="T450" t="str">
        <f t="shared" ref="T450:T501" si="122">LEFT(G450,2)</f>
        <v>AL</v>
      </c>
      <c r="U450" t="str">
        <f t="shared" ref="U450:U501" si="123">CONCATENATE(C450,"-",D450)</f>
        <v>LAX-BOS</v>
      </c>
      <c r="V450" s="7">
        <f t="shared" ref="V450:V501" si="124">SUM(L450:L949)</f>
        <v>9129.8100000000013</v>
      </c>
      <c r="W450" s="7">
        <f t="shared" ref="W450:W501" si="125">AVERAGE(I450:I949)</f>
        <v>195.31961538461533</v>
      </c>
      <c r="X450" s="7">
        <f t="shared" ref="X450:X501" si="126">MIN(I450:I949)</f>
        <v>105.08</v>
      </c>
      <c r="Y450" s="7">
        <f t="shared" ref="Y450:Y501" si="127">MAX(I450:I949)</f>
        <v>285.24</v>
      </c>
      <c r="Z450" s="8">
        <f t="shared" ref="Z450:Z501" si="128">COUNTIF(M450:M949,M450)/500</f>
        <v>3.4000000000000002E-2</v>
      </c>
      <c r="AA450">
        <f t="shared" ref="AA450:AA501" si="129">YEAR(E450)</f>
        <v>2024</v>
      </c>
      <c r="AB450" t="str">
        <f t="shared" ref="AB450:AB501" si="130">TEXT(E450,"ddd")</f>
        <v>Wed</v>
      </c>
      <c r="AC450">
        <f t="shared" ref="AC450:AC501" si="131">DATEDIF(E450,F450,"D")</f>
        <v>420</v>
      </c>
      <c r="AD450" t="str">
        <f t="shared" ref="AD450:AD501" ca="1" si="132">IF(E450&gt;=TODAY()-30,"YES","NO")</f>
        <v>NO</v>
      </c>
      <c r="AE45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0" t="str">
        <f t="shared" si="117"/>
        <v>April</v>
      </c>
      <c r="AG450">
        <f t="shared" ref="AG450:AG501" si="133">COUNTIF(AF450:AF949,"February")</f>
        <v>0</v>
      </c>
      <c r="AH450" s="14">
        <v>45705.416666666701</v>
      </c>
      <c r="AI450" t="str">
        <f t="shared" si="118"/>
        <v>Morning</v>
      </c>
      <c r="AJ450" t="s">
        <v>2051</v>
      </c>
    </row>
    <row r="451" spans="1:36" x14ac:dyDescent="0.3">
      <c r="A451" t="s">
        <v>406</v>
      </c>
      <c r="B451" t="s">
        <v>517</v>
      </c>
      <c r="C451" t="s">
        <v>531</v>
      </c>
      <c r="D451" t="s">
        <v>529</v>
      </c>
      <c r="E451" s="2">
        <v>45386</v>
      </c>
      <c r="F451" s="9">
        <v>45806</v>
      </c>
      <c r="G451" t="s">
        <v>914</v>
      </c>
      <c r="H451" t="s">
        <v>1020</v>
      </c>
      <c r="I451" s="4">
        <v>285.14</v>
      </c>
      <c r="J451" s="4">
        <v>0</v>
      </c>
      <c r="K451" s="4">
        <v>0</v>
      </c>
      <c r="L451" s="4">
        <v>285.14</v>
      </c>
      <c r="M451" t="s">
        <v>1022</v>
      </c>
      <c r="N451">
        <v>0</v>
      </c>
      <c r="O451" t="s">
        <v>1413</v>
      </c>
      <c r="P451" t="s">
        <v>1912</v>
      </c>
      <c r="Q451" t="str">
        <f t="shared" si="119"/>
        <v>ALASKA AIRLINES</v>
      </c>
      <c r="R451">
        <f t="shared" si="120"/>
        <v>12</v>
      </c>
      <c r="S451" t="str">
        <f t="shared" si="121"/>
        <v>277</v>
      </c>
      <c r="T451" t="str">
        <f t="shared" si="122"/>
        <v>AL</v>
      </c>
      <c r="U451" t="str">
        <f t="shared" si="123"/>
        <v>JFK-ATL</v>
      </c>
      <c r="V451" s="7">
        <f t="shared" si="124"/>
        <v>8873.0899999999983</v>
      </c>
      <c r="W451" s="7">
        <f t="shared" si="125"/>
        <v>193.55647058823521</v>
      </c>
      <c r="X451" s="7">
        <f t="shared" si="126"/>
        <v>105.08</v>
      </c>
      <c r="Y451" s="7">
        <f t="shared" si="127"/>
        <v>285.14</v>
      </c>
      <c r="Z451" s="8">
        <f t="shared" si="128"/>
        <v>3.5999999999999997E-2</v>
      </c>
      <c r="AA451">
        <f t="shared" si="129"/>
        <v>2024</v>
      </c>
      <c r="AB451" t="str">
        <f t="shared" si="130"/>
        <v>Thu</v>
      </c>
      <c r="AC451">
        <f t="shared" si="131"/>
        <v>420</v>
      </c>
      <c r="AD451" t="str">
        <f t="shared" ca="1" si="132"/>
        <v>NO</v>
      </c>
      <c r="AE45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1" t="str">
        <f t="shared" ref="AF451:AF501" si="134">TEXT(E451,"mmmm")</f>
        <v>April</v>
      </c>
      <c r="AG451">
        <f t="shared" si="133"/>
        <v>0</v>
      </c>
      <c r="AH451" s="14">
        <v>45715.25</v>
      </c>
      <c r="AI451" t="str">
        <f t="shared" ref="AI451:AI501" si="135">IF(HOUR(AH451)&lt;12,"Morning",IF(HOUR(AH451)&lt;18,"Afternoon","Evening"))</f>
        <v>Morning</v>
      </c>
      <c r="AJ451" t="s">
        <v>2051</v>
      </c>
    </row>
    <row r="452" spans="1:36" x14ac:dyDescent="0.3">
      <c r="A452" t="s">
        <v>511</v>
      </c>
      <c r="B452" t="s">
        <v>521</v>
      </c>
      <c r="C452" t="s">
        <v>531</v>
      </c>
      <c r="D452" t="s">
        <v>530</v>
      </c>
      <c r="E452" s="2">
        <v>45387</v>
      </c>
      <c r="F452" s="9">
        <v>45807</v>
      </c>
      <c r="G452" t="s">
        <v>1012</v>
      </c>
      <c r="H452" t="s">
        <v>1020</v>
      </c>
      <c r="I452" s="4">
        <v>282.13</v>
      </c>
      <c r="J452" s="4">
        <v>20</v>
      </c>
      <c r="K452" s="4">
        <v>56.43</v>
      </c>
      <c r="L452" s="4">
        <v>225.7</v>
      </c>
      <c r="M452" t="s">
        <v>1023</v>
      </c>
      <c r="N452">
        <v>0</v>
      </c>
      <c r="O452" t="s">
        <v>1517</v>
      </c>
      <c r="P452" t="s">
        <v>2017</v>
      </c>
      <c r="Q452" t="str">
        <f t="shared" si="119"/>
        <v>AMERICAN AIRLINES</v>
      </c>
      <c r="R452">
        <f t="shared" si="120"/>
        <v>19</v>
      </c>
      <c r="S452" t="str">
        <f t="shared" si="121"/>
        <v>608</v>
      </c>
      <c r="T452" t="str">
        <f t="shared" si="122"/>
        <v>AM</v>
      </c>
      <c r="U452" t="str">
        <f t="shared" si="123"/>
        <v>JFK-SFO</v>
      </c>
      <c r="V452" s="7">
        <f t="shared" si="124"/>
        <v>8587.9500000000007</v>
      </c>
      <c r="W452" s="7">
        <f t="shared" si="125"/>
        <v>191.72479999999993</v>
      </c>
      <c r="X452" s="7">
        <f t="shared" si="126"/>
        <v>105.08</v>
      </c>
      <c r="Y452" s="7">
        <f t="shared" si="127"/>
        <v>282.13</v>
      </c>
      <c r="Z452" s="8">
        <f t="shared" si="128"/>
        <v>3.4000000000000002E-2</v>
      </c>
      <c r="AA452">
        <f t="shared" si="129"/>
        <v>2024</v>
      </c>
      <c r="AB452" t="str">
        <f t="shared" si="130"/>
        <v>Fri</v>
      </c>
      <c r="AC452">
        <f t="shared" si="131"/>
        <v>420</v>
      </c>
      <c r="AD452" t="str">
        <f t="shared" ca="1" si="132"/>
        <v>NO</v>
      </c>
      <c r="AE45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2" t="str">
        <f t="shared" si="134"/>
        <v>April</v>
      </c>
      <c r="AG452">
        <f t="shared" si="133"/>
        <v>0</v>
      </c>
      <c r="AH452" s="14">
        <v>45719.625</v>
      </c>
      <c r="AI452" t="str">
        <f t="shared" si="135"/>
        <v>Afternoon</v>
      </c>
      <c r="AJ452" t="s">
        <v>2049</v>
      </c>
    </row>
    <row r="453" spans="1:36" x14ac:dyDescent="0.3">
      <c r="A453" t="s">
        <v>379</v>
      </c>
      <c r="B453" t="s">
        <v>518</v>
      </c>
      <c r="C453" t="s">
        <v>529</v>
      </c>
      <c r="D453" t="s">
        <v>525</v>
      </c>
      <c r="E453" s="2">
        <v>45388</v>
      </c>
      <c r="F453" s="9">
        <v>45808</v>
      </c>
      <c r="G453" t="s">
        <v>889</v>
      </c>
      <c r="H453" t="s">
        <v>1018</v>
      </c>
      <c r="I453" s="4">
        <v>279.60000000000002</v>
      </c>
      <c r="J453" s="4">
        <v>20</v>
      </c>
      <c r="K453" s="4">
        <v>55.92</v>
      </c>
      <c r="L453" s="4">
        <v>223.68</v>
      </c>
      <c r="M453" t="s">
        <v>1022</v>
      </c>
      <c r="N453">
        <v>0</v>
      </c>
      <c r="O453" t="s">
        <v>1387</v>
      </c>
      <c r="P453" t="s">
        <v>1885</v>
      </c>
      <c r="Q453" t="str">
        <f t="shared" si="119"/>
        <v>JETBLUE AIRWAYS</v>
      </c>
      <c r="R453">
        <f t="shared" si="120"/>
        <v>11</v>
      </c>
      <c r="S453" t="str">
        <f t="shared" si="121"/>
        <v>156</v>
      </c>
      <c r="T453" t="str">
        <f t="shared" si="122"/>
        <v>JE</v>
      </c>
      <c r="U453" t="str">
        <f t="shared" si="123"/>
        <v>ATL-SEA</v>
      </c>
      <c r="V453" s="7">
        <f t="shared" si="124"/>
        <v>8362.25</v>
      </c>
      <c r="W453" s="7">
        <f t="shared" si="125"/>
        <v>189.87979591836728</v>
      </c>
      <c r="X453" s="7">
        <f t="shared" si="126"/>
        <v>105.08</v>
      </c>
      <c r="Y453" s="7">
        <f t="shared" si="127"/>
        <v>279.60000000000002</v>
      </c>
      <c r="Z453" s="8">
        <f t="shared" si="128"/>
        <v>3.4000000000000002E-2</v>
      </c>
      <c r="AA453">
        <f t="shared" si="129"/>
        <v>2024</v>
      </c>
      <c r="AB453" t="str">
        <f t="shared" si="130"/>
        <v>Sat</v>
      </c>
      <c r="AC453">
        <f t="shared" si="131"/>
        <v>420</v>
      </c>
      <c r="AD453" t="str">
        <f t="shared" ca="1" si="132"/>
        <v>NO</v>
      </c>
      <c r="AE45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3" t="str">
        <f t="shared" si="134"/>
        <v>April</v>
      </c>
      <c r="AG453">
        <f t="shared" si="133"/>
        <v>0</v>
      </c>
      <c r="AH453" s="14">
        <v>45714.125</v>
      </c>
      <c r="AI453" t="str">
        <f t="shared" si="135"/>
        <v>Morning</v>
      </c>
      <c r="AJ453" t="s">
        <v>2051</v>
      </c>
    </row>
    <row r="454" spans="1:36" x14ac:dyDescent="0.3">
      <c r="A454" t="s">
        <v>404</v>
      </c>
      <c r="B454" t="s">
        <v>523</v>
      </c>
      <c r="C454" t="s">
        <v>527</v>
      </c>
      <c r="D454" t="s">
        <v>525</v>
      </c>
      <c r="E454" s="2">
        <v>45389</v>
      </c>
      <c r="F454" s="9">
        <v>45809</v>
      </c>
      <c r="G454" t="s">
        <v>912</v>
      </c>
      <c r="H454" t="s">
        <v>1018</v>
      </c>
      <c r="I454" s="4">
        <v>275.04000000000002</v>
      </c>
      <c r="J454" s="4">
        <v>10</v>
      </c>
      <c r="K454" s="4">
        <v>27.5</v>
      </c>
      <c r="L454" s="4">
        <v>247.54</v>
      </c>
      <c r="M454" t="s">
        <v>1023</v>
      </c>
      <c r="N454">
        <v>0</v>
      </c>
      <c r="O454" t="s">
        <v>1411</v>
      </c>
      <c r="P454" t="s">
        <v>1910</v>
      </c>
      <c r="Q454" t="str">
        <f t="shared" si="119"/>
        <v>SPIRIT AIRLINES</v>
      </c>
      <c r="R454">
        <f t="shared" si="120"/>
        <v>14</v>
      </c>
      <c r="S454" t="str">
        <f t="shared" si="121"/>
        <v>761</v>
      </c>
      <c r="T454" t="str">
        <f t="shared" si="122"/>
        <v>SP</v>
      </c>
      <c r="U454" t="str">
        <f t="shared" si="123"/>
        <v>ORD-SEA</v>
      </c>
      <c r="V454" s="7">
        <f t="shared" si="124"/>
        <v>8138.5700000000006</v>
      </c>
      <c r="W454" s="7">
        <f t="shared" si="125"/>
        <v>188.01062499999998</v>
      </c>
      <c r="X454" s="7">
        <f t="shared" si="126"/>
        <v>105.08</v>
      </c>
      <c r="Y454" s="7">
        <f t="shared" si="127"/>
        <v>275.04000000000002</v>
      </c>
      <c r="Z454" s="8">
        <f t="shared" si="128"/>
        <v>3.2000000000000001E-2</v>
      </c>
      <c r="AA454">
        <f t="shared" si="129"/>
        <v>2024</v>
      </c>
      <c r="AB454" t="str">
        <f t="shared" si="130"/>
        <v>Sun</v>
      </c>
      <c r="AC454">
        <f t="shared" si="131"/>
        <v>420</v>
      </c>
      <c r="AD454" t="str">
        <f t="shared" ca="1" si="132"/>
        <v>NO</v>
      </c>
      <c r="AE45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4" t="str">
        <f t="shared" si="134"/>
        <v>April</v>
      </c>
      <c r="AG454">
        <f t="shared" si="133"/>
        <v>0</v>
      </c>
      <c r="AH454" s="14">
        <v>45715.166666666701</v>
      </c>
      <c r="AI454" t="str">
        <f t="shared" si="135"/>
        <v>Morning</v>
      </c>
      <c r="AJ454" t="s">
        <v>2049</v>
      </c>
    </row>
    <row r="455" spans="1:36" x14ac:dyDescent="0.3">
      <c r="A455" t="s">
        <v>79</v>
      </c>
      <c r="B455" t="s">
        <v>523</v>
      </c>
      <c r="C455" t="s">
        <v>528</v>
      </c>
      <c r="D455" t="s">
        <v>526</v>
      </c>
      <c r="E455" s="2">
        <v>45390</v>
      </c>
      <c r="F455" s="9">
        <v>45810</v>
      </c>
      <c r="G455" t="s">
        <v>597</v>
      </c>
      <c r="H455" t="s">
        <v>1020</v>
      </c>
      <c r="I455" s="4">
        <v>271.47000000000003</v>
      </c>
      <c r="J455" s="4">
        <v>15</v>
      </c>
      <c r="K455" s="4">
        <v>40.72</v>
      </c>
      <c r="L455" s="4">
        <v>230.75</v>
      </c>
      <c r="M455" t="s">
        <v>1022</v>
      </c>
      <c r="N455">
        <v>0</v>
      </c>
      <c r="O455" t="s">
        <v>1087</v>
      </c>
      <c r="P455" t="s">
        <v>1585</v>
      </c>
      <c r="Q455" t="str">
        <f t="shared" si="119"/>
        <v>SPIRIT AIRLINES</v>
      </c>
      <c r="R455">
        <f t="shared" si="120"/>
        <v>15</v>
      </c>
      <c r="S455" t="str">
        <f t="shared" si="121"/>
        <v>966</v>
      </c>
      <c r="T455" t="str">
        <f t="shared" si="122"/>
        <v>SP</v>
      </c>
      <c r="U455" t="str">
        <f t="shared" si="123"/>
        <v>MIA-DFW</v>
      </c>
      <c r="V455" s="7">
        <f t="shared" si="124"/>
        <v>7891.0300000000007</v>
      </c>
      <c r="W455" s="7">
        <f t="shared" si="125"/>
        <v>186.15893617021274</v>
      </c>
      <c r="X455" s="7">
        <f t="shared" si="126"/>
        <v>105.08</v>
      </c>
      <c r="Y455" s="7">
        <f t="shared" si="127"/>
        <v>271.47000000000003</v>
      </c>
      <c r="Z455" s="8">
        <f t="shared" si="128"/>
        <v>3.2000000000000001E-2</v>
      </c>
      <c r="AA455">
        <f t="shared" si="129"/>
        <v>2024</v>
      </c>
      <c r="AB455" t="str">
        <f t="shared" si="130"/>
        <v>Mon</v>
      </c>
      <c r="AC455">
        <f t="shared" si="131"/>
        <v>420</v>
      </c>
      <c r="AD455" t="str">
        <f t="shared" ca="1" si="132"/>
        <v>NO</v>
      </c>
      <c r="AE45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5" t="str">
        <f t="shared" si="134"/>
        <v>April</v>
      </c>
      <c r="AG455">
        <f t="shared" si="133"/>
        <v>0</v>
      </c>
      <c r="AH455" s="14">
        <v>45701.625</v>
      </c>
      <c r="AI455" t="str">
        <f t="shared" si="135"/>
        <v>Afternoon</v>
      </c>
      <c r="AJ455" t="s">
        <v>2051</v>
      </c>
    </row>
    <row r="456" spans="1:36" x14ac:dyDescent="0.3">
      <c r="A456" t="s">
        <v>231</v>
      </c>
      <c r="B456" t="s">
        <v>516</v>
      </c>
      <c r="C456" t="s">
        <v>529</v>
      </c>
      <c r="D456" t="s">
        <v>525</v>
      </c>
      <c r="E456" s="2">
        <v>45391</v>
      </c>
      <c r="F456" s="9">
        <v>45811</v>
      </c>
      <c r="G456" t="s">
        <v>747</v>
      </c>
      <c r="H456" t="s">
        <v>1020</v>
      </c>
      <c r="I456" s="4">
        <v>267.95999999999998</v>
      </c>
      <c r="J456" s="4">
        <v>0</v>
      </c>
      <c r="K456" s="4">
        <v>0</v>
      </c>
      <c r="L456" s="4">
        <v>267.95999999999998</v>
      </c>
      <c r="M456" t="s">
        <v>1021</v>
      </c>
      <c r="N456">
        <v>67</v>
      </c>
      <c r="O456" t="s">
        <v>1239</v>
      </c>
      <c r="P456" t="s">
        <v>1737</v>
      </c>
      <c r="Q456" t="str">
        <f t="shared" si="119"/>
        <v>DELTA AIRLINES</v>
      </c>
      <c r="R456">
        <f t="shared" si="120"/>
        <v>12</v>
      </c>
      <c r="S456" t="str">
        <f t="shared" si="121"/>
        <v>506</v>
      </c>
      <c r="T456" t="str">
        <f t="shared" si="122"/>
        <v>DE</v>
      </c>
      <c r="U456" t="str">
        <f t="shared" si="123"/>
        <v>ATL-SEA</v>
      </c>
      <c r="V456" s="7">
        <f t="shared" si="124"/>
        <v>7660.28</v>
      </c>
      <c r="W456" s="7">
        <f t="shared" si="125"/>
        <v>184.30434782608697</v>
      </c>
      <c r="X456" s="7">
        <f t="shared" si="126"/>
        <v>105.08</v>
      </c>
      <c r="Y456" s="7">
        <f t="shared" si="127"/>
        <v>267.95999999999998</v>
      </c>
      <c r="Z456" s="8">
        <f t="shared" si="128"/>
        <v>3.2000000000000001E-2</v>
      </c>
      <c r="AA456">
        <f t="shared" si="129"/>
        <v>2024</v>
      </c>
      <c r="AB456" t="str">
        <f t="shared" si="130"/>
        <v>Tue</v>
      </c>
      <c r="AC456">
        <f t="shared" si="131"/>
        <v>420</v>
      </c>
      <c r="AD456" t="str">
        <f t="shared" ca="1" si="132"/>
        <v>NO</v>
      </c>
      <c r="AE45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6" t="str">
        <f t="shared" si="134"/>
        <v>April</v>
      </c>
      <c r="AG456">
        <f t="shared" si="133"/>
        <v>0</v>
      </c>
      <c r="AH456" s="14">
        <v>45707.958333333299</v>
      </c>
      <c r="AI456" t="str">
        <f t="shared" si="135"/>
        <v>Evening</v>
      </c>
      <c r="AJ456" t="s">
        <v>2048</v>
      </c>
    </row>
    <row r="457" spans="1:36" x14ac:dyDescent="0.3">
      <c r="A457" t="s">
        <v>75</v>
      </c>
      <c r="B457" t="s">
        <v>521</v>
      </c>
      <c r="C457" t="s">
        <v>531</v>
      </c>
      <c r="D457" t="s">
        <v>530</v>
      </c>
      <c r="E457" s="2">
        <v>45392</v>
      </c>
      <c r="F457" s="9">
        <v>45812</v>
      </c>
      <c r="G457" t="s">
        <v>593</v>
      </c>
      <c r="H457" t="s">
        <v>1019</v>
      </c>
      <c r="I457" s="4">
        <v>263.26</v>
      </c>
      <c r="J457" s="4">
        <v>5</v>
      </c>
      <c r="K457" s="4">
        <v>13.16</v>
      </c>
      <c r="L457" s="4">
        <v>250.1</v>
      </c>
      <c r="M457" t="s">
        <v>1022</v>
      </c>
      <c r="N457">
        <v>0</v>
      </c>
      <c r="O457" t="s">
        <v>1083</v>
      </c>
      <c r="P457" t="s">
        <v>1581</v>
      </c>
      <c r="Q457" t="str">
        <f t="shared" si="119"/>
        <v>AMERICAN AIRLINES</v>
      </c>
      <c r="R457">
        <f t="shared" si="120"/>
        <v>17</v>
      </c>
      <c r="S457" t="str">
        <f t="shared" si="121"/>
        <v>592</v>
      </c>
      <c r="T457" t="str">
        <f t="shared" si="122"/>
        <v>AM</v>
      </c>
      <c r="U457" t="str">
        <f t="shared" si="123"/>
        <v>JFK-SFO</v>
      </c>
      <c r="V457" s="7">
        <f t="shared" si="124"/>
        <v>7392.32</v>
      </c>
      <c r="W457" s="7">
        <f t="shared" si="125"/>
        <v>182.44533333333337</v>
      </c>
      <c r="X457" s="7">
        <f t="shared" si="126"/>
        <v>105.08</v>
      </c>
      <c r="Y457" s="7">
        <f t="shared" si="127"/>
        <v>263.26</v>
      </c>
      <c r="Z457" s="8">
        <f t="shared" si="128"/>
        <v>0.03</v>
      </c>
      <c r="AA457">
        <f t="shared" si="129"/>
        <v>2024</v>
      </c>
      <c r="AB457" t="str">
        <f t="shared" si="130"/>
        <v>Wed</v>
      </c>
      <c r="AC457">
        <f t="shared" si="131"/>
        <v>420</v>
      </c>
      <c r="AD457" t="str">
        <f t="shared" ca="1" si="132"/>
        <v>NO</v>
      </c>
      <c r="AE45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7" t="str">
        <f t="shared" si="134"/>
        <v>April</v>
      </c>
      <c r="AG457">
        <f t="shared" si="133"/>
        <v>0</v>
      </c>
      <c r="AH457" s="14">
        <v>45701.458333333299</v>
      </c>
      <c r="AI457" t="str">
        <f t="shared" si="135"/>
        <v>Morning</v>
      </c>
      <c r="AJ457" t="s">
        <v>2051</v>
      </c>
    </row>
    <row r="458" spans="1:36" x14ac:dyDescent="0.3">
      <c r="A458" t="s">
        <v>419</v>
      </c>
      <c r="B458" t="s">
        <v>520</v>
      </c>
      <c r="C458" t="s">
        <v>531</v>
      </c>
      <c r="D458" t="s">
        <v>526</v>
      </c>
      <c r="E458" s="2">
        <v>45393</v>
      </c>
      <c r="F458" s="9">
        <v>45813</v>
      </c>
      <c r="G458" t="s">
        <v>927</v>
      </c>
      <c r="H458" t="s">
        <v>1017</v>
      </c>
      <c r="I458" s="4">
        <v>260.64999999999998</v>
      </c>
      <c r="J458" s="4">
        <v>20</v>
      </c>
      <c r="K458" s="4">
        <v>52.13</v>
      </c>
      <c r="L458" s="4">
        <v>208.52</v>
      </c>
      <c r="M458" t="s">
        <v>1022</v>
      </c>
      <c r="N458">
        <v>0</v>
      </c>
      <c r="O458" t="s">
        <v>1426</v>
      </c>
      <c r="P458" t="s">
        <v>1925</v>
      </c>
      <c r="Q458" t="str">
        <f t="shared" si="119"/>
        <v>FRONTIER AIRLINES</v>
      </c>
      <c r="R458">
        <f t="shared" si="120"/>
        <v>14</v>
      </c>
      <c r="S458" t="str">
        <f t="shared" si="121"/>
        <v>394</v>
      </c>
      <c r="T458" t="str">
        <f t="shared" si="122"/>
        <v>FR</v>
      </c>
      <c r="U458" t="str">
        <f t="shared" si="123"/>
        <v>JFK-DFW</v>
      </c>
      <c r="V458" s="7">
        <f t="shared" si="124"/>
        <v>7142.2199999999993</v>
      </c>
      <c r="W458" s="7">
        <f t="shared" si="125"/>
        <v>180.60863636363638</v>
      </c>
      <c r="X458" s="7">
        <f t="shared" si="126"/>
        <v>105.08</v>
      </c>
      <c r="Y458" s="7">
        <f t="shared" si="127"/>
        <v>260.64999999999998</v>
      </c>
      <c r="Z458" s="8">
        <f t="shared" si="128"/>
        <v>2.8000000000000001E-2</v>
      </c>
      <c r="AA458">
        <f t="shared" si="129"/>
        <v>2024</v>
      </c>
      <c r="AB458" t="str">
        <f t="shared" si="130"/>
        <v>Thu</v>
      </c>
      <c r="AC458">
        <f t="shared" si="131"/>
        <v>420</v>
      </c>
      <c r="AD458" t="str">
        <f t="shared" ca="1" si="132"/>
        <v>NO</v>
      </c>
      <c r="AE45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8" t="str">
        <f t="shared" si="134"/>
        <v>April</v>
      </c>
      <c r="AG458">
        <f t="shared" si="133"/>
        <v>0</v>
      </c>
      <c r="AH458" s="14">
        <v>45715.791666666701</v>
      </c>
      <c r="AI458" t="str">
        <f t="shared" si="135"/>
        <v>Evening</v>
      </c>
      <c r="AJ458" t="s">
        <v>2048</v>
      </c>
    </row>
    <row r="459" spans="1:36" x14ac:dyDescent="0.3">
      <c r="A459" t="s">
        <v>385</v>
      </c>
      <c r="B459" t="s">
        <v>523</v>
      </c>
      <c r="C459" t="s">
        <v>531</v>
      </c>
      <c r="D459" t="s">
        <v>530</v>
      </c>
      <c r="E459" s="2">
        <v>45394</v>
      </c>
      <c r="F459" s="9">
        <v>45814</v>
      </c>
      <c r="G459" t="s">
        <v>894</v>
      </c>
      <c r="H459" t="s">
        <v>1018</v>
      </c>
      <c r="I459" s="4">
        <v>259.79000000000002</v>
      </c>
      <c r="J459" s="4">
        <v>5</v>
      </c>
      <c r="K459" s="4">
        <v>12.99</v>
      </c>
      <c r="L459" s="4">
        <v>246.8</v>
      </c>
      <c r="M459" t="s">
        <v>1023</v>
      </c>
      <c r="N459">
        <v>0</v>
      </c>
      <c r="O459" t="s">
        <v>1393</v>
      </c>
      <c r="P459" t="s">
        <v>1891</v>
      </c>
      <c r="Q459" t="str">
        <f t="shared" si="119"/>
        <v>SPIRIT AIRLINES</v>
      </c>
      <c r="R459">
        <f t="shared" si="120"/>
        <v>10</v>
      </c>
      <c r="S459" t="str">
        <f t="shared" si="121"/>
        <v>661</v>
      </c>
      <c r="T459" t="str">
        <f t="shared" si="122"/>
        <v>SP</v>
      </c>
      <c r="U459" t="str">
        <f t="shared" si="123"/>
        <v>JFK-SFO</v>
      </c>
      <c r="V459" s="7">
        <f t="shared" si="124"/>
        <v>6933.7</v>
      </c>
      <c r="W459" s="7">
        <f t="shared" si="125"/>
        <v>178.74720930232559</v>
      </c>
      <c r="X459" s="7">
        <f t="shared" si="126"/>
        <v>105.08</v>
      </c>
      <c r="Y459" s="7">
        <f t="shared" si="127"/>
        <v>259.79000000000002</v>
      </c>
      <c r="Z459" s="8">
        <f t="shared" si="128"/>
        <v>0.03</v>
      </c>
      <c r="AA459">
        <f t="shared" si="129"/>
        <v>2024</v>
      </c>
      <c r="AB459" t="str">
        <f t="shared" si="130"/>
        <v>Fri</v>
      </c>
      <c r="AC459">
        <f t="shared" si="131"/>
        <v>420</v>
      </c>
      <c r="AD459" t="str">
        <f t="shared" ca="1" si="132"/>
        <v>NO</v>
      </c>
      <c r="AE45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59" t="str">
        <f t="shared" si="134"/>
        <v>April</v>
      </c>
      <c r="AG459">
        <f t="shared" si="133"/>
        <v>0</v>
      </c>
      <c r="AH459" s="14">
        <v>45714.375</v>
      </c>
      <c r="AI459" t="str">
        <f t="shared" si="135"/>
        <v>Morning</v>
      </c>
      <c r="AJ459" t="s">
        <v>2049</v>
      </c>
    </row>
    <row r="460" spans="1:36" x14ac:dyDescent="0.3">
      <c r="A460" t="s">
        <v>430</v>
      </c>
      <c r="B460" t="s">
        <v>520</v>
      </c>
      <c r="C460" t="s">
        <v>527</v>
      </c>
      <c r="D460" t="s">
        <v>531</v>
      </c>
      <c r="E460" s="2">
        <v>45395</v>
      </c>
      <c r="F460" s="9">
        <v>45815</v>
      </c>
      <c r="G460" t="s">
        <v>938</v>
      </c>
      <c r="H460" t="s">
        <v>1018</v>
      </c>
      <c r="I460" s="4">
        <v>245.82</v>
      </c>
      <c r="J460" s="4">
        <v>15</v>
      </c>
      <c r="K460" s="4">
        <v>36.869999999999997</v>
      </c>
      <c r="L460" s="4">
        <v>208.95</v>
      </c>
      <c r="M460" t="s">
        <v>1023</v>
      </c>
      <c r="N460">
        <v>0</v>
      </c>
      <c r="O460" t="s">
        <v>1437</v>
      </c>
      <c r="P460" t="s">
        <v>1936</v>
      </c>
      <c r="Q460" t="str">
        <f t="shared" si="119"/>
        <v>FRONTIER AIRLINES</v>
      </c>
      <c r="R460">
        <f t="shared" si="120"/>
        <v>16</v>
      </c>
      <c r="S460" t="str">
        <f t="shared" si="121"/>
        <v>915</v>
      </c>
      <c r="T460" t="str">
        <f t="shared" si="122"/>
        <v>FR</v>
      </c>
      <c r="U460" t="str">
        <f t="shared" si="123"/>
        <v>ORD-JFK</v>
      </c>
      <c r="V460" s="7">
        <f t="shared" si="124"/>
        <v>6686.9000000000005</v>
      </c>
      <c r="W460" s="7">
        <f t="shared" si="125"/>
        <v>176.81761904761902</v>
      </c>
      <c r="X460" s="7">
        <f t="shared" si="126"/>
        <v>105.08</v>
      </c>
      <c r="Y460" s="7">
        <f t="shared" si="127"/>
        <v>245.82</v>
      </c>
      <c r="Z460" s="8">
        <f t="shared" si="128"/>
        <v>2.8000000000000001E-2</v>
      </c>
      <c r="AA460">
        <f t="shared" si="129"/>
        <v>2024</v>
      </c>
      <c r="AB460" t="str">
        <f t="shared" si="130"/>
        <v>Sat</v>
      </c>
      <c r="AC460">
        <f t="shared" si="131"/>
        <v>420</v>
      </c>
      <c r="AD460" t="str">
        <f t="shared" ca="1" si="132"/>
        <v>NO</v>
      </c>
      <c r="AE46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0" t="str">
        <f t="shared" si="134"/>
        <v>April</v>
      </c>
      <c r="AG460">
        <f t="shared" si="133"/>
        <v>0</v>
      </c>
      <c r="AH460" s="14">
        <v>45716.25</v>
      </c>
      <c r="AI460" t="str">
        <f t="shared" si="135"/>
        <v>Morning</v>
      </c>
      <c r="AJ460" t="s">
        <v>2050</v>
      </c>
    </row>
    <row r="461" spans="1:36" x14ac:dyDescent="0.3">
      <c r="A461" t="s">
        <v>485</v>
      </c>
      <c r="B461" t="s">
        <v>517</v>
      </c>
      <c r="C461" t="s">
        <v>531</v>
      </c>
      <c r="D461" t="s">
        <v>530</v>
      </c>
      <c r="E461" s="2">
        <v>45396</v>
      </c>
      <c r="F461" s="9">
        <v>45816</v>
      </c>
      <c r="G461" t="s">
        <v>987</v>
      </c>
      <c r="H461" t="s">
        <v>1018</v>
      </c>
      <c r="I461" s="4">
        <v>244.28</v>
      </c>
      <c r="J461" s="4">
        <v>15</v>
      </c>
      <c r="K461" s="4">
        <v>36.64</v>
      </c>
      <c r="L461" s="4">
        <v>207.64</v>
      </c>
      <c r="M461" t="s">
        <v>1022</v>
      </c>
      <c r="N461">
        <v>0</v>
      </c>
      <c r="O461" t="s">
        <v>1492</v>
      </c>
      <c r="P461" t="s">
        <v>1991</v>
      </c>
      <c r="Q461" t="str">
        <f t="shared" si="119"/>
        <v>ALASKA AIRLINES</v>
      </c>
      <c r="R461">
        <f t="shared" si="120"/>
        <v>11</v>
      </c>
      <c r="S461" t="str">
        <f t="shared" si="121"/>
        <v>934</v>
      </c>
      <c r="T461" t="str">
        <f t="shared" si="122"/>
        <v>AL</v>
      </c>
      <c r="U461" t="str">
        <f t="shared" si="123"/>
        <v>JFK-SFO</v>
      </c>
      <c r="V461" s="7">
        <f t="shared" si="124"/>
        <v>6477.95</v>
      </c>
      <c r="W461" s="7">
        <f t="shared" si="125"/>
        <v>175.13463414634145</v>
      </c>
      <c r="X461" s="7">
        <f t="shared" si="126"/>
        <v>105.08</v>
      </c>
      <c r="Y461" s="7">
        <f t="shared" si="127"/>
        <v>244.28</v>
      </c>
      <c r="Z461" s="8">
        <f t="shared" si="128"/>
        <v>2.5999999999999999E-2</v>
      </c>
      <c r="AA461">
        <f t="shared" si="129"/>
        <v>2024</v>
      </c>
      <c r="AB461" t="str">
        <f t="shared" si="130"/>
        <v>Sun</v>
      </c>
      <c r="AC461">
        <f t="shared" si="131"/>
        <v>420</v>
      </c>
      <c r="AD461" t="str">
        <f t="shared" ca="1" si="132"/>
        <v>NO</v>
      </c>
      <c r="AE46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1" t="str">
        <f t="shared" si="134"/>
        <v>April</v>
      </c>
      <c r="AG461">
        <f t="shared" si="133"/>
        <v>0</v>
      </c>
      <c r="AH461" s="14">
        <v>45718.541666666701</v>
      </c>
      <c r="AI461" t="str">
        <f t="shared" si="135"/>
        <v>Afternoon</v>
      </c>
      <c r="AJ461" t="s">
        <v>2051</v>
      </c>
    </row>
    <row r="462" spans="1:36" x14ac:dyDescent="0.3">
      <c r="A462" t="s">
        <v>258</v>
      </c>
      <c r="B462" t="s">
        <v>522</v>
      </c>
      <c r="C462" t="s">
        <v>525</v>
      </c>
      <c r="D462" t="s">
        <v>526</v>
      </c>
      <c r="E462" s="2">
        <v>45397</v>
      </c>
      <c r="F462" s="9">
        <v>45817</v>
      </c>
      <c r="G462" t="s">
        <v>774</v>
      </c>
      <c r="H462" t="s">
        <v>1019</v>
      </c>
      <c r="I462" s="4">
        <v>233.37</v>
      </c>
      <c r="J462" s="4">
        <v>15</v>
      </c>
      <c r="K462" s="4">
        <v>35.01</v>
      </c>
      <c r="L462" s="4">
        <v>198.36</v>
      </c>
      <c r="M462" t="s">
        <v>1021</v>
      </c>
      <c r="N462">
        <v>140</v>
      </c>
      <c r="O462" t="s">
        <v>1266</v>
      </c>
      <c r="P462" t="s">
        <v>1764</v>
      </c>
      <c r="Q462" t="str">
        <f t="shared" si="119"/>
        <v>UNITED AIRLINES</v>
      </c>
      <c r="R462">
        <f t="shared" si="120"/>
        <v>9</v>
      </c>
      <c r="S462" t="str">
        <f t="shared" si="121"/>
        <v>721</v>
      </c>
      <c r="T462" t="str">
        <f t="shared" si="122"/>
        <v>UN</v>
      </c>
      <c r="U462" t="str">
        <f t="shared" si="123"/>
        <v>SEA-DFW</v>
      </c>
      <c r="V462" s="7">
        <f t="shared" si="124"/>
        <v>6270.31</v>
      </c>
      <c r="W462" s="7">
        <f t="shared" si="125"/>
        <v>173.40600000000001</v>
      </c>
      <c r="X462" s="7">
        <f t="shared" si="126"/>
        <v>105.08</v>
      </c>
      <c r="Y462" s="7">
        <f t="shared" si="127"/>
        <v>233.37</v>
      </c>
      <c r="Z462" s="8">
        <f t="shared" si="128"/>
        <v>0.03</v>
      </c>
      <c r="AA462">
        <f t="shared" si="129"/>
        <v>2024</v>
      </c>
      <c r="AB462" t="str">
        <f t="shared" si="130"/>
        <v>Mon</v>
      </c>
      <c r="AC462">
        <f t="shared" si="131"/>
        <v>420</v>
      </c>
      <c r="AD462" t="str">
        <f t="shared" ca="1" si="132"/>
        <v>NO</v>
      </c>
      <c r="AE46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2" t="str">
        <f t="shared" si="134"/>
        <v>April</v>
      </c>
      <c r="AG462">
        <f t="shared" si="133"/>
        <v>0</v>
      </c>
      <c r="AH462" s="14">
        <v>45709.083333333299</v>
      </c>
      <c r="AI462" t="str">
        <f t="shared" si="135"/>
        <v>Morning</v>
      </c>
      <c r="AJ462" t="s">
        <v>2049</v>
      </c>
    </row>
    <row r="463" spans="1:36" x14ac:dyDescent="0.3">
      <c r="A463" t="s">
        <v>339</v>
      </c>
      <c r="B463" t="s">
        <v>519</v>
      </c>
      <c r="C463" t="s">
        <v>531</v>
      </c>
      <c r="D463" t="s">
        <v>526</v>
      </c>
      <c r="E463" s="2">
        <v>45398</v>
      </c>
      <c r="F463" s="9">
        <v>45818</v>
      </c>
      <c r="G463" t="s">
        <v>853</v>
      </c>
      <c r="H463" t="s">
        <v>1020</v>
      </c>
      <c r="I463" s="4">
        <v>232</v>
      </c>
      <c r="J463" s="4">
        <v>0</v>
      </c>
      <c r="K463" s="4">
        <v>0</v>
      </c>
      <c r="L463" s="4">
        <v>232</v>
      </c>
      <c r="M463" t="s">
        <v>1021</v>
      </c>
      <c r="N463">
        <v>112</v>
      </c>
      <c r="O463" t="s">
        <v>1347</v>
      </c>
      <c r="P463" t="s">
        <v>1845</v>
      </c>
      <c r="Q463" t="str">
        <f t="shared" si="119"/>
        <v>SOUTHWEST AIRLINES</v>
      </c>
      <c r="R463">
        <f t="shared" si="120"/>
        <v>11</v>
      </c>
      <c r="S463" t="str">
        <f t="shared" si="121"/>
        <v>222</v>
      </c>
      <c r="T463" t="str">
        <f t="shared" si="122"/>
        <v>SO</v>
      </c>
      <c r="U463" t="str">
        <f t="shared" si="123"/>
        <v>JFK-DFW</v>
      </c>
      <c r="V463" s="7">
        <f t="shared" si="124"/>
        <v>6071.9500000000007</v>
      </c>
      <c r="W463" s="7">
        <f t="shared" si="125"/>
        <v>171.86846153846156</v>
      </c>
      <c r="X463" s="7">
        <f t="shared" si="126"/>
        <v>105.08</v>
      </c>
      <c r="Y463" s="7">
        <f t="shared" si="127"/>
        <v>232</v>
      </c>
      <c r="Z463" s="8">
        <f t="shared" si="128"/>
        <v>2.8000000000000001E-2</v>
      </c>
      <c r="AA463">
        <f t="shared" si="129"/>
        <v>2024</v>
      </c>
      <c r="AB463" t="str">
        <f t="shared" si="130"/>
        <v>Tue</v>
      </c>
      <c r="AC463">
        <f t="shared" si="131"/>
        <v>420</v>
      </c>
      <c r="AD463" t="str">
        <f t="shared" ca="1" si="132"/>
        <v>NO</v>
      </c>
      <c r="AE46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3" t="str">
        <f t="shared" si="134"/>
        <v>April</v>
      </c>
      <c r="AG463">
        <f t="shared" si="133"/>
        <v>0</v>
      </c>
      <c r="AH463" s="14">
        <v>45712.458333333299</v>
      </c>
      <c r="AI463" t="str">
        <f t="shared" si="135"/>
        <v>Morning</v>
      </c>
      <c r="AJ463" t="s">
        <v>2051</v>
      </c>
    </row>
    <row r="464" spans="1:36" x14ac:dyDescent="0.3">
      <c r="A464" t="s">
        <v>44</v>
      </c>
      <c r="B464" t="s">
        <v>518</v>
      </c>
      <c r="C464" t="s">
        <v>528</v>
      </c>
      <c r="D464" t="s">
        <v>526</v>
      </c>
      <c r="E464" s="2">
        <v>45399</v>
      </c>
      <c r="F464" s="9">
        <v>45819</v>
      </c>
      <c r="G464" t="s">
        <v>562</v>
      </c>
      <c r="H464" t="s">
        <v>1019</v>
      </c>
      <c r="I464" s="4">
        <v>230.61</v>
      </c>
      <c r="J464" s="4">
        <v>5</v>
      </c>
      <c r="K464" s="4">
        <v>11.53</v>
      </c>
      <c r="L464" s="4">
        <v>219.08</v>
      </c>
      <c r="M464" t="s">
        <v>1021</v>
      </c>
      <c r="N464">
        <v>68</v>
      </c>
      <c r="O464" t="s">
        <v>1052</v>
      </c>
      <c r="P464" t="s">
        <v>1550</v>
      </c>
      <c r="Q464" t="str">
        <f t="shared" si="119"/>
        <v>JETBLUE AIRWAYS</v>
      </c>
      <c r="R464">
        <f t="shared" si="120"/>
        <v>16</v>
      </c>
      <c r="S464" t="str">
        <f t="shared" si="121"/>
        <v>466</v>
      </c>
      <c r="T464" t="str">
        <f t="shared" si="122"/>
        <v>JE</v>
      </c>
      <c r="U464" t="str">
        <f t="shared" si="123"/>
        <v>MIA-DFW</v>
      </c>
      <c r="V464" s="7">
        <f t="shared" si="124"/>
        <v>5839.9500000000007</v>
      </c>
      <c r="W464" s="7">
        <f t="shared" si="125"/>
        <v>170.28605263157897</v>
      </c>
      <c r="X464" s="7">
        <f t="shared" si="126"/>
        <v>105.08</v>
      </c>
      <c r="Y464" s="7">
        <f t="shared" si="127"/>
        <v>230.61</v>
      </c>
      <c r="Z464" s="8">
        <f t="shared" si="128"/>
        <v>2.5999999999999999E-2</v>
      </c>
      <c r="AA464">
        <f t="shared" si="129"/>
        <v>2024</v>
      </c>
      <c r="AB464" t="str">
        <f t="shared" si="130"/>
        <v>Wed</v>
      </c>
      <c r="AC464">
        <f t="shared" si="131"/>
        <v>420</v>
      </c>
      <c r="AD464" t="str">
        <f t="shared" ca="1" si="132"/>
        <v>NO</v>
      </c>
      <c r="AE46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4" t="str">
        <f t="shared" si="134"/>
        <v>April</v>
      </c>
      <c r="AG464">
        <f t="shared" si="133"/>
        <v>0</v>
      </c>
      <c r="AH464" s="14">
        <v>45700.166666666701</v>
      </c>
      <c r="AI464" t="str">
        <f t="shared" si="135"/>
        <v>Morning</v>
      </c>
      <c r="AJ464" t="s">
        <v>2048</v>
      </c>
    </row>
    <row r="465" spans="1:36" x14ac:dyDescent="0.3">
      <c r="A465" t="s">
        <v>241</v>
      </c>
      <c r="B465" t="s">
        <v>522</v>
      </c>
      <c r="C465" t="s">
        <v>533</v>
      </c>
      <c r="D465" t="s">
        <v>524</v>
      </c>
      <c r="E465" s="2">
        <v>45400</v>
      </c>
      <c r="F465" s="9">
        <v>45820</v>
      </c>
      <c r="G465" t="s">
        <v>757</v>
      </c>
      <c r="H465" t="s">
        <v>1020</v>
      </c>
      <c r="I465" s="4">
        <v>227.83</v>
      </c>
      <c r="J465" s="4">
        <v>10</v>
      </c>
      <c r="K465" s="4">
        <v>22.78</v>
      </c>
      <c r="L465" s="4">
        <v>205.05</v>
      </c>
      <c r="M465" t="s">
        <v>1023</v>
      </c>
      <c r="N465">
        <v>0</v>
      </c>
      <c r="O465" t="s">
        <v>1249</v>
      </c>
      <c r="P465" t="s">
        <v>1747</v>
      </c>
      <c r="Q465" t="str">
        <f t="shared" si="119"/>
        <v>UNITED AIRLINES</v>
      </c>
      <c r="R465">
        <f t="shared" si="120"/>
        <v>16</v>
      </c>
      <c r="S465" t="str">
        <f t="shared" si="121"/>
        <v>949</v>
      </c>
      <c r="T465" t="str">
        <f t="shared" si="122"/>
        <v>UN</v>
      </c>
      <c r="U465" t="str">
        <f t="shared" si="123"/>
        <v>LAX-BOS</v>
      </c>
      <c r="V465" s="7">
        <f t="shared" si="124"/>
        <v>5620.8700000000017</v>
      </c>
      <c r="W465" s="7">
        <f t="shared" si="125"/>
        <v>168.6556756756757</v>
      </c>
      <c r="X465" s="7">
        <f t="shared" si="126"/>
        <v>105.08</v>
      </c>
      <c r="Y465" s="7">
        <f t="shared" si="127"/>
        <v>227.83</v>
      </c>
      <c r="Z465" s="8">
        <f t="shared" si="128"/>
        <v>2.5999999999999999E-2</v>
      </c>
      <c r="AA465">
        <f t="shared" si="129"/>
        <v>2024</v>
      </c>
      <c r="AB465" t="str">
        <f t="shared" si="130"/>
        <v>Thu</v>
      </c>
      <c r="AC465">
        <f t="shared" si="131"/>
        <v>420</v>
      </c>
      <c r="AD465" t="str">
        <f t="shared" ca="1" si="132"/>
        <v>NO</v>
      </c>
      <c r="AE46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5" t="str">
        <f t="shared" si="134"/>
        <v>April</v>
      </c>
      <c r="AG465">
        <f t="shared" si="133"/>
        <v>0</v>
      </c>
      <c r="AH465" s="14">
        <v>45708.375</v>
      </c>
      <c r="AI465" t="str">
        <f t="shared" si="135"/>
        <v>Morning</v>
      </c>
      <c r="AJ465" t="s">
        <v>2048</v>
      </c>
    </row>
    <row r="466" spans="1:36" x14ac:dyDescent="0.3">
      <c r="A466" t="s">
        <v>97</v>
      </c>
      <c r="B466" t="s">
        <v>516</v>
      </c>
      <c r="C466" t="s">
        <v>530</v>
      </c>
      <c r="D466" t="s">
        <v>532</v>
      </c>
      <c r="E466" s="2">
        <v>45401</v>
      </c>
      <c r="F466" s="9">
        <v>45821</v>
      </c>
      <c r="G466" t="s">
        <v>615</v>
      </c>
      <c r="H466" t="s">
        <v>1017</v>
      </c>
      <c r="I466" s="4">
        <v>224.51</v>
      </c>
      <c r="J466" s="4">
        <v>0</v>
      </c>
      <c r="K466" s="4">
        <v>0</v>
      </c>
      <c r="L466" s="4">
        <v>224.51</v>
      </c>
      <c r="M466" t="s">
        <v>1023</v>
      </c>
      <c r="N466">
        <v>0</v>
      </c>
      <c r="O466" t="s">
        <v>1105</v>
      </c>
      <c r="P466" t="s">
        <v>1603</v>
      </c>
      <c r="Q466" t="str">
        <f t="shared" si="119"/>
        <v>DELTA AIRLINES</v>
      </c>
      <c r="R466">
        <f t="shared" si="120"/>
        <v>11</v>
      </c>
      <c r="S466" t="str">
        <f t="shared" si="121"/>
        <v>622</v>
      </c>
      <c r="T466" t="str">
        <f t="shared" si="122"/>
        <v>DE</v>
      </c>
      <c r="U466" t="str">
        <f t="shared" si="123"/>
        <v>SFO-DEN</v>
      </c>
      <c r="V466" s="7">
        <f t="shared" si="124"/>
        <v>5415.82</v>
      </c>
      <c r="W466" s="7">
        <f t="shared" si="125"/>
        <v>167.01194444444448</v>
      </c>
      <c r="X466" s="7">
        <f t="shared" si="126"/>
        <v>105.08</v>
      </c>
      <c r="Y466" s="7">
        <f t="shared" si="127"/>
        <v>224.51</v>
      </c>
      <c r="Z466" s="8">
        <f t="shared" si="128"/>
        <v>2.4E-2</v>
      </c>
      <c r="AA466">
        <f t="shared" si="129"/>
        <v>2024</v>
      </c>
      <c r="AB466" t="str">
        <f t="shared" si="130"/>
        <v>Fri</v>
      </c>
      <c r="AC466">
        <f t="shared" si="131"/>
        <v>420</v>
      </c>
      <c r="AD466" t="str">
        <f t="shared" ca="1" si="132"/>
        <v>NO</v>
      </c>
      <c r="AE46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6" t="str">
        <f t="shared" si="134"/>
        <v>April</v>
      </c>
      <c r="AG466">
        <f t="shared" si="133"/>
        <v>0</v>
      </c>
      <c r="AH466" s="14">
        <v>45702.375</v>
      </c>
      <c r="AI466" t="str">
        <f t="shared" si="135"/>
        <v>Morning</v>
      </c>
      <c r="AJ466" t="s">
        <v>2050</v>
      </c>
    </row>
    <row r="467" spans="1:36" x14ac:dyDescent="0.3">
      <c r="A467" t="s">
        <v>240</v>
      </c>
      <c r="B467" t="s">
        <v>519</v>
      </c>
      <c r="C467" t="s">
        <v>527</v>
      </c>
      <c r="D467" t="s">
        <v>533</v>
      </c>
      <c r="E467" s="2">
        <v>45402</v>
      </c>
      <c r="F467" s="9">
        <v>45822</v>
      </c>
      <c r="G467" t="s">
        <v>756</v>
      </c>
      <c r="H467" t="s">
        <v>1018</v>
      </c>
      <c r="I467" s="4">
        <v>211.38</v>
      </c>
      <c r="J467" s="4">
        <v>15</v>
      </c>
      <c r="K467" s="4">
        <v>31.71</v>
      </c>
      <c r="L467" s="4">
        <v>179.67</v>
      </c>
      <c r="M467" t="s">
        <v>1021</v>
      </c>
      <c r="N467">
        <v>38</v>
      </c>
      <c r="O467" t="s">
        <v>1248</v>
      </c>
      <c r="P467" t="s">
        <v>1746</v>
      </c>
      <c r="Q467" t="str">
        <f t="shared" si="119"/>
        <v>SOUTHWEST AIRLINES</v>
      </c>
      <c r="R467">
        <f t="shared" si="120"/>
        <v>14</v>
      </c>
      <c r="S467" t="str">
        <f t="shared" si="121"/>
        <v>708</v>
      </c>
      <c r="T467" t="str">
        <f t="shared" si="122"/>
        <v>SO</v>
      </c>
      <c r="U467" t="str">
        <f t="shared" si="123"/>
        <v>ORD-LAX</v>
      </c>
      <c r="V467" s="7">
        <f t="shared" si="124"/>
        <v>5191.3100000000004</v>
      </c>
      <c r="W467" s="7">
        <f t="shared" si="125"/>
        <v>165.36914285714292</v>
      </c>
      <c r="X467" s="7">
        <f t="shared" si="126"/>
        <v>105.08</v>
      </c>
      <c r="Y467" s="7">
        <f t="shared" si="127"/>
        <v>211.38</v>
      </c>
      <c r="Z467" s="8">
        <f t="shared" si="128"/>
        <v>2.4E-2</v>
      </c>
      <c r="AA467">
        <f t="shared" si="129"/>
        <v>2024</v>
      </c>
      <c r="AB467" t="str">
        <f t="shared" si="130"/>
        <v>Sat</v>
      </c>
      <c r="AC467">
        <f t="shared" si="131"/>
        <v>420</v>
      </c>
      <c r="AD467" t="str">
        <f t="shared" ca="1" si="132"/>
        <v>NO</v>
      </c>
      <c r="AE46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7" t="str">
        <f t="shared" si="134"/>
        <v>April</v>
      </c>
      <c r="AG467">
        <f t="shared" si="133"/>
        <v>0</v>
      </c>
      <c r="AH467" s="14">
        <v>45708.333333333299</v>
      </c>
      <c r="AI467" t="str">
        <f t="shared" si="135"/>
        <v>Morning</v>
      </c>
      <c r="AJ467" t="s">
        <v>2050</v>
      </c>
    </row>
    <row r="468" spans="1:36" x14ac:dyDescent="0.3">
      <c r="A468" t="s">
        <v>91</v>
      </c>
      <c r="B468" t="s">
        <v>522</v>
      </c>
      <c r="C468" t="s">
        <v>525</v>
      </c>
      <c r="D468" t="s">
        <v>531</v>
      </c>
      <c r="E468" s="2">
        <v>45403</v>
      </c>
      <c r="F468" s="9">
        <v>45823</v>
      </c>
      <c r="G468" t="s">
        <v>609</v>
      </c>
      <c r="H468" t="s">
        <v>1020</v>
      </c>
      <c r="I468" s="4">
        <v>209.01</v>
      </c>
      <c r="J468" s="4">
        <v>15</v>
      </c>
      <c r="K468" s="4">
        <v>31.35</v>
      </c>
      <c r="L468" s="4">
        <v>177.66</v>
      </c>
      <c r="M468" t="s">
        <v>1022</v>
      </c>
      <c r="N468">
        <v>0</v>
      </c>
      <c r="O468" t="s">
        <v>1099</v>
      </c>
      <c r="P468" t="s">
        <v>1597</v>
      </c>
      <c r="Q468" t="str">
        <f t="shared" si="119"/>
        <v>UNITED AIRLINES</v>
      </c>
      <c r="R468">
        <f t="shared" si="120"/>
        <v>13</v>
      </c>
      <c r="S468" t="str">
        <f t="shared" si="121"/>
        <v>972</v>
      </c>
      <c r="T468" t="str">
        <f t="shared" si="122"/>
        <v>UN</v>
      </c>
      <c r="U468" t="str">
        <f t="shared" si="123"/>
        <v>SEA-JFK</v>
      </c>
      <c r="V468" s="7">
        <f t="shared" si="124"/>
        <v>5011.6400000000003</v>
      </c>
      <c r="W468" s="7">
        <f t="shared" si="125"/>
        <v>164.01588235294122</v>
      </c>
      <c r="X468" s="7">
        <f t="shared" si="126"/>
        <v>105.08</v>
      </c>
      <c r="Y468" s="7">
        <f t="shared" si="127"/>
        <v>209.01</v>
      </c>
      <c r="Z468" s="8">
        <f t="shared" si="128"/>
        <v>2.4E-2</v>
      </c>
      <c r="AA468">
        <f t="shared" si="129"/>
        <v>2024</v>
      </c>
      <c r="AB468" t="str">
        <f t="shared" si="130"/>
        <v>Sun</v>
      </c>
      <c r="AC468">
        <f t="shared" si="131"/>
        <v>420</v>
      </c>
      <c r="AD468" t="str">
        <f t="shared" ca="1" si="132"/>
        <v>NO</v>
      </c>
      <c r="AE46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8" t="str">
        <f t="shared" si="134"/>
        <v>April</v>
      </c>
      <c r="AG468">
        <f t="shared" si="133"/>
        <v>0</v>
      </c>
      <c r="AH468" s="14">
        <v>45702.125</v>
      </c>
      <c r="AI468" t="str">
        <f t="shared" si="135"/>
        <v>Morning</v>
      </c>
      <c r="AJ468" t="s">
        <v>2049</v>
      </c>
    </row>
    <row r="469" spans="1:36" x14ac:dyDescent="0.3">
      <c r="A469" t="s">
        <v>365</v>
      </c>
      <c r="B469" t="s">
        <v>519</v>
      </c>
      <c r="C469" t="s">
        <v>526</v>
      </c>
      <c r="D469" t="s">
        <v>529</v>
      </c>
      <c r="E469" s="2">
        <v>45404</v>
      </c>
      <c r="F469" s="9">
        <v>45824</v>
      </c>
      <c r="G469" t="s">
        <v>876</v>
      </c>
      <c r="H469" t="s">
        <v>1020</v>
      </c>
      <c r="I469" s="4">
        <v>205.21</v>
      </c>
      <c r="J469" s="4">
        <v>15</v>
      </c>
      <c r="K469" s="4">
        <v>30.78</v>
      </c>
      <c r="L469" s="4">
        <v>174.43</v>
      </c>
      <c r="M469" t="s">
        <v>1022</v>
      </c>
      <c r="N469">
        <v>0</v>
      </c>
      <c r="O469" t="s">
        <v>1373</v>
      </c>
      <c r="P469" t="s">
        <v>1871</v>
      </c>
      <c r="Q469" t="str">
        <f t="shared" si="119"/>
        <v>SOUTHWEST AIRLINES</v>
      </c>
      <c r="R469">
        <f t="shared" si="120"/>
        <v>13</v>
      </c>
      <c r="S469" t="str">
        <f t="shared" si="121"/>
        <v>262</v>
      </c>
      <c r="T469" t="str">
        <f t="shared" si="122"/>
        <v>SO</v>
      </c>
      <c r="U469" t="str">
        <f t="shared" si="123"/>
        <v>DFW-ATL</v>
      </c>
      <c r="V469" s="7">
        <f t="shared" si="124"/>
        <v>4833.9800000000005</v>
      </c>
      <c r="W469" s="7">
        <f t="shared" si="125"/>
        <v>162.6524242424243</v>
      </c>
      <c r="X469" s="7">
        <f t="shared" si="126"/>
        <v>105.08</v>
      </c>
      <c r="Y469" s="7">
        <f t="shared" si="127"/>
        <v>205.21</v>
      </c>
      <c r="Z469" s="8">
        <f t="shared" si="128"/>
        <v>2.1999999999999999E-2</v>
      </c>
      <c r="AA469">
        <f t="shared" si="129"/>
        <v>2024</v>
      </c>
      <c r="AB469" t="str">
        <f t="shared" si="130"/>
        <v>Mon</v>
      </c>
      <c r="AC469">
        <f t="shared" si="131"/>
        <v>420</v>
      </c>
      <c r="AD469" t="str">
        <f t="shared" ca="1" si="132"/>
        <v>NO</v>
      </c>
      <c r="AE46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69" t="str">
        <f t="shared" si="134"/>
        <v>April</v>
      </c>
      <c r="AG469">
        <f t="shared" si="133"/>
        <v>0</v>
      </c>
      <c r="AH469" s="14">
        <v>45713.541666666701</v>
      </c>
      <c r="AI469" t="str">
        <f t="shared" si="135"/>
        <v>Afternoon</v>
      </c>
      <c r="AJ469" t="s">
        <v>2051</v>
      </c>
    </row>
    <row r="470" spans="1:36" x14ac:dyDescent="0.3">
      <c r="A470" t="s">
        <v>265</v>
      </c>
      <c r="B470" t="s">
        <v>523</v>
      </c>
      <c r="C470" t="s">
        <v>533</v>
      </c>
      <c r="D470" t="s">
        <v>529</v>
      </c>
      <c r="E470" s="2">
        <v>45405</v>
      </c>
      <c r="F470" s="9">
        <v>45825</v>
      </c>
      <c r="G470" t="s">
        <v>781</v>
      </c>
      <c r="H470" t="s">
        <v>1020</v>
      </c>
      <c r="I470" s="4">
        <v>202.79</v>
      </c>
      <c r="J470" s="4">
        <v>0</v>
      </c>
      <c r="K470" s="4">
        <v>0</v>
      </c>
      <c r="L470" s="4">
        <v>202.79</v>
      </c>
      <c r="M470" t="s">
        <v>1023</v>
      </c>
      <c r="N470">
        <v>0</v>
      </c>
      <c r="O470" t="s">
        <v>1273</v>
      </c>
      <c r="P470" t="s">
        <v>1771</v>
      </c>
      <c r="Q470" t="str">
        <f t="shared" si="119"/>
        <v>SPIRIT AIRLINES</v>
      </c>
      <c r="R470">
        <f t="shared" si="120"/>
        <v>12</v>
      </c>
      <c r="S470" t="str">
        <f t="shared" si="121"/>
        <v>300</v>
      </c>
      <c r="T470" t="str">
        <f t="shared" si="122"/>
        <v>SP</v>
      </c>
      <c r="U470" t="str">
        <f t="shared" si="123"/>
        <v>LAX-ATL</v>
      </c>
      <c r="V470" s="7">
        <f t="shared" si="124"/>
        <v>4659.55</v>
      </c>
      <c r="W470" s="7">
        <f t="shared" si="125"/>
        <v>161.32250000000008</v>
      </c>
      <c r="X470" s="7">
        <f t="shared" si="126"/>
        <v>105.08</v>
      </c>
      <c r="Y470" s="7">
        <f t="shared" si="127"/>
        <v>202.79</v>
      </c>
      <c r="Z470" s="8">
        <f t="shared" si="128"/>
        <v>2.1999999999999999E-2</v>
      </c>
      <c r="AA470">
        <f t="shared" si="129"/>
        <v>2024</v>
      </c>
      <c r="AB470" t="str">
        <f t="shared" si="130"/>
        <v>Tue</v>
      </c>
      <c r="AC470">
        <f t="shared" si="131"/>
        <v>420</v>
      </c>
      <c r="AD470" t="str">
        <f t="shared" ca="1" si="132"/>
        <v>NO</v>
      </c>
      <c r="AE47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0" t="str">
        <f t="shared" si="134"/>
        <v>April</v>
      </c>
      <c r="AG470">
        <f t="shared" si="133"/>
        <v>0</v>
      </c>
      <c r="AH470" s="14">
        <v>45709.375</v>
      </c>
      <c r="AI470" t="str">
        <f t="shared" si="135"/>
        <v>Morning</v>
      </c>
      <c r="AJ470" t="s">
        <v>2048</v>
      </c>
    </row>
    <row r="471" spans="1:36" x14ac:dyDescent="0.3">
      <c r="A471" t="s">
        <v>410</v>
      </c>
      <c r="B471" t="s">
        <v>519</v>
      </c>
      <c r="C471" t="s">
        <v>531</v>
      </c>
      <c r="D471" t="s">
        <v>530</v>
      </c>
      <c r="E471" s="2">
        <v>45406</v>
      </c>
      <c r="F471" s="9">
        <v>45826</v>
      </c>
      <c r="G471" t="s">
        <v>918</v>
      </c>
      <c r="H471" t="s">
        <v>1018</v>
      </c>
      <c r="I471" s="4">
        <v>200.01</v>
      </c>
      <c r="J471" s="4">
        <v>5</v>
      </c>
      <c r="K471" s="4">
        <v>10</v>
      </c>
      <c r="L471" s="4">
        <v>190.01</v>
      </c>
      <c r="M471" t="s">
        <v>1021</v>
      </c>
      <c r="N471">
        <v>78</v>
      </c>
      <c r="O471" t="s">
        <v>1417</v>
      </c>
      <c r="P471" t="s">
        <v>1916</v>
      </c>
      <c r="Q471" t="str">
        <f t="shared" si="119"/>
        <v>SOUTHWEST AIRLINES</v>
      </c>
      <c r="R471">
        <f t="shared" si="120"/>
        <v>13</v>
      </c>
      <c r="S471" t="str">
        <f t="shared" si="121"/>
        <v>771</v>
      </c>
      <c r="T471" t="str">
        <f t="shared" si="122"/>
        <v>SO</v>
      </c>
      <c r="U471" t="str">
        <f t="shared" si="123"/>
        <v>JFK-SFO</v>
      </c>
      <c r="V471" s="7">
        <f t="shared" si="124"/>
        <v>4456.76</v>
      </c>
      <c r="W471" s="7">
        <f t="shared" si="125"/>
        <v>159.98483870967746</v>
      </c>
      <c r="X471" s="7">
        <f t="shared" si="126"/>
        <v>105.08</v>
      </c>
      <c r="Y471" s="7">
        <f t="shared" si="127"/>
        <v>200.01</v>
      </c>
      <c r="Z471" s="8">
        <f t="shared" si="128"/>
        <v>2.1999999999999999E-2</v>
      </c>
      <c r="AA471">
        <f t="shared" si="129"/>
        <v>2024</v>
      </c>
      <c r="AB471" t="str">
        <f t="shared" si="130"/>
        <v>Wed</v>
      </c>
      <c r="AC471">
        <f t="shared" si="131"/>
        <v>420</v>
      </c>
      <c r="AD471" t="str">
        <f t="shared" ca="1" si="132"/>
        <v>NO</v>
      </c>
      <c r="AE47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1" t="str">
        <f t="shared" si="134"/>
        <v>April</v>
      </c>
      <c r="AG471">
        <f t="shared" si="133"/>
        <v>0</v>
      </c>
      <c r="AH471" s="14">
        <v>45715.416666666701</v>
      </c>
      <c r="AI471" t="str">
        <f t="shared" si="135"/>
        <v>Morning</v>
      </c>
      <c r="AJ471" t="s">
        <v>2051</v>
      </c>
    </row>
    <row r="472" spans="1:36" x14ac:dyDescent="0.3">
      <c r="A472" t="s">
        <v>416</v>
      </c>
      <c r="B472" t="s">
        <v>516</v>
      </c>
      <c r="C472" t="s">
        <v>531</v>
      </c>
      <c r="D472" t="s">
        <v>525</v>
      </c>
      <c r="E472" s="2">
        <v>45407</v>
      </c>
      <c r="F472" s="9">
        <v>45827</v>
      </c>
      <c r="G472" t="s">
        <v>924</v>
      </c>
      <c r="H472" t="s">
        <v>1017</v>
      </c>
      <c r="I472" s="4">
        <v>197.92</v>
      </c>
      <c r="J472" s="4">
        <v>10</v>
      </c>
      <c r="K472" s="4">
        <v>19.79</v>
      </c>
      <c r="L472" s="4">
        <v>178.13</v>
      </c>
      <c r="M472" t="s">
        <v>1022</v>
      </c>
      <c r="N472">
        <v>0</v>
      </c>
      <c r="O472" t="s">
        <v>1423</v>
      </c>
      <c r="P472" t="s">
        <v>1922</v>
      </c>
      <c r="Q472" t="str">
        <f t="shared" si="119"/>
        <v>DELTA AIRLINES</v>
      </c>
      <c r="R472">
        <f t="shared" si="120"/>
        <v>20</v>
      </c>
      <c r="S472" t="str">
        <f t="shared" si="121"/>
        <v>598</v>
      </c>
      <c r="T472" t="str">
        <f t="shared" si="122"/>
        <v>DE</v>
      </c>
      <c r="U472" t="str">
        <f t="shared" si="123"/>
        <v>JFK-SEA</v>
      </c>
      <c r="V472" s="7">
        <f t="shared" si="124"/>
        <v>4266.7499999999991</v>
      </c>
      <c r="W472" s="7">
        <f t="shared" si="125"/>
        <v>158.65066666666672</v>
      </c>
      <c r="X472" s="7">
        <f t="shared" si="126"/>
        <v>105.08</v>
      </c>
      <c r="Y472" s="7">
        <f t="shared" si="127"/>
        <v>197.92</v>
      </c>
      <c r="Z472" s="8">
        <f t="shared" si="128"/>
        <v>0.02</v>
      </c>
      <c r="AA472">
        <f t="shared" si="129"/>
        <v>2024</v>
      </c>
      <c r="AB472" t="str">
        <f t="shared" si="130"/>
        <v>Thu</v>
      </c>
      <c r="AC472">
        <f t="shared" si="131"/>
        <v>420</v>
      </c>
      <c r="AD472" t="str">
        <f t="shared" ca="1" si="132"/>
        <v>NO</v>
      </c>
      <c r="AE47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2" t="str">
        <f t="shared" si="134"/>
        <v>April</v>
      </c>
      <c r="AG472">
        <f t="shared" si="133"/>
        <v>0</v>
      </c>
      <c r="AH472" s="14">
        <v>45715.666666666701</v>
      </c>
      <c r="AI472" t="str">
        <f t="shared" si="135"/>
        <v>Afternoon</v>
      </c>
      <c r="AJ472" t="s">
        <v>2050</v>
      </c>
    </row>
    <row r="473" spans="1:36" x14ac:dyDescent="0.3">
      <c r="A473" t="s">
        <v>245</v>
      </c>
      <c r="B473" t="s">
        <v>522</v>
      </c>
      <c r="C473" t="s">
        <v>524</v>
      </c>
      <c r="D473" t="s">
        <v>532</v>
      </c>
      <c r="E473" s="2">
        <v>45408</v>
      </c>
      <c r="F473" s="9">
        <v>45828</v>
      </c>
      <c r="G473" t="s">
        <v>761</v>
      </c>
      <c r="H473" t="s">
        <v>1018</v>
      </c>
      <c r="I473" s="4">
        <v>194.03</v>
      </c>
      <c r="J473" s="4">
        <v>20</v>
      </c>
      <c r="K473" s="4">
        <v>38.81</v>
      </c>
      <c r="L473" s="4">
        <v>155.22</v>
      </c>
      <c r="M473" t="s">
        <v>1023</v>
      </c>
      <c r="N473">
        <v>0</v>
      </c>
      <c r="O473" t="s">
        <v>1253</v>
      </c>
      <c r="P473" t="s">
        <v>1751</v>
      </c>
      <c r="Q473" t="str">
        <f t="shared" si="119"/>
        <v>UNITED AIRLINES</v>
      </c>
      <c r="R473">
        <f t="shared" si="120"/>
        <v>16</v>
      </c>
      <c r="S473" t="str">
        <f t="shared" si="121"/>
        <v>464</v>
      </c>
      <c r="T473" t="str">
        <f t="shared" si="122"/>
        <v>UN</v>
      </c>
      <c r="U473" t="str">
        <f t="shared" si="123"/>
        <v>BOS-DEN</v>
      </c>
      <c r="V473" s="7">
        <f t="shared" si="124"/>
        <v>4088.62</v>
      </c>
      <c r="W473" s="7">
        <f t="shared" si="125"/>
        <v>157.29655172413797</v>
      </c>
      <c r="X473" s="7">
        <f t="shared" si="126"/>
        <v>105.08</v>
      </c>
      <c r="Y473" s="7">
        <f t="shared" si="127"/>
        <v>194.03</v>
      </c>
      <c r="Z473" s="8">
        <f t="shared" si="128"/>
        <v>0.02</v>
      </c>
      <c r="AA473">
        <f t="shared" si="129"/>
        <v>2024</v>
      </c>
      <c r="AB473" t="str">
        <f t="shared" si="130"/>
        <v>Fri</v>
      </c>
      <c r="AC473">
        <f t="shared" si="131"/>
        <v>420</v>
      </c>
      <c r="AD473" t="str">
        <f t="shared" ca="1" si="132"/>
        <v>NO</v>
      </c>
      <c r="AE47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3" t="str">
        <f t="shared" si="134"/>
        <v>April</v>
      </c>
      <c r="AG473">
        <f t="shared" si="133"/>
        <v>0</v>
      </c>
      <c r="AH473" s="14">
        <v>45708.541666666701</v>
      </c>
      <c r="AI473" t="str">
        <f t="shared" si="135"/>
        <v>Afternoon</v>
      </c>
      <c r="AJ473" t="s">
        <v>2049</v>
      </c>
    </row>
    <row r="474" spans="1:36" x14ac:dyDescent="0.3">
      <c r="A474" t="s">
        <v>274</v>
      </c>
      <c r="B474" t="s">
        <v>519</v>
      </c>
      <c r="C474" t="s">
        <v>528</v>
      </c>
      <c r="D474" t="s">
        <v>532</v>
      </c>
      <c r="E474" s="2">
        <v>45409</v>
      </c>
      <c r="F474" s="9">
        <v>45829</v>
      </c>
      <c r="G474" t="s">
        <v>662</v>
      </c>
      <c r="H474" t="s">
        <v>1020</v>
      </c>
      <c r="I474" s="4">
        <v>190.87</v>
      </c>
      <c r="J474" s="4">
        <v>0</v>
      </c>
      <c r="K474" s="4">
        <v>0</v>
      </c>
      <c r="L474" s="4">
        <v>190.87</v>
      </c>
      <c r="M474" t="s">
        <v>1022</v>
      </c>
      <c r="N474">
        <v>0</v>
      </c>
      <c r="O474" t="s">
        <v>1282</v>
      </c>
      <c r="P474" t="s">
        <v>1780</v>
      </c>
      <c r="Q474" t="str">
        <f t="shared" si="119"/>
        <v>SOUTHWEST AIRLINES</v>
      </c>
      <c r="R474">
        <f t="shared" si="120"/>
        <v>13</v>
      </c>
      <c r="S474" t="str">
        <f t="shared" si="121"/>
        <v>289</v>
      </c>
      <c r="T474" t="str">
        <f t="shared" si="122"/>
        <v>SO</v>
      </c>
      <c r="U474" t="str">
        <f t="shared" si="123"/>
        <v>MIA-DEN</v>
      </c>
      <c r="V474" s="7">
        <f t="shared" si="124"/>
        <v>3933.4</v>
      </c>
      <c r="W474" s="7">
        <f t="shared" si="125"/>
        <v>155.98464285714286</v>
      </c>
      <c r="X474" s="7">
        <f t="shared" si="126"/>
        <v>105.08</v>
      </c>
      <c r="Y474" s="7">
        <f t="shared" si="127"/>
        <v>190.87</v>
      </c>
      <c r="Z474" s="8">
        <f t="shared" si="128"/>
        <v>1.7999999999999999E-2</v>
      </c>
      <c r="AA474">
        <f t="shared" si="129"/>
        <v>2024</v>
      </c>
      <c r="AB474" t="str">
        <f t="shared" si="130"/>
        <v>Sat</v>
      </c>
      <c r="AC474">
        <f t="shared" si="131"/>
        <v>420</v>
      </c>
      <c r="AD474" t="str">
        <f t="shared" ca="1" si="132"/>
        <v>NO</v>
      </c>
      <c r="AE47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4" t="str">
        <f t="shared" si="134"/>
        <v>April</v>
      </c>
      <c r="AG474">
        <f t="shared" si="133"/>
        <v>0</v>
      </c>
      <c r="AH474" s="14">
        <v>45709.75</v>
      </c>
      <c r="AI474" t="str">
        <f t="shared" si="135"/>
        <v>Evening</v>
      </c>
      <c r="AJ474" t="s">
        <v>2050</v>
      </c>
    </row>
    <row r="475" spans="1:36" x14ac:dyDescent="0.3">
      <c r="A475" t="s">
        <v>398</v>
      </c>
      <c r="B475" t="s">
        <v>522</v>
      </c>
      <c r="C475" t="s">
        <v>531</v>
      </c>
      <c r="D475" t="s">
        <v>532</v>
      </c>
      <c r="E475" s="2">
        <v>45410</v>
      </c>
      <c r="F475" s="9">
        <v>45830</v>
      </c>
      <c r="G475" t="s">
        <v>577</v>
      </c>
      <c r="H475" t="s">
        <v>1018</v>
      </c>
      <c r="I475" s="4">
        <v>188.38</v>
      </c>
      <c r="J475" s="4">
        <v>20</v>
      </c>
      <c r="K475" s="4">
        <v>37.68</v>
      </c>
      <c r="L475" s="4">
        <v>150.69999999999999</v>
      </c>
      <c r="M475" t="s">
        <v>1021</v>
      </c>
      <c r="N475">
        <v>177</v>
      </c>
      <c r="O475" t="s">
        <v>1405</v>
      </c>
      <c r="P475" t="s">
        <v>1904</v>
      </c>
      <c r="Q475" t="str">
        <f t="shared" si="119"/>
        <v>UNITED AIRLINES</v>
      </c>
      <c r="R475">
        <f t="shared" si="120"/>
        <v>11</v>
      </c>
      <c r="S475" t="str">
        <f t="shared" si="121"/>
        <v>642</v>
      </c>
      <c r="T475" t="str">
        <f t="shared" si="122"/>
        <v>UN</v>
      </c>
      <c r="U475" t="str">
        <f t="shared" si="123"/>
        <v>JFK-DEN</v>
      </c>
      <c r="V475" s="7">
        <f t="shared" si="124"/>
        <v>3742.5299999999997</v>
      </c>
      <c r="W475" s="7">
        <f t="shared" si="125"/>
        <v>154.69259259259258</v>
      </c>
      <c r="X475" s="7">
        <f t="shared" si="126"/>
        <v>105.08</v>
      </c>
      <c r="Y475" s="7">
        <f t="shared" si="127"/>
        <v>188.38</v>
      </c>
      <c r="Z475" s="8">
        <f t="shared" si="128"/>
        <v>0.02</v>
      </c>
      <c r="AA475">
        <f t="shared" si="129"/>
        <v>2024</v>
      </c>
      <c r="AB475" t="str">
        <f t="shared" si="130"/>
        <v>Sun</v>
      </c>
      <c r="AC475">
        <f t="shared" si="131"/>
        <v>420</v>
      </c>
      <c r="AD475" t="str">
        <f t="shared" ca="1" si="132"/>
        <v>NO</v>
      </c>
      <c r="AE47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5" t="str">
        <f t="shared" si="134"/>
        <v>April</v>
      </c>
      <c r="AG475">
        <f t="shared" si="133"/>
        <v>0</v>
      </c>
      <c r="AH475" s="14">
        <v>45714.916666666701</v>
      </c>
      <c r="AI475" t="str">
        <f t="shared" si="135"/>
        <v>Evening</v>
      </c>
      <c r="AJ475" t="s">
        <v>2051</v>
      </c>
    </row>
    <row r="476" spans="1:36" x14ac:dyDescent="0.3">
      <c r="A476" t="s">
        <v>173</v>
      </c>
      <c r="B476" t="s">
        <v>517</v>
      </c>
      <c r="C476" t="s">
        <v>526</v>
      </c>
      <c r="D476" t="s">
        <v>528</v>
      </c>
      <c r="E476" s="2">
        <v>45411</v>
      </c>
      <c r="F476" s="9">
        <v>45831</v>
      </c>
      <c r="G476" t="s">
        <v>690</v>
      </c>
      <c r="H476" t="s">
        <v>1019</v>
      </c>
      <c r="I476" s="4">
        <v>188.36</v>
      </c>
      <c r="J476" s="4">
        <v>10</v>
      </c>
      <c r="K476" s="4">
        <v>18.84</v>
      </c>
      <c r="L476" s="4">
        <v>169.52</v>
      </c>
      <c r="M476" t="s">
        <v>1022</v>
      </c>
      <c r="N476">
        <v>0</v>
      </c>
      <c r="O476" t="s">
        <v>1181</v>
      </c>
      <c r="P476" t="s">
        <v>1679</v>
      </c>
      <c r="Q476" t="str">
        <f t="shared" si="119"/>
        <v>ALASKA AIRLINES</v>
      </c>
      <c r="R476">
        <f t="shared" si="120"/>
        <v>13</v>
      </c>
      <c r="S476" t="str">
        <f t="shared" si="121"/>
        <v>927</v>
      </c>
      <c r="T476" t="str">
        <f t="shared" si="122"/>
        <v>AL</v>
      </c>
      <c r="U476" t="str">
        <f t="shared" si="123"/>
        <v>DFW-MIA</v>
      </c>
      <c r="V476" s="7">
        <f t="shared" si="124"/>
        <v>3591.8299999999995</v>
      </c>
      <c r="W476" s="7">
        <f t="shared" si="125"/>
        <v>153.39692307692306</v>
      </c>
      <c r="X476" s="7">
        <f t="shared" si="126"/>
        <v>105.08</v>
      </c>
      <c r="Y476" s="7">
        <f t="shared" si="127"/>
        <v>188.36</v>
      </c>
      <c r="Z476" s="8">
        <f t="shared" si="128"/>
        <v>1.6E-2</v>
      </c>
      <c r="AA476">
        <f t="shared" si="129"/>
        <v>2024</v>
      </c>
      <c r="AB476" t="str">
        <f t="shared" si="130"/>
        <v>Mon</v>
      </c>
      <c r="AC476">
        <f t="shared" si="131"/>
        <v>420</v>
      </c>
      <c r="AD476" t="str">
        <f t="shared" ca="1" si="132"/>
        <v>NO</v>
      </c>
      <c r="AE47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6" t="str">
        <f t="shared" si="134"/>
        <v>April</v>
      </c>
      <c r="AG476">
        <f t="shared" si="133"/>
        <v>0</v>
      </c>
      <c r="AH476" s="14">
        <v>45705.541666666701</v>
      </c>
      <c r="AI476" t="str">
        <f t="shared" si="135"/>
        <v>Afternoon</v>
      </c>
      <c r="AJ476" t="s">
        <v>2048</v>
      </c>
    </row>
    <row r="477" spans="1:36" x14ac:dyDescent="0.3">
      <c r="A477" t="s">
        <v>357</v>
      </c>
      <c r="B477" t="s">
        <v>523</v>
      </c>
      <c r="C477" t="s">
        <v>524</v>
      </c>
      <c r="D477" t="s">
        <v>529</v>
      </c>
      <c r="E477" s="2">
        <v>45412</v>
      </c>
      <c r="F477" s="9">
        <v>45832</v>
      </c>
      <c r="G477" t="s">
        <v>868</v>
      </c>
      <c r="H477" t="s">
        <v>1018</v>
      </c>
      <c r="I477" s="4">
        <v>187.62</v>
      </c>
      <c r="J477" s="4">
        <v>10</v>
      </c>
      <c r="K477" s="4">
        <v>18.760000000000002</v>
      </c>
      <c r="L477" s="4">
        <v>168.86</v>
      </c>
      <c r="M477" t="s">
        <v>1023</v>
      </c>
      <c r="N477">
        <v>0</v>
      </c>
      <c r="O477" t="s">
        <v>1365</v>
      </c>
      <c r="P477" t="s">
        <v>1863</v>
      </c>
      <c r="Q477" t="str">
        <f t="shared" si="119"/>
        <v>SPIRIT AIRLINES</v>
      </c>
      <c r="R477">
        <f t="shared" si="120"/>
        <v>13</v>
      </c>
      <c r="S477" t="str">
        <f t="shared" si="121"/>
        <v>712</v>
      </c>
      <c r="T477" t="str">
        <f t="shared" si="122"/>
        <v>SP</v>
      </c>
      <c r="U477" t="str">
        <f t="shared" si="123"/>
        <v>BOS-ATL</v>
      </c>
      <c r="V477" s="7">
        <f t="shared" si="124"/>
        <v>3422.3099999999995</v>
      </c>
      <c r="W477" s="7">
        <f t="shared" si="125"/>
        <v>151.99839999999998</v>
      </c>
      <c r="X477" s="7">
        <f t="shared" si="126"/>
        <v>105.08</v>
      </c>
      <c r="Y477" s="7">
        <f t="shared" si="127"/>
        <v>187.62</v>
      </c>
      <c r="Z477" s="8">
        <f t="shared" si="128"/>
        <v>1.7999999999999999E-2</v>
      </c>
      <c r="AA477">
        <f t="shared" si="129"/>
        <v>2024</v>
      </c>
      <c r="AB477" t="str">
        <f t="shared" si="130"/>
        <v>Tue</v>
      </c>
      <c r="AC477">
        <f t="shared" si="131"/>
        <v>420</v>
      </c>
      <c r="AD477" t="str">
        <f t="shared" ca="1" si="132"/>
        <v>NO</v>
      </c>
      <c r="AE47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7" t="str">
        <f t="shared" si="134"/>
        <v>April</v>
      </c>
      <c r="AG477">
        <f t="shared" si="133"/>
        <v>0</v>
      </c>
      <c r="AH477" s="14">
        <v>45713.208333333299</v>
      </c>
      <c r="AI477" t="str">
        <f t="shared" si="135"/>
        <v>Morning</v>
      </c>
      <c r="AJ477" t="s">
        <v>2049</v>
      </c>
    </row>
    <row r="478" spans="1:36" x14ac:dyDescent="0.3">
      <c r="A478" t="s">
        <v>54</v>
      </c>
      <c r="B478" t="s">
        <v>520</v>
      </c>
      <c r="C478" t="s">
        <v>532</v>
      </c>
      <c r="D478" t="s">
        <v>531</v>
      </c>
      <c r="E478" s="2">
        <v>45413</v>
      </c>
      <c r="F478" s="9">
        <v>45833</v>
      </c>
      <c r="G478" t="s">
        <v>572</v>
      </c>
      <c r="H478" t="s">
        <v>1019</v>
      </c>
      <c r="I478" s="4">
        <v>185.47</v>
      </c>
      <c r="J478" s="4">
        <v>5</v>
      </c>
      <c r="K478" s="4">
        <v>9.27</v>
      </c>
      <c r="L478" s="4">
        <v>176.2</v>
      </c>
      <c r="M478" t="s">
        <v>1021</v>
      </c>
      <c r="N478">
        <v>65</v>
      </c>
      <c r="O478" t="s">
        <v>1062</v>
      </c>
      <c r="P478" t="s">
        <v>1560</v>
      </c>
      <c r="Q478" t="str">
        <f t="shared" si="119"/>
        <v>FRONTIER AIRLINES</v>
      </c>
      <c r="R478">
        <f t="shared" si="120"/>
        <v>10</v>
      </c>
      <c r="S478" t="str">
        <f t="shared" si="121"/>
        <v>136</v>
      </c>
      <c r="T478" t="str">
        <f t="shared" si="122"/>
        <v>FR</v>
      </c>
      <c r="U478" t="str">
        <f t="shared" si="123"/>
        <v>DEN-JFK</v>
      </c>
      <c r="V478" s="7">
        <f t="shared" si="124"/>
        <v>3253.4499999999994</v>
      </c>
      <c r="W478" s="7">
        <f t="shared" si="125"/>
        <v>150.51416666666663</v>
      </c>
      <c r="X478" s="7">
        <f t="shared" si="126"/>
        <v>105.08</v>
      </c>
      <c r="Y478" s="7">
        <f t="shared" si="127"/>
        <v>185.47</v>
      </c>
      <c r="Z478" s="8">
        <f t="shared" si="128"/>
        <v>1.7999999999999999E-2</v>
      </c>
      <c r="AA478">
        <f t="shared" si="129"/>
        <v>2024</v>
      </c>
      <c r="AB478" t="str">
        <f t="shared" si="130"/>
        <v>Wed</v>
      </c>
      <c r="AC478">
        <f t="shared" si="131"/>
        <v>420</v>
      </c>
      <c r="AD478" t="str">
        <f t="shared" ca="1" si="132"/>
        <v>NO</v>
      </c>
      <c r="AE47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8" t="str">
        <f t="shared" si="134"/>
        <v>May</v>
      </c>
      <c r="AG478">
        <f t="shared" si="133"/>
        <v>0</v>
      </c>
      <c r="AH478" s="14">
        <v>45700.583333333299</v>
      </c>
      <c r="AI478" t="str">
        <f t="shared" si="135"/>
        <v>Afternoon</v>
      </c>
      <c r="AJ478" t="s">
        <v>2049</v>
      </c>
    </row>
    <row r="479" spans="1:36" x14ac:dyDescent="0.3">
      <c r="A479" t="s">
        <v>342</v>
      </c>
      <c r="B479" t="s">
        <v>518</v>
      </c>
      <c r="C479" t="s">
        <v>532</v>
      </c>
      <c r="D479" t="s">
        <v>533</v>
      </c>
      <c r="E479" s="2">
        <v>45414</v>
      </c>
      <c r="F479" s="9">
        <v>45834</v>
      </c>
      <c r="G479" t="s">
        <v>856</v>
      </c>
      <c r="H479" t="s">
        <v>1018</v>
      </c>
      <c r="I479" s="4">
        <v>183.72</v>
      </c>
      <c r="J479" s="4">
        <v>10</v>
      </c>
      <c r="K479" s="4">
        <v>18.37</v>
      </c>
      <c r="L479" s="4">
        <v>165.35</v>
      </c>
      <c r="M479" t="s">
        <v>1021</v>
      </c>
      <c r="N479">
        <v>80</v>
      </c>
      <c r="O479" t="s">
        <v>1350</v>
      </c>
      <c r="P479" t="s">
        <v>1848</v>
      </c>
      <c r="Q479" t="str">
        <f t="shared" si="119"/>
        <v>JETBLUE AIRWAYS</v>
      </c>
      <c r="R479">
        <f t="shared" si="120"/>
        <v>12</v>
      </c>
      <c r="S479" t="str">
        <f t="shared" si="121"/>
        <v>652</v>
      </c>
      <c r="T479" t="str">
        <f t="shared" si="122"/>
        <v>JE</v>
      </c>
      <c r="U479" t="str">
        <f t="shared" si="123"/>
        <v>DEN-LAX</v>
      </c>
      <c r="V479" s="7">
        <f t="shared" si="124"/>
        <v>3077.2499999999995</v>
      </c>
      <c r="W479" s="7">
        <f t="shared" si="125"/>
        <v>148.99434782608691</v>
      </c>
      <c r="X479" s="7">
        <f t="shared" si="126"/>
        <v>105.08</v>
      </c>
      <c r="Y479" s="7">
        <f t="shared" si="127"/>
        <v>183.72</v>
      </c>
      <c r="Z479" s="8">
        <f t="shared" si="128"/>
        <v>1.6E-2</v>
      </c>
      <c r="AA479">
        <f t="shared" si="129"/>
        <v>2024</v>
      </c>
      <c r="AB479" t="str">
        <f t="shared" si="130"/>
        <v>Thu</v>
      </c>
      <c r="AC479">
        <f t="shared" si="131"/>
        <v>420</v>
      </c>
      <c r="AD479" t="str">
        <f t="shared" ca="1" si="132"/>
        <v>NO</v>
      </c>
      <c r="AE47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79" t="str">
        <f t="shared" si="134"/>
        <v>May</v>
      </c>
      <c r="AG479">
        <f t="shared" si="133"/>
        <v>0</v>
      </c>
      <c r="AH479" s="14">
        <v>45712.583333333299</v>
      </c>
      <c r="AI479" t="str">
        <f t="shared" si="135"/>
        <v>Afternoon</v>
      </c>
      <c r="AJ479" t="s">
        <v>2049</v>
      </c>
    </row>
    <row r="480" spans="1:36" x14ac:dyDescent="0.3">
      <c r="A480" t="s">
        <v>293</v>
      </c>
      <c r="B480" t="s">
        <v>522</v>
      </c>
      <c r="C480" t="s">
        <v>532</v>
      </c>
      <c r="D480" t="s">
        <v>533</v>
      </c>
      <c r="E480" s="2">
        <v>45415</v>
      </c>
      <c r="F480" s="9">
        <v>45835</v>
      </c>
      <c r="G480" t="s">
        <v>807</v>
      </c>
      <c r="H480" t="s">
        <v>1019</v>
      </c>
      <c r="I480" s="4">
        <v>183.07</v>
      </c>
      <c r="J480" s="4">
        <v>10</v>
      </c>
      <c r="K480" s="4">
        <v>18.309999999999999</v>
      </c>
      <c r="L480" s="4">
        <v>164.76</v>
      </c>
      <c r="M480" t="s">
        <v>1023</v>
      </c>
      <c r="N480">
        <v>0</v>
      </c>
      <c r="O480" t="s">
        <v>1301</v>
      </c>
      <c r="P480" t="s">
        <v>1799</v>
      </c>
      <c r="Q480" t="str">
        <f t="shared" si="119"/>
        <v>UNITED AIRLINES</v>
      </c>
      <c r="R480">
        <f t="shared" si="120"/>
        <v>9</v>
      </c>
      <c r="S480" t="str">
        <f t="shared" si="121"/>
        <v>979</v>
      </c>
      <c r="T480" t="str">
        <f t="shared" si="122"/>
        <v>UN</v>
      </c>
      <c r="U480" t="str">
        <f t="shared" si="123"/>
        <v>DEN-LAX</v>
      </c>
      <c r="V480" s="7">
        <f t="shared" si="124"/>
        <v>2911.8999999999996</v>
      </c>
      <c r="W480" s="7">
        <f t="shared" si="125"/>
        <v>147.41590909090905</v>
      </c>
      <c r="X480" s="7">
        <f t="shared" si="126"/>
        <v>105.08</v>
      </c>
      <c r="Y480" s="7">
        <f t="shared" si="127"/>
        <v>183.07</v>
      </c>
      <c r="Z480" s="8">
        <f t="shared" si="128"/>
        <v>1.6E-2</v>
      </c>
      <c r="AA480">
        <f t="shared" si="129"/>
        <v>2024</v>
      </c>
      <c r="AB480" t="str">
        <f t="shared" si="130"/>
        <v>Fri</v>
      </c>
      <c r="AC480">
        <f t="shared" si="131"/>
        <v>420</v>
      </c>
      <c r="AD480" t="str">
        <f t="shared" ca="1" si="132"/>
        <v>NO</v>
      </c>
      <c r="AE48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0" t="str">
        <f t="shared" si="134"/>
        <v>May</v>
      </c>
      <c r="AG480">
        <f t="shared" si="133"/>
        <v>0</v>
      </c>
      <c r="AH480" s="14">
        <v>45710.541666666701</v>
      </c>
      <c r="AI480" t="str">
        <f t="shared" si="135"/>
        <v>Afternoon</v>
      </c>
      <c r="AJ480" t="s">
        <v>2050</v>
      </c>
    </row>
    <row r="481" spans="1:36" x14ac:dyDescent="0.3">
      <c r="A481" t="s">
        <v>168</v>
      </c>
      <c r="B481" t="s">
        <v>517</v>
      </c>
      <c r="C481" t="s">
        <v>531</v>
      </c>
      <c r="D481" t="s">
        <v>533</v>
      </c>
      <c r="E481" s="2">
        <v>45416</v>
      </c>
      <c r="F481" s="9">
        <v>45836</v>
      </c>
      <c r="G481" t="s">
        <v>685</v>
      </c>
      <c r="H481" t="s">
        <v>1020</v>
      </c>
      <c r="I481" s="4">
        <v>181.86</v>
      </c>
      <c r="J481" s="4">
        <v>0</v>
      </c>
      <c r="K481" s="4">
        <v>0</v>
      </c>
      <c r="L481" s="4">
        <v>181.86</v>
      </c>
      <c r="M481" t="s">
        <v>1021</v>
      </c>
      <c r="N481">
        <v>46</v>
      </c>
      <c r="O481" t="s">
        <v>1176</v>
      </c>
      <c r="P481" t="s">
        <v>1674</v>
      </c>
      <c r="Q481" t="str">
        <f t="shared" si="119"/>
        <v>ALASKA AIRLINES</v>
      </c>
      <c r="R481">
        <f t="shared" si="120"/>
        <v>11</v>
      </c>
      <c r="S481" t="str">
        <f t="shared" si="121"/>
        <v>475</v>
      </c>
      <c r="T481" t="str">
        <f t="shared" si="122"/>
        <v>AL</v>
      </c>
      <c r="U481" t="str">
        <f t="shared" si="123"/>
        <v>JFK-LAX</v>
      </c>
      <c r="V481" s="7">
        <f t="shared" si="124"/>
        <v>2747.1400000000003</v>
      </c>
      <c r="W481" s="7">
        <f t="shared" si="125"/>
        <v>145.7180952380952</v>
      </c>
      <c r="X481" s="7">
        <f t="shared" si="126"/>
        <v>105.08</v>
      </c>
      <c r="Y481" s="7">
        <f t="shared" si="127"/>
        <v>181.86</v>
      </c>
      <c r="Z481" s="8">
        <f t="shared" si="128"/>
        <v>1.4E-2</v>
      </c>
      <c r="AA481">
        <f t="shared" si="129"/>
        <v>2024</v>
      </c>
      <c r="AB481" t="str">
        <f t="shared" si="130"/>
        <v>Sat</v>
      </c>
      <c r="AC481">
        <f t="shared" si="131"/>
        <v>420</v>
      </c>
      <c r="AD481" t="str">
        <f t="shared" ca="1" si="132"/>
        <v>NO</v>
      </c>
      <c r="AE48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1" t="str">
        <f t="shared" si="134"/>
        <v>May</v>
      </c>
      <c r="AG481">
        <f t="shared" si="133"/>
        <v>0</v>
      </c>
      <c r="AH481" s="14">
        <v>45705.333333333299</v>
      </c>
      <c r="AI481" t="str">
        <f t="shared" si="135"/>
        <v>Morning</v>
      </c>
      <c r="AJ481" t="s">
        <v>2050</v>
      </c>
    </row>
    <row r="482" spans="1:36" x14ac:dyDescent="0.3">
      <c r="A482" t="s">
        <v>445</v>
      </c>
      <c r="B482" t="s">
        <v>519</v>
      </c>
      <c r="C482" t="s">
        <v>525</v>
      </c>
      <c r="D482" t="s">
        <v>524</v>
      </c>
      <c r="E482" s="2">
        <v>45417</v>
      </c>
      <c r="F482" s="9">
        <v>45837</v>
      </c>
      <c r="G482" t="s">
        <v>951</v>
      </c>
      <c r="H482" t="s">
        <v>1017</v>
      </c>
      <c r="I482" s="4">
        <v>173.63</v>
      </c>
      <c r="J482" s="4">
        <v>0</v>
      </c>
      <c r="K482" s="4">
        <v>0</v>
      </c>
      <c r="L482" s="4">
        <v>173.63</v>
      </c>
      <c r="M482" t="s">
        <v>1022</v>
      </c>
      <c r="N482">
        <v>0</v>
      </c>
      <c r="O482" t="s">
        <v>1452</v>
      </c>
      <c r="P482" t="s">
        <v>1951</v>
      </c>
      <c r="Q482" t="str">
        <f t="shared" si="119"/>
        <v>SOUTHWEST AIRLINES</v>
      </c>
      <c r="R482">
        <f t="shared" si="120"/>
        <v>12</v>
      </c>
      <c r="S482" t="str">
        <f t="shared" si="121"/>
        <v>496</v>
      </c>
      <c r="T482" t="str">
        <f t="shared" si="122"/>
        <v>SO</v>
      </c>
      <c r="U482" t="str">
        <f t="shared" si="123"/>
        <v>SEA-BOS</v>
      </c>
      <c r="V482" s="7">
        <f t="shared" si="124"/>
        <v>2565.2799999999997</v>
      </c>
      <c r="W482" s="7">
        <f t="shared" si="125"/>
        <v>143.91099999999997</v>
      </c>
      <c r="X482" s="7">
        <f t="shared" si="126"/>
        <v>105.08</v>
      </c>
      <c r="Y482" s="7">
        <f t="shared" si="127"/>
        <v>173.63</v>
      </c>
      <c r="Z482" s="8">
        <f t="shared" si="128"/>
        <v>1.4E-2</v>
      </c>
      <c r="AA482">
        <f t="shared" si="129"/>
        <v>2024</v>
      </c>
      <c r="AB482" t="str">
        <f t="shared" si="130"/>
        <v>Sun</v>
      </c>
      <c r="AC482">
        <f t="shared" si="131"/>
        <v>420</v>
      </c>
      <c r="AD482" t="str">
        <f t="shared" ca="1" si="132"/>
        <v>NO</v>
      </c>
      <c r="AE48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2" t="str">
        <f t="shared" si="134"/>
        <v>May</v>
      </c>
      <c r="AG482">
        <f t="shared" si="133"/>
        <v>0</v>
      </c>
      <c r="AH482" s="14">
        <v>45716.875</v>
      </c>
      <c r="AI482" t="str">
        <f t="shared" si="135"/>
        <v>Evening</v>
      </c>
      <c r="AJ482" t="s">
        <v>2049</v>
      </c>
    </row>
    <row r="483" spans="1:36" x14ac:dyDescent="0.3">
      <c r="A483" t="s">
        <v>321</v>
      </c>
      <c r="B483" t="s">
        <v>522</v>
      </c>
      <c r="C483" t="s">
        <v>529</v>
      </c>
      <c r="D483" t="s">
        <v>524</v>
      </c>
      <c r="E483" s="2">
        <v>45418</v>
      </c>
      <c r="F483" s="9">
        <v>45838</v>
      </c>
      <c r="G483" t="s">
        <v>835</v>
      </c>
      <c r="H483" t="s">
        <v>1019</v>
      </c>
      <c r="I483" s="4">
        <v>173.29</v>
      </c>
      <c r="J483" s="4">
        <v>10</v>
      </c>
      <c r="K483" s="4">
        <v>17.329999999999998</v>
      </c>
      <c r="L483" s="4">
        <v>155.96</v>
      </c>
      <c r="M483" t="s">
        <v>1021</v>
      </c>
      <c r="N483">
        <v>59</v>
      </c>
      <c r="O483" t="s">
        <v>1329</v>
      </c>
      <c r="P483" t="s">
        <v>1827</v>
      </c>
      <c r="Q483" t="str">
        <f t="shared" si="119"/>
        <v>UNITED AIRLINES</v>
      </c>
      <c r="R483">
        <f t="shared" si="120"/>
        <v>14</v>
      </c>
      <c r="S483" t="str">
        <f t="shared" si="121"/>
        <v>474</v>
      </c>
      <c r="T483" t="str">
        <f t="shared" si="122"/>
        <v>UN</v>
      </c>
      <c r="U483" t="str">
        <f t="shared" si="123"/>
        <v>ATL-BOS</v>
      </c>
      <c r="V483" s="7">
        <f t="shared" si="124"/>
        <v>2391.65</v>
      </c>
      <c r="W483" s="7">
        <f t="shared" si="125"/>
        <v>142.34684210526314</v>
      </c>
      <c r="X483" s="7">
        <f t="shared" si="126"/>
        <v>105.08</v>
      </c>
      <c r="Y483" s="7">
        <f t="shared" si="127"/>
        <v>173.29</v>
      </c>
      <c r="Z483" s="8">
        <f t="shared" si="128"/>
        <v>1.2E-2</v>
      </c>
      <c r="AA483">
        <f t="shared" si="129"/>
        <v>2024</v>
      </c>
      <c r="AB483" t="str">
        <f t="shared" si="130"/>
        <v>Mon</v>
      </c>
      <c r="AC483">
        <f t="shared" si="131"/>
        <v>420</v>
      </c>
      <c r="AD483" t="str">
        <f t="shared" ca="1" si="132"/>
        <v>NO</v>
      </c>
      <c r="AE48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3" t="str">
        <f t="shared" si="134"/>
        <v>May</v>
      </c>
      <c r="AG483">
        <f t="shared" si="133"/>
        <v>0</v>
      </c>
      <c r="AH483" s="14">
        <v>45711.708333333299</v>
      </c>
      <c r="AI483" t="str">
        <f t="shared" si="135"/>
        <v>Afternoon</v>
      </c>
      <c r="AJ483" t="s">
        <v>2051</v>
      </c>
    </row>
    <row r="484" spans="1:36" x14ac:dyDescent="0.3">
      <c r="A484" t="s">
        <v>118</v>
      </c>
      <c r="B484" t="s">
        <v>518</v>
      </c>
      <c r="C484" t="s">
        <v>526</v>
      </c>
      <c r="D484" t="s">
        <v>532</v>
      </c>
      <c r="E484" s="2">
        <v>45419</v>
      </c>
      <c r="F484" s="9">
        <v>45839</v>
      </c>
      <c r="G484" t="s">
        <v>635</v>
      </c>
      <c r="H484" t="s">
        <v>1019</v>
      </c>
      <c r="I484" s="4">
        <v>167.03</v>
      </c>
      <c r="J484" s="4">
        <v>15</v>
      </c>
      <c r="K484" s="4">
        <v>25.05</v>
      </c>
      <c r="L484" s="4">
        <v>141.97999999999999</v>
      </c>
      <c r="M484" t="s">
        <v>1022</v>
      </c>
      <c r="N484">
        <v>0</v>
      </c>
      <c r="O484" t="s">
        <v>1126</v>
      </c>
      <c r="P484" t="s">
        <v>1624</v>
      </c>
      <c r="Q484" t="str">
        <f t="shared" si="119"/>
        <v>JETBLUE AIRWAYS</v>
      </c>
      <c r="R484">
        <f t="shared" si="120"/>
        <v>16</v>
      </c>
      <c r="S484" t="str">
        <f t="shared" si="121"/>
        <v>198</v>
      </c>
      <c r="T484" t="str">
        <f t="shared" si="122"/>
        <v>JE</v>
      </c>
      <c r="U484" t="str">
        <f t="shared" si="123"/>
        <v>DFW-DEN</v>
      </c>
      <c r="V484" s="7">
        <f t="shared" si="124"/>
        <v>2235.69</v>
      </c>
      <c r="W484" s="7">
        <f t="shared" si="125"/>
        <v>140.62777777777777</v>
      </c>
      <c r="X484" s="7">
        <f t="shared" si="126"/>
        <v>105.08</v>
      </c>
      <c r="Y484" s="7">
        <f t="shared" si="127"/>
        <v>167.03</v>
      </c>
      <c r="Z484" s="8">
        <f t="shared" si="128"/>
        <v>1.2E-2</v>
      </c>
      <c r="AA484">
        <f t="shared" si="129"/>
        <v>2024</v>
      </c>
      <c r="AB484" t="str">
        <f t="shared" si="130"/>
        <v>Tue</v>
      </c>
      <c r="AC484">
        <f t="shared" si="131"/>
        <v>420</v>
      </c>
      <c r="AD484" t="str">
        <f t="shared" ca="1" si="132"/>
        <v>NO</v>
      </c>
      <c r="AE48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4" t="str">
        <f t="shared" si="134"/>
        <v>May</v>
      </c>
      <c r="AG484">
        <f t="shared" si="133"/>
        <v>0</v>
      </c>
      <c r="AH484" s="14">
        <v>45703.25</v>
      </c>
      <c r="AI484" t="str">
        <f t="shared" si="135"/>
        <v>Morning</v>
      </c>
      <c r="AJ484" t="s">
        <v>2050</v>
      </c>
    </row>
    <row r="485" spans="1:36" x14ac:dyDescent="0.3">
      <c r="A485" t="s">
        <v>506</v>
      </c>
      <c r="B485" t="s">
        <v>523</v>
      </c>
      <c r="C485" t="s">
        <v>524</v>
      </c>
      <c r="D485" t="s">
        <v>528</v>
      </c>
      <c r="E485" s="2">
        <v>45420</v>
      </c>
      <c r="F485" s="9">
        <v>45840</v>
      </c>
      <c r="G485" t="s">
        <v>1007</v>
      </c>
      <c r="H485" t="s">
        <v>1019</v>
      </c>
      <c r="I485" s="4">
        <v>165.53</v>
      </c>
      <c r="J485" s="4">
        <v>0</v>
      </c>
      <c r="K485" s="4">
        <v>0</v>
      </c>
      <c r="L485" s="4">
        <v>165.53</v>
      </c>
      <c r="M485" t="s">
        <v>1023</v>
      </c>
      <c r="N485">
        <v>0</v>
      </c>
      <c r="O485" t="s">
        <v>1512</v>
      </c>
      <c r="P485" t="s">
        <v>2012</v>
      </c>
      <c r="Q485" t="str">
        <f t="shared" si="119"/>
        <v>SPIRIT AIRLINES</v>
      </c>
      <c r="R485">
        <f t="shared" si="120"/>
        <v>13</v>
      </c>
      <c r="S485" t="str">
        <f t="shared" si="121"/>
        <v>616</v>
      </c>
      <c r="T485" t="str">
        <f t="shared" si="122"/>
        <v>SP</v>
      </c>
      <c r="U485" t="str">
        <f t="shared" si="123"/>
        <v>BOS-MIA</v>
      </c>
      <c r="V485" s="7">
        <f t="shared" si="124"/>
        <v>2093.71</v>
      </c>
      <c r="W485" s="7">
        <f t="shared" si="125"/>
        <v>139.0747058823529</v>
      </c>
      <c r="X485" s="7">
        <f t="shared" si="126"/>
        <v>105.08</v>
      </c>
      <c r="Y485" s="7">
        <f t="shared" si="127"/>
        <v>165.53</v>
      </c>
      <c r="Z485" s="8">
        <f t="shared" si="128"/>
        <v>1.4E-2</v>
      </c>
      <c r="AA485">
        <f t="shared" si="129"/>
        <v>2024</v>
      </c>
      <c r="AB485" t="str">
        <f t="shared" si="130"/>
        <v>Wed</v>
      </c>
      <c r="AC485">
        <f t="shared" si="131"/>
        <v>420</v>
      </c>
      <c r="AD485" t="str">
        <f t="shared" ca="1" si="132"/>
        <v>NO</v>
      </c>
      <c r="AE48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5" t="str">
        <f t="shared" si="134"/>
        <v>May</v>
      </c>
      <c r="AG485">
        <f t="shared" si="133"/>
        <v>0</v>
      </c>
      <c r="AH485" s="14">
        <v>45719.416666666701</v>
      </c>
      <c r="AI485" t="str">
        <f t="shared" si="135"/>
        <v>Morning</v>
      </c>
      <c r="AJ485" t="s">
        <v>2048</v>
      </c>
    </row>
    <row r="486" spans="1:36" x14ac:dyDescent="0.3">
      <c r="A486" t="s">
        <v>233</v>
      </c>
      <c r="B486" t="s">
        <v>516</v>
      </c>
      <c r="C486" t="s">
        <v>533</v>
      </c>
      <c r="D486" t="s">
        <v>526</v>
      </c>
      <c r="E486" s="2">
        <v>45421</v>
      </c>
      <c r="F486" s="9">
        <v>45841</v>
      </c>
      <c r="G486" t="s">
        <v>749</v>
      </c>
      <c r="H486" t="s">
        <v>1018</v>
      </c>
      <c r="I486" s="4">
        <v>163.59</v>
      </c>
      <c r="J486" s="4">
        <v>20</v>
      </c>
      <c r="K486" s="4">
        <v>32.72</v>
      </c>
      <c r="L486" s="4">
        <v>130.87</v>
      </c>
      <c r="M486" t="s">
        <v>1022</v>
      </c>
      <c r="N486">
        <v>0</v>
      </c>
      <c r="O486" t="s">
        <v>1241</v>
      </c>
      <c r="P486" t="s">
        <v>1739</v>
      </c>
      <c r="Q486" t="str">
        <f t="shared" si="119"/>
        <v>DELTA AIRLINES</v>
      </c>
      <c r="R486">
        <f t="shared" si="120"/>
        <v>13</v>
      </c>
      <c r="S486" t="str">
        <f t="shared" si="121"/>
        <v>951</v>
      </c>
      <c r="T486" t="str">
        <f t="shared" si="122"/>
        <v>DE</v>
      </c>
      <c r="U486" t="str">
        <f t="shared" si="123"/>
        <v>LAX-DFW</v>
      </c>
      <c r="V486" s="7">
        <f t="shared" si="124"/>
        <v>1928.1799999999998</v>
      </c>
      <c r="W486" s="7">
        <f t="shared" si="125"/>
        <v>137.42124999999999</v>
      </c>
      <c r="X486" s="7">
        <f t="shared" si="126"/>
        <v>105.08</v>
      </c>
      <c r="Y486" s="7">
        <f t="shared" si="127"/>
        <v>163.59</v>
      </c>
      <c r="Z486" s="8">
        <f t="shared" si="128"/>
        <v>0.01</v>
      </c>
      <c r="AA486">
        <f t="shared" si="129"/>
        <v>2024</v>
      </c>
      <c r="AB486" t="str">
        <f t="shared" si="130"/>
        <v>Thu</v>
      </c>
      <c r="AC486">
        <f t="shared" si="131"/>
        <v>420</v>
      </c>
      <c r="AD486" t="str">
        <f t="shared" ca="1" si="132"/>
        <v>NO</v>
      </c>
      <c r="AE48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6" t="str">
        <f t="shared" si="134"/>
        <v>May</v>
      </c>
      <c r="AG486">
        <f t="shared" si="133"/>
        <v>0</v>
      </c>
      <c r="AH486" s="14">
        <v>45708.041666666701</v>
      </c>
      <c r="AI486" t="str">
        <f t="shared" si="135"/>
        <v>Morning</v>
      </c>
      <c r="AJ486" t="s">
        <v>2049</v>
      </c>
    </row>
    <row r="487" spans="1:36" x14ac:dyDescent="0.3">
      <c r="A487" t="s">
        <v>127</v>
      </c>
      <c r="B487" t="s">
        <v>519</v>
      </c>
      <c r="C487" t="s">
        <v>525</v>
      </c>
      <c r="D487" t="s">
        <v>532</v>
      </c>
      <c r="E487" s="2">
        <v>45422</v>
      </c>
      <c r="F487" s="9">
        <v>45842</v>
      </c>
      <c r="G487" t="s">
        <v>644</v>
      </c>
      <c r="H487" t="s">
        <v>1020</v>
      </c>
      <c r="I487" s="4">
        <v>162.05000000000001</v>
      </c>
      <c r="J487" s="4">
        <v>20</v>
      </c>
      <c r="K487" s="4">
        <v>32.409999999999997</v>
      </c>
      <c r="L487" s="4">
        <v>129.63999999999999</v>
      </c>
      <c r="M487" t="s">
        <v>1023</v>
      </c>
      <c r="N487">
        <v>0</v>
      </c>
      <c r="O487" t="s">
        <v>1135</v>
      </c>
      <c r="P487" t="s">
        <v>1633</v>
      </c>
      <c r="Q487" t="str">
        <f t="shared" si="119"/>
        <v>SOUTHWEST AIRLINES</v>
      </c>
      <c r="R487">
        <f t="shared" si="120"/>
        <v>13</v>
      </c>
      <c r="S487" t="str">
        <f t="shared" si="121"/>
        <v>575</v>
      </c>
      <c r="T487" t="str">
        <f t="shared" si="122"/>
        <v>SO</v>
      </c>
      <c r="U487" t="str">
        <f t="shared" si="123"/>
        <v>SEA-DEN</v>
      </c>
      <c r="V487" s="7">
        <f t="shared" si="124"/>
        <v>1797.3099999999997</v>
      </c>
      <c r="W487" s="7">
        <f t="shared" si="125"/>
        <v>135.67666666666668</v>
      </c>
      <c r="X487" s="7">
        <f t="shared" si="126"/>
        <v>105.08</v>
      </c>
      <c r="Y487" s="7">
        <f t="shared" si="127"/>
        <v>162.05000000000001</v>
      </c>
      <c r="Z487" s="8">
        <f t="shared" si="128"/>
        <v>1.2E-2</v>
      </c>
      <c r="AA487">
        <f t="shared" si="129"/>
        <v>2024</v>
      </c>
      <c r="AB487" t="str">
        <f t="shared" si="130"/>
        <v>Fri</v>
      </c>
      <c r="AC487">
        <f t="shared" si="131"/>
        <v>420</v>
      </c>
      <c r="AD487" t="str">
        <f t="shared" ca="1" si="132"/>
        <v>NO</v>
      </c>
      <c r="AE48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7" t="str">
        <f t="shared" si="134"/>
        <v>May</v>
      </c>
      <c r="AG487">
        <f t="shared" si="133"/>
        <v>0</v>
      </c>
      <c r="AH487" s="14">
        <v>45703.625</v>
      </c>
      <c r="AI487" t="str">
        <f t="shared" si="135"/>
        <v>Afternoon</v>
      </c>
      <c r="AJ487" t="s">
        <v>2049</v>
      </c>
    </row>
    <row r="488" spans="1:36" x14ac:dyDescent="0.3">
      <c r="A488" t="s">
        <v>243</v>
      </c>
      <c r="B488" t="s">
        <v>518</v>
      </c>
      <c r="C488" t="s">
        <v>525</v>
      </c>
      <c r="D488" t="s">
        <v>533</v>
      </c>
      <c r="E488" s="2">
        <v>45423</v>
      </c>
      <c r="F488" s="9">
        <v>45843</v>
      </c>
      <c r="G488" t="s">
        <v>759</v>
      </c>
      <c r="H488" t="s">
        <v>1019</v>
      </c>
      <c r="I488" s="4">
        <v>155.94</v>
      </c>
      <c r="J488" s="4">
        <v>5</v>
      </c>
      <c r="K488" s="4">
        <v>7.8</v>
      </c>
      <c r="L488" s="4">
        <v>148.13999999999999</v>
      </c>
      <c r="M488" t="s">
        <v>1021</v>
      </c>
      <c r="N488">
        <v>157</v>
      </c>
      <c r="O488" t="s">
        <v>1251</v>
      </c>
      <c r="P488" t="s">
        <v>1749</v>
      </c>
      <c r="Q488" t="str">
        <f t="shared" si="119"/>
        <v>JETBLUE AIRWAYS</v>
      </c>
      <c r="R488">
        <f t="shared" si="120"/>
        <v>11</v>
      </c>
      <c r="S488" t="str">
        <f t="shared" si="121"/>
        <v>638</v>
      </c>
      <c r="T488" t="str">
        <f t="shared" si="122"/>
        <v>JE</v>
      </c>
      <c r="U488" t="str">
        <f t="shared" si="123"/>
        <v>SEA-LAX</v>
      </c>
      <c r="V488" s="7">
        <f t="shared" si="124"/>
        <v>1667.6699999999998</v>
      </c>
      <c r="W488" s="7">
        <f t="shared" si="125"/>
        <v>133.79285714285717</v>
      </c>
      <c r="X488" s="7">
        <f t="shared" si="126"/>
        <v>105.08</v>
      </c>
      <c r="Y488" s="7">
        <f t="shared" si="127"/>
        <v>155.94</v>
      </c>
      <c r="Z488" s="8">
        <f t="shared" si="128"/>
        <v>0.01</v>
      </c>
      <c r="AA488">
        <f t="shared" si="129"/>
        <v>2024</v>
      </c>
      <c r="AB488" t="str">
        <f t="shared" si="130"/>
        <v>Sat</v>
      </c>
      <c r="AC488">
        <f t="shared" si="131"/>
        <v>420</v>
      </c>
      <c r="AD488" t="str">
        <f t="shared" ca="1" si="132"/>
        <v>NO</v>
      </c>
      <c r="AE48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8" t="str">
        <f t="shared" si="134"/>
        <v>May</v>
      </c>
      <c r="AG488">
        <f t="shared" si="133"/>
        <v>0</v>
      </c>
      <c r="AH488" s="14">
        <v>45708.458333333299</v>
      </c>
      <c r="AI488" t="str">
        <f t="shared" si="135"/>
        <v>Morning</v>
      </c>
      <c r="AJ488" t="s">
        <v>2050</v>
      </c>
    </row>
    <row r="489" spans="1:36" x14ac:dyDescent="0.3">
      <c r="A489" t="s">
        <v>456</v>
      </c>
      <c r="B489" t="s">
        <v>516</v>
      </c>
      <c r="C489" t="s">
        <v>531</v>
      </c>
      <c r="D489" t="s">
        <v>524</v>
      </c>
      <c r="E489" s="2">
        <v>45424</v>
      </c>
      <c r="F489" s="9">
        <v>45844</v>
      </c>
      <c r="G489" t="s">
        <v>961</v>
      </c>
      <c r="H489" t="s">
        <v>1017</v>
      </c>
      <c r="I489" s="4">
        <v>153.26</v>
      </c>
      <c r="J489" s="4">
        <v>5</v>
      </c>
      <c r="K489" s="4">
        <v>7.66</v>
      </c>
      <c r="L489" s="4">
        <v>145.6</v>
      </c>
      <c r="M489" t="s">
        <v>1022</v>
      </c>
      <c r="N489">
        <v>0</v>
      </c>
      <c r="O489" t="s">
        <v>1463</v>
      </c>
      <c r="P489" t="s">
        <v>1962</v>
      </c>
      <c r="Q489" t="str">
        <f t="shared" si="119"/>
        <v>DELTA AIRLINES</v>
      </c>
      <c r="R489">
        <f t="shared" si="120"/>
        <v>12</v>
      </c>
      <c r="S489" t="str">
        <f t="shared" si="121"/>
        <v>177</v>
      </c>
      <c r="T489" t="str">
        <f t="shared" si="122"/>
        <v>DE</v>
      </c>
      <c r="U489" t="str">
        <f t="shared" si="123"/>
        <v>JFK-BOS</v>
      </c>
      <c r="V489" s="7">
        <f t="shared" si="124"/>
        <v>1519.5299999999997</v>
      </c>
      <c r="W489" s="7">
        <f t="shared" si="125"/>
        <v>132.08923076923077</v>
      </c>
      <c r="X489" s="7">
        <f t="shared" si="126"/>
        <v>105.08</v>
      </c>
      <c r="Y489" s="7">
        <f t="shared" si="127"/>
        <v>153.26</v>
      </c>
      <c r="Z489" s="8">
        <f t="shared" si="128"/>
        <v>8.0000000000000002E-3</v>
      </c>
      <c r="AA489">
        <f t="shared" si="129"/>
        <v>2024</v>
      </c>
      <c r="AB489" t="str">
        <f t="shared" si="130"/>
        <v>Sun</v>
      </c>
      <c r="AC489">
        <f t="shared" si="131"/>
        <v>420</v>
      </c>
      <c r="AD489" t="str">
        <f t="shared" ca="1" si="132"/>
        <v>NO</v>
      </c>
      <c r="AE48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89" t="str">
        <f t="shared" si="134"/>
        <v>May</v>
      </c>
      <c r="AG489">
        <f t="shared" si="133"/>
        <v>0</v>
      </c>
      <c r="AH489" s="14">
        <v>45717.333333333299</v>
      </c>
      <c r="AI489" t="str">
        <f t="shared" si="135"/>
        <v>Morning</v>
      </c>
      <c r="AJ489" t="s">
        <v>2048</v>
      </c>
    </row>
    <row r="490" spans="1:36" x14ac:dyDescent="0.3">
      <c r="A490" t="s">
        <v>266</v>
      </c>
      <c r="B490" t="s">
        <v>523</v>
      </c>
      <c r="C490" t="s">
        <v>524</v>
      </c>
      <c r="D490" t="s">
        <v>532</v>
      </c>
      <c r="E490" s="2">
        <v>45425</v>
      </c>
      <c r="F490" s="9">
        <v>45845</v>
      </c>
      <c r="G490" t="s">
        <v>782</v>
      </c>
      <c r="H490" t="s">
        <v>1018</v>
      </c>
      <c r="I490" s="4">
        <v>149.84</v>
      </c>
      <c r="J490" s="4">
        <v>20</v>
      </c>
      <c r="K490" s="4">
        <v>29.97</v>
      </c>
      <c r="L490" s="4">
        <v>119.87</v>
      </c>
      <c r="M490" t="s">
        <v>1022</v>
      </c>
      <c r="N490">
        <v>0</v>
      </c>
      <c r="O490" t="s">
        <v>1274</v>
      </c>
      <c r="P490" t="s">
        <v>1772</v>
      </c>
      <c r="Q490" t="str">
        <f t="shared" si="119"/>
        <v>SPIRIT AIRLINES</v>
      </c>
      <c r="R490">
        <f t="shared" si="120"/>
        <v>10</v>
      </c>
      <c r="S490" t="str">
        <f t="shared" si="121"/>
        <v>432</v>
      </c>
      <c r="T490" t="str">
        <f t="shared" si="122"/>
        <v>SP</v>
      </c>
      <c r="U490" t="str">
        <f t="shared" si="123"/>
        <v>BOS-DEN</v>
      </c>
      <c r="V490" s="7">
        <f t="shared" si="124"/>
        <v>1373.9299999999998</v>
      </c>
      <c r="W490" s="7">
        <f t="shared" si="125"/>
        <v>130.32500000000002</v>
      </c>
      <c r="X490" s="7">
        <f t="shared" si="126"/>
        <v>105.08</v>
      </c>
      <c r="Y490" s="7">
        <f t="shared" si="127"/>
        <v>149.84</v>
      </c>
      <c r="Z490" s="8">
        <f t="shared" si="128"/>
        <v>6.0000000000000001E-3</v>
      </c>
      <c r="AA490">
        <f t="shared" si="129"/>
        <v>2024</v>
      </c>
      <c r="AB490" t="str">
        <f t="shared" si="130"/>
        <v>Mon</v>
      </c>
      <c r="AC490">
        <f t="shared" si="131"/>
        <v>420</v>
      </c>
      <c r="AD490" t="str">
        <f t="shared" ca="1" si="132"/>
        <v>NO</v>
      </c>
      <c r="AE49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0" t="str">
        <f t="shared" si="134"/>
        <v>May</v>
      </c>
      <c r="AG490">
        <f t="shared" si="133"/>
        <v>0</v>
      </c>
      <c r="AH490" s="14">
        <v>45709.416666666701</v>
      </c>
      <c r="AI490" t="str">
        <f t="shared" si="135"/>
        <v>Morning</v>
      </c>
      <c r="AJ490" t="s">
        <v>2050</v>
      </c>
    </row>
    <row r="491" spans="1:36" x14ac:dyDescent="0.3">
      <c r="A491" t="s">
        <v>355</v>
      </c>
      <c r="B491" t="s">
        <v>518</v>
      </c>
      <c r="C491" t="s">
        <v>527</v>
      </c>
      <c r="D491" t="s">
        <v>533</v>
      </c>
      <c r="E491" s="2">
        <v>45426</v>
      </c>
      <c r="F491" s="9">
        <v>45846</v>
      </c>
      <c r="G491" t="s">
        <v>677</v>
      </c>
      <c r="H491" t="s">
        <v>1017</v>
      </c>
      <c r="I491" s="4">
        <v>143.21</v>
      </c>
      <c r="J491" s="4">
        <v>10</v>
      </c>
      <c r="K491" s="4">
        <v>14.32</v>
      </c>
      <c r="L491" s="4">
        <v>128.88999999999999</v>
      </c>
      <c r="M491" t="s">
        <v>1023</v>
      </c>
      <c r="N491">
        <v>0</v>
      </c>
      <c r="O491" t="s">
        <v>1363</v>
      </c>
      <c r="P491" t="s">
        <v>1861</v>
      </c>
      <c r="Q491" t="str">
        <f t="shared" si="119"/>
        <v>JETBLUE AIRWAYS</v>
      </c>
      <c r="R491">
        <f t="shared" si="120"/>
        <v>11</v>
      </c>
      <c r="S491" t="str">
        <f t="shared" si="121"/>
        <v>789</v>
      </c>
      <c r="T491" t="str">
        <f t="shared" si="122"/>
        <v>JE</v>
      </c>
      <c r="U491" t="str">
        <f t="shared" si="123"/>
        <v>ORD-LAX</v>
      </c>
      <c r="V491" s="7">
        <f t="shared" si="124"/>
        <v>1254.0600000000002</v>
      </c>
      <c r="W491" s="7">
        <f t="shared" si="125"/>
        <v>128.55090909090907</v>
      </c>
      <c r="X491" s="7">
        <f t="shared" si="126"/>
        <v>105.08</v>
      </c>
      <c r="Y491" s="7">
        <f t="shared" si="127"/>
        <v>143.21</v>
      </c>
      <c r="Z491" s="8">
        <f t="shared" si="128"/>
        <v>0.01</v>
      </c>
      <c r="AA491">
        <f t="shared" si="129"/>
        <v>2024</v>
      </c>
      <c r="AB491" t="str">
        <f t="shared" si="130"/>
        <v>Tue</v>
      </c>
      <c r="AC491">
        <f t="shared" si="131"/>
        <v>420</v>
      </c>
      <c r="AD491" t="str">
        <f t="shared" ca="1" si="132"/>
        <v>NO</v>
      </c>
      <c r="AE49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1" t="str">
        <f t="shared" si="134"/>
        <v>May</v>
      </c>
      <c r="AG491">
        <f t="shared" si="133"/>
        <v>0</v>
      </c>
      <c r="AH491" s="14">
        <v>45713.125</v>
      </c>
      <c r="AI491" t="str">
        <f t="shared" si="135"/>
        <v>Morning</v>
      </c>
      <c r="AJ491" t="s">
        <v>2050</v>
      </c>
    </row>
    <row r="492" spans="1:36" x14ac:dyDescent="0.3">
      <c r="A492" t="s">
        <v>420</v>
      </c>
      <c r="B492" t="s">
        <v>521</v>
      </c>
      <c r="C492" t="s">
        <v>532</v>
      </c>
      <c r="D492" t="s">
        <v>525</v>
      </c>
      <c r="E492" s="2">
        <v>45427</v>
      </c>
      <c r="F492" s="9">
        <v>45847</v>
      </c>
      <c r="G492" t="s">
        <v>928</v>
      </c>
      <c r="H492" t="s">
        <v>1017</v>
      </c>
      <c r="I492" s="4">
        <v>142.22999999999999</v>
      </c>
      <c r="J492" s="4">
        <v>5</v>
      </c>
      <c r="K492" s="4">
        <v>7.11</v>
      </c>
      <c r="L492" s="4">
        <v>135.12</v>
      </c>
      <c r="M492" t="s">
        <v>1022</v>
      </c>
      <c r="N492">
        <v>0</v>
      </c>
      <c r="O492" t="s">
        <v>1427</v>
      </c>
      <c r="P492" t="s">
        <v>1926</v>
      </c>
      <c r="Q492" t="str">
        <f t="shared" si="119"/>
        <v>AMERICAN AIRLINES</v>
      </c>
      <c r="R492">
        <f t="shared" si="120"/>
        <v>16</v>
      </c>
      <c r="S492" t="str">
        <f t="shared" si="121"/>
        <v>600</v>
      </c>
      <c r="T492" t="str">
        <f t="shared" si="122"/>
        <v>AM</v>
      </c>
      <c r="U492" t="str">
        <f t="shared" si="123"/>
        <v>DEN-SEA</v>
      </c>
      <c r="V492" s="7">
        <f t="shared" si="124"/>
        <v>1125.1699999999998</v>
      </c>
      <c r="W492" s="7">
        <f t="shared" si="125"/>
        <v>127.08499999999999</v>
      </c>
      <c r="X492" s="7">
        <f t="shared" si="126"/>
        <v>105.08</v>
      </c>
      <c r="Y492" s="7">
        <f t="shared" si="127"/>
        <v>142.22999999999999</v>
      </c>
      <c r="Z492" s="8">
        <f t="shared" si="128"/>
        <v>4.0000000000000001E-3</v>
      </c>
      <c r="AA492">
        <f t="shared" si="129"/>
        <v>2024</v>
      </c>
      <c r="AB492" t="str">
        <f t="shared" si="130"/>
        <v>Wed</v>
      </c>
      <c r="AC492">
        <f t="shared" si="131"/>
        <v>420</v>
      </c>
      <c r="AD492" t="str">
        <f t="shared" ca="1" si="132"/>
        <v>NO</v>
      </c>
      <c r="AE492"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2" t="str">
        <f t="shared" si="134"/>
        <v>May</v>
      </c>
      <c r="AG492">
        <f t="shared" si="133"/>
        <v>0</v>
      </c>
      <c r="AH492" s="14">
        <v>45715.833333333299</v>
      </c>
      <c r="AI492" t="str">
        <f t="shared" si="135"/>
        <v>Evening</v>
      </c>
      <c r="AJ492" t="s">
        <v>2049</v>
      </c>
    </row>
    <row r="493" spans="1:36" x14ac:dyDescent="0.3">
      <c r="A493" t="s">
        <v>305</v>
      </c>
      <c r="B493" t="s">
        <v>518</v>
      </c>
      <c r="C493" t="s">
        <v>524</v>
      </c>
      <c r="D493" t="s">
        <v>530</v>
      </c>
      <c r="E493" s="2">
        <v>45428</v>
      </c>
      <c r="F493" s="9">
        <v>45848</v>
      </c>
      <c r="G493" t="s">
        <v>819</v>
      </c>
      <c r="H493" t="s">
        <v>1018</v>
      </c>
      <c r="I493" s="4">
        <v>142.08000000000001</v>
      </c>
      <c r="J493" s="4">
        <v>20</v>
      </c>
      <c r="K493" s="4">
        <v>28.42</v>
      </c>
      <c r="L493" s="4">
        <v>113.66</v>
      </c>
      <c r="M493" t="s">
        <v>1021</v>
      </c>
      <c r="N493">
        <v>123</v>
      </c>
      <c r="O493" t="s">
        <v>1313</v>
      </c>
      <c r="P493" t="s">
        <v>1811</v>
      </c>
      <c r="Q493" t="str">
        <f t="shared" si="119"/>
        <v>JETBLUE AIRWAYS</v>
      </c>
      <c r="R493">
        <f t="shared" si="120"/>
        <v>12</v>
      </c>
      <c r="S493" t="str">
        <f t="shared" si="121"/>
        <v>238</v>
      </c>
      <c r="T493" t="str">
        <f t="shared" si="122"/>
        <v>JE</v>
      </c>
      <c r="U493" t="str">
        <f t="shared" si="123"/>
        <v>BOS-SFO</v>
      </c>
      <c r="V493" s="7">
        <f t="shared" si="124"/>
        <v>990.05</v>
      </c>
      <c r="W493" s="7">
        <f t="shared" si="125"/>
        <v>125.40222222222221</v>
      </c>
      <c r="X493" s="7">
        <f t="shared" si="126"/>
        <v>105.08</v>
      </c>
      <c r="Y493" s="7">
        <f t="shared" si="127"/>
        <v>142.08000000000001</v>
      </c>
      <c r="Z493" s="8">
        <f t="shared" si="128"/>
        <v>8.0000000000000002E-3</v>
      </c>
      <c r="AA493">
        <f t="shared" si="129"/>
        <v>2024</v>
      </c>
      <c r="AB493" t="str">
        <f t="shared" si="130"/>
        <v>Thu</v>
      </c>
      <c r="AC493">
        <f t="shared" si="131"/>
        <v>420</v>
      </c>
      <c r="AD493" t="str">
        <f t="shared" ca="1" si="132"/>
        <v>NO</v>
      </c>
      <c r="AE493"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3" t="str">
        <f t="shared" si="134"/>
        <v>May</v>
      </c>
      <c r="AG493">
        <f t="shared" si="133"/>
        <v>0</v>
      </c>
      <c r="AH493" s="14">
        <v>45711.041666666701</v>
      </c>
      <c r="AI493" t="str">
        <f t="shared" si="135"/>
        <v>Morning</v>
      </c>
      <c r="AJ493" t="s">
        <v>2051</v>
      </c>
    </row>
    <row r="494" spans="1:36" x14ac:dyDescent="0.3">
      <c r="A494" t="s">
        <v>90</v>
      </c>
      <c r="B494" t="s">
        <v>522</v>
      </c>
      <c r="C494" t="s">
        <v>528</v>
      </c>
      <c r="D494" t="s">
        <v>533</v>
      </c>
      <c r="E494" s="2">
        <v>45429</v>
      </c>
      <c r="F494" s="9">
        <v>45849</v>
      </c>
      <c r="G494" t="s">
        <v>608</v>
      </c>
      <c r="H494" t="s">
        <v>1020</v>
      </c>
      <c r="I494" s="4">
        <v>137.31</v>
      </c>
      <c r="J494" s="4">
        <v>5</v>
      </c>
      <c r="K494" s="4">
        <v>6.87</v>
      </c>
      <c r="L494" s="4">
        <v>130.44</v>
      </c>
      <c r="M494" t="s">
        <v>1023</v>
      </c>
      <c r="N494">
        <v>0</v>
      </c>
      <c r="O494" t="s">
        <v>1098</v>
      </c>
      <c r="P494" t="s">
        <v>1596</v>
      </c>
      <c r="Q494" t="str">
        <f t="shared" si="119"/>
        <v>UNITED AIRLINES</v>
      </c>
      <c r="R494">
        <f t="shared" si="120"/>
        <v>17</v>
      </c>
      <c r="S494" t="str">
        <f t="shared" si="121"/>
        <v>958</v>
      </c>
      <c r="T494" t="str">
        <f t="shared" si="122"/>
        <v>UN</v>
      </c>
      <c r="U494" t="str">
        <f t="shared" si="123"/>
        <v>MIA-LAX</v>
      </c>
      <c r="V494" s="7">
        <f t="shared" si="124"/>
        <v>876.38999999999987</v>
      </c>
      <c r="W494" s="7">
        <f t="shared" si="125"/>
        <v>123.31750000000001</v>
      </c>
      <c r="X494" s="7">
        <f t="shared" si="126"/>
        <v>105.08</v>
      </c>
      <c r="Y494" s="7">
        <f t="shared" si="127"/>
        <v>137.31</v>
      </c>
      <c r="Z494" s="8">
        <f t="shared" si="128"/>
        <v>8.0000000000000002E-3</v>
      </c>
      <c r="AA494">
        <f t="shared" si="129"/>
        <v>2024</v>
      </c>
      <c r="AB494" t="str">
        <f t="shared" si="130"/>
        <v>Fri</v>
      </c>
      <c r="AC494">
        <f t="shared" si="131"/>
        <v>420</v>
      </c>
      <c r="AD494" t="str">
        <f t="shared" ca="1" si="132"/>
        <v>NO</v>
      </c>
      <c r="AE494"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4" t="str">
        <f t="shared" si="134"/>
        <v>May</v>
      </c>
      <c r="AG494">
        <f t="shared" si="133"/>
        <v>0</v>
      </c>
      <c r="AH494" s="14">
        <v>45702.083333333299</v>
      </c>
      <c r="AI494" t="str">
        <f t="shared" si="135"/>
        <v>Morning</v>
      </c>
      <c r="AJ494" t="s">
        <v>2049</v>
      </c>
    </row>
    <row r="495" spans="1:36" x14ac:dyDescent="0.3">
      <c r="A495" t="s">
        <v>30</v>
      </c>
      <c r="B495" t="s">
        <v>522</v>
      </c>
      <c r="C495" t="s">
        <v>525</v>
      </c>
      <c r="D495" t="s">
        <v>529</v>
      </c>
      <c r="E495" s="2">
        <v>45430</v>
      </c>
      <c r="F495" s="9">
        <v>45850</v>
      </c>
      <c r="G495" t="s">
        <v>548</v>
      </c>
      <c r="H495" t="s">
        <v>1018</v>
      </c>
      <c r="I495" s="4">
        <v>132.38999999999999</v>
      </c>
      <c r="J495" s="4">
        <v>5</v>
      </c>
      <c r="K495" s="4">
        <v>6.62</v>
      </c>
      <c r="L495" s="4">
        <v>125.77</v>
      </c>
      <c r="M495" t="s">
        <v>1023</v>
      </c>
      <c r="N495">
        <v>0</v>
      </c>
      <c r="O495" t="s">
        <v>1038</v>
      </c>
      <c r="P495" t="s">
        <v>1536</v>
      </c>
      <c r="Q495" t="str">
        <f t="shared" si="119"/>
        <v>UNITED AIRLINES</v>
      </c>
      <c r="R495">
        <f t="shared" si="120"/>
        <v>15</v>
      </c>
      <c r="S495" t="str">
        <f t="shared" si="121"/>
        <v>742</v>
      </c>
      <c r="T495" t="str">
        <f t="shared" si="122"/>
        <v>UN</v>
      </c>
      <c r="U495" t="str">
        <f t="shared" si="123"/>
        <v>SEA-ATL</v>
      </c>
      <c r="V495" s="7">
        <f t="shared" si="124"/>
        <v>745.95</v>
      </c>
      <c r="W495" s="7">
        <f t="shared" si="125"/>
        <v>121.31857142857143</v>
      </c>
      <c r="X495" s="7">
        <f t="shared" si="126"/>
        <v>105.08</v>
      </c>
      <c r="Y495" s="7">
        <f t="shared" si="127"/>
        <v>132.38999999999999</v>
      </c>
      <c r="Z495" s="8">
        <f t="shared" si="128"/>
        <v>6.0000000000000001E-3</v>
      </c>
      <c r="AA495">
        <f t="shared" si="129"/>
        <v>2024</v>
      </c>
      <c r="AB495" t="str">
        <f t="shared" si="130"/>
        <v>Sat</v>
      </c>
      <c r="AC495">
        <f t="shared" si="131"/>
        <v>420</v>
      </c>
      <c r="AD495" t="str">
        <f t="shared" ca="1" si="132"/>
        <v>NO</v>
      </c>
      <c r="AE495"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5" t="str">
        <f t="shared" si="134"/>
        <v>May</v>
      </c>
      <c r="AG495">
        <f t="shared" si="133"/>
        <v>0</v>
      </c>
      <c r="AH495" s="14">
        <v>45699.583333333299</v>
      </c>
      <c r="AI495" t="str">
        <f t="shared" si="135"/>
        <v>Afternoon</v>
      </c>
      <c r="AJ495" t="s">
        <v>2050</v>
      </c>
    </row>
    <row r="496" spans="1:36" x14ac:dyDescent="0.3">
      <c r="A496" t="s">
        <v>236</v>
      </c>
      <c r="B496" t="s">
        <v>517</v>
      </c>
      <c r="C496" t="s">
        <v>524</v>
      </c>
      <c r="D496" t="s">
        <v>532</v>
      </c>
      <c r="E496" s="2">
        <v>45431</v>
      </c>
      <c r="F496" s="9">
        <v>45851</v>
      </c>
      <c r="G496" t="s">
        <v>752</v>
      </c>
      <c r="H496" t="s">
        <v>1020</v>
      </c>
      <c r="I496" s="4">
        <v>130.4</v>
      </c>
      <c r="J496" s="4">
        <v>20</v>
      </c>
      <c r="K496" s="4">
        <v>26.08</v>
      </c>
      <c r="L496" s="4">
        <v>104.32</v>
      </c>
      <c r="M496" t="s">
        <v>1022</v>
      </c>
      <c r="N496">
        <v>0</v>
      </c>
      <c r="O496" t="s">
        <v>1244</v>
      </c>
      <c r="P496" t="s">
        <v>1742</v>
      </c>
      <c r="Q496" t="str">
        <f t="shared" si="119"/>
        <v>ALASKA AIRLINES</v>
      </c>
      <c r="R496">
        <f t="shared" si="120"/>
        <v>17</v>
      </c>
      <c r="S496" t="str">
        <f t="shared" si="121"/>
        <v>743</v>
      </c>
      <c r="T496" t="str">
        <f t="shared" si="122"/>
        <v>AL</v>
      </c>
      <c r="U496" t="str">
        <f t="shared" si="123"/>
        <v>BOS-DEN</v>
      </c>
      <c r="V496" s="7">
        <f t="shared" si="124"/>
        <v>620.18000000000006</v>
      </c>
      <c r="W496" s="7">
        <f t="shared" si="125"/>
        <v>119.47333333333334</v>
      </c>
      <c r="X496" s="7">
        <f t="shared" si="126"/>
        <v>105.08</v>
      </c>
      <c r="Y496" s="7">
        <f t="shared" si="127"/>
        <v>130.4</v>
      </c>
      <c r="Z496" s="8">
        <f t="shared" si="128"/>
        <v>2E-3</v>
      </c>
      <c r="AA496">
        <f t="shared" si="129"/>
        <v>2024</v>
      </c>
      <c r="AB496" t="str">
        <f t="shared" si="130"/>
        <v>Sun</v>
      </c>
      <c r="AC496">
        <f t="shared" si="131"/>
        <v>420</v>
      </c>
      <c r="AD496" t="str">
        <f t="shared" ca="1" si="132"/>
        <v>NO</v>
      </c>
      <c r="AE496"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6" t="str">
        <f t="shared" si="134"/>
        <v>May</v>
      </c>
      <c r="AG496">
        <f t="shared" si="133"/>
        <v>0</v>
      </c>
      <c r="AH496" s="14">
        <v>45708.166666666701</v>
      </c>
      <c r="AI496" t="str">
        <f t="shared" si="135"/>
        <v>Morning</v>
      </c>
      <c r="AJ496" t="s">
        <v>2049</v>
      </c>
    </row>
    <row r="497" spans="1:36" x14ac:dyDescent="0.3">
      <c r="A497" t="s">
        <v>204</v>
      </c>
      <c r="B497" t="s">
        <v>519</v>
      </c>
      <c r="C497" t="s">
        <v>524</v>
      </c>
      <c r="D497" t="s">
        <v>528</v>
      </c>
      <c r="E497" s="2">
        <v>45432</v>
      </c>
      <c r="F497" s="9">
        <v>45852</v>
      </c>
      <c r="G497" t="s">
        <v>720</v>
      </c>
      <c r="H497" t="s">
        <v>1017</v>
      </c>
      <c r="I497" s="4">
        <v>125.06</v>
      </c>
      <c r="J497" s="4">
        <v>15</v>
      </c>
      <c r="K497" s="4">
        <v>18.760000000000002</v>
      </c>
      <c r="L497" s="4">
        <v>106.3</v>
      </c>
      <c r="M497" t="s">
        <v>1021</v>
      </c>
      <c r="N497">
        <v>98</v>
      </c>
      <c r="O497" t="s">
        <v>1212</v>
      </c>
      <c r="P497" t="s">
        <v>1710</v>
      </c>
      <c r="Q497" t="str">
        <f t="shared" si="119"/>
        <v>SOUTHWEST AIRLINES</v>
      </c>
      <c r="R497">
        <f t="shared" si="120"/>
        <v>10</v>
      </c>
      <c r="S497" t="str">
        <f t="shared" si="121"/>
        <v>124</v>
      </c>
      <c r="T497" t="str">
        <f t="shared" si="122"/>
        <v>SO</v>
      </c>
      <c r="U497" t="str">
        <f t="shared" si="123"/>
        <v>BOS-MIA</v>
      </c>
      <c r="V497" s="7">
        <f t="shared" si="124"/>
        <v>515.8599999999999</v>
      </c>
      <c r="W497" s="7">
        <f t="shared" si="125"/>
        <v>117.28800000000001</v>
      </c>
      <c r="X497" s="7">
        <f t="shared" si="126"/>
        <v>105.08</v>
      </c>
      <c r="Y497" s="7">
        <f t="shared" si="127"/>
        <v>125.06</v>
      </c>
      <c r="Z497" s="8">
        <f t="shared" si="128"/>
        <v>6.0000000000000001E-3</v>
      </c>
      <c r="AA497">
        <f t="shared" si="129"/>
        <v>2024</v>
      </c>
      <c r="AB497" t="str">
        <f t="shared" si="130"/>
        <v>Mon</v>
      </c>
      <c r="AC497">
        <f t="shared" si="131"/>
        <v>420</v>
      </c>
      <c r="AD497" t="str">
        <f t="shared" ca="1" si="132"/>
        <v>NO</v>
      </c>
      <c r="AE497"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7" t="str">
        <f t="shared" si="134"/>
        <v>May</v>
      </c>
      <c r="AG497">
        <f t="shared" si="133"/>
        <v>0</v>
      </c>
      <c r="AH497" s="14">
        <v>45706.833333333299</v>
      </c>
      <c r="AI497" t="str">
        <f t="shared" si="135"/>
        <v>Evening</v>
      </c>
      <c r="AJ497" t="s">
        <v>2051</v>
      </c>
    </row>
    <row r="498" spans="1:36" x14ac:dyDescent="0.3">
      <c r="A498" t="s">
        <v>462</v>
      </c>
      <c r="B498" t="s">
        <v>522</v>
      </c>
      <c r="C498" t="s">
        <v>533</v>
      </c>
      <c r="D498" t="s">
        <v>530</v>
      </c>
      <c r="E498" s="2">
        <v>45433</v>
      </c>
      <c r="F498" s="9">
        <v>45853</v>
      </c>
      <c r="G498" t="s">
        <v>965</v>
      </c>
      <c r="H498" t="s">
        <v>1017</v>
      </c>
      <c r="I498" s="4">
        <v>123.42</v>
      </c>
      <c r="J498" s="4">
        <v>10</v>
      </c>
      <c r="K498" s="4">
        <v>12.34</v>
      </c>
      <c r="L498" s="4">
        <v>111.08</v>
      </c>
      <c r="M498" t="s">
        <v>1023</v>
      </c>
      <c r="N498">
        <v>0</v>
      </c>
      <c r="O498" t="s">
        <v>1469</v>
      </c>
      <c r="P498" t="s">
        <v>1968</v>
      </c>
      <c r="Q498" t="str">
        <f t="shared" si="119"/>
        <v>UNITED AIRLINES</v>
      </c>
      <c r="R498">
        <f t="shared" si="120"/>
        <v>11</v>
      </c>
      <c r="S498" t="str">
        <f t="shared" si="121"/>
        <v>679</v>
      </c>
      <c r="T498" t="str">
        <f t="shared" si="122"/>
        <v>UN</v>
      </c>
      <c r="U498" t="str">
        <f t="shared" si="123"/>
        <v>LAX-SFO</v>
      </c>
      <c r="V498" s="7">
        <f t="shared" si="124"/>
        <v>409.56</v>
      </c>
      <c r="W498" s="7">
        <f t="shared" si="125"/>
        <v>115.345</v>
      </c>
      <c r="X498" s="7">
        <f t="shared" si="126"/>
        <v>105.08</v>
      </c>
      <c r="Y498" s="7">
        <f t="shared" si="127"/>
        <v>123.42</v>
      </c>
      <c r="Z498" s="8">
        <f t="shared" si="128"/>
        <v>4.0000000000000001E-3</v>
      </c>
      <c r="AA498">
        <f t="shared" si="129"/>
        <v>2024</v>
      </c>
      <c r="AB498" t="str">
        <f t="shared" si="130"/>
        <v>Tue</v>
      </c>
      <c r="AC498">
        <f t="shared" si="131"/>
        <v>420</v>
      </c>
      <c r="AD498" t="str">
        <f t="shared" ca="1" si="132"/>
        <v>NO</v>
      </c>
      <c r="AE498"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8" t="str">
        <f t="shared" si="134"/>
        <v>May</v>
      </c>
      <c r="AG498">
        <f t="shared" si="133"/>
        <v>0</v>
      </c>
      <c r="AH498" s="14">
        <v>45717.583333333299</v>
      </c>
      <c r="AI498" t="str">
        <f t="shared" si="135"/>
        <v>Afternoon</v>
      </c>
      <c r="AJ498" t="s">
        <v>2051</v>
      </c>
    </row>
    <row r="499" spans="1:36" x14ac:dyDescent="0.3">
      <c r="A499" t="s">
        <v>83</v>
      </c>
      <c r="B499" t="s">
        <v>520</v>
      </c>
      <c r="C499" t="s">
        <v>527</v>
      </c>
      <c r="D499" t="s">
        <v>528</v>
      </c>
      <c r="E499" s="2">
        <v>45434</v>
      </c>
      <c r="F499" s="9">
        <v>45854</v>
      </c>
      <c r="G499" t="s">
        <v>601</v>
      </c>
      <c r="H499" t="s">
        <v>1020</v>
      </c>
      <c r="I499" s="4">
        <v>117.39</v>
      </c>
      <c r="J499" s="4">
        <v>5</v>
      </c>
      <c r="K499" s="4">
        <v>5.87</v>
      </c>
      <c r="L499" s="4">
        <v>111.52</v>
      </c>
      <c r="M499" t="s">
        <v>1023</v>
      </c>
      <c r="N499">
        <v>0</v>
      </c>
      <c r="O499" t="s">
        <v>1091</v>
      </c>
      <c r="P499" t="s">
        <v>1589</v>
      </c>
      <c r="Q499" t="str">
        <f t="shared" si="119"/>
        <v>FRONTIER AIRLINES</v>
      </c>
      <c r="R499">
        <f t="shared" si="120"/>
        <v>15</v>
      </c>
      <c r="S499" t="str">
        <f t="shared" si="121"/>
        <v>633</v>
      </c>
      <c r="T499" t="str">
        <f t="shared" si="122"/>
        <v>FR</v>
      </c>
      <c r="U499" t="str">
        <f t="shared" si="123"/>
        <v>ORD-MIA</v>
      </c>
      <c r="V499" s="7">
        <f t="shared" si="124"/>
        <v>298.48</v>
      </c>
      <c r="W499" s="7">
        <f t="shared" si="125"/>
        <v>112.65333333333332</v>
      </c>
      <c r="X499" s="7">
        <f t="shared" si="126"/>
        <v>105.08</v>
      </c>
      <c r="Y499" s="7">
        <f t="shared" si="127"/>
        <v>117.39</v>
      </c>
      <c r="Z499" s="8">
        <f t="shared" si="128"/>
        <v>2E-3</v>
      </c>
      <c r="AA499">
        <f t="shared" si="129"/>
        <v>2024</v>
      </c>
      <c r="AB499" t="str">
        <f t="shared" si="130"/>
        <v>Wed</v>
      </c>
      <c r="AC499">
        <f t="shared" si="131"/>
        <v>420</v>
      </c>
      <c r="AD499" t="str">
        <f t="shared" ca="1" si="132"/>
        <v>NO</v>
      </c>
      <c r="AE499"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499" t="str">
        <f t="shared" si="134"/>
        <v>May</v>
      </c>
      <c r="AG499">
        <f t="shared" si="133"/>
        <v>0</v>
      </c>
      <c r="AH499" s="14">
        <v>45701.791666666701</v>
      </c>
      <c r="AI499" t="str">
        <f t="shared" si="135"/>
        <v>Evening</v>
      </c>
      <c r="AJ499" t="s">
        <v>2051</v>
      </c>
    </row>
    <row r="500" spans="1:36" x14ac:dyDescent="0.3">
      <c r="A500" t="s">
        <v>61</v>
      </c>
      <c r="B500" t="s">
        <v>522</v>
      </c>
      <c r="C500" t="s">
        <v>529</v>
      </c>
      <c r="D500" t="s">
        <v>532</v>
      </c>
      <c r="E500" s="2">
        <v>45435</v>
      </c>
      <c r="F500" s="9">
        <v>45855</v>
      </c>
      <c r="G500" t="s">
        <v>579</v>
      </c>
      <c r="H500" t="s">
        <v>1019</v>
      </c>
      <c r="I500" s="4">
        <v>115.49</v>
      </c>
      <c r="J500" s="4">
        <v>20</v>
      </c>
      <c r="K500" s="4">
        <v>23.1</v>
      </c>
      <c r="L500" s="4">
        <v>92.39</v>
      </c>
      <c r="M500" t="s">
        <v>1021</v>
      </c>
      <c r="N500">
        <v>144</v>
      </c>
      <c r="O500" t="s">
        <v>1069</v>
      </c>
      <c r="P500" t="s">
        <v>1567</v>
      </c>
      <c r="Q500" t="str">
        <f t="shared" si="119"/>
        <v>UNITED AIRLINES</v>
      </c>
      <c r="R500">
        <f t="shared" si="120"/>
        <v>11</v>
      </c>
      <c r="S500" t="str">
        <f t="shared" si="121"/>
        <v>308</v>
      </c>
      <c r="T500" t="str">
        <f t="shared" si="122"/>
        <v>UN</v>
      </c>
      <c r="U500" t="str">
        <f t="shared" si="123"/>
        <v>ATL-DEN</v>
      </c>
      <c r="V500" s="7">
        <f t="shared" si="124"/>
        <v>186.95999999999998</v>
      </c>
      <c r="W500" s="7">
        <f t="shared" si="125"/>
        <v>110.285</v>
      </c>
      <c r="X500" s="7">
        <f t="shared" si="126"/>
        <v>105.08</v>
      </c>
      <c r="Y500" s="7">
        <f t="shared" si="127"/>
        <v>115.49</v>
      </c>
      <c r="Z500" s="8">
        <f t="shared" si="128"/>
        <v>4.0000000000000001E-3</v>
      </c>
      <c r="AA500">
        <f t="shared" si="129"/>
        <v>2024</v>
      </c>
      <c r="AB500" t="str">
        <f t="shared" si="130"/>
        <v>Thu</v>
      </c>
      <c r="AC500">
        <f t="shared" si="131"/>
        <v>420</v>
      </c>
      <c r="AD500" t="str">
        <f t="shared" ca="1" si="132"/>
        <v>NO</v>
      </c>
      <c r="AE500"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00" t="str">
        <f t="shared" si="134"/>
        <v>May</v>
      </c>
      <c r="AG500">
        <f t="shared" si="133"/>
        <v>0</v>
      </c>
      <c r="AH500" s="14">
        <v>45700.875</v>
      </c>
      <c r="AI500" t="str">
        <f t="shared" si="135"/>
        <v>Evening</v>
      </c>
      <c r="AJ500" t="s">
        <v>2048</v>
      </c>
    </row>
    <row r="501" spans="1:36" x14ac:dyDescent="0.3">
      <c r="A501" t="s">
        <v>356</v>
      </c>
      <c r="B501" t="s">
        <v>523</v>
      </c>
      <c r="C501" t="s">
        <v>529</v>
      </c>
      <c r="D501" t="s">
        <v>531</v>
      </c>
      <c r="E501" s="2">
        <v>45436</v>
      </c>
      <c r="F501" s="9">
        <v>45856</v>
      </c>
      <c r="G501" t="s">
        <v>867</v>
      </c>
      <c r="H501" t="s">
        <v>1017</v>
      </c>
      <c r="I501" s="4">
        <v>105.08</v>
      </c>
      <c r="J501" s="4">
        <v>10</v>
      </c>
      <c r="K501" s="4">
        <v>10.51</v>
      </c>
      <c r="L501" s="4">
        <v>94.57</v>
      </c>
      <c r="M501" t="s">
        <v>1021</v>
      </c>
      <c r="N501">
        <v>87</v>
      </c>
      <c r="O501" t="s">
        <v>1364</v>
      </c>
      <c r="P501" t="s">
        <v>1862</v>
      </c>
      <c r="Q501" t="str">
        <f t="shared" si="119"/>
        <v>SPIRIT AIRLINES</v>
      </c>
      <c r="R501">
        <f t="shared" si="120"/>
        <v>15</v>
      </c>
      <c r="S501" t="str">
        <f t="shared" si="121"/>
        <v>261</v>
      </c>
      <c r="T501" t="str">
        <f t="shared" si="122"/>
        <v>SP</v>
      </c>
      <c r="U501" t="str">
        <f t="shared" si="123"/>
        <v>ATL-JFK</v>
      </c>
      <c r="V501" s="7">
        <f t="shared" si="124"/>
        <v>94.57</v>
      </c>
      <c r="W501" s="7">
        <f t="shared" si="125"/>
        <v>105.08</v>
      </c>
      <c r="X501" s="7">
        <f t="shared" si="126"/>
        <v>105.08</v>
      </c>
      <c r="Y501" s="7">
        <f t="shared" si="127"/>
        <v>105.08</v>
      </c>
      <c r="Z501" s="8">
        <f t="shared" si="128"/>
        <v>2E-3</v>
      </c>
      <c r="AA501">
        <f t="shared" si="129"/>
        <v>2024</v>
      </c>
      <c r="AB501" t="str">
        <f t="shared" si="130"/>
        <v>Fri</v>
      </c>
      <c r="AC501">
        <f t="shared" si="131"/>
        <v>420</v>
      </c>
      <c r="AD501" t="str">
        <f t="shared" ca="1" si="132"/>
        <v>NO</v>
      </c>
      <c r="AE501" t="str">
        <f>IF(OR(Table4[[#This Row],[MONTH]]="December", Table4[[#This Row],[MONTH]]="January", Table4[[#This Row],[MONTH]]="February"), "Winter",
IF(OR(Table4[[#This Row],[MONTH]]="March", Table4[[#This Row],[MONTH]]="April", Table4[[#This Row],[MONTH]]="May"), "Spring",
IF(OR(Table4[[#This Row],[MONTH]]="June", Table4[[#This Row],[MONTH]]="July", Table4[[#This Row],[MONTH]]="August"), "Summer", "Fall")))</f>
        <v>Spring</v>
      </c>
      <c r="AF501" t="str">
        <f t="shared" si="134"/>
        <v>May</v>
      </c>
      <c r="AG501">
        <f t="shared" si="133"/>
        <v>0</v>
      </c>
      <c r="AH501" s="14">
        <v>45713.166666666701</v>
      </c>
      <c r="AI501" t="str">
        <f t="shared" si="135"/>
        <v>Morning</v>
      </c>
      <c r="AJ501" t="s">
        <v>2049</v>
      </c>
    </row>
  </sheetData>
  <sortState xmlns:xlrd2="http://schemas.microsoft.com/office/spreadsheetml/2017/richdata2" ref="A2:AH501">
    <sortCondition descending="1" ref="I1:I501"/>
  </sortState>
  <mergeCells count="1">
    <mergeCell ref="AT6:AU6"/>
  </mergeCell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54FC-2CF8-4865-A2B5-B37A2E65EA8F}">
  <dimension ref="A11:O11"/>
  <sheetViews>
    <sheetView showGridLines="0" tabSelected="1" zoomScale="93" zoomScaleNormal="93" workbookViewId="0">
      <selection activeCell="T1" sqref="T1"/>
    </sheetView>
  </sheetViews>
  <sheetFormatPr defaultRowHeight="14.4" x14ac:dyDescent="0.3"/>
  <cols>
    <col min="1" max="1" width="32.21875" style="30" customWidth="1"/>
    <col min="12" max="12" width="9.77734375" customWidth="1"/>
    <col min="13" max="13" width="8" customWidth="1"/>
  </cols>
  <sheetData>
    <row r="11" spans="15:15" x14ac:dyDescent="0.3">
      <c r="O11" s="2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2025-02-18T09:40:48Z</dcterms:created>
  <dcterms:modified xsi:type="dcterms:W3CDTF">2025-03-23T11:44:53Z</dcterms:modified>
</cp:coreProperties>
</file>