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Git\kickstarter-analysis\"/>
    </mc:Choice>
  </mc:AlternateContent>
  <xr:revisionPtr revIDLastSave="0" documentId="13_ncr:1_{FF39FBFF-7F4D-4834-B9A5-3B3B098108B5}" xr6:coauthVersionLast="47" xr6:coauthVersionMax="47" xr10:uidLastSave="{00000000-0000-0000-0000-000000000000}"/>
  <bookViews>
    <workbookView xWindow="-120" yWindow="-120" windowWidth="25440" windowHeight="15390" activeTab="1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Kickstarter!$A$1:$R$4115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Q4074" i="1"/>
  <c r="P4074" i="1"/>
  <c r="O4074" i="1"/>
  <c r="R4074" i="1" s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Q4069" i="1"/>
  <c r="P4069" i="1"/>
  <c r="O4069" i="1"/>
  <c r="R4069" i="1" s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Q4062" i="1"/>
  <c r="P4062" i="1"/>
  <c r="O4062" i="1"/>
  <c r="R4062" i="1" s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Q4037" i="1"/>
  <c r="P4037" i="1"/>
  <c r="O4037" i="1"/>
  <c r="R4037" i="1" s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Q4032" i="1"/>
  <c r="P4032" i="1"/>
  <c r="O4032" i="1"/>
  <c r="R4032" i="1" s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Q4010" i="1"/>
  <c r="P4010" i="1"/>
  <c r="O4010" i="1"/>
  <c r="R4010" i="1" s="1"/>
  <c r="Q4009" i="1"/>
  <c r="P4009" i="1"/>
  <c r="O4009" i="1"/>
  <c r="R4009" i="1" s="1"/>
  <c r="Q4008" i="1"/>
  <c r="P4008" i="1"/>
  <c r="O4008" i="1"/>
  <c r="R4008" i="1" s="1"/>
  <c r="Q4007" i="1"/>
  <c r="P4007" i="1"/>
  <c r="O4007" i="1"/>
  <c r="R4007" i="1" s="1"/>
  <c r="Q4006" i="1"/>
  <c r="P4006" i="1"/>
  <c r="O4006" i="1"/>
  <c r="R4006" i="1" s="1"/>
  <c r="Q4005" i="1"/>
  <c r="P4005" i="1"/>
  <c r="O4005" i="1"/>
  <c r="R4005" i="1" s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Q3943" i="1"/>
  <c r="P3943" i="1"/>
  <c r="O3943" i="1"/>
  <c r="R3943" i="1" s="1"/>
  <c r="Q3942" i="1"/>
  <c r="P3942" i="1"/>
  <c r="O3942" i="1"/>
  <c r="R3942" i="1" s="1"/>
  <c r="Q3941" i="1"/>
  <c r="P3941" i="1"/>
  <c r="O3941" i="1"/>
  <c r="R3941" i="1" s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Q3934" i="1"/>
  <c r="P3934" i="1"/>
  <c r="O3934" i="1"/>
  <c r="R3934" i="1" s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Q3882" i="1"/>
  <c r="P3882" i="1"/>
  <c r="O3882" i="1"/>
  <c r="R3882" i="1" s="1"/>
  <c r="Q3881" i="1"/>
  <c r="P3881" i="1"/>
  <c r="O3881" i="1"/>
  <c r="R3881" i="1" s="1"/>
  <c r="Q3880" i="1"/>
  <c r="P3880" i="1"/>
  <c r="O3880" i="1"/>
  <c r="R3880" i="1" s="1"/>
  <c r="Q3879" i="1"/>
  <c r="P3879" i="1"/>
  <c r="O3879" i="1"/>
  <c r="R3879" i="1" s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Q3845" i="1"/>
  <c r="P3845" i="1"/>
  <c r="O3845" i="1"/>
  <c r="R3845" i="1" s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Q3840" i="1"/>
  <c r="P3840" i="1"/>
  <c r="O3840" i="1"/>
  <c r="R3840" i="1" s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Q3813" i="1"/>
  <c r="P3813" i="1"/>
  <c r="O3813" i="1"/>
  <c r="R3813" i="1" s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Q3783" i="1"/>
  <c r="P3783" i="1"/>
  <c r="O3783" i="1"/>
  <c r="R3783" i="1" s="1"/>
  <c r="Q3782" i="1"/>
  <c r="P3782" i="1"/>
  <c r="O3782" i="1"/>
  <c r="R3782" i="1" s="1"/>
  <c r="Q3781" i="1"/>
  <c r="P3781" i="1"/>
  <c r="O3781" i="1"/>
  <c r="R3781" i="1" s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Q3776" i="1"/>
  <c r="P3776" i="1"/>
  <c r="O3776" i="1"/>
  <c r="R3776" i="1" s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Q3751" i="1"/>
  <c r="P3751" i="1"/>
  <c r="O3751" i="1"/>
  <c r="R3751" i="1" s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Q3719" i="1"/>
  <c r="P3719" i="1"/>
  <c r="O3719" i="1"/>
  <c r="R3719" i="1" s="1"/>
  <c r="Q3718" i="1"/>
  <c r="P3718" i="1"/>
  <c r="O3718" i="1"/>
  <c r="R3718" i="1" s="1"/>
  <c r="Q3717" i="1"/>
  <c r="P3717" i="1"/>
  <c r="O3717" i="1"/>
  <c r="R3717" i="1" s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Q3712" i="1"/>
  <c r="P3712" i="1"/>
  <c r="O3712" i="1"/>
  <c r="R3712" i="1" s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Q3678" i="1"/>
  <c r="P3678" i="1"/>
  <c r="O3678" i="1"/>
  <c r="R3678" i="1" s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Q3655" i="1"/>
  <c r="P3655" i="1"/>
  <c r="O3655" i="1"/>
  <c r="R3655" i="1" s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Q3626" i="1"/>
  <c r="P3626" i="1"/>
  <c r="O3626" i="1"/>
  <c r="R3626" i="1" s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Q3614" i="1"/>
  <c r="P3614" i="1"/>
  <c r="O3614" i="1"/>
  <c r="R3614" i="1" s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Q3589" i="1"/>
  <c r="P3589" i="1"/>
  <c r="O3589" i="1"/>
  <c r="R3589" i="1" s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Q3576" i="1"/>
  <c r="P3576" i="1"/>
  <c r="O3576" i="1"/>
  <c r="R3576" i="1" s="1"/>
  <c r="Q3575" i="1"/>
  <c r="P3575" i="1"/>
  <c r="O3575" i="1"/>
  <c r="R3575" i="1" s="1"/>
  <c r="Q3574" i="1"/>
  <c r="P3574" i="1"/>
  <c r="O3574" i="1"/>
  <c r="R3574" i="1" s="1"/>
  <c r="Q3573" i="1"/>
  <c r="P3573" i="1"/>
  <c r="O3573" i="1"/>
  <c r="R3573" i="1" s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Q3544" i="1"/>
  <c r="P3544" i="1"/>
  <c r="O3544" i="1"/>
  <c r="R3544" i="1" s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Q3519" i="1"/>
  <c r="P3519" i="1"/>
  <c r="O3519" i="1"/>
  <c r="R3519" i="1" s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Q3514" i="1"/>
  <c r="P3514" i="1"/>
  <c r="O3514" i="1"/>
  <c r="R3514" i="1" s="1"/>
  <c r="Q3513" i="1"/>
  <c r="P3513" i="1"/>
  <c r="O3513" i="1"/>
  <c r="R3513" i="1" s="1"/>
  <c r="Q3512" i="1"/>
  <c r="P3512" i="1"/>
  <c r="O3512" i="1"/>
  <c r="R3512" i="1" s="1"/>
  <c r="Q3511" i="1"/>
  <c r="P3511" i="1"/>
  <c r="O3511" i="1"/>
  <c r="R3511" i="1" s="1"/>
  <c r="Q3510" i="1"/>
  <c r="P3510" i="1"/>
  <c r="O3510" i="1"/>
  <c r="R3510" i="1" s="1"/>
  <c r="Q3509" i="1"/>
  <c r="P3509" i="1"/>
  <c r="O3509" i="1"/>
  <c r="R3509" i="1" s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Q3502" i="1"/>
  <c r="P3502" i="1"/>
  <c r="O3502" i="1"/>
  <c r="R3502" i="1" s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Q3495" i="1"/>
  <c r="P3495" i="1"/>
  <c r="O3495" i="1"/>
  <c r="R3495" i="1" s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Q3487" i="1"/>
  <c r="P3487" i="1"/>
  <c r="O3487" i="1"/>
  <c r="R3487" i="1" s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Q3480" i="1"/>
  <c r="P3480" i="1"/>
  <c r="O3480" i="1"/>
  <c r="R3480" i="1" s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Q3466" i="1"/>
  <c r="P3466" i="1"/>
  <c r="O3466" i="1"/>
  <c r="R3466" i="1" s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Q3430" i="1"/>
  <c r="P3430" i="1"/>
  <c r="O3430" i="1"/>
  <c r="R3430" i="1" s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Q3418" i="1"/>
  <c r="P3418" i="1"/>
  <c r="O3418" i="1"/>
  <c r="R3418" i="1" s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Q3404" i="1"/>
  <c r="P3404" i="1"/>
  <c r="O3404" i="1"/>
  <c r="R3404" i="1" s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Q3389" i="1"/>
  <c r="P3389" i="1"/>
  <c r="O3389" i="1"/>
  <c r="R3389" i="1" s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Q3379" i="1"/>
  <c r="P3379" i="1"/>
  <c r="O3379" i="1"/>
  <c r="R3379" i="1" s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Q3366" i="1"/>
  <c r="P3366" i="1"/>
  <c r="O3366" i="1"/>
  <c r="R3366" i="1" s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Q3354" i="1"/>
  <c r="P3354" i="1"/>
  <c r="O3354" i="1"/>
  <c r="R3354" i="1" s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Q3340" i="1"/>
  <c r="P3340" i="1"/>
  <c r="O3340" i="1"/>
  <c r="R3340" i="1" s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Q3325" i="1"/>
  <c r="P3325" i="1"/>
  <c r="O3325" i="1"/>
  <c r="R3325" i="1" s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Q3315" i="1"/>
  <c r="P3315" i="1"/>
  <c r="O3315" i="1"/>
  <c r="R3315" i="1" s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Q3302" i="1"/>
  <c r="P3302" i="1"/>
  <c r="O3302" i="1"/>
  <c r="R3302" i="1" s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Q3290" i="1"/>
  <c r="P3290" i="1"/>
  <c r="O3290" i="1"/>
  <c r="R3290" i="1" s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Q3276" i="1"/>
  <c r="P3276" i="1"/>
  <c r="O3276" i="1"/>
  <c r="R3276" i="1" s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Q3261" i="1"/>
  <c r="P3261" i="1"/>
  <c r="O3261" i="1"/>
  <c r="R3261" i="1" s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Q3251" i="1"/>
  <c r="P3251" i="1"/>
  <c r="O3251" i="1"/>
  <c r="R3251" i="1" s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Q3238" i="1"/>
  <c r="P3238" i="1"/>
  <c r="O3238" i="1"/>
  <c r="R3238" i="1" s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Q3226" i="1"/>
  <c r="P3226" i="1"/>
  <c r="O3226" i="1"/>
  <c r="R3226" i="1" s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Q3212" i="1"/>
  <c r="P3212" i="1"/>
  <c r="O3212" i="1"/>
  <c r="R3212" i="1" s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Q3197" i="1"/>
  <c r="P3197" i="1"/>
  <c r="O3197" i="1"/>
  <c r="R3197" i="1" s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Q3187" i="1"/>
  <c r="P3187" i="1"/>
  <c r="O3187" i="1"/>
  <c r="R3187" i="1" s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Q3174" i="1"/>
  <c r="P3174" i="1"/>
  <c r="O3174" i="1"/>
  <c r="R3174" i="1" s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Q3162" i="1"/>
  <c r="P3162" i="1"/>
  <c r="O3162" i="1"/>
  <c r="R3162" i="1" s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Q3133" i="1"/>
  <c r="P3133" i="1"/>
  <c r="O3133" i="1"/>
  <c r="R3133" i="1" s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Q3123" i="1"/>
  <c r="P3123" i="1"/>
  <c r="O3123" i="1"/>
  <c r="R3123" i="1" s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Q3110" i="1"/>
  <c r="P3110" i="1"/>
  <c r="O3110" i="1"/>
  <c r="R3110" i="1" s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Q3076" i="1"/>
  <c r="P3076" i="1"/>
  <c r="O3076" i="1"/>
  <c r="R3076" i="1" s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Q3059" i="1"/>
  <c r="P3059" i="1"/>
  <c r="O3059" i="1"/>
  <c r="R3059" i="1" s="1"/>
  <c r="Q3058" i="1"/>
  <c r="P3058" i="1"/>
  <c r="O3058" i="1"/>
  <c r="R3058" i="1" s="1"/>
  <c r="Q3057" i="1"/>
  <c r="P3057" i="1"/>
  <c r="O3057" i="1"/>
  <c r="R3057" i="1" s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Q3050" i="1"/>
  <c r="P3050" i="1"/>
  <c r="O3050" i="1"/>
  <c r="R3050" i="1" s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Q3037" i="1"/>
  <c r="P3037" i="1"/>
  <c r="O3037" i="1"/>
  <c r="R3037" i="1" s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Q3019" i="1"/>
  <c r="P3019" i="1"/>
  <c r="O3019" i="1"/>
  <c r="R3019" i="1" s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Q2989" i="1"/>
  <c r="P2989" i="1"/>
  <c r="O2989" i="1"/>
  <c r="R2989" i="1" s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Q2982" i="1"/>
  <c r="P2982" i="1"/>
  <c r="O2982" i="1"/>
  <c r="R2982" i="1" s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Q2974" i="1"/>
  <c r="P2974" i="1"/>
  <c r="O2974" i="1"/>
  <c r="R2974" i="1" s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Q2961" i="1"/>
  <c r="P2961" i="1"/>
  <c r="O2961" i="1"/>
  <c r="R2961" i="1" s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Q2956" i="1"/>
  <c r="P2956" i="1"/>
  <c r="O2956" i="1"/>
  <c r="R2956" i="1" s="1"/>
  <c r="Q2955" i="1"/>
  <c r="P2955" i="1"/>
  <c r="O2955" i="1"/>
  <c r="R2955" i="1" s="1"/>
  <c r="Q2954" i="1"/>
  <c r="P2954" i="1"/>
  <c r="O2954" i="1"/>
  <c r="R2954" i="1" s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Q2900" i="1"/>
  <c r="P2900" i="1"/>
  <c r="O2900" i="1"/>
  <c r="R2900" i="1" s="1"/>
  <c r="Q2899" i="1"/>
  <c r="P2899" i="1"/>
  <c r="O2899" i="1"/>
  <c r="R2899" i="1" s="1"/>
  <c r="Q2898" i="1"/>
  <c r="P2898" i="1"/>
  <c r="O2898" i="1"/>
  <c r="R2898" i="1" s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Q2882" i="1"/>
  <c r="P2882" i="1"/>
  <c r="O2882" i="1"/>
  <c r="R2882" i="1" s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Q2841" i="1"/>
  <c r="P2841" i="1"/>
  <c r="O2841" i="1"/>
  <c r="R2841" i="1" s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Q2836" i="1"/>
  <c r="P2836" i="1"/>
  <c r="O2836" i="1"/>
  <c r="R2836" i="1" s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Q2811" i="1"/>
  <c r="P2811" i="1"/>
  <c r="O2811" i="1"/>
  <c r="R2811" i="1" s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Q2779" i="1"/>
  <c r="P2779" i="1"/>
  <c r="O2779" i="1"/>
  <c r="R2779" i="1" s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Q2713" i="1"/>
  <c r="P2713" i="1"/>
  <c r="O2713" i="1"/>
  <c r="R2713" i="1" s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Q2708" i="1"/>
  <c r="P2708" i="1"/>
  <c r="O2708" i="1"/>
  <c r="R2708" i="1" s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Q2683" i="1"/>
  <c r="P2683" i="1"/>
  <c r="O2683" i="1"/>
  <c r="R2683" i="1" s="1"/>
  <c r="Q2682" i="1"/>
  <c r="P2682" i="1"/>
  <c r="O2682" i="1"/>
  <c r="R2682" i="1" s="1"/>
  <c r="Q2681" i="1"/>
  <c r="P2681" i="1"/>
  <c r="O2681" i="1"/>
  <c r="R2681" i="1" s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Q2676" i="1"/>
  <c r="P2676" i="1"/>
  <c r="O2676" i="1"/>
  <c r="R2676" i="1" s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Q2585" i="1"/>
  <c r="P2585" i="1"/>
  <c r="O2585" i="1"/>
  <c r="R2585" i="1" s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Q2580" i="1"/>
  <c r="P2580" i="1"/>
  <c r="O2580" i="1"/>
  <c r="R2580" i="1" s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Q2555" i="1"/>
  <c r="P2555" i="1"/>
  <c r="O2555" i="1"/>
  <c r="R2555" i="1" s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Q2523" i="1"/>
  <c r="P2523" i="1"/>
  <c r="O2523" i="1"/>
  <c r="R2523" i="1" s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Q2366" i="1"/>
  <c r="P2366" i="1"/>
  <c r="O2366" i="1"/>
  <c r="R2366" i="1" s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Q2356" i="1"/>
  <c r="P2356" i="1"/>
  <c r="O2356" i="1"/>
  <c r="R2356" i="1" s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Q2334" i="1"/>
  <c r="P2334" i="1"/>
  <c r="O2334" i="1"/>
  <c r="R2334" i="1" s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Q2324" i="1"/>
  <c r="P2324" i="1"/>
  <c r="O2324" i="1"/>
  <c r="R2324" i="1" s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Q2299" i="1"/>
  <c r="P2299" i="1"/>
  <c r="O2299" i="1"/>
  <c r="R2299" i="1" s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Q2267" i="1"/>
  <c r="P2267" i="1"/>
  <c r="O2267" i="1"/>
  <c r="R2267" i="1" s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Q2238" i="1"/>
  <c r="P2238" i="1"/>
  <c r="O2238" i="1"/>
  <c r="R2238" i="1" s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Q2228" i="1"/>
  <c r="P2228" i="1"/>
  <c r="O2228" i="1"/>
  <c r="R2228" i="1" s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Q2171" i="1"/>
  <c r="P2171" i="1"/>
  <c r="O2171" i="1"/>
  <c r="R2171" i="1" s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Q2110" i="1"/>
  <c r="P2110" i="1"/>
  <c r="O2110" i="1"/>
  <c r="R2110" i="1" s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Q2100" i="1"/>
  <c r="P2100" i="1"/>
  <c r="O2100" i="1"/>
  <c r="R2100" i="1" s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Q2078" i="1"/>
  <c r="P2078" i="1"/>
  <c r="O2078" i="1"/>
  <c r="R2078" i="1" s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Q2068" i="1"/>
  <c r="P2068" i="1"/>
  <c r="O2068" i="1"/>
  <c r="R2068" i="1" s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Q2043" i="1"/>
  <c r="P2043" i="1"/>
  <c r="O2043" i="1"/>
  <c r="R2043" i="1" s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Q2011" i="1"/>
  <c r="P2011" i="1"/>
  <c r="O2011" i="1"/>
  <c r="R2011" i="1" s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Q1982" i="1"/>
  <c r="P1982" i="1"/>
  <c r="O1982" i="1"/>
  <c r="R1982" i="1" s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Q1972" i="1"/>
  <c r="P1972" i="1"/>
  <c r="O1972" i="1"/>
  <c r="R1972" i="1" s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Q1915" i="1"/>
  <c r="P1915" i="1"/>
  <c r="O1915" i="1"/>
  <c r="R1915" i="1" s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Q1851" i="1"/>
  <c r="P1851" i="1"/>
  <c r="O1851" i="1"/>
  <c r="R1851" i="1" s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Q1846" i="1"/>
  <c r="P1846" i="1"/>
  <c r="O1846" i="1"/>
  <c r="R1846" i="1" s="1"/>
  <c r="Q1845" i="1"/>
  <c r="P1845" i="1"/>
  <c r="O1845" i="1"/>
  <c r="R1845" i="1" s="1"/>
  <c r="Q1844" i="1"/>
  <c r="P1844" i="1"/>
  <c r="O1844" i="1"/>
  <c r="R1844" i="1" s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Q1814" i="1"/>
  <c r="P1814" i="1"/>
  <c r="O1814" i="1"/>
  <c r="R1814" i="1" s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Q1805" i="1"/>
  <c r="P1805" i="1"/>
  <c r="O1805" i="1"/>
  <c r="R1805" i="1" s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Q1792" i="1"/>
  <c r="P1792" i="1"/>
  <c r="O1792" i="1"/>
  <c r="R1792" i="1" s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Q1787" i="1"/>
  <c r="P1787" i="1"/>
  <c r="O1787" i="1"/>
  <c r="R1787" i="1" s="1"/>
  <c r="Q1786" i="1"/>
  <c r="P1786" i="1"/>
  <c r="O1786" i="1"/>
  <c r="R1786" i="1" s="1"/>
  <c r="Q1785" i="1"/>
  <c r="P1785" i="1"/>
  <c r="O1785" i="1"/>
  <c r="R1785" i="1" s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Q1741" i="1"/>
  <c r="P1741" i="1"/>
  <c r="O1741" i="1"/>
  <c r="R1741" i="1" s="1"/>
  <c r="Q1740" i="1"/>
  <c r="P1740" i="1"/>
  <c r="O1740" i="1"/>
  <c r="R1740" i="1" s="1"/>
  <c r="Q1739" i="1"/>
  <c r="P1739" i="1"/>
  <c r="O1739" i="1"/>
  <c r="R1739" i="1" s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Q1734" i="1"/>
  <c r="P1734" i="1"/>
  <c r="O1734" i="1"/>
  <c r="R1734" i="1" s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Q1721" i="1"/>
  <c r="P1721" i="1"/>
  <c r="O1721" i="1"/>
  <c r="R1721" i="1" s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Q1711" i="1"/>
  <c r="P1711" i="1"/>
  <c r="O1711" i="1"/>
  <c r="R1711" i="1" s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Q1696" i="1"/>
  <c r="P1696" i="1"/>
  <c r="O1696" i="1"/>
  <c r="R1696" i="1" s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Q1678" i="1"/>
  <c r="P1678" i="1"/>
  <c r="O1678" i="1"/>
  <c r="R1678" i="1" s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Q1673" i="1"/>
  <c r="P1673" i="1"/>
  <c r="O1673" i="1"/>
  <c r="R1673" i="1" s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Q1624" i="1"/>
  <c r="P1624" i="1"/>
  <c r="O1624" i="1"/>
  <c r="R1624" i="1" s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Q1592" i="1"/>
  <c r="P1592" i="1"/>
  <c r="O1592" i="1"/>
  <c r="R1592" i="1" s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Q1569" i="1"/>
  <c r="P1569" i="1"/>
  <c r="O1569" i="1"/>
  <c r="R1569" i="1" s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Q1537" i="1"/>
  <c r="P1537" i="1"/>
  <c r="O1537" i="1"/>
  <c r="R1537" i="1" s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Q1530" i="1"/>
  <c r="P1530" i="1"/>
  <c r="O1530" i="1"/>
  <c r="R1530" i="1" s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Q1514" i="1"/>
  <c r="P1514" i="1"/>
  <c r="O1514" i="1"/>
  <c r="R1514" i="1" s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Q1488" i="1"/>
  <c r="P1488" i="1"/>
  <c r="O1488" i="1"/>
  <c r="R1488" i="1" s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Q1473" i="1"/>
  <c r="P1473" i="1"/>
  <c r="O1473" i="1"/>
  <c r="R1473" i="1" s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Q1450" i="1"/>
  <c r="P1450" i="1"/>
  <c r="O1450" i="1"/>
  <c r="R1450" i="1" s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Q1440" i="1"/>
  <c r="P1440" i="1"/>
  <c r="O1440" i="1"/>
  <c r="R1440" i="1" s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Q1424" i="1"/>
  <c r="P1424" i="1"/>
  <c r="O1424" i="1"/>
  <c r="R1424" i="1" s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Q1409" i="1"/>
  <c r="P1409" i="1"/>
  <c r="O1409" i="1"/>
  <c r="R1409" i="1" s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Q1386" i="1"/>
  <c r="P1386" i="1"/>
  <c r="O1386" i="1"/>
  <c r="R1386" i="1" s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Q1376" i="1"/>
  <c r="P1376" i="1"/>
  <c r="O1376" i="1"/>
  <c r="R1376" i="1" s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Q1345" i="1"/>
  <c r="P1345" i="1"/>
  <c r="O1345" i="1"/>
  <c r="R1345" i="1" s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Q1322" i="1"/>
  <c r="P1322" i="1"/>
  <c r="O1322" i="1"/>
  <c r="R1322" i="1" s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Q1281" i="1"/>
  <c r="P1281" i="1"/>
  <c r="O1281" i="1"/>
  <c r="R1281" i="1" s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Q1258" i="1"/>
  <c r="P1258" i="1"/>
  <c r="O1258" i="1"/>
  <c r="R1258" i="1" s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Q1249" i="1"/>
  <c r="P1249" i="1"/>
  <c r="O1249" i="1"/>
  <c r="R1249" i="1" s="1"/>
  <c r="Q1248" i="1"/>
  <c r="P1248" i="1"/>
  <c r="O1248" i="1"/>
  <c r="R1248" i="1" s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Q1232" i="1"/>
  <c r="P1232" i="1"/>
  <c r="O1232" i="1"/>
  <c r="R1232" i="1" s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Q1168" i="1"/>
  <c r="P1168" i="1"/>
  <c r="O1168" i="1"/>
  <c r="R1168" i="1" s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D11" i="3" s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D12" i="3" s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Q993" i="1"/>
  <c r="P993" i="1"/>
  <c r="O993" i="1"/>
  <c r="R993" i="1" s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Q977" i="1"/>
  <c r="P977" i="1"/>
  <c r="O977" i="1"/>
  <c r="R977" i="1" s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Q967" i="1"/>
  <c r="P967" i="1"/>
  <c r="O967" i="1"/>
  <c r="R967" i="1" s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Q929" i="1"/>
  <c r="P929" i="1"/>
  <c r="O929" i="1"/>
  <c r="R929" i="1" s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Q912" i="1"/>
  <c r="P912" i="1"/>
  <c r="O912" i="1"/>
  <c r="R912" i="1" s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Q890" i="1"/>
  <c r="P890" i="1"/>
  <c r="O890" i="1"/>
  <c r="R890" i="1" s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Q874" i="1"/>
  <c r="P874" i="1"/>
  <c r="O874" i="1"/>
  <c r="R874" i="1" s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Q864" i="1"/>
  <c r="P864" i="1"/>
  <c r="O864" i="1"/>
  <c r="R864" i="1" s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Q826" i="1"/>
  <c r="P826" i="1"/>
  <c r="O826" i="1"/>
  <c r="R826" i="1" s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Q810" i="1"/>
  <c r="P810" i="1"/>
  <c r="O810" i="1"/>
  <c r="R810" i="1" s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Q800" i="1"/>
  <c r="P800" i="1"/>
  <c r="O800" i="1"/>
  <c r="R800" i="1" s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Q769" i="1"/>
  <c r="P769" i="1"/>
  <c r="O769" i="1"/>
  <c r="R769" i="1" s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Q746" i="1"/>
  <c r="P746" i="1"/>
  <c r="O746" i="1"/>
  <c r="R746" i="1" s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Q698" i="1"/>
  <c r="P698" i="1"/>
  <c r="O698" i="1"/>
  <c r="R698" i="1" s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Q677" i="1"/>
  <c r="P677" i="1"/>
  <c r="O677" i="1"/>
  <c r="R677" i="1" s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Q672" i="1"/>
  <c r="P672" i="1"/>
  <c r="O672" i="1"/>
  <c r="R672" i="1" s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Q641" i="1"/>
  <c r="P641" i="1"/>
  <c r="O641" i="1"/>
  <c r="R641" i="1" s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Q608" i="1"/>
  <c r="P608" i="1"/>
  <c r="O608" i="1"/>
  <c r="R608" i="1" s="1"/>
  <c r="Q607" i="1"/>
  <c r="P607" i="1"/>
  <c r="O607" i="1"/>
  <c r="R607" i="1" s="1"/>
  <c r="Q606" i="1"/>
  <c r="P606" i="1"/>
  <c r="O606" i="1"/>
  <c r="R606" i="1" s="1"/>
  <c r="Q605" i="1"/>
  <c r="D6" i="3" s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Q577" i="1"/>
  <c r="P577" i="1"/>
  <c r="O577" i="1"/>
  <c r="R577" i="1" s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Q481" i="1"/>
  <c r="P481" i="1"/>
  <c r="O481" i="1"/>
  <c r="R481" i="1" s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C10" i="3" s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Q453" i="1"/>
  <c r="P453" i="1"/>
  <c r="O453" i="1"/>
  <c r="R453" i="1" s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Q398" i="1"/>
  <c r="P398" i="1"/>
  <c r="O398" i="1"/>
  <c r="R398" i="1" s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Q286" i="1"/>
  <c r="P286" i="1"/>
  <c r="O286" i="1"/>
  <c r="R286" i="1" s="1"/>
  <c r="Q285" i="1"/>
  <c r="P285" i="1"/>
  <c r="O285" i="1"/>
  <c r="R285" i="1" s="1"/>
  <c r="Q284" i="1"/>
  <c r="B12" i="3" s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Q216" i="1"/>
  <c r="P216" i="1"/>
  <c r="O216" i="1"/>
  <c r="R216" i="1" s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D10" i="3" s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B7" i="3" s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  <c r="D2" i="3" l="1"/>
  <c r="D9" i="3"/>
  <c r="D4" i="3"/>
  <c r="C7" i="3"/>
  <c r="C9" i="3"/>
  <c r="B3" i="3"/>
  <c r="B6" i="3"/>
  <c r="D5" i="3"/>
  <c r="C6" i="3"/>
  <c r="B11" i="3"/>
  <c r="B9" i="3"/>
  <c r="B2" i="3"/>
  <c r="C3" i="3"/>
  <c r="C5" i="3"/>
  <c r="B10" i="3"/>
  <c r="B8" i="3"/>
  <c r="C4" i="3"/>
  <c r="B13" i="3"/>
  <c r="C12" i="3"/>
  <c r="D8" i="3"/>
  <c r="C8" i="3"/>
  <c r="B5" i="3"/>
  <c r="D3" i="3"/>
  <c r="D7" i="3"/>
  <c r="C13" i="3"/>
  <c r="C2" i="3"/>
  <c r="C11" i="3"/>
  <c r="B4" i="3"/>
  <c r="D13" i="3"/>
</calcChain>
</file>

<file path=xl/sharedStrings.xml><?xml version="1.0" encoding="utf-8"?>
<sst xmlns="http://schemas.openxmlformats.org/spreadsheetml/2006/main" count="24744" uniqueCount="8348">
  <si>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</si>
  <si>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</si>
  <si>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</si>
  <si>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</si>
  <si>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</si>
  <si>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</si>
  <si>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</si>
  <si>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</si>
  <si>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</si>
  <si>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</si>
  <si>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</si>
  <si>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</si>
  <si>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</si>
  <si>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</si>
  <si>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</si>
  <si>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</si>
  <si>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</si>
  <si>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</si>
  <si>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</si>
  <si>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</si>
  <si>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</si>
  <si>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</si>
  <si>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</si>
  <si>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</si>
  <si>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</si>
  <si>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</si>
  <si>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</si>
  <si>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</si>
  <si>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</si>
  <si>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</si>
  <si>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</si>
  <si>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</si>
  <si>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</si>
  <si>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</si>
  <si>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</si>
  <si>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</si>
  <si>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</si>
  <si>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</si>
  <si>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</si>
  <si>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</si>
  <si>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</si>
  <si>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</si>
  <si>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</si>
  <si>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</si>
  <si>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</si>
  <si>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</si>
  <si>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</si>
  <si>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</si>
  <si>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</si>
  <si>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</si>
  <si>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</si>
  <si>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</si>
  <si>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</si>
  <si>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</si>
  <si>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</si>
  <si>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</si>
  <si>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</si>
  <si>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</si>
  <si>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</si>
  <si>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</si>
  <si>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</si>
  <si>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</si>
  <si>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</si>
  <si>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</si>
  <si>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</si>
  <si>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</si>
  <si>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</si>
  <si>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</si>
  <si>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</si>
  <si>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</si>
  <si>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</si>
  <si>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</si>
  <si>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</si>
  <si>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</si>
  <si>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</si>
  <si>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</si>
  <si>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</si>
  <si>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</si>
  <si>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</si>
  <si>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</si>
  <si>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</si>
  <si>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</si>
  <si>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</si>
  <si>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</si>
  <si>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</si>
  <si>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</si>
  <si>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</si>
  <si>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</si>
  <si>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</si>
  <si>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</si>
  <si>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</si>
  <si>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</si>
  <si>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</si>
  <si>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</si>
  <si>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</si>
  <si>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</si>
  <si>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</si>
  <si>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</si>
  <si>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</si>
  <si>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</si>
  <si>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</si>
  <si>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</si>
  <si>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</si>
  <si>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</si>
  <si>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</si>
  <si>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</si>
  <si>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</si>
  <si>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</si>
  <si>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</si>
  <si>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</si>
  <si>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</si>
  <si>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</si>
  <si>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</si>
  <si>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</si>
  <si>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</si>
  <si>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</si>
  <si>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</si>
  <si>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</si>
  <si>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</si>
  <si>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</si>
  <si>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</si>
  <si>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</si>
  <si>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</si>
  <si>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</si>
  <si>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</si>
  <si>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</si>
  <si>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</si>
  <si>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</si>
  <si>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</si>
  <si>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</si>
  <si>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</si>
  <si>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</si>
  <si>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</si>
  <si>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</si>
  <si>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</si>
  <si>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</si>
  <si>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</si>
  <si>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</si>
  <si>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</si>
  <si>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</si>
  <si>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</si>
  <si>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</si>
  <si>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</si>
  <si>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</si>
  <si>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</si>
  <si>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</si>
  <si>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</si>
  <si>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</si>
  <si>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</si>
  <si>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</si>
  <si>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</si>
  <si>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</si>
  <si>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</si>
  <si>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</si>
  <si>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</si>
  <si>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</si>
  <si>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</si>
  <si>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</si>
  <si>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</si>
  <si>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</si>
  <si>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</si>
  <si>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</si>
  <si>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</si>
  <si>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</si>
  <si>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</si>
  <si>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</si>
  <si>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</si>
  <si>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</si>
  <si>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</si>
  <si>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</si>
  <si>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</si>
  <si>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</si>
  <si>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</si>
  <si>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</si>
  <si>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</si>
  <si>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</si>
  <si>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</si>
  <si>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</si>
  <si>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</si>
  <si>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</si>
  <si>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</si>
  <si>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</si>
  <si>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</si>
  <si>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</si>
  <si>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</si>
  <si>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</si>
  <si>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</si>
  <si>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</si>
  <si>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</si>
  <si>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</si>
  <si>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</si>
  <si>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</si>
  <si>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</si>
  <si>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</si>
  <si>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</si>
  <si>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</si>
  <si>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</si>
  <si>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</si>
  <si>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</si>
  <si>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</si>
  <si>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</si>
  <si>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</si>
  <si>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</si>
  <si>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</si>
  <si>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</si>
  <si>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</si>
  <si>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</si>
  <si>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</si>
  <si>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</si>
  <si>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</si>
  <si>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</si>
  <si>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</si>
  <si>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</si>
  <si>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</si>
  <si>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</si>
  <si>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</si>
  <si>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</si>
  <si>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</si>
  <si>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</si>
  <si>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</si>
  <si>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</si>
  <si>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</si>
  <si>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</si>
  <si>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</si>
  <si>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</si>
  <si>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</si>
  <si>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</si>
  <si>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</si>
  <si>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</si>
  <si>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</si>
  <si>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</si>
  <si>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</si>
  <si>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</si>
  <si>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</si>
  <si>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</si>
  <si>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</si>
  <si>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</si>
  <si>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</si>
  <si>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</si>
  <si>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</si>
  <si>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</si>
  <si>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</si>
  <si>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</si>
  <si>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</si>
  <si>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</si>
  <si>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</si>
  <si>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</si>
  <si>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</si>
  <si>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</si>
  <si>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</si>
  <si>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</si>
  <si>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</si>
  <si>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</si>
  <si>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</si>
  <si>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</si>
  <si>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</si>
  <si>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</si>
  <si>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</si>
  <si>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</si>
  <si>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</si>
  <si>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</si>
  <si>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</si>
  <si>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</si>
  <si>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</si>
  <si>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</si>
  <si>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</si>
  <si>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</si>
  <si>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</si>
  <si>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</si>
  <si>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</si>
  <si>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</si>
  <si>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</si>
  <si>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</si>
  <si>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</si>
  <si>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</si>
  <si>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</si>
  <si>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</si>
  <si>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</si>
  <si>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</si>
  <si>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</si>
  <si>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</si>
  <si>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</si>
  <si>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</si>
  <si>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</si>
  <si>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</si>
  <si>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</si>
  <si>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</si>
  <si>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</si>
  <si>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</si>
  <si>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</si>
  <si>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</si>
  <si>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</si>
  <si>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</si>
  <si>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</si>
  <si>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</si>
  <si>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</si>
  <si>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</si>
  <si>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</si>
  <si>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</si>
  <si>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</si>
  <si>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</si>
  <si>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</si>
  <si>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</si>
  <si>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</si>
  <si>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</si>
  <si>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</si>
  <si>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</si>
  <si>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</si>
  <si>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</si>
  <si>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</si>
  <si>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</si>
  <si>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</si>
  <si>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</si>
  <si>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</si>
  <si>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</si>
  <si>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</si>
  <si>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</si>
  <si>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</si>
  <si>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</si>
  <si>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</si>
  <si>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</si>
  <si>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</si>
  <si>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</si>
  <si>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</si>
  <si>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</si>
  <si>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</si>
  <si>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</si>
  <si>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</si>
  <si>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</si>
  <si>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</si>
  <si>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</si>
  <si>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</si>
  <si>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</si>
  <si>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</si>
  <si>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</si>
  <si>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</si>
  <si>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</si>
  <si>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</si>
  <si>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</si>
  <si>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</si>
  <si>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</si>
  <si>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</si>
  <si>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</si>
  <si>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</si>
  <si>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</si>
  <si>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</si>
  <si>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</si>
  <si>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</si>
  <si>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</si>
  <si>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</si>
  <si>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</si>
  <si>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</si>
  <si>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</si>
  <si>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</si>
  <si>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</si>
  <si>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</si>
  <si>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</si>
  <si>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</si>
  <si>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</si>
  <si>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</si>
  <si>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</si>
  <si>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</si>
  <si>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</si>
  <si>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</si>
  <si>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</si>
  <si>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</si>
  <si>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</si>
  <si>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</si>
  <si>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</si>
  <si>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</si>
  <si>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</si>
  <si>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</si>
  <si>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</si>
  <si>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</si>
  <si>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</si>
  <si>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</si>
  <si>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</si>
  <si>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</si>
  <si>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</si>
  <si>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</si>
  <si>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</si>
  <si>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</si>
  <si>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</si>
  <si>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</si>
  <si>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</si>
  <si>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</si>
  <si>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</si>
  <si>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</si>
  <si>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</si>
  <si>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</si>
  <si>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</si>
  <si>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</si>
  <si>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</si>
  <si>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</si>
  <si>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</si>
  <si>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</si>
  <si>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</si>
  <si>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</si>
  <si>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</si>
  <si>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</si>
  <si>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</si>
  <si>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</si>
  <si>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</si>
  <si>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</si>
  <si>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</si>
  <si>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</si>
  <si>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</si>
  <si>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</si>
  <si>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</si>
  <si>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</si>
  <si>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</si>
  <si>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</si>
  <si>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</si>
  <si>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</si>
  <si>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</si>
  <si>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</si>
  <si>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</si>
  <si>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</si>
  <si>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</si>
  <si>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</si>
  <si>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</si>
  <si>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</si>
  <si>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</si>
  <si>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</si>
  <si>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</si>
  <si>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</si>
  <si>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</si>
  <si>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</si>
  <si>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</si>
  <si>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</si>
  <si>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</si>
  <si>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</si>
  <si>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</si>
  <si>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</si>
  <si>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</si>
  <si>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</si>
  <si>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</si>
  <si>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</si>
  <si>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</si>
  <si>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</si>
  <si>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</si>
  <si>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</si>
  <si>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</si>
  <si>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</si>
  <si>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</si>
  <si>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</si>
  <si>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</si>
  <si>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</si>
  <si>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</si>
  <si>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</si>
  <si>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</si>
  <si>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</si>
  <si>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</si>
  <si>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</si>
  <si>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</si>
  <si>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</si>
  <si>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</si>
  <si>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</si>
  <si>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</si>
  <si>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</si>
  <si>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</si>
  <si>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</si>
  <si>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</si>
  <si>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</si>
  <si>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</si>
  <si>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</si>
  <si>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</si>
  <si>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</si>
  <si>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</si>
  <si>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</si>
  <si>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</si>
  <si>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</si>
  <si>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</si>
  <si>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</si>
  <si>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</si>
  <si>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</si>
  <si>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</si>
  <si>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</si>
  <si>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</si>
  <si>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</si>
  <si>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</si>
  <si>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</si>
  <si>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</si>
  <si>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</si>
  <si>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</si>
  <si>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</si>
  <si>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</si>
  <si>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</si>
  <si>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</si>
  <si>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</si>
  <si>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</si>
  <si>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</si>
  <si>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</si>
  <si>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</si>
  <si>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</si>
  <si>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</si>
  <si>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</si>
  <si>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</si>
  <si>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</si>
  <si>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</si>
  <si>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</si>
  <si>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</si>
  <si>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</si>
  <si>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</si>
  <si>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</si>
  <si>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</si>
  <si>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</si>
  <si>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</si>
  <si>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</si>
  <si>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</si>
  <si>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</si>
  <si>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</si>
  <si>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</si>
  <si>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</si>
  <si>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</si>
  <si>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</si>
  <si>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</si>
  <si>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</si>
  <si>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</si>
  <si>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</si>
  <si>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</si>
  <si>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</si>
  <si>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</si>
  <si>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</si>
  <si>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</si>
  <si>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</si>
  <si>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</si>
  <si>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</si>
  <si>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</si>
  <si>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</si>
  <si>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</si>
  <si>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</si>
  <si>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</si>
  <si>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</si>
  <si>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</si>
  <si>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</si>
  <si>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</si>
  <si>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</si>
  <si>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</si>
  <si>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</si>
  <si>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</si>
  <si>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</si>
  <si>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</si>
  <si>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</si>
  <si>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</si>
  <si>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</si>
  <si>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</si>
  <si>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</si>
  <si>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</si>
  <si>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</si>
  <si>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</si>
  <si>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</si>
  <si>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</si>
  <si>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</si>
  <si>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</si>
  <si>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</si>
  <si>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</si>
  <si>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</si>
  <si>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</si>
  <si>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</si>
  <si>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</si>
  <si>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</si>
  <si>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</si>
  <si>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</si>
  <si>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</si>
  <si>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</si>
  <si>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</si>
  <si>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</si>
  <si>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</si>
  <si>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</si>
  <si>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</si>
  <si>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</si>
  <si>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</si>
  <si>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</si>
  <si>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</si>
  <si>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</si>
  <si>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</si>
  <si>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</si>
  <si>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</si>
  <si>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</si>
  <si>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</si>
  <si>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</si>
  <si>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</si>
  <si>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</si>
  <si>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</si>
  <si>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</si>
  <si>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</si>
  <si>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</si>
  <si>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</si>
  <si>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</si>
  <si>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</si>
  <si>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</si>
  <si>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</si>
  <si>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</si>
  <si>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</si>
  <si>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</si>
  <si>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</si>
  <si>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</si>
  <si>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</si>
  <si>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</si>
  <si>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</si>
  <si>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</si>
  <si>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</si>
  <si>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</si>
  <si>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</si>
  <si>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</si>
  <si>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</si>
  <si>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</si>
  <si>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</si>
  <si>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</si>
  <si>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</si>
  <si>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</si>
  <si>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</si>
  <si>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</si>
  <si>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</si>
  <si>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</si>
  <si>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</si>
  <si>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</si>
  <si>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</si>
  <si>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</si>
  <si>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</si>
  <si>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</si>
  <si>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</si>
  <si>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</si>
  <si>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</si>
  <si>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</si>
  <si>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</si>
  <si>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</si>
  <si>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</si>
  <si>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</si>
  <si>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</si>
  <si>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</si>
  <si>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</si>
  <si>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</si>
  <si>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</si>
  <si>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</si>
  <si>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</si>
  <si>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</si>
  <si>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</si>
  <si>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</si>
  <si>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</si>
  <si>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</si>
  <si>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</si>
  <si>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</si>
  <si>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</si>
  <si>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</si>
  <si>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</si>
  <si>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</si>
  <si>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</si>
  <si>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</si>
  <si>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</si>
  <si>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</si>
  <si>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</si>
  <si>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</si>
  <si>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</si>
  <si>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</si>
  <si>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</si>
  <si>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</si>
  <si>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</si>
  <si>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</si>
  <si>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</si>
  <si>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</si>
  <si>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</si>
  <si>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</si>
  <si>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</si>
  <si>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</si>
  <si>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</si>
  <si>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</si>
  <si>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</si>
  <si>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</si>
  <si>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</si>
  <si>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</si>
  <si>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</si>
  <si>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</si>
  <si>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</si>
  <si>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</si>
  <si>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</si>
  <si>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</si>
  <si>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</si>
  <si>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</si>
  <si>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</si>
  <si>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</si>
  <si>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</si>
  <si>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</si>
  <si>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</si>
  <si>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</si>
  <si>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</si>
  <si>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</si>
  <si>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</si>
  <si>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</si>
  <si>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</si>
  <si>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</si>
  <si>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</si>
  <si>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</si>
  <si>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</si>
  <si>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</si>
  <si>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</si>
  <si>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</si>
  <si>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</si>
  <si>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</si>
  <si>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</si>
  <si>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</si>
  <si>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</si>
  <si>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</si>
  <si>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</si>
  <si>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</si>
  <si>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</si>
  <si>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</si>
  <si>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</si>
  <si>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</si>
  <si>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</si>
  <si>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</si>
  <si>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</si>
  <si>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</si>
  <si>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</si>
  <si>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</si>
  <si>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</si>
  <si>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</si>
  <si>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</si>
  <si>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</si>
  <si>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</si>
  <si>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</si>
  <si>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</si>
  <si>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</si>
  <si>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</si>
  <si>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</si>
  <si>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</si>
  <si>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</si>
  <si>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</si>
  <si>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</si>
  <si>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</si>
  <si>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</si>
  <si>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</si>
  <si>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</si>
  <si>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</si>
  <si>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</si>
  <si>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</si>
  <si>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</si>
  <si>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</si>
  <si>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</si>
  <si>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</si>
  <si>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</si>
  <si>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</si>
  <si>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</si>
  <si>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</si>
  <si>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</si>
  <si>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</si>
  <si>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</si>
  <si>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</si>
  <si>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</si>
  <si>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</si>
  <si>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</si>
  <si>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</si>
  <si>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</si>
  <si>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</si>
  <si>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</si>
  <si>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</si>
  <si>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</si>
  <si>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</si>
  <si>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</si>
  <si>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</si>
  <si>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</si>
  <si>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</si>
  <si>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</si>
  <si>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</si>
  <si>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</si>
  <si>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</si>
  <si>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</si>
  <si>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</si>
  <si>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</si>
  <si>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</si>
  <si>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</si>
  <si>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</si>
  <si>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</si>
  <si>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</si>
  <si>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</si>
  <si>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</si>
  <si>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</si>
  <si>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</si>
  <si>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</si>
  <si>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</si>
  <si>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</si>
  <si>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</si>
  <si>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</si>
  <si>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</si>
  <si>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</si>
  <si>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</si>
  <si>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</si>
  <si>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</si>
  <si>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</si>
  <si>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</si>
  <si>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</si>
  <si>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</si>
  <si>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</si>
  <si>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</si>
  <si>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</si>
  <si>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</si>
  <si>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</si>
  <si>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</si>
  <si>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</si>
  <si>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</si>
  <si>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</si>
  <si>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</si>
  <si>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</si>
  <si>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</si>
  <si>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</si>
  <si>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</si>
  <si>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</si>
  <si>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</si>
  <si>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</si>
  <si>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</si>
  <si>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</si>
  <si>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</si>
  <si>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</si>
  <si>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</si>
  <si>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</si>
  <si>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</si>
  <si>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</si>
  <si>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</si>
  <si>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</si>
  <si>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</si>
  <si>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</si>
  <si>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</si>
  <si>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</si>
  <si>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</si>
  <si>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</si>
  <si>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</si>
  <si>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</si>
  <si>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</si>
  <si>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</si>
  <si>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</si>
  <si>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</si>
  <si>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</si>
  <si>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</si>
  <si>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</si>
  <si>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</si>
  <si>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</si>
  <si>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</si>
  <si>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</si>
  <si>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</si>
  <si>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</si>
  <si>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</si>
  <si>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</si>
  <si>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</si>
  <si>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</si>
  <si>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</si>
  <si>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</si>
  <si>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</si>
  <si>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</si>
  <si>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</si>
  <si>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</si>
  <si>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</si>
  <si>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</si>
  <si>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</si>
  <si>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</si>
  <si>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</si>
  <si>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</si>
  <si>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</si>
  <si>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</si>
  <si>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</si>
  <si>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</si>
  <si>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</si>
  <si>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</si>
  <si>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</si>
  <si>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</si>
  <si>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</si>
  <si>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</si>
  <si>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</si>
  <si>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</si>
  <si>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</si>
  <si>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</si>
  <si>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</si>
  <si>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</si>
  <si>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</si>
  <si>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</si>
  <si>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</si>
  <si>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</si>
  <si>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</si>
  <si>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</si>
  <si>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</si>
  <si>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</si>
  <si>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</si>
  <si>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</si>
  <si>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</si>
  <si>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</si>
  <si>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</si>
  <si>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</si>
  <si>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</si>
  <si>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</si>
  <si>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</si>
  <si>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</si>
  <si>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</si>
  <si>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</si>
  <si>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</si>
  <si>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</si>
  <si>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</si>
  <si>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</si>
  <si>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</si>
  <si>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</si>
  <si>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</si>
  <si>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</si>
  <si>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</si>
  <si>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</si>
  <si>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</si>
  <si>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</si>
  <si>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</si>
  <si>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</si>
  <si>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</si>
  <si>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</si>
  <si>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</si>
  <si>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</si>
  <si>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</si>
  <si>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</si>
  <si>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</si>
  <si>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</si>
  <si>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</si>
  <si>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</si>
  <si>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</si>
  <si>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</si>
  <si>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</si>
  <si>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</si>
  <si>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</si>
  <si>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</si>
  <si>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</si>
  <si>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</si>
  <si>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</si>
  <si>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</si>
  <si>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</si>
  <si>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</si>
  <si>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</si>
  <si>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</si>
  <si>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</si>
  <si>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</si>
  <si>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</si>
  <si>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</si>
  <si>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</si>
  <si>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</si>
  <si>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</si>
  <si>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</si>
  <si>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</si>
  <si>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</si>
  <si>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</si>
  <si>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</si>
  <si>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</si>
  <si>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</si>
  <si>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</si>
  <si>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</si>
  <si>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</si>
  <si>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</si>
  <si>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</si>
  <si>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</si>
  <si>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</si>
  <si>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</si>
  <si>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</si>
  <si>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</si>
  <si>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</si>
  <si>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</si>
  <si>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</si>
  <si>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</si>
  <si>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</si>
  <si>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</si>
  <si>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</si>
  <si>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</si>
  <si>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</si>
  <si>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</si>
  <si>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</si>
  <si>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</si>
  <si>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</si>
  <si>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</si>
  <si>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</si>
  <si>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</si>
  <si>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</si>
  <si>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</si>
  <si>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</si>
  <si>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</si>
  <si>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</si>
  <si>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</si>
  <si>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</si>
  <si>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</si>
  <si>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</si>
  <si>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</si>
  <si>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</si>
  <si>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</si>
  <si>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</si>
  <si>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</si>
  <si>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</si>
  <si>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</si>
  <si>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</si>
  <si>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</si>
  <si>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</si>
  <si>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</si>
  <si>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</si>
  <si>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</si>
  <si>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</si>
  <si>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</si>
  <si>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</si>
  <si>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</si>
  <si>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</si>
  <si>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</si>
  <si>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</si>
  <si>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</si>
  <si>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</si>
  <si>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</si>
  <si>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</si>
  <si>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</si>
  <si>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</si>
  <si>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</si>
  <si>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</si>
  <si>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</si>
  <si>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</si>
  <si>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</si>
  <si>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</si>
  <si>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</si>
  <si>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</si>
  <si>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</si>
  <si>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</si>
  <si>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</si>
  <si>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</si>
  <si>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</si>
  <si>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</si>
  <si>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</si>
  <si>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</si>
  <si>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</si>
  <si>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</si>
  <si>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</si>
  <si>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</si>
  <si>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</si>
  <si>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</si>
  <si>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</si>
  <si>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</si>
  <si>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</si>
  <si>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</si>
  <si>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</si>
  <si>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</si>
  <si>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</si>
  <si>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</si>
  <si>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</si>
  <si>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</si>
  <si>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</si>
  <si>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</si>
  <si>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</si>
  <si>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</si>
  <si>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</si>
  <si>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</si>
  <si>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</si>
  <si>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</si>
  <si>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</si>
  <si>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</si>
  <si>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</si>
  <si>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</si>
  <si>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</si>
  <si>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</si>
  <si>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</si>
  <si>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</si>
  <si>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</si>
  <si>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</si>
  <si>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</si>
  <si>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</si>
  <si>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</si>
  <si>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</si>
  <si>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</si>
  <si>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</si>
  <si>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</si>
  <si>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</si>
  <si>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</si>
  <si>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</si>
  <si>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</si>
  <si>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</si>
  <si>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</si>
  <si>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</si>
  <si>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</si>
  <si>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</si>
  <si>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</si>
  <si>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</si>
  <si>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</si>
  <si>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</si>
  <si>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</si>
  <si>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</si>
  <si>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</si>
  <si>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</si>
  <si>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</si>
  <si>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</si>
  <si>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</si>
  <si>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</si>
  <si>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</si>
  <si>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</si>
  <si>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</si>
  <si>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</si>
  <si>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</si>
  <si>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</si>
  <si>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</si>
  <si>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</si>
  <si>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</si>
  <si>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</si>
  <si>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</si>
  <si>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</si>
  <si>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</si>
  <si>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</si>
  <si>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</si>
  <si>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</si>
  <si>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</si>
  <si>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</si>
  <si>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</si>
  <si>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</si>
  <si>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</si>
  <si>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</si>
  <si>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</si>
  <si>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</si>
  <si>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</si>
  <si>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</si>
  <si>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</si>
  <si>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</si>
  <si>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</si>
  <si>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</si>
  <si>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</si>
  <si>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</si>
  <si>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</si>
  <si>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</si>
  <si>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</si>
  <si>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</si>
  <si>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</si>
  <si>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</si>
  <si>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</si>
  <si>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</si>
  <si>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</si>
  <si>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</si>
  <si>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</si>
  <si>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</si>
  <si>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</si>
  <si>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</si>
  <si>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</si>
  <si>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</si>
  <si>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</si>
  <si>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</si>
  <si>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</si>
  <si>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</si>
  <si>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</si>
  <si>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</si>
  <si>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</si>
  <si>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</si>
  <si>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</si>
  <si>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</si>
  <si>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</si>
  <si>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</si>
  <si>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</si>
  <si>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</si>
  <si>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</si>
  <si>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</si>
  <si>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</si>
  <si>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</si>
  <si>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</si>
  <si>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</si>
  <si>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</si>
  <si>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</si>
  <si>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</si>
  <si>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</si>
  <si>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</si>
  <si>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</si>
  <si>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</si>
  <si>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</si>
  <si>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</si>
  <si>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</si>
  <si>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</si>
  <si>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</si>
  <si>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</si>
  <si>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</si>
  <si>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</si>
  <si>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</si>
  <si>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</si>
  <si>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</si>
  <si>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</si>
  <si>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</si>
  <si>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</si>
  <si>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</si>
  <si>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</si>
  <si>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</si>
  <si>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</si>
  <si>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</si>
  <si>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</si>
  <si>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</si>
  <si>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</si>
  <si>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</si>
  <si>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</si>
  <si>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</si>
  <si>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</si>
  <si>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</si>
  <si>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</si>
  <si>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</si>
  <si>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</si>
  <si>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</si>
  <si>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</si>
  <si>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</si>
  <si>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</si>
  <si>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</si>
  <si>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</si>
  <si>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</si>
  <si>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</si>
  <si>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</si>
  <si>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</si>
  <si>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</si>
  <si>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</si>
  <si>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</si>
  <si>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</si>
  <si>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</si>
  <si>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</si>
  <si>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</si>
  <si>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</si>
  <si>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</si>
  <si>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</si>
  <si>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</si>
  <si>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</si>
  <si>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</si>
  <si>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</si>
  <si>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</si>
  <si>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</si>
  <si>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</si>
  <si>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</si>
  <si>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</si>
  <si>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</si>
  <si>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</si>
  <si>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</si>
  <si>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</si>
  <si>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</si>
  <si>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</si>
  <si>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</si>
  <si>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</si>
  <si>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</si>
  <si>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</si>
  <si>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</si>
  <si>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</si>
  <si>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</si>
  <si>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</si>
  <si>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</si>
  <si>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</si>
  <si>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</si>
  <si>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</si>
  <si>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</si>
  <si>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</si>
  <si>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</si>
  <si>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</si>
  <si>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</si>
  <si>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</si>
  <si>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</si>
  <si>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</si>
  <si>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</si>
  <si>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</si>
  <si>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</si>
  <si>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</si>
  <si>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</si>
  <si>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</si>
  <si>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</si>
  <si>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</si>
  <si>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</si>
  <si>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</si>
  <si>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</si>
  <si>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</si>
  <si>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</si>
  <si>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</si>
  <si>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</si>
  <si>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</si>
  <si>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</si>
  <si>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</si>
  <si>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</si>
  <si>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</si>
  <si>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</si>
  <si>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</si>
  <si>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</si>
  <si>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</si>
  <si>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</si>
  <si>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</si>
  <si>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</si>
  <si>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</si>
  <si>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</si>
  <si>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</si>
  <si>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</si>
  <si>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</si>
  <si>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</si>
  <si>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</si>
  <si>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</si>
  <si>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</si>
  <si>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</si>
  <si>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</si>
  <si>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</si>
  <si>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</si>
  <si>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</si>
  <si>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</si>
  <si>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</si>
  <si>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</si>
  <si>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</si>
  <si>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</si>
  <si>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</si>
  <si>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</si>
  <si>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</si>
  <si>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</si>
  <si>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</si>
  <si>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</si>
  <si>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</si>
  <si>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</si>
  <si>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</si>
  <si>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</si>
  <si>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</si>
  <si>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</si>
  <si>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</si>
  <si>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</si>
  <si>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</si>
  <si>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</si>
  <si>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</si>
  <si>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</si>
  <si>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</si>
  <si>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</si>
  <si>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</si>
  <si>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</si>
  <si>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</si>
  <si>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</si>
  <si>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</si>
  <si>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</si>
  <si>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</si>
  <si>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</si>
  <si>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</si>
  <si>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</si>
  <si>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</si>
  <si>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</si>
  <si>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</si>
  <si>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</si>
  <si>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</si>
  <si>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</si>
  <si>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</si>
  <si>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</si>
  <si>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</si>
  <si>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</si>
  <si>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</si>
  <si>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</si>
  <si>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</si>
  <si>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</si>
  <si>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</si>
  <si>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</si>
  <si>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</si>
  <si>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</si>
  <si>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</si>
  <si>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</si>
  <si>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</si>
  <si>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</si>
  <si>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</si>
  <si>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</si>
  <si>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</si>
  <si>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</si>
  <si>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</si>
  <si>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</si>
  <si>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</si>
  <si>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</si>
  <si>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</si>
  <si>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</si>
  <si>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</si>
  <si>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</si>
  <si>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</si>
  <si>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</si>
  <si>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</si>
  <si>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</si>
  <si>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</si>
  <si>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</si>
  <si>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</si>
  <si>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</si>
  <si>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</si>
  <si>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</si>
  <si>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</si>
  <si>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</si>
  <si>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</si>
  <si>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</si>
  <si>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</si>
  <si>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</si>
  <si>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</si>
  <si>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</si>
  <si>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</si>
  <si>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</si>
  <si>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</si>
  <si>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</si>
  <si>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</si>
  <si>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</si>
  <si>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</si>
  <si>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</si>
  <si>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</si>
  <si>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</si>
  <si>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</si>
  <si>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</si>
  <si>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</si>
  <si>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</si>
  <si>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</si>
  <si>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</si>
  <si>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</si>
  <si>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</si>
  <si>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</si>
  <si>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</si>
  <si>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</si>
  <si>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</si>
  <si>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</si>
  <si>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</si>
  <si>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</si>
  <si>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</si>
  <si>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</si>
  <si>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</si>
  <si>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</si>
  <si>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</si>
  <si>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</si>
  <si>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</si>
  <si>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</si>
  <si>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</si>
  <si>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</si>
  <si>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</si>
  <si>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</si>
  <si>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</si>
  <si>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</si>
  <si>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</si>
  <si>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</si>
  <si>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</si>
  <si>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</si>
  <si>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</si>
  <si>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</si>
  <si>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</si>
  <si>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</si>
  <si>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</si>
  <si>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</si>
  <si>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</si>
  <si>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</si>
  <si>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</si>
  <si>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</si>
  <si>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</si>
  <si>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</si>
  <si>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</si>
  <si>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</si>
  <si>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</si>
  <si>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</si>
  <si>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</si>
  <si>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</si>
  <si>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</si>
  <si>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</si>
  <si>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</si>
  <si>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</si>
  <si>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</si>
  <si>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</si>
  <si>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</si>
  <si>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</si>
  <si>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</si>
  <si>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</si>
  <si>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</si>
  <si>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</si>
  <si>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</si>
  <si>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</si>
  <si>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</si>
  <si>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</si>
  <si>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</si>
  <si>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</si>
  <si>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</si>
  <si>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</si>
  <si>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</si>
  <si>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</si>
  <si>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</si>
  <si>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</si>
  <si>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</si>
  <si>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</si>
  <si>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</si>
  <si>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</si>
  <si>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</si>
  <si>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</si>
  <si>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</si>
  <si>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</si>
  <si>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</si>
  <si>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</si>
  <si>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</si>
  <si>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</si>
  <si>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</si>
  <si>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</si>
  <si>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</si>
  <si>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</si>
  <si>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</si>
  <si>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</si>
  <si>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</si>
  <si>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</si>
  <si>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</si>
  <si>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</si>
  <si>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</si>
  <si>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</si>
  <si>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</si>
  <si>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</si>
  <si>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</si>
  <si>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</si>
  <si>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</si>
  <si>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</si>
  <si>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</si>
  <si>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</si>
  <si>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</si>
  <si>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</si>
  <si>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</si>
  <si>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</si>
  <si>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</si>
  <si>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</si>
  <si>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</si>
  <si>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</si>
  <si>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</si>
  <si>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</si>
  <si>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</si>
  <si>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</si>
  <si>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</si>
  <si>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</si>
  <si>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</si>
  <si>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</si>
  <si>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</si>
  <si>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</si>
  <si>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</si>
  <si>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</si>
  <si>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</si>
  <si>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</si>
  <si>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</si>
  <si>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</si>
  <si>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</si>
  <si>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</si>
  <si>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</si>
  <si>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</si>
  <si>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</si>
  <si>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</si>
  <si>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</si>
  <si>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</si>
  <si>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</si>
  <si>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</si>
  <si>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</si>
  <si>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</si>
  <si>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</si>
  <si>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</si>
  <si>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</si>
  <si>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</si>
  <si>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</si>
  <si>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</si>
  <si>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</si>
  <si>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</si>
  <si>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</si>
  <si>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</si>
  <si>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</si>
  <si>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</si>
  <si>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</si>
  <si>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</si>
  <si>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</si>
  <si>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</si>
  <si>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</si>
  <si>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</si>
  <si>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</si>
  <si>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</si>
  <si>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</si>
  <si>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</si>
  <si>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</si>
  <si>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</si>
  <si>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</si>
  <si>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</si>
  <si>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</si>
  <si>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</si>
  <si>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</si>
  <si>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</si>
  <si>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</si>
  <si>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</si>
  <si>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</si>
  <si>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</si>
  <si>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</si>
  <si>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</si>
  <si>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</si>
  <si>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</si>
  <si>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</si>
  <si>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</si>
  <si>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</si>
  <si>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</si>
  <si>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</si>
  <si>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</si>
  <si>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</si>
  <si>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</si>
  <si>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</si>
  <si>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</si>
  <si>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</si>
  <si>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</si>
  <si>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</si>
  <si>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</si>
  <si>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</si>
  <si>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</si>
  <si>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</si>
  <si>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</si>
  <si>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</si>
  <si>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</si>
  <si>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</si>
  <si>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</si>
  <si>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</si>
  <si>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</si>
  <si>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</si>
  <si>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</si>
  <si>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</si>
  <si>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</si>
  <si>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</si>
  <si>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</si>
  <si>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</si>
  <si>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</si>
  <si>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</si>
  <si>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</si>
  <si>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</si>
  <si>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</si>
  <si>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</si>
  <si>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</si>
  <si>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</si>
  <si>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</si>
  <si>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</si>
  <si>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</si>
  <si>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</si>
  <si>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</si>
  <si>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</si>
  <si>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</si>
  <si>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</si>
  <si>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</si>
  <si>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</si>
  <si>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</si>
  <si>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</si>
  <si>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</si>
  <si>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</si>
  <si>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</si>
  <si>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</si>
  <si>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</si>
  <si>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</si>
  <si>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</si>
  <si>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</si>
  <si>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</si>
  <si>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</si>
  <si>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</si>
  <si>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</si>
  <si>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</si>
  <si>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</si>
  <si>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</si>
  <si>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</si>
  <si>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</si>
  <si>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</si>
  <si>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</si>
  <si>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</si>
  <si>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</si>
  <si>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</si>
  <si>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</si>
  <si>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</si>
  <si>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</si>
  <si>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</si>
  <si>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</si>
  <si>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</si>
  <si>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</si>
  <si>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</si>
  <si>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</si>
  <si>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</si>
  <si>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</si>
  <si>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</si>
  <si>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</si>
  <si>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</si>
  <si>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</si>
  <si>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</si>
  <si>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</si>
  <si>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</si>
  <si>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</si>
  <si>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</si>
  <si>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</si>
  <si>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</si>
  <si>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</si>
  <si>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</si>
  <si>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</si>
  <si>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</si>
  <si>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</si>
  <si>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</si>
  <si>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</si>
  <si>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</si>
  <si>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</si>
  <si>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</si>
  <si>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</si>
  <si>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</si>
  <si>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</si>
  <si>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</si>
  <si>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</si>
  <si>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</si>
  <si>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</si>
  <si>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</si>
  <si>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</si>
  <si>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</si>
  <si>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</si>
  <si>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</si>
  <si>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</si>
  <si>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</si>
  <si>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</si>
  <si>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</si>
  <si>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</si>
  <si>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</si>
  <si>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</si>
  <si>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</si>
  <si>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</si>
  <si>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</si>
  <si>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</si>
  <si>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</si>
  <si>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</si>
  <si>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</si>
  <si>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</si>
  <si>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</si>
  <si>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</si>
  <si>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</si>
  <si>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</si>
  <si>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</si>
  <si>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</si>
  <si>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</si>
  <si>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</si>
  <si>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</si>
  <si>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</si>
  <si>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</si>
  <si>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</si>
  <si>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</si>
  <si>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</si>
  <si>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</si>
  <si>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</si>
  <si>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</si>
  <si>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</si>
  <si>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</si>
  <si>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</si>
  <si>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</si>
  <si>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</si>
  <si>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</si>
  <si>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</si>
  <si>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</si>
  <si>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</si>
  <si>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</si>
  <si>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</si>
  <si>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</si>
  <si>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</si>
  <si>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</si>
  <si>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</si>
  <si>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</si>
  <si>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</si>
  <si>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</si>
  <si>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</si>
  <si>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</si>
  <si>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</si>
  <si>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</si>
  <si>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</si>
  <si>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</si>
  <si>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</si>
  <si>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</si>
  <si>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</si>
  <si>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</si>
  <si>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</si>
  <si>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</si>
  <si>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</si>
  <si>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</si>
  <si>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</si>
  <si>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</si>
  <si>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</si>
  <si>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</si>
  <si>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</si>
  <si>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</si>
  <si>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</si>
  <si>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</si>
  <si>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</si>
  <si>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</si>
  <si>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</si>
  <si>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</si>
  <si>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</si>
  <si>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</si>
  <si>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</si>
  <si>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</si>
  <si>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</si>
  <si>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</si>
  <si>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</si>
  <si>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</si>
  <si>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</si>
  <si>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</si>
  <si>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</si>
  <si>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</si>
  <si>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</si>
  <si>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</si>
  <si>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</si>
  <si>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</si>
  <si>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</si>
  <si>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</si>
  <si>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</si>
  <si>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</si>
  <si>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</si>
  <si>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</si>
  <si>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</si>
  <si>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</si>
  <si>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</si>
  <si>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</si>
  <si>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</si>
  <si>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</si>
  <si>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</si>
  <si>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</si>
  <si>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</si>
  <si>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</si>
  <si>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</si>
  <si>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</si>
  <si>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</si>
  <si>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</si>
  <si>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</si>
  <si>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</si>
  <si>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</si>
  <si>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</si>
  <si>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</si>
  <si>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</si>
  <si>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</si>
  <si>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</si>
  <si>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</si>
  <si>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</si>
  <si>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</si>
  <si>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</si>
  <si>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</si>
  <si>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</si>
  <si>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</si>
  <si>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</si>
  <si>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</si>
  <si>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</si>
  <si>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</si>
  <si>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</si>
  <si>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</si>
  <si>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</si>
  <si>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</si>
  <si>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</si>
  <si>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</si>
  <si>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</si>
  <si>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</si>
  <si>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</si>
  <si>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</si>
  <si>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</si>
  <si>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</si>
  <si>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</si>
  <si>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</si>
  <si>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</si>
  <si>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</si>
  <si>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</si>
  <si>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</si>
  <si>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</si>
  <si>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</si>
  <si>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</si>
  <si>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</si>
  <si>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</si>
  <si>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</si>
  <si>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</si>
  <si>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</si>
  <si>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</si>
  <si>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</si>
  <si>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</si>
  <si>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</si>
  <si>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</si>
  <si>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</si>
  <si>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</si>
  <si>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</si>
  <si>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</si>
  <si>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</si>
  <si>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</si>
  <si>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</si>
  <si>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</si>
  <si>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</si>
  <si>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</si>
  <si>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</si>
  <si>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</si>
  <si>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</si>
  <si>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</si>
  <si>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</si>
  <si>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</si>
  <si>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</si>
  <si>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</si>
  <si>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</si>
  <si>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</si>
  <si>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</si>
  <si>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</si>
  <si>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</si>
  <si>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</si>
  <si>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</si>
  <si>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</si>
  <si>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</si>
  <si>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</si>
  <si>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</si>
  <si>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</si>
  <si>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</si>
  <si>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</si>
  <si>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</si>
  <si>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</si>
  <si>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</si>
  <si>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</si>
  <si>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</si>
  <si>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</si>
  <si>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</si>
  <si>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</si>
  <si>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</si>
  <si>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</si>
  <si>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</si>
  <si>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</si>
  <si>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</si>
  <si>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</si>
  <si>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</si>
  <si>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</si>
  <si>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</si>
  <si>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</si>
  <si>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</si>
  <si>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</si>
  <si>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</si>
  <si>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</si>
  <si>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</si>
  <si>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</si>
  <si>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</si>
  <si>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</si>
  <si>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</si>
  <si>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</si>
  <si>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</si>
  <si>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</si>
  <si>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</si>
  <si>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</si>
  <si>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</si>
  <si>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</si>
  <si>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</si>
  <si>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</si>
  <si>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</si>
  <si>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</si>
  <si>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</si>
  <si>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</si>
  <si>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</si>
  <si>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</si>
  <si>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</si>
  <si>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</si>
  <si>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</si>
  <si>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</si>
  <si>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</si>
  <si>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</si>
  <si>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</si>
  <si>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</si>
  <si>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</si>
  <si>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</si>
  <si>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</si>
  <si>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</si>
  <si>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</si>
  <si>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</si>
  <si>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</si>
  <si>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</si>
  <si>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</si>
  <si>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</si>
  <si>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</si>
  <si>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</si>
  <si>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</si>
  <si>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</si>
  <si>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</si>
  <si>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</si>
  <si>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</si>
  <si>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</si>
  <si>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</si>
  <si>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</si>
  <si>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</si>
  <si>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</si>
  <si>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</si>
  <si>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</si>
  <si>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</si>
  <si>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</si>
  <si>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</si>
  <si>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</si>
  <si>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</si>
  <si>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</si>
  <si>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</si>
  <si>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</si>
  <si>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</si>
  <si>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</si>
  <si>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</si>
  <si>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</si>
  <si>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</si>
  <si>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</si>
  <si>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</si>
  <si>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</si>
  <si>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</si>
  <si>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</si>
  <si>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</si>
  <si>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</si>
  <si>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</si>
  <si>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</si>
  <si>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</si>
  <si>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</si>
  <si>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</si>
  <si>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</si>
  <si>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</si>
  <si>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</si>
  <si>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</si>
  <si>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</si>
  <si>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</si>
  <si>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</si>
  <si>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</si>
  <si>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</si>
  <si>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</si>
  <si>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</si>
  <si>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</si>
  <si>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</si>
  <si>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</si>
  <si>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</si>
  <si>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</si>
  <si>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</si>
  <si>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</si>
  <si>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</si>
  <si>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</si>
  <si>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</si>
  <si>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</si>
  <si>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</si>
  <si>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</si>
  <si>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</si>
  <si>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</si>
  <si>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</si>
  <si>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</si>
  <si>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</si>
  <si>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</si>
  <si>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</si>
  <si>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</si>
  <si>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</si>
  <si>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</si>
  <si>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</si>
  <si>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</si>
  <si>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</si>
  <si>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</si>
  <si>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</si>
  <si>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</si>
  <si>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</si>
  <si>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</si>
  <si>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</si>
  <si>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</si>
  <si>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</si>
  <si>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</si>
  <si>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</si>
  <si>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</si>
  <si>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</si>
  <si>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</si>
  <si>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</si>
  <si>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</si>
  <si>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</si>
  <si>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</si>
  <si>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</si>
  <si>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</si>
  <si>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</si>
  <si>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</si>
  <si>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</si>
  <si>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</si>
  <si>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</si>
  <si>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</si>
  <si>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</si>
  <si>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</si>
  <si>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</si>
  <si>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</si>
  <si>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</si>
  <si>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</si>
  <si>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</si>
  <si>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</si>
  <si>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</si>
  <si>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</si>
  <si>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</si>
  <si>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</si>
  <si>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</si>
  <si>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</si>
  <si>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</si>
  <si>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</si>
  <si>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</si>
  <si>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</si>
  <si>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</si>
  <si>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</si>
  <si>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</si>
  <si>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</si>
  <si>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</si>
  <si>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</si>
  <si>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</si>
  <si>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</si>
  <si>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</si>
  <si>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</si>
  <si>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</si>
  <si>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</si>
  <si>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</si>
  <si>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</si>
  <si>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</si>
  <si>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</si>
  <si>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</si>
  <si>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</si>
  <si>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</si>
  <si>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</si>
  <si>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</si>
  <si>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</si>
  <si>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</si>
  <si>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</si>
  <si>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</si>
  <si>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</si>
  <si>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</si>
  <si>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</si>
  <si>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</si>
  <si>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</si>
  <si>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</si>
  <si>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</si>
  <si>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</si>
  <si>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</si>
  <si>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</si>
  <si>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</si>
  <si>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</si>
  <si>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</si>
  <si>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</si>
  <si>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</si>
  <si>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</si>
  <si>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</si>
  <si>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</si>
  <si>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</si>
  <si>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</si>
  <si>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</si>
  <si>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</si>
  <si>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</si>
  <si>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</si>
  <si>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</si>
  <si>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</si>
  <si>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</si>
  <si>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</si>
  <si>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</si>
  <si>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</si>
  <si>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</si>
  <si>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</si>
  <si>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</si>
  <si>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</si>
  <si>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</si>
  <si>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</si>
  <si>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</si>
  <si>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</si>
  <si>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</si>
  <si>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</si>
  <si>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</si>
  <si>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</si>
  <si>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</si>
  <si>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</si>
  <si>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</si>
  <si>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</si>
  <si>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</si>
  <si>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</si>
  <si>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</si>
  <si>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</si>
  <si>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</si>
  <si>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</si>
  <si>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</si>
  <si>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</si>
  <si>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</si>
  <si>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</si>
  <si>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</si>
  <si>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</si>
  <si>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</si>
  <si>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</si>
  <si>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</si>
  <si>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</si>
  <si>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</si>
  <si>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</si>
  <si>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</si>
  <si>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</si>
  <si>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</si>
  <si>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</si>
  <si>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</si>
  <si>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</si>
  <si>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</si>
  <si>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</si>
  <si>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</si>
  <si>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</si>
  <si>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</si>
  <si>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</si>
  <si>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</si>
  <si>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</si>
  <si>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</si>
  <si>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</si>
  <si>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</si>
  <si>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</si>
  <si>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</si>
  <si>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</si>
  <si>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</si>
  <si>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</si>
  <si>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</si>
  <si>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</si>
  <si>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</si>
  <si>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</si>
  <si>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</si>
  <si>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</si>
  <si>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</si>
  <si>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</si>
  <si>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</si>
  <si>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</si>
  <si>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</si>
  <si>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</si>
  <si>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</si>
  <si>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</si>
  <si>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</si>
  <si>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</si>
  <si>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</si>
  <si>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</si>
  <si>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</si>
  <si>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</si>
  <si>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</si>
  <si>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</si>
  <si>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</si>
  <si>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</si>
  <si>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</si>
  <si>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</si>
  <si>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</si>
  <si>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</si>
  <si>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</si>
  <si>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</si>
  <si>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</si>
  <si>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</si>
  <si>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</si>
  <si>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</si>
  <si>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</si>
  <si>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</si>
  <si>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</si>
  <si>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</si>
  <si>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</si>
  <si>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</si>
  <si>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</si>
  <si>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</si>
  <si>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</si>
  <si>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</si>
  <si>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</si>
  <si>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</si>
  <si>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</si>
  <si>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</si>
  <si>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</si>
  <si>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</si>
  <si>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</si>
  <si>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</si>
  <si>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</si>
  <si>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</si>
  <si>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</si>
  <si>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</si>
  <si>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</si>
  <si>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</si>
  <si>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</si>
  <si>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</si>
  <si>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</si>
  <si>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</si>
  <si>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</si>
  <si>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</si>
  <si>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</si>
  <si>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</si>
  <si>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</si>
  <si>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</si>
  <si>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</si>
  <si>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</si>
  <si>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</si>
  <si>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</si>
  <si>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</si>
  <si>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</si>
  <si>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</si>
  <si>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</si>
  <si>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</si>
  <si>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</si>
  <si>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</si>
  <si>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</si>
  <si>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</si>
  <si>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</si>
  <si>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</si>
  <si>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</si>
  <si>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</si>
  <si>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</si>
  <si>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</si>
  <si>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</si>
  <si>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</si>
  <si>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</si>
  <si>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</si>
  <si>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</si>
  <si>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</si>
  <si>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</si>
  <si>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</si>
  <si>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</si>
  <si>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</si>
  <si>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</si>
  <si>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</si>
  <si>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</si>
  <si>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</si>
  <si>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</si>
  <si>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</si>
  <si>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</si>
  <si>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</si>
  <si>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</si>
  <si>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</si>
  <si>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</si>
  <si>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</si>
  <si>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</si>
  <si>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</si>
  <si>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</si>
  <si>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</si>
  <si>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</si>
  <si>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</si>
  <si>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</si>
  <si>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</si>
  <si>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</si>
  <si>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</si>
  <si>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</si>
  <si>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</si>
  <si>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</si>
  <si>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</si>
  <si>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</si>
  <si>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</si>
  <si>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</si>
  <si>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</si>
  <si>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</si>
  <si>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</si>
  <si>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</si>
  <si>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</si>
  <si>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</si>
  <si>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</si>
  <si>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</si>
  <si>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</si>
  <si>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</si>
  <si>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</si>
  <si>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</si>
  <si>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</si>
  <si>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</si>
  <si>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</si>
  <si>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</si>
  <si>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</si>
  <si>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</si>
  <si>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</si>
  <si>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</si>
  <si>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</si>
  <si>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</si>
  <si>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</si>
  <si>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</si>
  <si>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</si>
  <si>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</si>
  <si>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</si>
  <si>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</si>
  <si>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</si>
  <si>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</si>
  <si>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</si>
  <si>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</si>
  <si>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</si>
  <si>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</si>
  <si>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</si>
  <si>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</si>
  <si>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</si>
  <si>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</si>
  <si>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</si>
  <si>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</si>
  <si>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</si>
  <si>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</si>
  <si>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</si>
  <si>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</si>
  <si>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</si>
  <si>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</si>
  <si>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</si>
  <si>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</si>
  <si>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</si>
  <si>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</si>
  <si>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</si>
  <si>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</si>
  <si>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</si>
  <si>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</si>
  <si>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</si>
  <si>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</si>
  <si>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</si>
  <si>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</si>
  <si>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</si>
  <si>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</si>
  <si>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</si>
  <si>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</si>
  <si>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</si>
  <si>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</si>
  <si>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</si>
  <si>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</si>
  <si>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</si>
  <si>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</si>
  <si>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</si>
  <si>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</si>
  <si>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</si>
  <si>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</si>
  <si>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</si>
  <si>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</si>
  <si>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</si>
  <si>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</si>
  <si>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</si>
  <si>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</si>
  <si>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</si>
  <si>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</si>
  <si>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</si>
  <si>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</si>
  <si>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</si>
  <si>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</si>
  <si>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</si>
  <si>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</si>
  <si>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</si>
  <si>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</si>
  <si>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</si>
  <si>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</si>
  <si>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</si>
  <si>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</si>
  <si>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</si>
  <si>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</si>
  <si>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</si>
  <si>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</si>
  <si>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</si>
  <si>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</si>
  <si>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</si>
  <si>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</si>
  <si>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</si>
  <si>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</si>
  <si>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</si>
  <si>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</si>
  <si>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</si>
  <si>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</si>
  <si>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</si>
  <si>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</si>
  <si>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</si>
  <si>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</si>
  <si>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</si>
  <si>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</si>
  <si>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</si>
  <si>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</si>
  <si>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</si>
  <si>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</si>
  <si>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</si>
  <si>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</si>
  <si>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</si>
  <si>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</si>
  <si>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</si>
  <si>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</si>
  <si>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</si>
  <si>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</si>
  <si>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</si>
  <si>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</si>
  <si>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</si>
  <si>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</si>
  <si>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</si>
  <si>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</si>
  <si>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</si>
  <si>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</si>
  <si>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</si>
  <si>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</si>
  <si>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</si>
  <si>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</si>
  <si>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</si>
  <si>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</si>
  <si>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</si>
  <si>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</si>
  <si>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</si>
  <si>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</si>
  <si>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</si>
  <si>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</si>
  <si>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</si>
  <si>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</si>
  <si>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</si>
  <si>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</si>
  <si>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</si>
  <si>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</si>
  <si>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</si>
  <si>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</si>
  <si>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</si>
  <si>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</si>
  <si>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</si>
  <si>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</si>
  <si>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</si>
  <si>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</si>
  <si>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</si>
  <si>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</si>
  <si>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</si>
  <si>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</si>
  <si>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</si>
  <si>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</si>
  <si>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</si>
  <si>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</si>
  <si>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</si>
  <si>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</si>
  <si>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</si>
  <si>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</si>
  <si>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</si>
  <si>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</si>
  <si>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</si>
  <si>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</si>
  <si>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</si>
  <si>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</si>
  <si>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</si>
  <si>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</si>
  <si>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</si>
  <si>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</si>
  <si>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</si>
  <si>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</si>
  <si>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</si>
  <si>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</si>
  <si>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</si>
  <si>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</si>
  <si>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</si>
  <si>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</si>
  <si>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</si>
  <si>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</si>
  <si>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</si>
  <si>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</si>
  <si>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</si>
  <si>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</si>
  <si>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</si>
  <si>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</si>
  <si>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</si>
  <si>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</si>
  <si>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</si>
  <si>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</si>
  <si>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</si>
  <si>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</si>
  <si>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</si>
  <si>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</si>
  <si>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</si>
  <si>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</si>
  <si>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</si>
  <si>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</si>
  <si>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</si>
  <si>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</si>
  <si>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</si>
  <si>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</si>
  <si>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</si>
  <si>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</si>
  <si>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</si>
  <si>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</si>
  <si>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</si>
  <si>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</si>
  <si>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</si>
  <si>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</si>
  <si>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</si>
  <si>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</si>
  <si>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</si>
  <si>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</si>
  <si>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</si>
  <si>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</si>
  <si>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</si>
  <si>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</si>
  <si>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</si>
  <si>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</si>
  <si>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</si>
  <si>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</si>
  <si>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</si>
  <si>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</si>
  <si>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</si>
  <si>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</si>
  <si>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</si>
  <si>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</si>
  <si>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</si>
  <si>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</si>
  <si>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</si>
  <si>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</si>
  <si>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</si>
  <si>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</si>
  <si>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</si>
  <si>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</si>
  <si>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</si>
  <si>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</si>
  <si>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</si>
  <si>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</si>
  <si>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</si>
  <si>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</si>
  <si>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</si>
  <si>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</si>
  <si>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</si>
  <si>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</si>
  <si>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</si>
  <si>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</si>
  <si>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</si>
  <si>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</si>
  <si>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</si>
  <si>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</si>
  <si>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</si>
  <si>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</si>
  <si>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</si>
  <si>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</si>
  <si>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</si>
  <si>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</si>
  <si>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</si>
  <si>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</si>
  <si>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</si>
  <si>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</si>
  <si>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</si>
  <si>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</si>
  <si>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</si>
  <si>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</si>
  <si>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</si>
  <si>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</si>
  <si>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</si>
  <si>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</si>
  <si>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</si>
  <si>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</si>
  <si>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</si>
  <si>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</si>
  <si>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</si>
  <si>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</si>
  <si>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</si>
  <si>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</si>
  <si>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</si>
  <si>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</si>
  <si>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</si>
  <si>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</si>
  <si>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</si>
  <si>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</si>
  <si>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</si>
  <si>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</si>
  <si>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</si>
  <si>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</si>
  <si>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</si>
  <si>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</si>
  <si>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</si>
  <si>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</si>
  <si>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</si>
  <si>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</si>
  <si>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</si>
  <si>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</si>
  <si>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</si>
  <si>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</si>
  <si>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</si>
  <si>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</si>
  <si>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</si>
  <si>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</si>
  <si>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</si>
  <si>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</si>
  <si>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</si>
  <si>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</si>
  <si>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</si>
  <si>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</si>
  <si>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</si>
  <si>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</si>
  <si>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</si>
  <si>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</si>
  <si>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</si>
  <si>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</si>
  <si>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</si>
  <si>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</si>
  <si>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</si>
  <si>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</si>
  <si>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</si>
  <si>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</si>
  <si>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</si>
  <si>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</si>
  <si>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</si>
  <si>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</si>
  <si>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</si>
  <si>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</si>
  <si>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</si>
  <si>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</si>
  <si>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</si>
  <si>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</si>
  <si>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</si>
  <si>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</si>
  <si>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</si>
  <si>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</si>
  <si>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</si>
  <si>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</si>
  <si>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</si>
  <si>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</si>
  <si>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</si>
  <si>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</si>
  <si>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</si>
  <si>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</si>
  <si>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</si>
  <si>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</si>
  <si>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</si>
  <si>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</si>
  <si>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</si>
  <si>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</si>
  <si>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</si>
  <si>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</si>
  <si>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</si>
  <si>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</si>
  <si>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</si>
  <si>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</si>
  <si>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</si>
  <si>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</si>
  <si>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</si>
  <si>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</si>
  <si>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</si>
  <si>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</si>
  <si>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</si>
  <si>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</si>
  <si>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</si>
  <si>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</si>
  <si>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</si>
  <si>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</si>
  <si>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</si>
  <si>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</si>
  <si>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</si>
  <si>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</si>
  <si>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</si>
  <si>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</si>
  <si>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</si>
  <si>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</si>
  <si>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</si>
  <si>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</si>
  <si>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</si>
  <si>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</si>
  <si>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</si>
  <si>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</si>
  <si>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</si>
  <si>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</si>
  <si>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</si>
  <si>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</si>
  <si>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</si>
  <si>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</si>
  <si>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</si>
  <si>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</si>
  <si>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</si>
  <si>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</si>
  <si>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</si>
  <si>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</si>
  <si>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</si>
  <si>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</si>
  <si>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</si>
  <si>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</si>
  <si>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</si>
  <si>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</si>
  <si>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</si>
  <si>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</si>
  <si>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</si>
  <si>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</si>
  <si>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</si>
  <si>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</si>
  <si>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</si>
  <si>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</si>
  <si>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</si>
  <si>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</si>
  <si>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</si>
  <si>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</si>
  <si>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</si>
  <si>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</si>
  <si>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</si>
  <si>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</si>
  <si>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</si>
  <si>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</si>
  <si>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</si>
  <si>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</si>
  <si>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</si>
  <si>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</si>
  <si>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</si>
  <si>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</si>
  <si>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</si>
  <si>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</si>
  <si>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</si>
  <si>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</si>
  <si>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</si>
  <si>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</si>
  <si>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</si>
  <si>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</si>
  <si>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</si>
  <si>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</si>
  <si>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</si>
  <si>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</si>
  <si>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</si>
  <si>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</si>
  <si>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</si>
  <si>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</si>
  <si>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</si>
  <si>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</si>
  <si>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</si>
  <si>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</si>
  <si>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</si>
  <si>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</si>
  <si>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</si>
  <si>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</si>
  <si>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</si>
  <si>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</si>
  <si>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</si>
  <si>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</si>
  <si>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</si>
  <si>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</si>
  <si>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</si>
  <si>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</si>
  <si>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</si>
  <si>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</si>
  <si>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</si>
  <si>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</si>
  <si>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</si>
  <si>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</si>
  <si>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</si>
  <si>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</si>
  <si>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</si>
  <si>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</si>
  <si>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</si>
  <si>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</si>
  <si>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</si>
  <si>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</si>
  <si>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</si>
  <si>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</si>
  <si>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</si>
  <si>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</si>
  <si>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</si>
  <si>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</si>
  <si>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</si>
  <si>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</si>
  <si>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</si>
  <si>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</si>
  <si>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</si>
  <si>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</si>
  <si>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</si>
  <si>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</si>
  <si>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</si>
  <si>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</si>
  <si>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</si>
  <si>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</si>
  <si>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</si>
  <si>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</si>
  <si>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</si>
  <si>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</si>
  <si>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</si>
  <si>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</si>
  <si>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</si>
  <si>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</si>
  <si>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</si>
  <si>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</si>
  <si>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</si>
  <si>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</si>
  <si>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</si>
  <si>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</si>
  <si>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</si>
  <si>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</si>
  <si>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</si>
  <si>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</si>
  <si>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</si>
  <si>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</si>
  <si>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</si>
  <si>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</si>
  <si>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</si>
  <si>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</si>
  <si>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</si>
  <si>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</si>
  <si>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</si>
  <si>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</si>
  <si>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</si>
  <si>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</si>
  <si>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</si>
  <si>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</si>
  <si>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</si>
  <si>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</si>
  <si>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</si>
  <si>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</si>
  <si>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</si>
  <si>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</si>
  <si>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</si>
  <si>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</si>
  <si>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</si>
  <si>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</si>
  <si>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</si>
  <si>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</si>
  <si>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</si>
  <si>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</si>
  <si>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</si>
  <si>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</si>
  <si>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</si>
  <si>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</si>
  <si>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</si>
  <si>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</si>
  <si>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</si>
  <si>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</si>
  <si>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</si>
  <si>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</si>
  <si>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</si>
  <si>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</si>
  <si>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</si>
  <si>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</si>
  <si>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</si>
  <si>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</si>
  <si>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</si>
  <si>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</si>
  <si>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</si>
  <si>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</si>
  <si>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</si>
  <si>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</si>
  <si>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</si>
  <si>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</si>
  <si>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</si>
  <si>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</si>
  <si>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</si>
  <si>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</si>
  <si>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</si>
  <si>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</si>
  <si>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</si>
  <si>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</si>
  <si>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</si>
  <si>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</si>
  <si>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</si>
  <si>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</si>
  <si>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</si>
  <si>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</si>
  <si>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</si>
  <si>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</si>
  <si>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</si>
  <si>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</si>
  <si>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</si>
  <si>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</si>
  <si>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</si>
  <si>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</si>
  <si>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</si>
  <si>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</si>
  <si>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</si>
  <si>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</si>
  <si>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</si>
  <si>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</si>
  <si>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</si>
  <si>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</si>
  <si>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</si>
  <si>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</si>
  <si>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</si>
  <si>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</si>
  <si>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</si>
  <si>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</si>
  <si>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</si>
  <si>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</si>
  <si>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</si>
  <si>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</si>
  <si>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</si>
  <si>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</si>
  <si>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</si>
  <si>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</si>
  <si>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</si>
  <si>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</si>
  <si>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</si>
  <si>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</si>
  <si>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</si>
  <si>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</si>
  <si>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</si>
  <si>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</si>
  <si>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</si>
  <si>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</si>
  <si>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</si>
  <si>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</si>
  <si>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</si>
  <si>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</si>
  <si>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</si>
  <si>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</si>
  <si>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</si>
  <si>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</si>
  <si>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</si>
  <si>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</si>
  <si>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</si>
  <si>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</si>
  <si>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</si>
  <si>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</si>
  <si>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</si>
  <si>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</si>
  <si>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</si>
  <si>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</si>
  <si>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</si>
  <si>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</si>
  <si>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</si>
  <si>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</si>
  <si>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</si>
  <si>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</si>
  <si>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</si>
  <si>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</si>
  <si>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</si>
  <si>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</si>
  <si>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</si>
  <si>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</si>
  <si>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</si>
  <si>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</si>
  <si>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</si>
  <si>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</si>
  <si>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</si>
  <si>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</si>
  <si>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</si>
  <si>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</si>
  <si>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</si>
  <si>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</si>
  <si>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</si>
  <si>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</si>
  <si>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</si>
  <si>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</si>
  <si>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</si>
  <si>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</si>
  <si>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</si>
  <si>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</si>
  <si>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</si>
  <si>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</si>
  <si>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</si>
  <si>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</si>
  <si>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</si>
  <si>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</si>
  <si>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</si>
  <si>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</si>
  <si>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</si>
  <si>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</si>
  <si>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</si>
  <si>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</si>
  <si>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</si>
  <si>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</si>
  <si>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</si>
  <si>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</si>
  <si>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</si>
  <si>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</si>
  <si>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</si>
  <si>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</si>
  <si>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</si>
  <si>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</si>
  <si>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</si>
  <si>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</si>
  <si>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</si>
  <si>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</si>
  <si>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</si>
  <si>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</si>
  <si>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</si>
  <si>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</si>
  <si>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</si>
  <si>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</si>
  <si>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</si>
  <si>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</si>
  <si>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</si>
  <si>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</si>
  <si>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</si>
  <si>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</si>
  <si>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</si>
  <si>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</si>
  <si>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</si>
  <si>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</si>
  <si>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</si>
  <si>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</si>
  <si>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</si>
  <si>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</si>
  <si>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</si>
  <si>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</si>
  <si>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</si>
  <si>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</si>
  <si>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</si>
  <si>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</si>
  <si>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</si>
  <si>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</si>
  <si>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</si>
  <si>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</si>
  <si>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</si>
  <si>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</si>
  <si>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</si>
  <si>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</si>
  <si>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</si>
  <si>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</si>
  <si>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</si>
  <si>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</si>
  <si>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</si>
  <si>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</si>
  <si>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</si>
  <si>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</si>
  <si>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</si>
  <si>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</si>
  <si>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</si>
  <si>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</si>
  <si>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</si>
  <si>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</si>
  <si>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</si>
  <si>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</si>
  <si>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</si>
  <si>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</si>
  <si>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</si>
  <si>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</si>
  <si>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</si>
  <si>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</si>
  <si>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</si>
  <si>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</si>
  <si>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</si>
  <si>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</si>
  <si>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</si>
  <si>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</si>
  <si>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</si>
  <si>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</si>
  <si>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</si>
  <si>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</si>
  <si>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</si>
  <si>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</si>
  <si>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</si>
  <si>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</si>
  <si>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</si>
  <si>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</si>
  <si>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</si>
  <si>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</si>
  <si>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</si>
  <si>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</si>
  <si>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</si>
  <si>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</si>
  <si>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</si>
  <si>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</si>
  <si>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</si>
  <si>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</si>
  <si>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</si>
  <si>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</si>
  <si>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</si>
  <si>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</si>
  <si>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</si>
  <si>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</si>
  <si>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</si>
  <si>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</si>
  <si>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</si>
  <si>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</si>
  <si>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</si>
  <si>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</si>
  <si>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</si>
  <si>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</si>
  <si>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</si>
  <si>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</si>
  <si>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</si>
  <si>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</si>
  <si>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</si>
  <si>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</si>
  <si>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</si>
  <si>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</si>
  <si>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</si>
  <si>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</si>
  <si>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</si>
  <si>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</si>
  <si>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</si>
  <si>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</si>
  <si>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</si>
  <si>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</si>
  <si>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</si>
  <si>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</si>
  <si>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</si>
  <si>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</si>
  <si>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</si>
  <si>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</si>
  <si>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</si>
  <si>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</si>
  <si>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</si>
  <si>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</si>
  <si>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</si>
  <si>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</si>
  <si>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</si>
  <si>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</si>
  <si>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</si>
  <si>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</si>
  <si>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</si>
  <si>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</si>
  <si>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</si>
  <si>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</si>
  <si>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</si>
  <si>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</si>
  <si>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</si>
  <si>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</si>
  <si>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</si>
  <si>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</si>
  <si>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</si>
  <si>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</si>
  <si>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</si>
  <si>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</si>
  <si>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</si>
  <si>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</si>
  <si>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</si>
  <si>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</si>
  <si>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</si>
  <si>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</si>
  <si>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</si>
  <si>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</si>
  <si>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</si>
  <si>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</si>
  <si>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</si>
  <si>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</si>
  <si>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</si>
  <si>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</si>
  <si>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</si>
  <si>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</si>
  <si>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</si>
  <si>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</si>
  <si>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</si>
  <si>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</si>
  <si>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</si>
  <si>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</si>
  <si>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</si>
  <si>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</si>
  <si>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</si>
  <si>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</si>
  <si>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</si>
  <si>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</si>
  <si>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</si>
  <si>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</si>
  <si>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</si>
  <si>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</si>
  <si>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</si>
  <si>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</si>
  <si>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</si>
  <si>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</si>
  <si>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</si>
  <si>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</si>
  <si>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</si>
  <si>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</si>
  <si>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</si>
  <si>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</si>
  <si>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</si>
  <si>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</si>
  <si>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</si>
  <si>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</si>
  <si>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</si>
  <si>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</si>
  <si>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</si>
  <si>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</si>
  <si>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</si>
  <si>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</si>
  <si>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</si>
  <si>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</si>
  <si>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</si>
  <si>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</si>
  <si>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</si>
  <si>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</si>
  <si>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</si>
  <si>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</si>
  <si>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</si>
  <si>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</si>
  <si>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</si>
  <si>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</si>
  <si>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</si>
  <si>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</si>
  <si>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</si>
  <si>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</si>
  <si>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</si>
  <si>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</si>
  <si>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</si>
  <si>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</si>
  <si>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</si>
  <si>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</si>
  <si>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</si>
  <si>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</si>
  <si>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</si>
  <si>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</si>
  <si>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</si>
  <si>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</si>
  <si>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</si>
  <si>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</si>
  <si>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</si>
  <si>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</si>
  <si>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</si>
  <si>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</si>
  <si>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</si>
  <si>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</si>
  <si>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</si>
  <si>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</si>
  <si>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</si>
  <si>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</si>
  <si>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</si>
  <si>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</si>
  <si>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</si>
  <si>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</si>
  <si>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</si>
  <si>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</si>
  <si>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</si>
  <si>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</si>
  <si>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</si>
  <si>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</si>
  <si>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</si>
  <si>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</si>
  <si>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</si>
  <si>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</si>
  <si>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</si>
  <si>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</si>
  <si>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</si>
  <si>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</si>
  <si>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</si>
  <si>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</si>
  <si>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</si>
  <si>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</si>
  <si>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</si>
  <si>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</si>
  <si>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</si>
  <si>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</si>
  <si>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</si>
  <si>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</si>
  <si>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</si>
  <si>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</si>
  <si>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</si>
  <si>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</si>
  <si>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</si>
  <si>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</si>
  <si>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</si>
  <si>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</si>
  <si>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</si>
  <si>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</si>
  <si>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</si>
  <si>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</si>
  <si>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</si>
  <si>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</si>
  <si>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</si>
  <si>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</si>
  <si>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</si>
  <si>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</si>
  <si>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</si>
  <si>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</si>
  <si>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</si>
  <si>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</si>
  <si>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</si>
  <si>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</si>
  <si>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</si>
  <si>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</si>
  <si>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</si>
  <si>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</si>
  <si>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</si>
  <si>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</si>
  <si>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</si>
  <si>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</si>
  <si>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</si>
  <si>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</si>
  <si>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</si>
  <si>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</si>
  <si>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</si>
  <si>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</si>
  <si>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</si>
  <si>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</si>
  <si>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</si>
  <si>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</si>
  <si>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</si>
  <si>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</si>
  <si>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</si>
  <si>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</si>
  <si>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</si>
  <si>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</si>
  <si>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</si>
  <si>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</si>
  <si>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</si>
  <si>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</si>
  <si>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</si>
  <si>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</si>
  <si>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</si>
  <si>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</si>
  <si>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</si>
  <si>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</si>
  <si>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</si>
  <si>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</si>
  <si>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</si>
  <si>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</si>
  <si>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</si>
  <si>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</si>
  <si>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</si>
  <si>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</si>
  <si>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</si>
  <si>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</si>
  <si>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</si>
  <si>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</si>
  <si>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</si>
  <si>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</si>
  <si>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</si>
  <si>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</si>
  <si>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</si>
  <si>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</si>
  <si>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</si>
  <si>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</si>
  <si>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</si>
  <si>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</si>
  <si>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</si>
  <si>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</si>
  <si>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</si>
  <si>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</si>
  <si>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</si>
  <si>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</si>
  <si>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</si>
  <si>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</si>
  <si>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</si>
  <si>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</si>
  <si>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</si>
  <si>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</si>
  <si>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</si>
  <si>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</si>
  <si>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</si>
  <si>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</si>
  <si>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</si>
  <si>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</si>
  <si>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</si>
  <si>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</si>
  <si>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</si>
  <si>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</si>
  <si>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</si>
  <si>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</si>
  <si>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</si>
  <si>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</si>
  <si>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</si>
  <si>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</si>
  <si>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</si>
  <si>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</si>
  <si>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</si>
  <si>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</si>
  <si>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</si>
  <si>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</si>
  <si>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</si>
  <si>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</si>
  <si>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</si>
  <si>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</si>
  <si>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</si>
  <si>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</si>
  <si>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</si>
  <si>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</si>
  <si>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</si>
  <si>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</si>
  <si>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</si>
  <si>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</si>
  <si>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</si>
  <si>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</si>
  <si>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</si>
  <si>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</si>
  <si>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</si>
  <si>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</si>
  <si>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</si>
  <si>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</si>
  <si>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</si>
  <si>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</si>
  <si>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</si>
  <si>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</si>
  <si>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</si>
  <si>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</si>
  <si>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</si>
  <si>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</si>
  <si>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</si>
  <si>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</si>
  <si>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</si>
  <si>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</si>
  <si>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</si>
  <si>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</si>
  <si>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</si>
  <si>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</si>
  <si>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</si>
  <si>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</si>
  <si>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</si>
  <si>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</si>
  <si>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</si>
  <si>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</si>
  <si>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</si>
  <si>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</si>
  <si>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</si>
  <si>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</si>
  <si>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</si>
  <si>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</si>
  <si>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</si>
  <si>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</si>
  <si>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</si>
  <si>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</si>
  <si>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</si>
  <si>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</si>
  <si>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</si>
  <si>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</si>
  <si>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</si>
  <si>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</si>
  <si>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</si>
  <si>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</si>
  <si>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</si>
  <si>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</si>
  <si>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</si>
  <si>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</si>
  <si>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</si>
  <si>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</si>
  <si>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</si>
  <si>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</si>
  <si>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</si>
  <si>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</si>
  <si>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</si>
  <si>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</si>
  <si>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</si>
  <si>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</si>
  <si>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</si>
  <si>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</si>
  <si>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</si>
  <si>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</si>
  <si>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</si>
  <si>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</si>
  <si>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</si>
  <si>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</si>
  <si>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</si>
  <si>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</si>
  <si>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</si>
  <si>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</si>
  <si>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</si>
  <si>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</si>
  <si>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</si>
  <si>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</si>
  <si>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</si>
  <si>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</si>
  <si>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</si>
  <si>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</si>
  <si>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</si>
  <si>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</si>
  <si>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</si>
  <si>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</si>
  <si>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</si>
  <si>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</si>
  <si>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</si>
  <si>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</si>
  <si>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</si>
  <si>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</si>
  <si>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</si>
  <si>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</si>
  <si>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</si>
  <si>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</si>
  <si>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</si>
  <si>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</si>
  <si>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</si>
  <si>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</si>
  <si>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</si>
  <si>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</si>
  <si>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</si>
  <si>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</si>
  <si>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</si>
  <si>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</si>
  <si>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</si>
  <si>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</si>
  <si>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</si>
  <si>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</si>
  <si>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</si>
  <si>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</si>
  <si>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</si>
  <si>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</si>
  <si>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</si>
  <si>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</si>
  <si>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</si>
  <si>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</si>
  <si>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</si>
  <si>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</si>
  <si>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</si>
  <si>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</si>
  <si>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</si>
  <si>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</si>
  <si>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</si>
  <si>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</si>
  <si>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</si>
  <si>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</si>
  <si>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</si>
  <si>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</si>
  <si>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</si>
  <si>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</si>
  <si>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</si>
  <si>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</si>
  <si>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</si>
  <si>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</si>
  <si>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</si>
  <si>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</si>
  <si>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</si>
  <si>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</si>
  <si>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</si>
  <si>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</si>
  <si>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</si>
  <si>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</si>
  <si>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</si>
  <si>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</si>
  <si>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</si>
  <si>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</si>
  <si>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</si>
  <si>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</si>
  <si>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</si>
  <si>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</si>
  <si>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</si>
  <si>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</si>
  <si>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</si>
  <si>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</si>
  <si>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</si>
  <si>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</si>
  <si>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</si>
  <si>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</si>
  <si>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</si>
  <si>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</si>
  <si>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</si>
  <si>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</si>
  <si>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</si>
  <si>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</si>
  <si>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</si>
  <si>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</si>
  <si>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</si>
  <si>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</si>
  <si>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</si>
  <si>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</si>
  <si>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</si>
  <si>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</si>
  <si>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</si>
  <si>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</si>
  <si>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</si>
  <si>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</si>
  <si>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</si>
  <si>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</si>
  <si>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</si>
  <si>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</si>
  <si>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</si>
  <si>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</si>
  <si>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</si>
  <si>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</si>
  <si>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</si>
  <si>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</si>
  <si>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</si>
  <si>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</si>
  <si>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</si>
  <si>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</si>
  <si>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</si>
  <si>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</si>
  <si>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</si>
  <si>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</si>
  <si>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</si>
  <si>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</si>
  <si>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</si>
  <si>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</si>
  <si>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</si>
  <si>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</si>
  <si>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</si>
  <si>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</si>
  <si>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</si>
  <si>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</si>
  <si>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</si>
  <si>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</si>
  <si>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</si>
  <si>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</si>
  <si>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</si>
  <si>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</si>
  <si>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</si>
  <si>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</si>
  <si>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</si>
  <si>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</si>
  <si>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</si>
  <si>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</si>
  <si>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</si>
  <si>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</si>
  <si>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</si>
  <si>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</si>
  <si>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</si>
  <si>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</si>
  <si>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</si>
  <si>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</si>
  <si>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</si>
  <si>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</si>
  <si>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</si>
  <si>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</si>
  <si>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</si>
  <si>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</si>
  <si>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</si>
  <si>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</si>
  <si>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</si>
  <si>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</si>
  <si>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</si>
  <si>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</si>
  <si>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</si>
  <si>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</si>
  <si>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</si>
  <si>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</si>
  <si>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</si>
  <si>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</si>
  <si>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</si>
  <si>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</si>
  <si>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</si>
  <si>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</si>
  <si>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</si>
  <si>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</si>
  <si>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</si>
  <si>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</si>
  <si>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</si>
  <si>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</si>
  <si>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</si>
  <si>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</si>
  <si>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</si>
  <si>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</si>
  <si>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</si>
  <si>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</si>
  <si>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</si>
  <si>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</si>
  <si>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</si>
  <si>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</si>
  <si>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</si>
  <si>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</si>
  <si>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</si>
  <si>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</si>
  <si>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</si>
  <si>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</si>
  <si>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</si>
  <si>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</si>
  <si>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</si>
  <si>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</si>
  <si>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</si>
  <si>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</si>
  <si>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</si>
  <si>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</si>
  <si>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</si>
  <si>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</si>
  <si>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</si>
  <si>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</si>
  <si>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</si>
  <si>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</si>
  <si>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</si>
  <si>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</si>
  <si>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</si>
  <si>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</si>
  <si>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</si>
  <si>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</si>
  <si>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</si>
  <si>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</si>
  <si>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</si>
  <si>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</si>
  <si>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</si>
  <si>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</si>
  <si>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</si>
  <si>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</si>
  <si>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</si>
  <si>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</si>
  <si>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</si>
  <si>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</si>
  <si>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</si>
  <si>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</si>
  <si>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</si>
  <si>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</si>
  <si>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</si>
  <si>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</si>
  <si>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</si>
  <si>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</si>
  <si>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</si>
  <si>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</si>
  <si>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</si>
  <si>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</si>
  <si>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</si>
  <si>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</si>
  <si>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</si>
  <si>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</si>
  <si>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</si>
  <si>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</si>
  <si>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</si>
  <si>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</si>
  <si>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</si>
  <si>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</si>
  <si>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</si>
  <si>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</si>
  <si>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</si>
  <si>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</si>
  <si>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</si>
  <si>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</si>
  <si>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</si>
  <si>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</si>
  <si>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</si>
  <si>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</si>
  <si>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</si>
  <si>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</si>
  <si>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</si>
  <si>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</si>
  <si>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</si>
  <si>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</si>
  <si>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</si>
  <si>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</si>
  <si>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</si>
  <si>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</si>
  <si>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</si>
  <si>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</si>
  <si>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</si>
  <si>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</si>
  <si>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</si>
  <si>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</si>
  <si>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</si>
  <si>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</si>
  <si>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</si>
  <si>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</si>
  <si>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</si>
  <si>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</si>
  <si>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</si>
  <si>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</si>
  <si>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</si>
  <si>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</si>
  <si>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</si>
  <si>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</si>
  <si>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</si>
  <si>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</si>
  <si>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</si>
  <si>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</si>
  <si>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</si>
  <si>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</si>
  <si>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</si>
  <si>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</si>
  <si>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</si>
  <si>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</si>
  <si>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</si>
  <si>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</si>
  <si>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</si>
  <si>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</si>
  <si>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</si>
  <si>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</si>
  <si>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</si>
  <si>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</si>
  <si>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</si>
  <si>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</si>
  <si>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</si>
  <si>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</si>
  <si>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</si>
  <si>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</si>
  <si>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</si>
  <si>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</si>
  <si>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</si>
  <si>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</si>
  <si>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</si>
  <si>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</si>
  <si>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</si>
  <si>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</si>
  <si>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</si>
  <si>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</si>
  <si>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</si>
  <si>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</si>
  <si>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</si>
  <si>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</si>
  <si>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</si>
  <si>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</si>
  <si>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</si>
  <si>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</si>
  <si>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</si>
  <si>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</si>
  <si>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</si>
  <si>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</si>
  <si>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</si>
  <si>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</si>
  <si>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</si>
  <si>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</si>
  <si>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</si>
  <si>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</si>
  <si>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</si>
  <si>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</si>
  <si>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</si>
  <si>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</si>
  <si>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</si>
  <si>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</si>
  <si>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</si>
  <si>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</si>
  <si>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</si>
  <si>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</si>
  <si>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</si>
  <si>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</si>
  <si>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</si>
  <si>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</si>
  <si>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</si>
  <si>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</si>
  <si>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</si>
  <si>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</si>
  <si>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</si>
  <si>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</si>
  <si>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</si>
  <si>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</si>
  <si>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</si>
  <si>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</si>
  <si>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</si>
  <si>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</si>
  <si>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</si>
  <si>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</si>
  <si>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</si>
  <si>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</si>
  <si>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</si>
  <si>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</si>
  <si>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</si>
  <si>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</si>
  <si>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</si>
  <si>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</si>
  <si>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</si>
  <si>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</si>
  <si>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</si>
  <si>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</si>
  <si>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</si>
  <si>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</si>
  <si>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</si>
  <si>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</si>
  <si>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</si>
  <si>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</si>
  <si>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</si>
  <si>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</si>
  <si>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</si>
  <si>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</si>
  <si>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</si>
  <si>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</si>
  <si>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</si>
  <si>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</si>
  <si>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</si>
  <si>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</si>
  <si>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</si>
  <si>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</si>
  <si>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</si>
  <si>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</si>
  <si>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</si>
  <si>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</si>
  <si>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</si>
  <si>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</si>
  <si>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</si>
  <si>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</si>
  <si>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</si>
  <si>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</si>
  <si>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</si>
  <si>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</si>
  <si>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</si>
  <si>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</si>
  <si>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</si>
  <si>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</si>
  <si>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</si>
  <si>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</si>
  <si>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</si>
  <si>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</si>
  <si>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</si>
  <si>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</si>
  <si>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</si>
  <si>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</si>
  <si>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</si>
  <si>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</si>
  <si>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</si>
  <si>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</si>
  <si>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</si>
  <si>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</si>
  <si>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</si>
  <si>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</si>
  <si>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</si>
  <si>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</si>
  <si>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</si>
  <si>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</si>
  <si>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</si>
  <si>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</si>
  <si>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</si>
  <si>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</si>
  <si>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</si>
  <si>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</si>
  <si>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</si>
  <si>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</si>
  <si>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</si>
  <si>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</si>
  <si>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</si>
  <si>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</si>
  <si>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</si>
  <si>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</si>
  <si>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</si>
  <si>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</si>
  <si>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</si>
  <si>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</si>
  <si>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</si>
  <si>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</si>
  <si>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</si>
  <si>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</si>
  <si>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</si>
  <si>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</si>
  <si>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</si>
  <si>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</si>
  <si>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</si>
  <si>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</si>
  <si>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</si>
  <si>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</si>
  <si>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</si>
  <si>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</si>
  <si>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</si>
  <si>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</si>
  <si>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</si>
  <si>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</si>
  <si>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</si>
  <si>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</si>
  <si>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</si>
  <si>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</si>
  <si>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</si>
  <si>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</si>
  <si>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</si>
  <si>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</si>
  <si>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</si>
  <si>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</si>
  <si>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</si>
  <si>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</si>
  <si>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</si>
  <si>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</si>
  <si>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</si>
  <si>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</si>
  <si>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</si>
  <si>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</si>
  <si>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</si>
  <si>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</si>
  <si>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</si>
  <si>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</si>
  <si>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</si>
  <si>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</si>
  <si>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</si>
  <si>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</si>
  <si>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</si>
  <si>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</si>
  <si>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</si>
  <si>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</si>
  <si>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</si>
  <si>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</si>
  <si>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</si>
  <si>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</si>
  <si>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</si>
  <si>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</si>
  <si>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</si>
  <si>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</si>
  <si>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</si>
  <si>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</si>
  <si>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</si>
  <si>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</si>
  <si>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</si>
  <si>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</si>
  <si>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</si>
  <si>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</si>
  <si>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</si>
  <si>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</si>
  <si>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</si>
  <si>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</si>
  <si>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</si>
  <si>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</si>
  <si>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</si>
  <si>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</si>
  <si>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</si>
  <si>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</si>
  <si>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</si>
  <si>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</si>
  <si>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</si>
  <si>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</si>
  <si>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</si>
  <si>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</si>
  <si>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</si>
  <si>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</si>
  <si>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</si>
  <si>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</si>
  <si>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</si>
  <si>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</si>
  <si>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</si>
  <si>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</si>
  <si>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</si>
  <si>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</si>
  <si>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</si>
  <si>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</si>
  <si>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</si>
  <si>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</si>
  <si>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</si>
  <si>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</si>
  <si>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</si>
  <si>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</si>
  <si>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</si>
  <si>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</si>
  <si>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</si>
  <si>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</si>
  <si>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</si>
  <si>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</si>
  <si>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</si>
  <si>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</si>
  <si>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</si>
  <si>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</si>
  <si>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</si>
  <si>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</si>
  <si>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</si>
  <si>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</si>
  <si>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</si>
  <si>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</si>
  <si>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</si>
  <si>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</si>
  <si>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</si>
  <si>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</si>
  <si>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</si>
  <si>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</si>
  <si>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</si>
  <si>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</si>
  <si>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</si>
  <si>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</si>
  <si>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</si>
  <si>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</si>
  <si>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</si>
  <si>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</si>
  <si>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</si>
  <si>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</si>
  <si>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</si>
  <si>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</si>
  <si>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</si>
  <si>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</si>
  <si>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</si>
  <si>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</si>
  <si>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</si>
  <si>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</si>
  <si>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</si>
  <si>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</si>
  <si>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</si>
  <si>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</si>
  <si>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</si>
  <si>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</si>
  <si>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</si>
  <si>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</si>
  <si>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</si>
  <si>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</si>
  <si>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</si>
  <si>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</si>
  <si>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</si>
  <si>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</si>
  <si>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</si>
  <si>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</si>
  <si>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</si>
  <si>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</si>
  <si>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</si>
  <si>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</si>
  <si>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</si>
  <si>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</si>
  <si>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</si>
  <si>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</si>
  <si>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</si>
  <si>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</si>
  <si>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</si>
  <si>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</si>
  <si>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</si>
  <si>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</si>
  <si>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</si>
  <si>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</si>
  <si>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</si>
  <si>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</si>
  <si>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</si>
  <si>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</si>
  <si>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</si>
  <si>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</si>
  <si>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</si>
  <si>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</si>
  <si>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</si>
  <si>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</si>
  <si>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</si>
  <si>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</si>
  <si>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</si>
  <si>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</si>
  <si>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</si>
  <si>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</si>
  <si>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</si>
  <si>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</si>
  <si>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</si>
  <si>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</si>
  <si>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</si>
  <si>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</si>
  <si>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</si>
  <si>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</si>
  <si>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</si>
  <si>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</si>
  <si>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</si>
  <si>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</si>
  <si>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</si>
  <si>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</si>
  <si>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</si>
  <si>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</si>
  <si>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</si>
  <si>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</si>
  <si>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</si>
  <si>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</si>
  <si>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</si>
  <si>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</si>
  <si>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</si>
  <si>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</si>
  <si>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</si>
  <si>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</si>
  <si>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</si>
  <si>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</si>
  <si>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</si>
  <si>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</si>
  <si>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</si>
  <si>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</si>
  <si>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</si>
  <si>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</si>
  <si>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</si>
  <si>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</si>
  <si>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</si>
  <si>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</si>
  <si>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</si>
  <si>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</si>
  <si>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</si>
  <si>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</si>
  <si>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</si>
  <si>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</si>
  <si>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</si>
  <si>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</si>
  <si>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</si>
  <si>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</si>
  <si>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</si>
  <si>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</si>
  <si>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</si>
  <si>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</si>
  <si>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</si>
  <si>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</si>
  <si>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</si>
  <si>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</si>
  <si>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</si>
  <si>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</si>
  <si>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</si>
  <si>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</si>
  <si>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</si>
  <si>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</si>
  <si>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</si>
  <si>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</si>
  <si>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</si>
  <si>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</si>
  <si>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</si>
  <si>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</si>
  <si>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</si>
  <si>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</si>
  <si>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</si>
  <si>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</si>
  <si>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</si>
  <si>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</si>
  <si>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</si>
  <si>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</si>
  <si>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</si>
  <si>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</si>
  <si>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</si>
  <si>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</si>
  <si>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</si>
  <si>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</si>
  <si>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</si>
  <si>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</si>
  <si>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</si>
  <si>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</si>
  <si>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</si>
  <si>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</si>
  <si>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</si>
  <si>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</si>
  <si>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</si>
  <si>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</si>
  <si>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</si>
  <si>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</si>
  <si>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</si>
  <si>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</si>
  <si>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</si>
  <si>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</si>
  <si>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</si>
  <si>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</si>
  <si>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</si>
  <si>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</si>
  <si>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</si>
  <si>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</si>
  <si>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</si>
  <si>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</si>
  <si>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</si>
  <si>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</si>
  <si>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</si>
  <si>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</si>
  <si>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</si>
  <si>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</si>
  <si>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</si>
  <si>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</si>
  <si>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</si>
  <si>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</si>
  <si>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</si>
  <si>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</si>
  <si>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</si>
  <si>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</si>
  <si>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</si>
  <si>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</si>
  <si>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</si>
  <si>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</si>
  <si>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</si>
  <si>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</si>
  <si>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</si>
  <si>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</si>
  <si>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</si>
  <si>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</si>
  <si>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</si>
  <si>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</si>
  <si>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</si>
  <si>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</si>
  <si>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</si>
  <si>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</si>
  <si>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</si>
  <si>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</si>
  <si>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</si>
  <si>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</si>
  <si>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</si>
  <si>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</si>
  <si>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</si>
  <si>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</si>
  <si>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</si>
  <si>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</si>
  <si>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</si>
  <si>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</si>
  <si>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</si>
  <si>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</si>
  <si>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</si>
  <si>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</si>
  <si>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</si>
  <si>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</si>
  <si>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</si>
  <si>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</si>
  <si>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</si>
  <si>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</si>
  <si>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</si>
  <si>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</si>
  <si>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</si>
  <si>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</si>
  <si>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</si>
  <si>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</si>
  <si>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</si>
  <si>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</si>
  <si>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</si>
  <si>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</si>
  <si>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</si>
  <si>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</si>
  <si>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</si>
  <si>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</si>
  <si>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</si>
  <si>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</si>
  <si>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</si>
  <si>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</si>
  <si>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</si>
  <si>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</si>
  <si>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</si>
  <si>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</si>
  <si>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</si>
  <si>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</si>
  <si>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</si>
  <si>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</si>
  <si>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</si>
  <si>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</si>
  <si>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</si>
  <si>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</si>
  <si>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</si>
  <si>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</si>
  <si>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</si>
  <si>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</si>
  <si>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</si>
  <si>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</si>
  <si>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</si>
  <si>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</si>
  <si>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</si>
  <si>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</si>
  <si>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</si>
  <si>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</si>
  <si>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</si>
  <si>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</si>
  <si>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</si>
  <si>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</si>
  <si>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</si>
  <si>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</si>
  <si>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</si>
  <si>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</si>
  <si>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</si>
  <si>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</si>
  <si>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</si>
  <si>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</si>
  <si>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</si>
  <si>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</si>
  <si>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</si>
  <si>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</si>
  <si>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</si>
  <si>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</si>
  <si>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</si>
  <si>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</si>
  <si>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</si>
  <si>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</si>
  <si>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</si>
  <si>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</si>
  <si>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</si>
  <si>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</si>
  <si>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</si>
  <si>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</si>
  <si>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</si>
  <si>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</si>
  <si>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</si>
  <si>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</si>
  <si>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</si>
  <si>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</si>
  <si>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</si>
  <si>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</si>
  <si>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</si>
  <si>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</si>
  <si>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</si>
  <si>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</si>
  <si>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</si>
  <si>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</si>
  <si>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</si>
  <si>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</si>
  <si>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</si>
  <si>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</si>
  <si>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</si>
  <si>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</si>
  <si>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</si>
  <si>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</si>
  <si>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</si>
  <si>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</si>
  <si>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</si>
  <si>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</si>
  <si>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</si>
  <si>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</si>
  <si>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</si>
  <si>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</si>
  <si>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</si>
  <si>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</si>
  <si>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</si>
  <si>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</si>
  <si>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</si>
  <si>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</si>
  <si>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</si>
  <si>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</si>
  <si>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</si>
  <si>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</si>
  <si>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</si>
  <si>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</si>
  <si>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</si>
  <si>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</si>
  <si>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</si>
  <si>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</si>
  <si>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</si>
  <si>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</si>
  <si>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</si>
  <si>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</si>
  <si>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</si>
  <si>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</si>
  <si>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</si>
  <si>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</si>
  <si>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</si>
  <si>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</si>
  <si>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</si>
  <si>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</si>
  <si>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</si>
  <si>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</si>
  <si>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</si>
  <si>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</si>
  <si>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</si>
  <si>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</si>
  <si>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</si>
  <si>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</si>
  <si>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</si>
  <si>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</si>
  <si>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</si>
  <si>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</si>
  <si>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</si>
  <si>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</si>
  <si>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</si>
  <si>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</si>
  <si>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</si>
  <si>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</si>
  <si>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</si>
  <si>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</si>
  <si>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</si>
  <si>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</si>
  <si>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</si>
  <si>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</si>
  <si>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</si>
  <si>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</si>
  <si>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</si>
  <si>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</si>
  <si>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</si>
  <si>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</si>
  <si>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</si>
  <si>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</si>
  <si>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</si>
  <si>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</si>
  <si>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</si>
  <si>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</si>
  <si>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</si>
  <si>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</si>
  <si>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</si>
  <si>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</si>
  <si>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</si>
  <si>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</si>
  <si>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</si>
  <si>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</si>
  <si>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</si>
  <si>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</si>
  <si>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</si>
  <si>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</si>
  <si>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</si>
  <si>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</si>
  <si>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</si>
  <si>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</si>
  <si>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</si>
  <si>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</si>
  <si>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</si>
  <si>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</si>
  <si>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</si>
  <si>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</si>
  <si>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</si>
  <si>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</si>
  <si>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</si>
  <si>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</si>
  <si>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</si>
  <si>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</si>
  <si>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</si>
  <si>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</si>
  <si>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</si>
  <si>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</si>
  <si>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</si>
  <si>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</si>
  <si>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</si>
  <si>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</si>
  <si>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</si>
  <si>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</si>
  <si>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</si>
  <si>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</si>
  <si>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</si>
  <si>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</si>
  <si>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</si>
  <si>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</si>
  <si>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</si>
  <si>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</si>
  <si>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</si>
  <si>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</si>
  <si>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</si>
  <si>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</si>
  <si>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</si>
  <si>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</si>
  <si>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</si>
  <si>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</si>
  <si>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</si>
  <si>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</si>
  <si>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</si>
  <si>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</si>
  <si>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</si>
  <si>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</si>
  <si>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</si>
  <si>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</si>
  <si>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</si>
  <si>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</si>
  <si>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</si>
  <si>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</si>
  <si>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</si>
  <si>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</si>
  <si>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</si>
  <si>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</si>
  <si>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</si>
  <si>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</si>
  <si>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</si>
  <si>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</si>
  <si>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</si>
  <si>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</si>
  <si>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</si>
  <si>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</si>
  <si>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</si>
  <si>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</si>
  <si>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</si>
  <si>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</si>
  <si>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</si>
  <si>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</si>
  <si>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</si>
  <si>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</si>
  <si>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</si>
  <si>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</si>
  <si>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</si>
  <si>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</si>
  <si>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</si>
  <si>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</si>
  <si>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</si>
  <si>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</si>
  <si>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</si>
  <si>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</si>
  <si>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</si>
  <si>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</si>
  <si>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</si>
  <si>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</si>
  <si>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</si>
  <si>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</si>
  <si>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</si>
  <si>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</si>
  <si>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</si>
  <si>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</si>
  <si>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</si>
  <si>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</si>
  <si>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</si>
  <si>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</si>
  <si>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</si>
  <si>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</si>
  <si>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</si>
  <si>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</si>
  <si>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</si>
  <si>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</si>
  <si>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</si>
  <si>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</si>
  <si>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</si>
  <si>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</si>
  <si>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</si>
  <si>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</si>
  <si>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</si>
  <si>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</si>
  <si>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</si>
  <si>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</si>
  <si>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</si>
  <si>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</si>
  <si>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</si>
  <si>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</si>
  <si>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</si>
  <si>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</si>
  <si>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</si>
  <si>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</si>
  <si>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</si>
  <si>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</si>
  <si>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</si>
  <si>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</si>
  <si>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</si>
  <si>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</si>
  <si>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</si>
  <si>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</si>
  <si>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</si>
  <si>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</si>
  <si>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</si>
  <si>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</si>
  <si>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</si>
  <si>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</si>
  <si>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</si>
  <si>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</si>
  <si>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</si>
  <si>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</si>
  <si>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</si>
  <si>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</si>
  <si>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</si>
  <si>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</si>
  <si>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</si>
  <si>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</si>
  <si>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</si>
  <si>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</si>
  <si>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</si>
  <si>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</si>
  <si>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</si>
  <si>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</si>
  <si>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</si>
  <si>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</si>
  <si>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</si>
  <si>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</si>
  <si>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</si>
  <si>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</si>
  <si>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</si>
  <si>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</si>
  <si>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</si>
  <si>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</si>
  <si>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</si>
  <si>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</si>
  <si>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</si>
  <si>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</si>
  <si>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</si>
  <si>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</si>
  <si>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</si>
  <si>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</si>
  <si>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</si>
  <si>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</si>
  <si>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</si>
  <si>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</si>
  <si>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</si>
  <si>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</si>
  <si>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</si>
  <si>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</si>
  <si>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</si>
  <si>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</si>
  <si>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</si>
  <si>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</si>
  <si>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</si>
  <si>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</si>
  <si>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</si>
  <si>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</si>
  <si>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</si>
  <si>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</si>
  <si>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</si>
  <si>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</si>
  <si>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</si>
  <si>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</si>
  <si>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</si>
  <si>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</si>
  <si>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</si>
  <si>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</si>
  <si>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</si>
  <si>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</si>
  <si>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</si>
  <si>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</si>
  <si>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</si>
  <si>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</si>
  <si>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</si>
  <si>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</si>
  <si>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</si>
  <si>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</si>
  <si>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</si>
  <si>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</si>
  <si>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</si>
  <si>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</si>
  <si>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</si>
  <si>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</si>
  <si>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</si>
  <si>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</si>
  <si>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</si>
  <si>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</si>
  <si>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</si>
  <si>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</si>
  <si>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</si>
  <si>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</si>
  <si>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</si>
  <si>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</si>
  <si>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</si>
  <si>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</si>
  <si>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</si>
  <si>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</si>
  <si>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</si>
  <si>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</si>
  <si>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</si>
  <si>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</si>
  <si>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</si>
  <si>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</si>
  <si>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</si>
  <si>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</si>
  <si>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</si>
  <si>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</si>
  <si>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</si>
  <si>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</si>
  <si>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</si>
  <si>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</si>
  <si>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</si>
  <si>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</si>
  <si>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</si>
  <si>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</si>
  <si>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</si>
  <si>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</si>
  <si>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</si>
  <si>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</si>
  <si>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</si>
  <si>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</si>
  <si>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</si>
  <si>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</si>
  <si>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</si>
  <si>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</si>
  <si>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</si>
  <si>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</si>
  <si>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</si>
  <si>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</si>
  <si>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</si>
  <si>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</si>
  <si>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</si>
  <si>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</si>
  <si>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</si>
  <si>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</si>
  <si>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</si>
  <si>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</si>
  <si>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</si>
  <si>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</si>
  <si>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</si>
  <si>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</si>
  <si>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</si>
  <si>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</si>
  <si>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</si>
  <si>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</si>
  <si>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</si>
  <si>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</si>
  <si>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</si>
  <si>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</si>
  <si>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</si>
  <si>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</si>
  <si>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</si>
  <si>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</si>
  <si>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</si>
  <si>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</si>
  <si>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</si>
  <si>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</si>
  <si>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</si>
  <si>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</si>
  <si>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</si>
  <si>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</si>
  <si>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</si>
  <si>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</si>
  <si>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</si>
  <si>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</si>
  <si>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</si>
  <si>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</si>
  <si>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</si>
  <si>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</si>
  <si>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</si>
  <si>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</si>
  <si>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</si>
  <si>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</si>
  <si>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</si>
  <si>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</si>
  <si>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</si>
  <si>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</si>
  <si>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</si>
  <si>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</si>
  <si>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</si>
  <si>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</si>
  <si>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</si>
  <si>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</si>
  <si>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</si>
  <si>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</si>
  <si>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</si>
  <si>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</si>
  <si>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</si>
  <si>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</si>
  <si>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</si>
  <si>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</si>
  <si>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</si>
  <si>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</si>
  <si>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</si>
  <si>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</si>
  <si>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</si>
  <si>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</si>
  <si>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</si>
  <si>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</si>
  <si>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</si>
  <si>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</si>
  <si>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</si>
  <si>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</si>
  <si>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</si>
  <si>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</si>
  <si>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</si>
  <si>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</si>
  <si>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</si>
  <si>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</si>
  <si>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</si>
  <si>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</si>
  <si>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</si>
  <si>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</si>
  <si>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</si>
  <si>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</si>
  <si>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</si>
  <si>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</si>
  <si>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</si>
  <si>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</si>
  <si>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</si>
  <si>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</si>
  <si>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</si>
  <si>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</si>
  <si>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</si>
  <si>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</si>
  <si>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</si>
  <si>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</si>
  <si>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</si>
  <si>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</si>
  <si>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</si>
  <si>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</si>
  <si>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</si>
  <si>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</si>
  <si>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</si>
  <si>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</si>
  <si>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</si>
  <si>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</si>
  <si>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</si>
  <si>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</si>
  <si>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</si>
  <si>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</si>
  <si>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</si>
  <si>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</si>
  <si>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</si>
  <si>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</si>
  <si>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</si>
  <si>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</si>
  <si>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</si>
  <si>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</si>
  <si>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</si>
  <si>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</si>
  <si>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</si>
  <si>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</si>
  <si>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</si>
  <si>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</si>
  <si>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</si>
  <si>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</si>
  <si>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</si>
  <si>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</si>
  <si>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</si>
  <si>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</si>
  <si>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</si>
  <si>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</si>
  <si>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</si>
  <si>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</si>
  <si>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</si>
  <si>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</si>
  <si>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</si>
  <si>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</si>
  <si>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</si>
  <si>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</si>
  <si>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</si>
  <si>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</si>
  <si>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</si>
  <si>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</si>
  <si>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</si>
  <si>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</si>
  <si>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</si>
  <si>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</si>
  <si>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</si>
  <si>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</si>
  <si>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</si>
  <si>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</si>
  <si>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</si>
  <si>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</si>
  <si>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</si>
  <si>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</si>
  <si>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</si>
  <si>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</si>
  <si>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</si>
  <si>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</si>
  <si>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</si>
  <si>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</si>
  <si>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</si>
  <si>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</si>
  <si>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</si>
  <si>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</si>
  <si>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</si>
  <si>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</si>
  <si>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</si>
  <si>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</si>
  <si>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</si>
  <si>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</si>
  <si>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</si>
  <si>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</si>
  <si>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</si>
  <si>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</si>
  <si>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</si>
  <si>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</si>
  <si>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</si>
  <si>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</si>
  <si>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</si>
  <si>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</si>
  <si>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</si>
  <si>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</si>
  <si>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</si>
  <si>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</si>
  <si>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</si>
  <si>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</si>
  <si>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</si>
  <si>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</si>
  <si>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</si>
  <si>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</si>
  <si>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</si>
  <si>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</si>
  <si>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</si>
  <si>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</si>
  <si>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</si>
  <si>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</si>
  <si>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</si>
  <si>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</si>
  <si>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</si>
  <si>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</si>
  <si>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</si>
  <si>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</si>
  <si>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</si>
  <si>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</si>
  <si>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</si>
  <si>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</si>
  <si>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</si>
  <si>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</si>
  <si>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</si>
  <si>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</si>
  <si>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</si>
  <si>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</si>
  <si>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</si>
  <si>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</si>
  <si>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</si>
  <si>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</si>
  <si>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</si>
  <si>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</si>
  <si>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</si>
  <si>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</si>
  <si>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</si>
  <si>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</si>
  <si>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</si>
  <si>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</si>
  <si>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</si>
  <si>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</si>
  <si>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</si>
  <si>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</si>
  <si>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</si>
  <si>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</si>
  <si>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</si>
  <si>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</si>
  <si>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</si>
  <si>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</si>
  <si>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</si>
  <si>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</si>
  <si>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</si>
  <si>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</si>
  <si>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</si>
  <si>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</si>
  <si>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</si>
  <si>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</si>
  <si>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</si>
  <si>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</si>
  <si>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</si>
  <si>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</si>
  <si>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</si>
  <si>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</si>
  <si>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</si>
  <si>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</si>
  <si>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</si>
  <si>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</si>
  <si>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</si>
  <si>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</si>
  <si>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</si>
  <si>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</si>
  <si>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</si>
  <si>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</si>
  <si>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</si>
  <si>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</si>
  <si>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</si>
  <si>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</si>
  <si>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</si>
  <si>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</si>
  <si>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</si>
  <si>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</si>
  <si>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</si>
  <si>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</si>
  <si>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</si>
  <si>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</si>
  <si>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</si>
  <si>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</si>
  <si>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</si>
  <si>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</si>
  <si>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</si>
  <si>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</si>
  <si>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</si>
  <si>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</si>
  <si>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</si>
  <si>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</si>
  <si>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</si>
  <si>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</si>
  <si>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</si>
  <si>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</si>
  <si>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</si>
  <si>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</si>
  <si>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</si>
  <si>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</si>
  <si>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</si>
  <si>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</si>
  <si>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</si>
  <si>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</si>
  <si>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</si>
  <si>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</si>
  <si>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</si>
  <si>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</si>
  <si>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</si>
  <si>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</si>
  <si>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</si>
  <si>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</si>
  <si>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</si>
  <si>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</si>
  <si>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</si>
  <si>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</si>
  <si>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</si>
  <si>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</si>
  <si>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</si>
  <si>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</si>
  <si>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</si>
  <si>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</si>
  <si>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</si>
  <si>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</si>
  <si>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</si>
  <si>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</si>
  <si>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</si>
  <si>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</si>
  <si>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</si>
  <si>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</si>
  <si>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</si>
  <si>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</si>
  <si>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</si>
  <si>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</si>
  <si>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</si>
  <si>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</si>
  <si>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</si>
  <si>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</si>
  <si>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</si>
  <si>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</si>
  <si>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</si>
  <si>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</si>
  <si>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</si>
  <si>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</si>
  <si>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</si>
  <si>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</si>
  <si>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</si>
  <si>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</si>
  <si>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</si>
  <si>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</si>
  <si>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</si>
  <si>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</si>
  <si>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</si>
  <si>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</si>
  <si>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</si>
  <si>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</si>
  <si>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</si>
  <si>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</si>
  <si>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</si>
  <si>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</si>
  <si>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</si>
  <si>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</si>
  <si>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</si>
  <si>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</si>
  <si>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</si>
  <si>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</si>
  <si>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</si>
  <si>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</si>
  <si>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</si>
  <si>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</si>
  <si>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</si>
  <si>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</si>
  <si>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</si>
  <si>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</si>
  <si>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</si>
  <si>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</si>
  <si>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</si>
  <si>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</si>
  <si>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</si>
  <si>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</si>
  <si>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</si>
  <si>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</si>
  <si>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</si>
  <si>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</si>
  <si>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</si>
  <si>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</si>
  <si>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</si>
  <si>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</si>
  <si>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</si>
  <si>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</si>
  <si>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</si>
  <si>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</si>
  <si>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</si>
  <si>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</si>
  <si>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</si>
  <si>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</si>
  <si>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</si>
  <si>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</si>
  <si>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</si>
  <si>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</si>
  <si>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</si>
  <si>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</si>
  <si>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</si>
  <si>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</si>
  <si>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</si>
  <si>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</si>
  <si>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</si>
  <si>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</si>
  <si>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</si>
  <si>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</si>
  <si>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</si>
  <si>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</si>
  <si>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</si>
  <si>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</si>
  <si>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</si>
  <si>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</si>
  <si>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</si>
  <si>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</si>
  <si>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</si>
  <si>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</si>
  <si>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</si>
  <si>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</si>
  <si>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</si>
  <si>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</si>
  <si>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</si>
  <si>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</si>
  <si>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</si>
  <si>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</si>
  <si>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</si>
  <si>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</si>
  <si>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</si>
  <si>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</si>
  <si>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</si>
  <si>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</si>
  <si>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</si>
  <si>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</si>
  <si>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</si>
  <si>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</si>
  <si>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</si>
  <si>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</si>
  <si>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</si>
  <si>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</si>
  <si>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</si>
  <si>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</si>
  <si>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</si>
  <si>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</si>
  <si>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</si>
  <si>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</si>
  <si>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</si>
  <si>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</si>
  <si>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</si>
  <si>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</si>
  <si>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</si>
  <si>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</si>
  <si>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</si>
  <si>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</si>
  <si>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</si>
  <si>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</si>
  <si>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</si>
  <si>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</si>
  <si>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</si>
  <si>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</si>
  <si>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</si>
  <si>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</si>
  <si>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</si>
  <si>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</si>
  <si>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</si>
  <si>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</si>
  <si>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</si>
  <si>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</si>
  <si>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</si>
  <si>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</si>
  <si>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</si>
  <si>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</si>
  <si>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</si>
  <si>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</si>
  <si>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</si>
  <si>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</si>
  <si>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</si>
  <si>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</si>
  <si>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</si>
  <si>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</si>
  <si>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</si>
  <si>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</si>
  <si>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</si>
  <si>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</si>
  <si>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</si>
  <si>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</si>
  <si>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</si>
  <si>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</si>
  <si>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</si>
  <si>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</si>
  <si>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</si>
  <si>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</si>
  <si>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</si>
  <si>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</si>
  <si>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</si>
  <si>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</si>
  <si>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</si>
  <si>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</si>
  <si>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</si>
  <si>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</si>
  <si>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</si>
  <si>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</si>
  <si>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</si>
  <si>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</si>
  <si>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</si>
  <si>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</si>
  <si>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</si>
  <si>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</si>
  <si>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</si>
  <si>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</si>
  <si>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</si>
  <si>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</si>
  <si>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</si>
  <si>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</si>
  <si>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</si>
  <si>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</si>
  <si>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</si>
  <si>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</si>
  <si>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</si>
  <si>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</si>
  <si>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</si>
  <si>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</si>
  <si>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</si>
  <si>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</si>
  <si>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</si>
  <si>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</si>
  <si>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</si>
  <si>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</si>
  <si>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</si>
  <si>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</si>
  <si>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</si>
  <si>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</si>
  <si>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</si>
  <si>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</si>
  <si>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</si>
  <si>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</si>
  <si>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</si>
  <si>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</si>
  <si>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</si>
  <si>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</si>
  <si>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</si>
  <si>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</si>
  <si>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</si>
  <si>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</si>
  <si>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</si>
  <si>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</si>
  <si>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</si>
  <si>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</si>
  <si>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</si>
  <si>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</si>
  <si>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</si>
  <si>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</si>
  <si>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</si>
  <si>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</si>
  <si>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</si>
  <si>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</si>
  <si>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</si>
  <si>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</si>
  <si>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</si>
  <si>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</si>
  <si>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</si>
  <si>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</si>
  <si>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</si>
  <si>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</si>
  <si>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</si>
  <si>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</si>
  <si>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</si>
  <si>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</si>
  <si>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</si>
  <si>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</si>
  <si>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</si>
  <si>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</si>
  <si>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</si>
  <si>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</si>
  <si>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</si>
  <si>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</si>
  <si>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</si>
  <si>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</si>
  <si>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</si>
  <si>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</si>
  <si>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</si>
  <si>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</si>
  <si>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</si>
  <si>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</si>
  <si>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</si>
  <si>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</si>
  <si>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</si>
  <si>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</si>
  <si>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</si>
  <si>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</si>
  <si>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</si>
  <si>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</si>
  <si>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</si>
  <si>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</si>
  <si>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</si>
  <si>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</si>
  <si>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</si>
  <si>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</si>
  <si>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</si>
  <si>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</si>
  <si>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</si>
  <si>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</si>
  <si>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</si>
  <si>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</si>
  <si>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</si>
  <si>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</si>
  <si>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</si>
  <si>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</si>
  <si>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</si>
  <si>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</si>
  <si>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</si>
  <si>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</si>
  <si>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</si>
  <si>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</si>
  <si>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</si>
  <si>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</si>
  <si>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</si>
  <si>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</si>
  <si>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</si>
  <si>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</si>
  <si>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</si>
  <si>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</si>
  <si>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</si>
  <si>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</si>
  <si>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</si>
  <si>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</si>
  <si>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</si>
  <si>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</si>
  <si>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</si>
  <si>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</si>
  <si>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</si>
  <si>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</si>
  <si>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</si>
  <si>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</si>
  <si>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</si>
  <si>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</si>
  <si>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</si>
  <si>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</si>
  <si>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</si>
  <si>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</si>
  <si>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</si>
  <si>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</si>
  <si>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</si>
  <si>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</si>
  <si>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</si>
  <si>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</si>
  <si>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</si>
  <si>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</si>
  <si>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</si>
  <si>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</si>
  <si>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</si>
  <si>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</si>
  <si>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</si>
  <si>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</si>
  <si>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</si>
  <si>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</si>
  <si>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</si>
  <si>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</si>
  <si>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</si>
  <si>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</si>
  <si>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</si>
  <si>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</si>
  <si>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</si>
  <si>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</si>
  <si>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</si>
  <si>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</si>
  <si>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</si>
  <si>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</si>
  <si>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</si>
  <si>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</si>
  <si>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</si>
  <si>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</si>
  <si>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</si>
  <si>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</si>
  <si>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</si>
  <si>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</si>
  <si>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</si>
  <si>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</si>
  <si>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</si>
  <si>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</si>
  <si>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</si>
  <si>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</si>
  <si>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</si>
  <si>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</si>
  <si>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</si>
  <si>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</si>
  <si>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</si>
  <si>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</si>
  <si>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</si>
  <si>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</si>
  <si>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</si>
  <si>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</si>
  <si>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</si>
  <si>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</si>
  <si>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</si>
  <si>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</si>
  <si>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</si>
  <si>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</si>
  <si>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</si>
  <si>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</si>
  <si>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</si>
  <si>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</si>
  <si>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</si>
  <si>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</si>
  <si>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</si>
  <si>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</si>
  <si>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</si>
  <si>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</si>
  <si>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</si>
  <si>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</si>
  <si>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</si>
  <si>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</si>
  <si>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</si>
  <si>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</si>
  <si>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</si>
  <si>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</si>
  <si>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</si>
  <si>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</si>
  <si>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</si>
  <si>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</si>
  <si>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</si>
  <si>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</si>
  <si>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</si>
  <si>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</si>
  <si>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</si>
  <si>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</si>
  <si>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</si>
  <si>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</si>
  <si>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</si>
  <si>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</si>
  <si>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</si>
  <si>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</si>
  <si>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</si>
  <si>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</si>
  <si>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</si>
  <si>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</si>
  <si>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</si>
  <si>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</si>
  <si>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</si>
  <si>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</si>
  <si>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</si>
  <si>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</si>
  <si>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</si>
  <si>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</si>
  <si>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</si>
  <si>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</si>
  <si>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</si>
  <si>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</si>
  <si>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</si>
  <si>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</si>
  <si>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</si>
  <si>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</si>
  <si>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</si>
  <si>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</si>
  <si>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</si>
  <si>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</si>
  <si>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</si>
  <si>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</si>
  <si>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</si>
  <si>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</si>
  <si>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</si>
  <si>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</si>
  <si>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</si>
  <si>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</si>
  <si>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</si>
  <si>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</si>
  <si>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</si>
  <si>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</si>
  <si>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</si>
  <si>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</si>
  <si>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</si>
  <si>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</si>
  <si>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</si>
  <si>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</si>
  <si>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</si>
  <si>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</si>
  <si>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</si>
  <si>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</si>
  <si>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</si>
  <si>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</si>
  <si>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</si>
  <si>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</si>
  <si>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</si>
  <si>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</si>
  <si>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</si>
  <si>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</si>
  <si>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</si>
  <si>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</si>
  <si>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</si>
  <si>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</si>
  <si>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</si>
  <si>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</si>
  <si>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</si>
  <si>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</si>
  <si>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</si>
  <si>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</si>
  <si>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</si>
  <si>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</si>
  <si>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</si>
  <si>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</si>
  <si>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</si>
  <si>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</si>
  <si>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</si>
  <si>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</si>
  <si>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</si>
  <si>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</si>
  <si>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</si>
  <si>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</si>
  <si>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</si>
  <si>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</si>
  <si>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</si>
  <si>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</si>
  <si>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</si>
  <si>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</si>
  <si>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</si>
  <si>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</si>
  <si>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</si>
  <si>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</si>
  <si>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</si>
  <si>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</si>
  <si>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</si>
  <si>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</si>
  <si>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</si>
  <si>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</si>
  <si>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</si>
  <si>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</si>
  <si>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</si>
  <si>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</si>
  <si>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</si>
  <si>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</si>
  <si>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</si>
  <si>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</si>
  <si>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</si>
  <si>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</si>
  <si>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</si>
  <si>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</si>
  <si>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</si>
  <si>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</si>
  <si>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</si>
  <si>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</si>
  <si>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</si>
  <si>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</si>
  <si>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</si>
  <si>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</si>
  <si>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</si>
  <si>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</si>
  <si>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</si>
  <si>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</si>
  <si>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</si>
  <si>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</si>
  <si>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</si>
  <si>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</si>
  <si>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</si>
  <si>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</si>
  <si>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</si>
  <si>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</si>
  <si>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</si>
  <si>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</si>
  <si>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</si>
  <si>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</si>
  <si>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</si>
  <si>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</si>
  <si>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</si>
  <si>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</si>
  <si>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</si>
  <si>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</si>
  <si>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</si>
  <si>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</si>
  <si>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</si>
  <si>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</si>
  <si>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</si>
  <si>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</si>
  <si>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</si>
  <si>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</si>
  <si>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</si>
  <si>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</si>
  <si>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</si>
  <si>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</si>
  <si>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</si>
  <si>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</si>
  <si>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</si>
  <si>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</si>
  <si>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</si>
  <si>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</si>
  <si>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</si>
  <si>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</si>
  <si>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</si>
  <si>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</si>
  <si>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</si>
  <si>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</si>
  <si>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</si>
  <si>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</si>
  <si>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</si>
  <si>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</si>
  <si>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</si>
  <si>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</si>
  <si>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</si>
  <si>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</si>
  <si>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</si>
  <si>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</si>
  <si>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</si>
  <si>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</si>
  <si>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</si>
  <si>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</si>
  <si>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</si>
  <si>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</si>
  <si>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</si>
  <si>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</si>
  <si>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</si>
  <si>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</si>
  <si>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</si>
  <si>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</si>
  <si>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</si>
  <si>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</si>
  <si>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</si>
  <si>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</si>
  <si>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</si>
  <si>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</si>
  <si>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</si>
  <si>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</si>
  <si>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</si>
  <si>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</si>
  <si>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</si>
  <si>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</si>
  <si>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</si>
  <si>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</si>
  <si>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</si>
  <si>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</si>
  <si>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</si>
  <si>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</si>
  <si>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</si>
  <si>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</si>
  <si>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</si>
  <si>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</si>
  <si>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</si>
  <si>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</si>
  <si>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</si>
  <si>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</si>
  <si>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</si>
  <si>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</si>
  <si>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</si>
  <si>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</si>
  <si>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</si>
  <si>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</si>
  <si>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</si>
  <si>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</si>
  <si>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</si>
  <si>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</si>
  <si>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</si>
  <si>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</si>
  <si>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</si>
  <si>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</si>
  <si>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</si>
  <si>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</si>
  <si>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</si>
  <si>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</si>
  <si>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</si>
  <si>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</si>
  <si>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</si>
  <si>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</si>
  <si>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</si>
  <si>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</si>
  <si>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</si>
  <si>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</si>
  <si>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</si>
  <si>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</si>
  <si>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</si>
  <si>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</si>
  <si>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</si>
  <si>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</si>
  <si>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</si>
  <si>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</si>
  <si>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</si>
  <si>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</si>
  <si>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</si>
  <si>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</si>
  <si>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</si>
  <si>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</si>
  <si>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</si>
  <si>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</si>
  <si>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</si>
  <si>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</si>
  <si>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</si>
  <si>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</si>
  <si>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</si>
  <si>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</si>
  <si>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</si>
  <si>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</si>
  <si>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</si>
  <si>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</si>
  <si>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</si>
  <si>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</si>
  <si>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</si>
  <si>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</si>
  <si>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</si>
  <si>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</si>
  <si>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</si>
  <si>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</si>
  <si>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</si>
  <si>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</si>
  <si>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</si>
  <si>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</si>
  <si>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</si>
  <si>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</si>
  <si>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</si>
  <si>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</si>
  <si>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</si>
  <si>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</si>
  <si>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</si>
  <si>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</si>
  <si>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</si>
  <si>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</si>
  <si>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</si>
  <si>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</si>
  <si>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</si>
  <si>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</si>
  <si>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</si>
  <si>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</si>
  <si>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</si>
  <si>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</si>
  <si>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</si>
  <si>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</si>
  <si>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</si>
  <si>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</si>
  <si>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</si>
  <si>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</si>
  <si>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</si>
  <si>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</si>
  <si>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</si>
  <si>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</si>
  <si>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</si>
  <si>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</si>
  <si>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</si>
  <si>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</si>
  <si>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</si>
  <si>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</si>
  <si>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</si>
  <si>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</si>
  <si>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</si>
  <si>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</si>
  <si>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</si>
  <si>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</si>
  <si>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</si>
  <si>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</si>
  <si>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</si>
  <si>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</si>
  <si>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</si>
  <si>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</si>
  <si>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</si>
  <si>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</si>
  <si>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</si>
  <si>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</si>
  <si>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</si>
  <si>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</si>
  <si>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</si>
  <si>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</si>
  <si>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</si>
  <si>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</si>
  <si>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</si>
  <si>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</si>
  <si>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</si>
  <si>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</si>
  <si>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</si>
  <si>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</si>
  <si>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</si>
  <si>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</si>
  <si>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</si>
  <si>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</si>
  <si>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</si>
  <si>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</si>
  <si>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</si>
  <si>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</si>
  <si>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</si>
  <si>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</si>
  <si>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</si>
  <si>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</si>
  <si>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</si>
  <si>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</si>
  <si>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</si>
  <si>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</si>
  <si>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</si>
  <si>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</si>
  <si>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</si>
  <si>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</si>
  <si>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</si>
  <si>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</si>
  <si>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</si>
  <si>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</si>
  <si>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</si>
  <si>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</si>
  <si>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</si>
  <si>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</si>
  <si>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</si>
  <si>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</si>
  <si>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</si>
  <si>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</si>
  <si>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</si>
  <si>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</si>
  <si>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</si>
  <si>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</si>
  <si>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</si>
  <si>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</si>
  <si>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</si>
  <si>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</si>
  <si>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</si>
  <si>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</si>
  <si>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</si>
  <si>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</si>
  <si>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</si>
  <si>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</si>
  <si>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</si>
  <si>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</si>
  <si>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</si>
  <si>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</si>
  <si>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</si>
  <si>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</si>
  <si>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</si>
  <si>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</si>
  <si>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</si>
  <si>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</si>
  <si>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</si>
  <si>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</si>
  <si>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</si>
  <si>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</si>
  <si>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</si>
  <si>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</si>
  <si>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</si>
  <si>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</si>
  <si>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</si>
  <si>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</si>
  <si>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</si>
  <si>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</si>
  <si>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</si>
  <si>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</si>
  <si>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</si>
  <si>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</si>
  <si>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</si>
  <si>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</si>
  <si>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</si>
  <si>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</si>
  <si>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</si>
  <si>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</si>
  <si>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</si>
  <si>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</si>
  <si>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</si>
  <si>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</si>
  <si>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</si>
  <si>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</si>
  <si>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</si>
  <si>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</si>
  <si>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</si>
  <si>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</si>
  <si>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</si>
  <si>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</si>
  <si>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</si>
  <si>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</si>
  <si>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</si>
  <si>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</si>
  <si>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</si>
  <si>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</si>
  <si>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</si>
  <si>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</si>
  <si>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</si>
  <si>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</si>
  <si>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</si>
  <si>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</si>
  <si>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</si>
  <si>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</si>
  <si>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</si>
  <si>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</si>
  <si>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</si>
  <si>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</si>
  <si>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</si>
  <si>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</si>
  <si>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</si>
  <si>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</si>
  <si>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</si>
  <si>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</si>
  <si>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</si>
  <si>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</si>
  <si>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</si>
  <si>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</si>
  <si>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</si>
  <si>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</si>
  <si>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</si>
  <si>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</si>
  <si>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</si>
  <si>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</si>
  <si>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</si>
  <si>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</si>
  <si>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</si>
  <si>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</si>
  <si>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</si>
  <si>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</si>
  <si>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</si>
  <si>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</si>
  <si>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</si>
  <si>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</si>
  <si>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</si>
  <si>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</si>
  <si>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</si>
  <si>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</si>
  <si>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</si>
  <si>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</si>
  <si>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</si>
  <si>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</si>
  <si>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</si>
  <si>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</si>
  <si>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</si>
  <si>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</si>
  <si>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</si>
  <si>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</si>
  <si>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</si>
  <si>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</si>
  <si>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</si>
  <si>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</si>
  <si>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</si>
  <si>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</si>
  <si>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</si>
  <si>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</si>
  <si>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</si>
  <si>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</si>
  <si>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</si>
  <si>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</si>
  <si>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</si>
  <si>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</si>
  <si>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</si>
  <si>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</si>
  <si>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</si>
  <si>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</si>
  <si>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</si>
  <si>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</si>
  <si>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</si>
  <si>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</si>
  <si>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</si>
  <si>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</si>
  <si>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</si>
  <si>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</si>
  <si>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</si>
  <si>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</si>
  <si>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</si>
  <si>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</si>
  <si>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</si>
  <si>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</si>
  <si>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</si>
  <si>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</si>
  <si>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</si>
  <si>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</si>
  <si>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</si>
  <si>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</si>
  <si>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</si>
  <si>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</si>
  <si>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</si>
  <si>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</si>
  <si>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</si>
  <si>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</si>
  <si>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</si>
  <si>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</si>
  <si>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</si>
  <si>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</si>
  <si>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</si>
  <si>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</si>
  <si>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</si>
  <si>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</si>
  <si>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</si>
  <si>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</si>
  <si>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</si>
  <si>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</si>
  <si>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</si>
  <si>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</si>
  <si>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</si>
  <si>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</si>
  <si>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</si>
  <si>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</si>
  <si>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</si>
  <si>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</si>
  <si>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</si>
  <si>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</si>
  <si>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</si>
  <si>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</si>
  <si>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</si>
  <si>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</si>
  <si>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</si>
  <si>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</si>
  <si>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</si>
  <si>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</si>
  <si>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</si>
  <si>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</si>
  <si>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</si>
  <si>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</si>
  <si>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</si>
  <si>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</si>
  <si>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</si>
  <si>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</si>
  <si>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</si>
  <si>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</si>
  <si>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</si>
  <si>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</si>
  <si>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</si>
  <si>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</si>
  <si>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</si>
  <si>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</si>
  <si>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</si>
  <si>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</si>
  <si>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</si>
  <si>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</si>
  <si>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</si>
  <si>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</si>
  <si>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</si>
  <si>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</si>
  <si>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</si>
  <si>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</si>
  <si>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</si>
  <si>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</si>
  <si>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</si>
  <si>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</si>
  <si>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</si>
  <si>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</si>
  <si>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</si>
  <si>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</si>
  <si>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</si>
  <si>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</si>
  <si>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</si>
  <si>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</si>
  <si>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</si>
  <si>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</si>
  <si>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</si>
  <si>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</si>
  <si>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</si>
  <si>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</si>
  <si>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</si>
  <si>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</si>
  <si>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</si>
  <si>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</si>
  <si>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</si>
  <si>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</si>
  <si>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</si>
  <si>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</si>
  <si>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</si>
  <si>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</si>
  <si>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</si>
  <si>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</si>
  <si>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</si>
  <si>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</si>
  <si>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</si>
  <si>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</si>
  <si>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</si>
  <si>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</si>
  <si>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</si>
  <si>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</si>
  <si>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</si>
  <si>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</si>
  <si>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</si>
  <si>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</si>
  <si>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</si>
  <si>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</si>
  <si>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</si>
  <si>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</si>
  <si>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</si>
  <si>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</si>
  <si>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</si>
  <si>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</si>
  <si>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</si>
  <si>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</si>
  <si>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</si>
  <si>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</si>
  <si>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</si>
  <si>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</si>
  <si>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</si>
  <si>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</si>
  <si>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</si>
  <si>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</si>
  <si>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</si>
  <si>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</si>
  <si>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</si>
  <si>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</si>
  <si>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</si>
  <si>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</si>
  <si>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</si>
  <si>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</si>
  <si>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</si>
  <si>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</si>
  <si>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</si>
  <si>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</si>
  <si>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</si>
  <si>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</si>
  <si>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</si>
  <si>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</si>
  <si>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</si>
  <si>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</si>
  <si>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</si>
  <si>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</si>
  <si>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</si>
  <si>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</si>
  <si>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</si>
  <si>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</si>
  <si>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</si>
  <si>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</si>
  <si>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</si>
  <si>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</si>
  <si>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</si>
  <si>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</si>
  <si>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</si>
  <si>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</si>
  <si>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</si>
  <si>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</si>
  <si>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</si>
  <si>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</si>
  <si>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</si>
  <si>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</si>
  <si>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</si>
  <si>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</si>
  <si>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</si>
  <si>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</si>
  <si>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</si>
  <si>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</si>
  <si>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</si>
  <si>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</si>
  <si>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</si>
  <si>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</si>
  <si>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</si>
  <si>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</si>
  <si>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</si>
  <si>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</si>
  <si>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</si>
  <si>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</si>
  <si>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</si>
  <si>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</si>
  <si>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</si>
  <si>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</si>
  <si>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</si>
  <si>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</si>
  <si>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</si>
  <si>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</si>
  <si>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</si>
  <si>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</si>
  <si>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</si>
  <si>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</si>
  <si>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</si>
  <si>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</si>
  <si>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</si>
  <si>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</si>
  <si>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</si>
  <si>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</si>
  <si>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</si>
  <si>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</si>
  <si>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</si>
  <si>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</si>
  <si>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</si>
  <si>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</si>
  <si>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</si>
  <si>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</si>
  <si>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</si>
  <si>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</si>
  <si>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</si>
  <si>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</si>
  <si>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</si>
  <si>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</si>
  <si>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</si>
  <si>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</si>
  <si>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</si>
  <si>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</si>
  <si>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</si>
  <si>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</si>
  <si>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</si>
  <si>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</si>
  <si>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</si>
  <si>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</si>
  <si>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</si>
  <si>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</si>
  <si>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</si>
  <si>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</si>
  <si>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</si>
  <si>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</si>
  <si>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</si>
  <si>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</si>
  <si>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</si>
  <si>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</si>
  <si>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</si>
  <si>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</si>
  <si>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</si>
  <si>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</si>
  <si>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</si>
  <si>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</si>
  <si>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</si>
  <si>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</si>
  <si>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</si>
  <si>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</si>
  <si>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</si>
  <si>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</si>
  <si>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</si>
  <si>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</si>
  <si>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</si>
  <si>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</si>
  <si>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</si>
  <si>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</si>
  <si>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</si>
  <si>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</si>
  <si>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</si>
  <si>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</si>
  <si>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</si>
  <si>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</si>
  <si>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</si>
  <si>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</si>
  <si>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</si>
  <si>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</si>
  <si>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</si>
  <si>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</si>
  <si>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</si>
  <si>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</si>
  <si>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</si>
  <si>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</si>
  <si>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</si>
  <si>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</si>
  <si>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</si>
  <si>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</si>
  <si>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</si>
  <si>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</si>
  <si>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</si>
  <si>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</si>
  <si>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</si>
  <si>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</si>
  <si>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</si>
  <si>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</si>
  <si>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</si>
  <si>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</si>
  <si>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</si>
  <si>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</si>
  <si>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</si>
  <si>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</si>
  <si>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</si>
  <si>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</si>
  <si>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</si>
  <si>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</si>
  <si>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</si>
  <si>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</si>
  <si>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</si>
  <si>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</si>
  <si>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</si>
  <si>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</si>
  <si>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</si>
  <si>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</si>
  <si>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</si>
  <si>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</si>
  <si>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</si>
  <si>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</si>
  <si>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</si>
  <si>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</si>
  <si>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</si>
  <si>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</si>
  <si>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</si>
  <si>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</si>
  <si>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</si>
  <si>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</si>
  <si>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</si>
  <si>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</si>
  <si>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</si>
  <si>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</si>
  <si>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</si>
  <si>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</si>
  <si>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</si>
  <si>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</si>
  <si>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</si>
  <si>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</si>
  <si>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</si>
  <si>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</si>
  <si>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</si>
  <si>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</si>
  <si>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</si>
  <si>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</si>
  <si>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</si>
  <si>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</si>
  <si>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</si>
  <si>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</si>
  <si>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</si>
  <si>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</si>
  <si>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</si>
  <si>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</si>
  <si>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</si>
  <si>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</si>
  <si>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</si>
  <si>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</si>
  <si>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</si>
  <si>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</si>
  <si>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</si>
  <si>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</si>
  <si>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</si>
  <si>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</si>
  <si>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</si>
  <si>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</si>
  <si>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</si>
  <si>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</si>
  <si>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</si>
  <si>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</si>
  <si>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</si>
  <si>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</si>
  <si>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</si>
  <si>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</si>
  <si>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</si>
  <si>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</si>
  <si>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</si>
  <si>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</si>
  <si>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</si>
  <si>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</si>
  <si>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</si>
  <si>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</si>
  <si>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</si>
  <si>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</si>
  <si>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</si>
  <si>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</si>
  <si>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</si>
  <si>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</si>
  <si>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</si>
  <si>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</si>
  <si>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</si>
  <si>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</si>
  <si>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</si>
  <si>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</si>
  <si>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</si>
  <si>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</si>
  <si>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</si>
  <si>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</si>
  <si>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</si>
  <si>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</si>
  <si>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</si>
  <si>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</si>
  <si>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</si>
  <si>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</si>
  <si>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</si>
  <si>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</si>
  <si>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</si>
  <si>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</si>
  <si>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</si>
  <si>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</si>
  <si>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</si>
  <si>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</si>
  <si>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</si>
  <si>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</si>
  <si>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</si>
  <si>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</si>
  <si>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</si>
  <si>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</si>
  <si>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</si>
  <si>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</si>
  <si>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</si>
  <si>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</si>
  <si>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</si>
  <si>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</si>
  <si>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</si>
  <si>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</si>
  <si>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</si>
  <si>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</si>
  <si>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</si>
  <si>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</si>
  <si>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</si>
  <si>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</si>
  <si>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</si>
  <si>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</si>
  <si>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</si>
  <si>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</si>
  <si>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</si>
  <si>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</si>
  <si>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</si>
  <si>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</si>
  <si>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</si>
  <si>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</si>
  <si>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</si>
  <si>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</si>
  <si>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</si>
  <si>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</si>
  <si>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</si>
  <si>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</si>
  <si>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</si>
  <si>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</si>
  <si>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</si>
  <si>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</si>
  <si>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</si>
  <si>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</si>
  <si>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</si>
  <si>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</si>
  <si>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</si>
  <si>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</si>
  <si>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</si>
  <si>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</si>
  <si>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</si>
  <si>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</si>
  <si>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</si>
  <si>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</si>
  <si>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</si>
  <si>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</si>
  <si>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</si>
  <si>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</si>
  <si>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</si>
  <si>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</si>
  <si>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</si>
  <si>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</si>
  <si>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</si>
  <si>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</si>
  <si>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</si>
  <si>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</si>
  <si>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</si>
  <si>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</si>
  <si>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</si>
  <si>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</si>
  <si>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</si>
  <si>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</si>
  <si>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</si>
  <si>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</si>
  <si>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</si>
  <si>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</si>
  <si>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</si>
  <si>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</si>
  <si>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</si>
  <si>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</si>
  <si>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</si>
  <si>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</si>
  <si>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</si>
  <si>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</si>
  <si>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</si>
  <si>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</si>
  <si>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</si>
  <si>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</si>
  <si>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</si>
  <si>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</si>
  <si>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</si>
  <si>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</si>
  <si>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</si>
  <si>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</si>
  <si>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</si>
  <si>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</si>
  <si>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</si>
  <si>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</si>
  <si>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</si>
  <si>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</si>
  <si>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</si>
  <si>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</si>
  <si>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</si>
  <si>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</si>
  <si>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</si>
  <si>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</si>
  <si>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</si>
  <si>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</si>
  <si>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</si>
  <si>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</si>
  <si>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</si>
  <si>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</si>
  <si>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</si>
  <si>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</si>
  <si>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</si>
  <si>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</si>
  <si>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</si>
  <si>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</si>
  <si>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</si>
  <si>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</si>
  <si>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</si>
  <si>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</si>
  <si>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</si>
  <si>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</si>
  <si>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</si>
  <si>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</si>
  <si>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</si>
  <si>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</si>
  <si>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</si>
  <si>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</si>
  <si>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</si>
  <si>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</si>
  <si>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</si>
  <si>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</si>
  <si>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</si>
  <si>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</si>
  <si>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</si>
  <si>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</si>
  <si>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</si>
  <si>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</si>
  <si>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</si>
  <si>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</si>
  <si>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</si>
  <si>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</si>
  <si>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</si>
  <si>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</si>
  <si>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</si>
  <si>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</si>
  <si>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</si>
  <si>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</si>
  <si>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</si>
  <si>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</si>
  <si>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</si>
  <si>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</si>
  <si>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</si>
  <si>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</si>
  <si>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</si>
  <si>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</si>
  <si>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</si>
  <si>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</si>
  <si>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</si>
  <si>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</si>
  <si>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</si>
  <si>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</si>
  <si>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</si>
  <si>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</si>
  <si>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</si>
  <si>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</si>
  <si>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</si>
  <si>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</si>
  <si>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</si>
  <si>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</si>
  <si>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</si>
  <si>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</si>
  <si>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</si>
  <si>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</si>
  <si>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</si>
  <si>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</si>
  <si>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</si>
  <si>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</si>
  <si>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</si>
  <si>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</si>
  <si>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</si>
  <si>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</si>
  <si>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</si>
  <si>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</si>
  <si>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</si>
  <si>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</si>
  <si>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</si>
  <si>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</si>
  <si>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</si>
  <si>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</si>
  <si>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</si>
  <si>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</si>
  <si>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</si>
  <si>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</si>
  <si>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</si>
  <si>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</si>
  <si>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</si>
  <si>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</si>
  <si>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</si>
  <si>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</si>
  <si>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</si>
  <si>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</si>
  <si>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</si>
  <si>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</si>
  <si>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</si>
  <si>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</si>
  <si>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</si>
  <si>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</si>
  <si>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</si>
  <si>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</si>
  <si>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</si>
  <si>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</si>
  <si>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</si>
  <si>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</si>
  <si>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</si>
  <si>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</si>
  <si>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</si>
  <si>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</si>
  <si>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</si>
  <si>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</si>
  <si>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</si>
  <si>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</si>
  <si>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</si>
  <si>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</si>
  <si>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</si>
  <si>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</si>
  <si>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</si>
  <si>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</si>
  <si>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</si>
  <si>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</si>
  <si>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</si>
  <si>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</si>
  <si>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</si>
  <si>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</si>
  <si>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</si>
  <si>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</si>
  <si>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</si>
  <si>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</si>
  <si>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</si>
  <si>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</si>
  <si>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</si>
  <si>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</si>
  <si>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</si>
  <si>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</si>
  <si>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</si>
  <si>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</si>
  <si>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</si>
  <si>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</si>
  <si>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</si>
  <si>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</si>
  <si>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</si>
  <si>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</si>
  <si>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</si>
  <si>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</si>
  <si>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</si>
  <si>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</si>
  <si>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</si>
  <si>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</si>
  <si>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</si>
  <si>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</si>
  <si>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</si>
  <si>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</si>
  <si>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</si>
  <si>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</si>
  <si>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</si>
  <si>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</si>
  <si>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</si>
  <si>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</si>
  <si>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</si>
  <si>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</si>
  <si>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</si>
  <si>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</si>
  <si>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</si>
  <si>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</si>
  <si>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</si>
  <si>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</si>
  <si>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</si>
  <si>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</si>
  <si>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</si>
  <si>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</si>
  <si>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</si>
  <si>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</si>
  <si>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</si>
  <si>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</si>
  <si>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</si>
  <si>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</si>
  <si>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</si>
  <si>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</si>
  <si>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</si>
  <si>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</si>
  <si>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</si>
  <si>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</si>
  <si>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</si>
  <si>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</si>
  <si>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</si>
  <si>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</si>
  <si>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</si>
  <si>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</si>
  <si>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</si>
  <si>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</si>
  <si>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</si>
  <si>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</si>
  <si>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</si>
  <si>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</si>
  <si>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</si>
  <si>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</si>
  <si>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</si>
  <si>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</si>
  <si>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</si>
  <si>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</si>
  <si>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</si>
  <si>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</si>
  <si>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</si>
  <si>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</si>
  <si>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</si>
  <si>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</si>
  <si>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</si>
  <si>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</si>
  <si>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</si>
  <si>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</si>
  <si>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</si>
  <si>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</si>
  <si>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</si>
  <si>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</si>
  <si>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</si>
  <si>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</si>
  <si>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</si>
  <si>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</si>
  <si>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</si>
  <si>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</si>
  <si>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</si>
  <si>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</si>
  <si>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</si>
  <si>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</si>
  <si>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</si>
  <si>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</si>
  <si>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</si>
  <si>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</si>
  <si>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</si>
  <si>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</si>
  <si>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</si>
  <si>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</si>
  <si>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</si>
  <si>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</si>
  <si>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</si>
  <si>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</si>
  <si>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</si>
  <si>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</si>
  <si>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</si>
  <si>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</si>
  <si>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</si>
  <si>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</si>
  <si>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</si>
  <si>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</si>
  <si>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</si>
  <si>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</si>
  <si>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</si>
  <si>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</si>
  <si>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</si>
  <si>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</si>
  <si>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</si>
  <si>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</si>
  <si>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</si>
  <si>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</si>
  <si>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</si>
  <si>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</si>
  <si>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</si>
  <si>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</si>
  <si>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</si>
  <si>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</si>
  <si>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</si>
  <si>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</si>
  <si>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</si>
  <si>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</si>
  <si>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</si>
  <si>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</si>
  <si>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</si>
  <si>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</si>
  <si>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</si>
  <si>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</si>
  <si>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</si>
  <si>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</si>
  <si>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</si>
  <si>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</si>
  <si>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</si>
  <si>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</si>
  <si>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</si>
  <si>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</si>
  <si>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</si>
  <si>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</si>
  <si>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</si>
  <si>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</si>
  <si>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</si>
  <si>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</si>
  <si>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</si>
  <si>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</si>
  <si>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</si>
  <si>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</si>
  <si>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</si>
  <si>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</si>
  <si>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</si>
  <si>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</si>
  <si>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</si>
  <si>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</si>
  <si>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</si>
  <si>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</si>
  <si>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</si>
  <si>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</si>
  <si>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</si>
  <si>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</si>
  <si>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</si>
  <si>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</si>
  <si>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</si>
  <si>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</si>
  <si>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</si>
  <si>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</si>
  <si>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</si>
  <si>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</si>
  <si>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</si>
  <si>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</si>
  <si>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</si>
  <si>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</si>
  <si>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</si>
  <si>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</si>
  <si>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</si>
  <si>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</si>
  <si>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</si>
  <si>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</si>
  <si>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</si>
  <si>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</si>
  <si>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</si>
  <si>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</si>
  <si>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</si>
  <si>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</si>
  <si>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</si>
  <si>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</si>
  <si>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</si>
  <si>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</si>
  <si>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</si>
  <si>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</si>
  <si>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</si>
  <si>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</si>
  <si>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</si>
  <si>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</si>
  <si>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</si>
  <si>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</si>
  <si>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</si>
  <si>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</si>
  <si>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</si>
  <si>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</si>
  <si>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</si>
  <si>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</si>
  <si>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</si>
  <si>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</si>
  <si>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</si>
  <si>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</si>
  <si>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</si>
  <si>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</si>
  <si>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</si>
  <si>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</si>
  <si>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</si>
  <si>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</si>
  <si>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</si>
  <si>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</si>
  <si>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</si>
  <si>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</si>
  <si>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</si>
  <si>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</si>
  <si>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</si>
  <si>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</si>
  <si>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</si>
  <si>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</si>
  <si>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</si>
  <si>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</si>
  <si>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</si>
  <si>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</si>
  <si>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</si>
  <si>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</si>
  <si>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</si>
  <si>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</si>
  <si>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</si>
  <si>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</si>
  <si>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</si>
  <si>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</si>
  <si>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</si>
  <si>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</si>
  <si>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</si>
  <si>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</si>
  <si>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</si>
  <si>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</si>
  <si>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</si>
  <si>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</si>
  <si>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</si>
  <si>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</si>
  <si>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</si>
  <si>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</si>
  <si>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</si>
  <si>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</si>
  <si>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</si>
  <si>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</si>
  <si>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</si>
  <si>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</si>
  <si>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</si>
  <si>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</si>
  <si>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</si>
  <si>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</si>
  <si>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</si>
  <si>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</si>
  <si>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</si>
  <si>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</si>
  <si>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</si>
  <si>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</si>
  <si>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</si>
  <si>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</si>
  <si>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</si>
  <si>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</si>
  <si>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</si>
  <si>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</si>
  <si>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</si>
  <si>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</si>
  <si>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</si>
  <si>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</si>
  <si>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</si>
  <si>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</si>
  <si>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</si>
  <si>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</si>
  <si>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</si>
  <si>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</si>
  <si>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</si>
  <si>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</si>
  <si>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</si>
  <si>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</si>
  <si>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</si>
  <si>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</si>
  <si>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</si>
  <si>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</si>
  <si>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</si>
  <si>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</si>
  <si>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</si>
  <si>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</si>
  <si>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</si>
  <si>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</si>
  <si>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</si>
  <si>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</si>
  <si>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</si>
  <si>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</si>
  <si>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</si>
  <si>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</si>
  <si>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</si>
  <si>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</si>
  <si>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</si>
  <si>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</si>
  <si>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</si>
  <si>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</si>
  <si>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</si>
  <si>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</si>
  <si>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</si>
  <si>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</si>
  <si>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</si>
  <si>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</si>
  <si>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</si>
  <si>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</si>
  <si>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</si>
  <si>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</si>
  <si>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</si>
  <si>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</si>
  <si>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</si>
  <si>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</si>
  <si>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</si>
  <si>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</si>
  <si>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</si>
  <si>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</si>
  <si>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</si>
  <si>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</si>
  <si>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</si>
  <si>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</si>
  <si>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</si>
  <si>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</si>
  <si>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</si>
  <si>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</si>
  <si>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</si>
  <si>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</si>
  <si>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</si>
  <si>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</si>
  <si>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</si>
  <si>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</si>
  <si>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</si>
  <si>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</si>
  <si>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</si>
  <si>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</si>
  <si>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</si>
  <si>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</si>
  <si>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</si>
  <si>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</si>
  <si>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</si>
  <si>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</si>
  <si>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</si>
  <si>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</si>
  <si>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</si>
  <si>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</si>
  <si>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</si>
  <si>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</si>
  <si>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</si>
  <si>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</si>
  <si>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</si>
  <si>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</si>
  <si>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</si>
  <si>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</si>
  <si>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</si>
  <si>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</si>
  <si>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</si>
  <si>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</si>
  <si>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</si>
  <si>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</si>
  <si>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</si>
  <si>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</si>
  <si>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</si>
  <si>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</si>
  <si>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</si>
  <si>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</si>
  <si>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</si>
  <si>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</si>
  <si>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</si>
  <si>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</si>
  <si>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</si>
  <si>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</si>
  <si>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</si>
  <si>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</si>
  <si>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</si>
  <si>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</si>
  <si>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</si>
  <si>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</si>
  <si>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</si>
  <si>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</si>
  <si>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</si>
  <si>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</si>
  <si>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</si>
  <si>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</si>
  <si>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</si>
  <si>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</si>
  <si>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</si>
  <si>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</si>
  <si>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</si>
  <si>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</si>
  <si>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</si>
  <si>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</si>
  <si>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</si>
  <si>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</si>
  <si>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</si>
  <si>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</si>
  <si>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</si>
  <si>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</si>
  <si>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</si>
  <si>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</si>
  <si>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</si>
  <si>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</si>
  <si>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</si>
  <si>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</si>
  <si>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</si>
  <si>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</si>
  <si>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</si>
  <si>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</si>
  <si>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</si>
  <si>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</si>
  <si>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</si>
  <si>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</si>
  <si>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</si>
  <si>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</si>
  <si>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</si>
  <si>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</si>
  <si>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</si>
  <si>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</si>
  <si>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</si>
  <si>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</si>
  <si>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</si>
  <si>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</si>
  <si>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</si>
  <si>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</si>
  <si>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</si>
  <si>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</si>
  <si>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</si>
  <si>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</si>
  <si>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</si>
  <si>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</si>
  <si>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</si>
  <si>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</si>
  <si>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</si>
  <si>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</si>
  <si>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</si>
  <si>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</si>
  <si>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</si>
  <si>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</si>
  <si>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</si>
  <si>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</si>
  <si>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</si>
  <si>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</si>
  <si>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</si>
  <si>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</si>
  <si>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</si>
  <si>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</si>
  <si>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</si>
  <si>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</si>
  <si>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</si>
  <si>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</si>
  <si>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</si>
  <si>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</si>
  <si>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</si>
  <si>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</si>
  <si>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</si>
  <si>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</si>
  <si>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</si>
  <si>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</si>
  <si>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</si>
  <si>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</si>
  <si>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</si>
  <si>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</si>
  <si>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</si>
  <si>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</si>
  <si>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</si>
  <si>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</si>
  <si>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</si>
  <si>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</si>
  <si>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</si>
  <si>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</si>
  <si>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</si>
  <si>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</si>
  <si>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</si>
  <si>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</si>
  <si>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</si>
  <si>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</si>
  <si>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</si>
  <si>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</si>
  <si>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</si>
  <si>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</si>
  <si>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</si>
  <si>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</si>
  <si>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</si>
  <si>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</si>
  <si>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</si>
  <si>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</si>
  <si>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</si>
  <si>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</si>
  <si>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</si>
  <si>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</si>
  <si>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</si>
  <si>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</si>
  <si>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</si>
  <si>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</si>
  <si>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</si>
  <si>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</si>
  <si>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</si>
  <si>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</si>
  <si>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</si>
  <si>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</si>
  <si>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</si>
  <si>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</si>
  <si>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</si>
  <si>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</si>
  <si>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</si>
  <si>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</si>
  <si>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</si>
  <si>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</si>
  <si>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</si>
  <si>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</si>
  <si>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</si>
  <si>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</si>
  <si>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</si>
  <si>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</si>
  <si>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</si>
  <si>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</si>
  <si>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</si>
  <si>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</si>
  <si>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</si>
  <si>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</si>
  <si>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</si>
  <si>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</si>
  <si>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</si>
  <si>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</si>
  <si>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</si>
  <si>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</si>
  <si>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</si>
  <si>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</si>
  <si>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</si>
  <si>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</si>
  <si>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</si>
  <si>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</si>
  <si>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</si>
  <si>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</si>
  <si>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</si>
  <si>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</si>
  <si>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</si>
  <si>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</si>
  <si>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</si>
  <si>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</si>
  <si>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</si>
  <si>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</si>
  <si>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</si>
  <si>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</si>
  <si>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</si>
  <si>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</si>
  <si>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</si>
  <si>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</si>
  <si>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</si>
  <si>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</si>
  <si>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</si>
  <si>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</si>
  <si>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</si>
  <si>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</si>
  <si>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</si>
  <si>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</si>
  <si>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</si>
  <si>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</si>
  <si>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</si>
  <si>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</si>
  <si>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</si>
  <si>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</si>
  <si>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</si>
  <si>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</si>
  <si>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</si>
  <si>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</si>
  <si>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</si>
  <si>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</si>
  <si>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</si>
  <si>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</si>
  <si>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</si>
  <si>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</si>
  <si>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</si>
  <si>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</si>
  <si>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</si>
  <si>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</si>
  <si>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</si>
  <si>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</si>
  <si>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</si>
  <si>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</si>
  <si>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</si>
  <si>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</si>
  <si>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</si>
  <si>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</si>
  <si>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</si>
  <si>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</si>
  <si>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</si>
  <si>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</si>
  <si>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</si>
  <si>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</si>
  <si>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</si>
  <si>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</si>
  <si>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</si>
  <si>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</si>
  <si>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</si>
  <si>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</si>
  <si>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</si>
  <si>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</si>
  <si>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</si>
  <si>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</si>
  <si>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</si>
  <si>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</si>
  <si>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</si>
  <si>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</si>
  <si>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</si>
  <si>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</si>
  <si>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</si>
  <si>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</si>
  <si>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</si>
  <si>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</si>
  <si>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</si>
  <si>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</si>
  <si>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</si>
  <si>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</si>
  <si>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</si>
  <si>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</si>
  <si>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</si>
  <si>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</si>
  <si>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</si>
  <si>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</si>
  <si>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</si>
  <si>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</si>
  <si>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</si>
  <si>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</si>
  <si>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</si>
  <si>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</si>
  <si>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</si>
  <si>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</si>
  <si>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</si>
  <si>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</si>
  <si>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</si>
  <si>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</si>
  <si>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</si>
  <si>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</si>
  <si>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</si>
  <si>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</si>
  <si>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</si>
  <si>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</si>
  <si>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</si>
  <si>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</si>
  <si>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</si>
  <si>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</si>
  <si>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</si>
  <si>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</si>
  <si>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</si>
  <si>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</si>
  <si>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</si>
  <si>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</si>
  <si>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</si>
  <si>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</si>
  <si>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</si>
  <si>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</si>
  <si>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</si>
  <si>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</si>
  <si>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</si>
  <si>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</si>
  <si>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</si>
  <si>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</si>
  <si>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</si>
  <si>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</si>
  <si>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</si>
  <si>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</si>
  <si>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</si>
  <si>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</si>
  <si>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</si>
  <si>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</si>
  <si>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</si>
  <si>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</si>
  <si>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</si>
  <si>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</si>
  <si>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</si>
  <si>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</si>
  <si>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</si>
  <si>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</si>
  <si>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</si>
  <si>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</si>
  <si>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</si>
  <si>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</si>
  <si>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</si>
  <si>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</si>
  <si>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</si>
  <si>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</si>
  <si>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</si>
  <si>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</si>
  <si>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</si>
  <si>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</si>
  <si>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</si>
  <si>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</si>
  <si>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</si>
  <si>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</si>
  <si>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</si>
  <si>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</si>
  <si>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</si>
  <si>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</si>
  <si>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</si>
  <si>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</si>
  <si>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</si>
  <si>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</si>
  <si>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</si>
  <si>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</si>
  <si>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</si>
  <si>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</si>
  <si>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</si>
  <si>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</si>
  <si>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</si>
  <si>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</si>
  <si>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</si>
  <si>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</si>
  <si>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</si>
  <si>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</si>
  <si>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</si>
  <si>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</si>
  <si>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</si>
  <si>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</si>
  <si>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</si>
  <si>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</si>
  <si>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</si>
  <si>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</si>
  <si>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</si>
  <si>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</si>
  <si>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</si>
  <si>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</si>
  <si>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</si>
  <si>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</si>
  <si>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</si>
  <si>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</si>
  <si>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</si>
  <si>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</si>
  <si>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</si>
  <si>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</si>
  <si>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</si>
  <si>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</si>
  <si>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</si>
  <si>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</si>
  <si>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</si>
  <si>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</si>
  <si>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</si>
  <si>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</si>
  <si>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</si>
  <si>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</si>
  <si>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</si>
  <si>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</si>
  <si>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</si>
  <si>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</si>
  <si>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</si>
  <si>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</si>
  <si>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</si>
  <si>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</si>
  <si>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</si>
  <si>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</si>
  <si>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</si>
  <si>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</si>
  <si>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</si>
  <si>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</si>
  <si>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</si>
  <si>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</si>
  <si>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</si>
  <si>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</si>
  <si>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</si>
  <si>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</si>
  <si>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</si>
  <si>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</si>
  <si>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</si>
  <si>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</si>
  <si>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</si>
  <si>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</si>
  <si>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</si>
  <si>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</si>
  <si>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</si>
  <si>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</si>
  <si>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</si>
  <si>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</si>
  <si>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</si>
  <si>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</si>
  <si>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</si>
  <si>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</si>
  <si>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</si>
  <si>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</si>
  <si>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</si>
  <si>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</si>
  <si>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</si>
  <si>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</si>
  <si>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</si>
  <si>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</si>
  <si>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</si>
  <si>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</si>
  <si>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</si>
  <si>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</si>
  <si>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</si>
  <si>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</si>
  <si>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</si>
  <si>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</si>
  <si>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</si>
  <si>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</si>
  <si>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</si>
  <si>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</si>
  <si>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</si>
  <si>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</si>
  <si>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</si>
  <si>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</si>
  <si>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</si>
  <si>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</si>
  <si>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</si>
  <si>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</si>
  <si>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</si>
  <si>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</si>
  <si>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</si>
  <si>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</si>
  <si>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</si>
  <si>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</si>
  <si>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</si>
  <si>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</si>
  <si>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</si>
  <si>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</si>
  <si>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</si>
  <si>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</si>
  <si>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</si>
  <si>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</si>
  <si>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</si>
  <si>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</si>
  <si>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</si>
  <si>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</si>
  <si>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</si>
  <si>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</si>
  <si>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</si>
  <si>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</si>
  <si>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</si>
  <si>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</si>
  <si>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</si>
  <si>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</si>
  <si>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</si>
  <si>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</si>
  <si>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</si>
  <si>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</si>
  <si>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</si>
  <si>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</si>
  <si>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</si>
  <si>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</si>
  <si>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</si>
  <si>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</si>
  <si>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</si>
  <si>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</si>
  <si>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</si>
  <si>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</si>
  <si>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</si>
  <si>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</si>
  <si>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</si>
  <si>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</si>
  <si>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</si>
  <si>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</si>
  <si>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</si>
  <si>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</si>
  <si>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</si>
  <si>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</si>
  <si>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</si>
  <si>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</si>
  <si>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</si>
  <si>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</si>
  <si>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</si>
  <si>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</si>
  <si>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</si>
  <si>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</si>
  <si>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</si>
  <si>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</si>
  <si>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</si>
  <si>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</si>
  <si>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</si>
  <si>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</si>
  <si>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</si>
  <si>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</si>
  <si>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</si>
  <si>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</si>
  <si>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</si>
  <si>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</si>
  <si>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</si>
  <si>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</si>
  <si>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</si>
  <si>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</si>
  <si>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</si>
  <si>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</si>
  <si>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</si>
  <si>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</si>
  <si>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</si>
  <si>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</si>
  <si>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</si>
  <si>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</si>
  <si>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</si>
  <si>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</si>
  <si>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</si>
  <si>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</si>
  <si>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</si>
  <si>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</si>
  <si>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</si>
  <si>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</si>
  <si>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</si>
  <si>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</si>
  <si>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</si>
  <si>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</si>
  <si>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</si>
  <si>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</si>
  <si>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</si>
  <si>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</si>
  <si>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</si>
  <si>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</si>
  <si>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</si>
  <si>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</si>
  <si>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</si>
  <si>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</si>
  <si>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</si>
  <si>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</si>
  <si>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</si>
  <si>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</si>
  <si>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</si>
  <si>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</si>
  <si>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</si>
  <si>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</si>
  <si>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</si>
  <si>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</si>
  <si>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</si>
  <si>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</si>
  <si>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</si>
  <si>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</si>
  <si>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</si>
  <si>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</si>
  <si>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</si>
  <si>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</si>
  <si>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</si>
  <si>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</si>
  <si>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</si>
  <si>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</si>
  <si>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</si>
  <si>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</si>
  <si>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</si>
  <si>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</si>
  <si>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</si>
  <si>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</si>
  <si>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</si>
  <si>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</si>
  <si>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</si>
  <si>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</si>
  <si>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</si>
  <si>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</si>
  <si>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</si>
  <si>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</si>
  <si>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</si>
  <si>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</si>
  <si>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</si>
  <si>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</si>
  <si>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</si>
  <si>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</si>
  <si>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</si>
  <si>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</si>
  <si>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</si>
  <si>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</si>
  <si>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</si>
  <si>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</si>
  <si>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</si>
  <si>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</si>
  <si>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</si>
  <si>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</si>
  <si>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</si>
  <si>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</si>
  <si>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</si>
  <si>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</si>
  <si>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</si>
  <si>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</si>
  <si>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</si>
  <si>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</si>
  <si>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</si>
  <si>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</si>
  <si>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</si>
  <si>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</si>
  <si>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</si>
  <si>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</si>
  <si>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</si>
  <si>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</si>
  <si>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</si>
  <si>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</si>
  <si>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</si>
  <si>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</si>
  <si>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</si>
  <si>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</si>
  <si>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</si>
  <si>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</si>
  <si>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</si>
  <si>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</si>
  <si>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</si>
  <si>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</si>
  <si>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</si>
  <si>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</si>
  <si>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</si>
  <si>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</si>
  <si>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</si>
  <si>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</si>
  <si>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</si>
  <si>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</si>
  <si>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</si>
  <si>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</si>
  <si>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</si>
  <si>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</si>
  <si>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</si>
  <si>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</si>
  <si>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</si>
  <si>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</si>
  <si>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</si>
  <si>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</si>
  <si>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</si>
  <si>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</si>
  <si>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</si>
  <si>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</si>
  <si>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</si>
  <si>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</si>
  <si>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</si>
  <si>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</si>
  <si>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</si>
  <si>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</si>
  <si>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</si>
  <si>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</si>
  <si>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</si>
  <si>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</si>
  <si>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</si>
  <si>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</si>
  <si>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</si>
  <si>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</si>
  <si>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</si>
  <si>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</si>
  <si>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</si>
  <si>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</si>
  <si>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</si>
  <si>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</si>
  <si>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</si>
  <si>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</si>
  <si>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</si>
  <si>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</si>
  <si>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</si>
  <si>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</si>
  <si>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</si>
  <si>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</si>
  <si>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</si>
  <si>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</si>
  <si>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</si>
  <si>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</si>
  <si>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</si>
  <si>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</si>
  <si>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</si>
  <si>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</si>
  <si>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</si>
  <si>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</si>
  <si>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</si>
  <si>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</si>
  <si>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</si>
  <si>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</si>
  <si>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</si>
  <si>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</si>
  <si>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</si>
  <si>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</si>
  <si>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</si>
  <si>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</si>
  <si>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</si>
  <si>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</si>
  <si>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</si>
  <si>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</si>
  <si>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</si>
  <si>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</si>
  <si>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</si>
  <si>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</si>
  <si>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</si>
  <si>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</si>
  <si>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</si>
  <si>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</si>
  <si>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</si>
  <si>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</si>
  <si>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</si>
  <si>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</si>
  <si>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</si>
  <si>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</si>
  <si>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</si>
  <si>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</si>
  <si>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</si>
  <si>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</si>
  <si>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</si>
  <si>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</si>
  <si>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</si>
  <si>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</si>
  <si>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</si>
  <si>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</si>
  <si>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</si>
  <si>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</si>
  <si>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</si>
  <si>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</si>
  <si>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</si>
  <si>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</si>
  <si>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</si>
  <si>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</si>
  <si>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</si>
  <si>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</si>
  <si>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</si>
  <si>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</si>
  <si>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</si>
  <si>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</si>
  <si>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</si>
  <si>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</si>
  <si>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</si>
  <si>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</si>
  <si>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</si>
  <si>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</si>
  <si>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</si>
  <si>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</si>
  <si>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</si>
  <si>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</si>
  <si>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</si>
  <si>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</si>
  <si>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</si>
  <si>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</si>
  <si>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</si>
  <si>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</si>
  <si>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</si>
  <si>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</si>
  <si>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</si>
  <si>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</si>
  <si>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</si>
  <si>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</si>
  <si>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</si>
  <si>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</si>
  <si>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</si>
  <si>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</si>
  <si>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</si>
  <si>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</si>
  <si>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</si>
  <si>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</si>
  <si>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</si>
  <si>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</si>
  <si>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</si>
  <si>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</si>
  <si>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</si>
  <si>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</si>
  <si>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</si>
  <si>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</si>
  <si>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</si>
  <si>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</si>
  <si>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</si>
  <si>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</si>
  <si>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</si>
  <si>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</si>
  <si>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</si>
  <si>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</si>
  <si>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</si>
  <si>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</si>
  <si>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</si>
  <si>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</si>
  <si>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</si>
  <si>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</si>
  <si>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</si>
  <si>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</si>
  <si>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</si>
  <si>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</si>
  <si>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</si>
  <si>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</si>
  <si>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</si>
  <si>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</si>
  <si>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</si>
  <si>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</si>
  <si>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</si>
  <si>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</si>
  <si>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</si>
  <si>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</si>
  <si>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</si>
  <si>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</si>
  <si>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</si>
  <si>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</si>
  <si>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</si>
  <si>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</si>
  <si>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</si>
  <si>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</si>
  <si>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</si>
  <si>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</si>
  <si>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</si>
  <si>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</si>
  <si>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</si>
  <si>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</si>
  <si>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</si>
  <si>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</si>
  <si>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</si>
  <si>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</si>
  <si>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</si>
  <si>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</si>
  <si>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</si>
  <si>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</si>
  <si>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</si>
  <si>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</si>
  <si>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</si>
  <si>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</si>
  <si>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</si>
  <si>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</si>
  <si>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</si>
  <si>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</si>
  <si>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</si>
  <si>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</si>
  <si>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</si>
  <si>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</si>
  <si>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</si>
  <si>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</si>
  <si>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</si>
  <si>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</si>
  <si>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</si>
  <si>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</si>
  <si>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</si>
  <si>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</si>
  <si>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</si>
  <si>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</si>
  <si>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</si>
  <si>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</si>
  <si>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</si>
  <si>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</si>
  <si>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</si>
  <si>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</si>
  <si>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</si>
  <si>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</si>
  <si>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</si>
  <si>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</si>
  <si>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</si>
  <si>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</si>
  <si>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</si>
  <si>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</si>
  <si>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</si>
  <si>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</si>
  <si>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</si>
  <si>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</si>
  <si>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</si>
  <si>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</si>
  <si>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</si>
  <si>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</si>
  <si>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</si>
  <si>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</si>
  <si>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</si>
  <si>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</si>
  <si>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</si>
  <si>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</si>
  <si>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</si>
  <si>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</si>
  <si>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</si>
  <si>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</si>
  <si>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</si>
  <si>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</si>
  <si>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</si>
  <si>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</si>
  <si>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</si>
  <si>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</si>
  <si>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</si>
  <si>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</si>
  <si>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</si>
  <si>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</si>
  <si>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</si>
  <si>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</si>
  <si>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</si>
  <si>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</si>
  <si>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</si>
  <si>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</si>
  <si>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</si>
  <si>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</si>
  <si>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</si>
  <si>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</si>
  <si>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</si>
  <si>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</si>
  <si>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</si>
  <si>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</si>
  <si>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</si>
  <si>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</si>
  <si>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</si>
  <si>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</si>
  <si>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</si>
  <si>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</si>
  <si>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</si>
  <si>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</si>
  <si>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</si>
  <si>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</si>
  <si>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</si>
  <si>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</si>
  <si>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</si>
  <si>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</si>
  <si>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</si>
  <si>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</si>
  <si>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</si>
  <si>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</si>
  <si>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</si>
  <si>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</si>
  <si>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</si>
  <si>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</si>
  <si>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</si>
  <si>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</si>
  <si>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</si>
  <si>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</si>
  <si>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</si>
  <si>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</si>
  <si>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</si>
  <si>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</si>
  <si>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</si>
  <si>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</si>
  <si>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</si>
  <si>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</si>
  <si>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</si>
  <si>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</si>
  <si>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</si>
  <si>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</si>
  <si>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</si>
  <si>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</si>
  <si>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</si>
  <si>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</si>
  <si>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</si>
  <si>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</si>
  <si>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</si>
  <si>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</si>
  <si>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</si>
  <si>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</si>
  <si>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</si>
  <si>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</si>
  <si>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</si>
  <si>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</si>
  <si>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</si>
  <si>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</si>
  <si>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</si>
  <si>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</si>
  <si>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</si>
  <si>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</si>
  <si>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</si>
  <si>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</si>
  <si>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</si>
  <si>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</si>
  <si>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</si>
  <si>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</si>
  <si>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</si>
  <si>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</si>
  <si>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</si>
  <si>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</si>
  <si>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</si>
  <si>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</si>
  <si>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</si>
  <si>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</si>
  <si>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</si>
  <si>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</si>
  <si>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</si>
  <si>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</si>
  <si>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</si>
  <si>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</si>
  <si>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</si>
  <si>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</si>
  <si>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</si>
  <si>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</si>
  <si>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</si>
  <si>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</si>
  <si>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</si>
  <si>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</si>
  <si>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</si>
  <si>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</si>
  <si>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</si>
  <si>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</si>
  <si>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</si>
  <si>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</si>
  <si>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</si>
  <si>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</si>
  <si>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</si>
  <si>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</si>
  <si>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</si>
  <si>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</si>
  <si>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</si>
  <si>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</si>
  <si>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</si>
  <si>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</si>
  <si>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</si>
  <si>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</si>
  <si>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</si>
  <si>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</si>
  <si>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</si>
  <si>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</si>
  <si>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</si>
  <si>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</si>
  <si>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</si>
  <si>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</si>
  <si>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</si>
  <si>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</si>
  <si>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</si>
  <si>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</si>
  <si>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</si>
  <si>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</si>
  <si>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</si>
  <si>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</si>
  <si>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</si>
  <si>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</si>
  <si>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</si>
  <si>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</si>
  <si>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</si>
  <si>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</si>
  <si>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</si>
  <si>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</si>
  <si>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</si>
  <si>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</si>
  <si>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</si>
  <si>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</si>
  <si>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</si>
  <si>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</si>
  <si>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</si>
  <si>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</si>
  <si>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</si>
  <si>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</si>
  <si>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</si>
  <si>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</si>
  <si>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</si>
  <si>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</si>
  <si>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</si>
  <si>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</si>
  <si>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</si>
  <si>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</si>
  <si>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</si>
  <si>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</si>
  <si>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</si>
  <si>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</si>
  <si>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</si>
  <si>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</si>
  <si>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</si>
  <si>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</si>
  <si>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</si>
  <si>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</si>
  <si>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</si>
  <si>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</si>
  <si>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</si>
  <si>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</si>
  <si>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</si>
  <si>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</si>
  <si>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</si>
  <si>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</si>
  <si>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</si>
  <si>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</si>
  <si>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</si>
  <si>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</si>
  <si>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</si>
  <si>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</si>
  <si>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</si>
  <si>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</si>
  <si>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</si>
  <si>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</si>
  <si>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</si>
  <si>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</si>
  <si>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</si>
  <si>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</si>
  <si>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</si>
  <si>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</si>
  <si>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</si>
  <si>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</si>
  <si>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</si>
  <si>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</si>
  <si>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</si>
  <si>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</si>
  <si>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</si>
  <si>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</si>
  <si>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</si>
  <si>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</si>
  <si>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</si>
  <si>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</si>
  <si>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</si>
  <si>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</si>
  <si>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</si>
  <si>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</si>
  <si>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</si>
  <si>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</si>
  <si>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</si>
  <si>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</si>
  <si>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</si>
  <si>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</si>
  <si>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</si>
  <si>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</si>
  <si>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</si>
  <si>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</si>
  <si>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</si>
  <si>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</si>
  <si>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</si>
  <si>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</si>
  <si>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</si>
  <si>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</si>
  <si>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</si>
  <si>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</si>
  <si>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</si>
  <si>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</si>
  <si>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</si>
  <si>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</si>
  <si>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</si>
  <si>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</si>
  <si>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</si>
  <si>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</si>
  <si>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</si>
  <si>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</si>
  <si>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</si>
  <si>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</si>
  <si>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</si>
  <si>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</si>
  <si>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</si>
  <si>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</si>
  <si>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</si>
  <si>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</si>
  <si>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</si>
  <si>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</si>
  <si>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</si>
  <si>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</si>
  <si>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</si>
  <si>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</si>
  <si>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</si>
  <si>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</si>
  <si>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</si>
  <si>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</si>
  <si>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</si>
  <si>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</si>
  <si>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</si>
  <si>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</si>
  <si>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</si>
  <si>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</si>
  <si>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</si>
  <si>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</si>
  <si>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</si>
  <si>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</si>
  <si>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</si>
  <si>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</si>
  <si>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</si>
  <si>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</si>
  <si>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</si>
  <si>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</si>
  <si>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</si>
  <si>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</si>
  <si>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</si>
  <si>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</si>
  <si>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</si>
  <si>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</si>
  <si>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</si>
  <si>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</si>
  <si>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</si>
  <si>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</si>
  <si>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</si>
  <si>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</si>
  <si>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</si>
  <si>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</si>
  <si>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</si>
  <si>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</si>
  <si>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</si>
  <si>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</si>
  <si>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</si>
  <si>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</si>
  <si>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</si>
  <si>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</si>
  <si>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</si>
  <si>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</si>
  <si>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</si>
  <si>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</si>
  <si>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</si>
  <si>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</si>
  <si>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</si>
  <si>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</si>
  <si>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</si>
  <si>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</si>
  <si>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</si>
  <si>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</si>
  <si>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</si>
  <si>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</si>
  <si>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</si>
  <si>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</si>
  <si>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</si>
  <si>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</si>
  <si>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</si>
  <si>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</si>
  <si>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</si>
  <si>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</si>
  <si>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</si>
  <si>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</si>
  <si>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</si>
  <si>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</si>
  <si>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</si>
  <si>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</si>
  <si>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</si>
  <si>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</si>
  <si>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</si>
  <si>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</si>
  <si>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</si>
  <si>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</si>
  <si>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</si>
  <si>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</si>
  <si>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</si>
  <si>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</si>
  <si>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</si>
  <si>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</si>
  <si>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</si>
  <si>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</si>
  <si>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</si>
  <si>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</si>
  <si>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</si>
  <si>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</si>
  <si>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</si>
  <si>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</si>
  <si>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</si>
  <si>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</si>
  <si>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</si>
  <si>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</si>
  <si>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</si>
  <si>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</si>
  <si>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</si>
  <si>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</si>
  <si>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</si>
  <si>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</si>
  <si>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</si>
  <si>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</si>
  <si>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</si>
  <si>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</si>
  <si>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</si>
  <si>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</si>
  <si>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</si>
  <si>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</si>
  <si>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</si>
  <si>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</si>
  <si>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</si>
  <si>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</si>
  <si>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</si>
  <si>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</si>
  <si>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</si>
  <si>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</si>
  <si>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</si>
  <si>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</si>
  <si>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</si>
  <si>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</si>
  <si>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</si>
  <si>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</si>
  <si>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</si>
  <si>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</si>
  <si>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</si>
  <si>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</si>
  <si>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</si>
  <si>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</si>
  <si>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</si>
  <si>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</si>
  <si>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</si>
  <si>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</si>
  <si>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</si>
  <si>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</si>
  <si>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</si>
  <si>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</si>
  <si>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</si>
  <si>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</si>
  <si>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</si>
  <si>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</si>
  <si>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</si>
  <si>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</si>
  <si>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</si>
  <si>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</si>
  <si>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</si>
  <si>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</si>
  <si>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</si>
  <si>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</si>
  <si>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</si>
  <si>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</si>
  <si>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</si>
  <si>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</si>
  <si>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</si>
  <si>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</si>
  <si>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</si>
  <si>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</si>
  <si>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</si>
  <si>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</si>
  <si>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</si>
  <si>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</si>
  <si>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</si>
  <si>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</si>
  <si>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</si>
  <si>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</si>
  <si>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</si>
  <si>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</si>
  <si>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</si>
  <si>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</si>
  <si>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</si>
  <si>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</si>
  <si>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</si>
  <si>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</si>
  <si>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</si>
  <si>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</si>
  <si>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</si>
  <si>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</si>
  <si>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</si>
  <si>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</si>
  <si>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</si>
  <si>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</si>
  <si>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</si>
  <si>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</si>
  <si>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</si>
  <si>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</si>
  <si>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</si>
  <si>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</si>
  <si>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</si>
  <si>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</si>
  <si>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</si>
  <si>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</si>
  <si>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</si>
  <si>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</si>
  <si>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</si>
  <si>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</si>
  <si>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</si>
  <si>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</si>
  <si>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</si>
  <si>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</si>
  <si>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</si>
  <si>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</si>
  <si>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</si>
  <si>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</si>
  <si>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</si>
  <si>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</si>
  <si>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</si>
  <si>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</si>
  <si>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</si>
  <si>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</si>
  <si>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</si>
  <si>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</si>
  <si>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</si>
  <si>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</si>
  <si>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</si>
  <si>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</si>
  <si>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</si>
  <si>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</si>
  <si>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</si>
  <si>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</si>
  <si>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</si>
  <si>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</si>
  <si>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</si>
  <si>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</si>
  <si>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</si>
  <si>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</si>
  <si>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</si>
  <si>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</si>
  <si>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</si>
  <si>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</si>
  <si>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</si>
  <si>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</si>
  <si>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</si>
  <si>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</si>
  <si>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</si>
  <si>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</si>
  <si>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</si>
  <si>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</si>
  <si>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</si>
  <si>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</si>
  <si>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</si>
  <si>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</si>
  <si>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</si>
  <si>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</si>
  <si>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</si>
  <si>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</si>
  <si>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</si>
  <si>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</si>
  <si>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(All)</t>
  </si>
  <si>
    <t>Column Labels</t>
  </si>
  <si>
    <t>Grand Total</t>
  </si>
  <si>
    <t>Row Labels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</si>
  <si>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</si>
  <si>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</si>
  <si>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</si>
  <si>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</si>
  <si>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</si>
  <si>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</si>
  <si>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</si>
  <si>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</si>
  <si>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</si>
  <si>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</si>
  <si>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</si>
  <si>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</si>
  <si>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</si>
  <si>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theater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</si>
  <si>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</si>
  <si>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</si>
  <si>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</si>
  <si>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</si>
  <si>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</si>
  <si>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</si>
  <si>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</si>
  <si>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Cancaled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</si>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</sst>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575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3"/>
          <c:spPr>
            <a:solidFill>
              <a:schemeClr val="accent1"/>
            </a:solidFill>
            <a:ln w="63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3"/>
          <c:spPr>
            <a:solidFill>
              <a:schemeClr val="accent2"/>
            </a:solidFill>
            <a:ln w="6350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F5750B"/>
            </a:solidFill>
            <a:round/>
          </a:ln>
          <a:effectLst/>
        </c:spPr>
        <c:marker>
          <c:symbol val="circle"/>
          <c:size val="3"/>
          <c:spPr>
            <a:solidFill>
              <a:schemeClr val="accent3"/>
            </a:solidFill>
            <a:ln w="6350">
              <a:solidFill>
                <a:srgbClr val="F5750B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3"/>
          <c:spPr>
            <a:solidFill>
              <a:schemeClr val="accent2"/>
            </a:solidFill>
            <a:ln w="6350">
              <a:solidFill>
                <a:srgbClr val="FF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1F-4AA7-97F2-CD530E2F9F8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6350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1F-4AA7-97F2-CD530E2F9F8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5750B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6350">
                <a:solidFill>
                  <a:srgbClr val="F5750B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1F-4AA7-97F2-CD530E2F9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123711"/>
        <c:axId val="468121631"/>
      </c:lineChart>
      <c:catAx>
        <c:axId val="46812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21631"/>
        <c:crosses val="autoZero"/>
        <c:auto val="1"/>
        <c:lblAlgn val="ctr"/>
        <c:lblOffset val="100"/>
        <c:noMultiLvlLbl val="0"/>
      </c:catAx>
      <c:valAx>
        <c:axId val="46812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2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62F-4D1C-A2F1-A5452ED26D4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5750B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62F-4D1C-A2F1-A5452ED26D4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Cancaled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62F-4D1C-A2F1-A5452ED26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963423"/>
        <c:axId val="7059559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962F-4D1C-A2F1-A5452ED26D4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62F-4D1C-A2F1-A5452ED26D4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62F-4D1C-A2F1-A5452ED26D4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62F-4D1C-A2F1-A5452ED26D4A}"/>
                  </c:ext>
                </c:extLst>
              </c15:ser>
            </c15:filteredLineSeries>
          </c:ext>
        </c:extLst>
      </c:lineChart>
      <c:catAx>
        <c:axId val="705963423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60000" spcFirstLastPara="1" vertOverflow="ellipsis" wrap="square" anchor="ctr" anchorCtr="1"/>
          <a:lstStyle/>
          <a:p>
            <a:pPr>
              <a:defRPr sz="89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955935"/>
        <c:crosses val="autoZero"/>
        <c:auto val="1"/>
        <c:lblAlgn val="ctr"/>
        <c:lblOffset val="100"/>
        <c:noMultiLvlLbl val="0"/>
      </c:catAx>
      <c:valAx>
        <c:axId val="70595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96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</xdr:row>
      <xdr:rowOff>14287</xdr:rowOff>
    </xdr:from>
    <xdr:to>
      <xdr:col>14</xdr:col>
      <xdr:colOff>123825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48520A-8349-48CD-99DF-05D3D9B21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723901</xdr:colOff>
      <xdr:row>13</xdr:row>
      <xdr:rowOff>147637</xdr:rowOff>
    </xdr:from>
    <xdr:to>
      <xdr:col>7</xdr:col>
      <xdr:colOff>433388</xdr:colOff>
      <xdr:row>28</xdr:row>
      <xdr:rowOff>179917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21332-A9EE-4D19-8448-C1DE45E72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902.433217939812" createdVersion="7" refreshedVersion="7" minRefreshableVersion="3" recordCount="4114" xr:uid="{739DCB1C-6C4E-496B-ADF6-36EB1750EAAB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D6CDD4-5274-4A26-9508-1F50CE5F54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7" hier="-1"/>
  </pageFields>
  <dataFields count="1">
    <dataField name="Count of outcome" fld="5" subtotal="count" baseField="0" baseItem="0"/>
  </dataFields>
  <chartFormats count="1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6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6"/>
  <sheetViews>
    <sheetView zoomScale="90" zoomScaleNormal="90" workbookViewId="0">
      <selection activeCell="F217" sqref="F217"/>
    </sheetView>
  </sheetViews>
  <sheetFormatPr defaultColWidth="8.85546875" defaultRowHeight="15" x14ac:dyDescent="0.25"/>
  <cols>
    <col min="1" max="1" width="5.5703125" bestFit="1" customWidth="1"/>
    <col min="2" max="2" width="38.42578125" style="3" customWidth="1"/>
    <col min="3" max="3" width="41.7109375" style="3" bestFit="1" customWidth="1"/>
    <col min="4" max="4" width="17.28515625" style="6" bestFit="1" customWidth="1"/>
    <col min="5" max="5" width="13.5703125" style="8" bestFit="1" customWidth="1"/>
    <col min="6" max="6" width="10.28515625" bestFit="1" customWidth="1"/>
    <col min="7" max="7" width="7.7109375" bestFit="1" customWidth="1"/>
    <col min="8" max="8" width="8.5703125" bestFit="1" customWidth="1"/>
    <col min="9" max="10" width="12.14062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23.42578125" bestFit="1" customWidth="1"/>
    <col min="16" max="16" width="15.42578125" bestFit="1" customWidth="1"/>
    <col min="17" max="17" width="17" bestFit="1" customWidth="1"/>
    <col min="18" max="18" width="5.8554687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60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60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  <row r="4116" spans="1:18" x14ac:dyDescent="0.25">
      <c r="C4116" s="11"/>
    </row>
  </sheetData>
  <autoFilter ref="A1:R4115" xr:uid="{00000000-0001-0000-0000-000000000000}">
    <filterColumn colId="5">
      <filters>
        <filter val="failed"/>
      </filters>
    </filterColumn>
    <filterColumn colId="16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93856-8DBA-49B3-B13C-A15A5744B88D}">
  <dimension ref="A1:E18"/>
  <sheetViews>
    <sheetView tabSelected="1" workbookViewId="0">
      <selection activeCell="P14" sqref="P1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8306</v>
      </c>
      <c r="B1" t="s">
        <v>8327</v>
      </c>
    </row>
    <row r="2" spans="1:5" x14ac:dyDescent="0.25">
      <c r="A2" s="10" t="s">
        <v>8308</v>
      </c>
      <c r="B2" t="s">
        <v>8310</v>
      </c>
    </row>
    <row r="4" spans="1:5" x14ac:dyDescent="0.25">
      <c r="A4" s="10" t="s">
        <v>8314</v>
      </c>
      <c r="B4" s="10" t="s">
        <v>8311</v>
      </c>
    </row>
    <row r="5" spans="1:5" x14ac:dyDescent="0.25">
      <c r="A5" s="10" t="s">
        <v>8313</v>
      </c>
      <c r="B5" t="s">
        <v>8218</v>
      </c>
      <c r="C5" t="s">
        <v>8220</v>
      </c>
      <c r="D5" t="s">
        <v>8219</v>
      </c>
      <c r="E5" t="s">
        <v>8312</v>
      </c>
    </row>
    <row r="6" spans="1:5" x14ac:dyDescent="0.25">
      <c r="A6" s="12" t="s">
        <v>8321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2" t="s">
        <v>8322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2" t="s">
        <v>8323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2" t="s">
        <v>8324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2" t="s">
        <v>8315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2" t="s">
        <v>8325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2" t="s">
        <v>8316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2" t="s">
        <v>8317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2" t="s">
        <v>8318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2" t="s">
        <v>8319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2" t="s">
        <v>8320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2" t="s">
        <v>8326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2" t="s">
        <v>8312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B026C-A574-4DAF-A0BA-E4700951915E}">
  <dimension ref="A1:H13"/>
  <sheetViews>
    <sheetView zoomScale="90" zoomScaleNormal="90" workbookViewId="0">
      <selection activeCell="G9" sqref="G9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3" bestFit="1" customWidth="1"/>
    <col min="7" max="7" width="17" style="13" bestFit="1" customWidth="1"/>
    <col min="8" max="8" width="19.7109375" style="13" bestFit="1" customWidth="1"/>
  </cols>
  <sheetData>
    <row r="1" spans="1:8" x14ac:dyDescent="0.25">
      <c r="A1" t="s">
        <v>8328</v>
      </c>
      <c r="B1" t="s">
        <v>8329</v>
      </c>
      <c r="C1" t="s">
        <v>8330</v>
      </c>
      <c r="D1" t="s">
        <v>8331</v>
      </c>
      <c r="E1" t="s">
        <v>8332</v>
      </c>
      <c r="F1" s="13" t="s">
        <v>8333</v>
      </c>
      <c r="G1" s="13" t="s">
        <v>8334</v>
      </c>
      <c r="H1" s="13" t="s">
        <v>8335</v>
      </c>
    </row>
    <row r="2" spans="1:8" x14ac:dyDescent="0.25">
      <c r="A2" t="s">
        <v>8336</v>
      </c>
      <c r="B2">
        <f>COUNTIFS(Kickstarter!$F:$F,"successful",Kickstarter!$D:$D,"&lt;1000",Kickstarter!$Q:$Q,"plays")</f>
        <v>141</v>
      </c>
      <c r="C2">
        <f>COUNTIFS(Kickstarter!$F:$F,"failed",Kickstarter!$D:$D,"&lt;1000",Kickstarter!$Q:$Q,"plays")</f>
        <v>45</v>
      </c>
      <c r="D2">
        <f>COUNTIFS(Kickstarter!F:F,"canceled",Kickstarter!D:D,"&lt;1000",Kickstarter!Q:Q,"plays")</f>
        <v>0</v>
      </c>
      <c r="E2">
        <f>SUM(B2:D2)</f>
        <v>186</v>
      </c>
      <c r="F2" s="13">
        <f>B2/E2</f>
        <v>0.75806451612903225</v>
      </c>
      <c r="G2" s="13">
        <f>C2/E2</f>
        <v>0.24193548387096775</v>
      </c>
      <c r="H2" s="13">
        <f>D2/E2</f>
        <v>0</v>
      </c>
    </row>
    <row r="3" spans="1:8" x14ac:dyDescent="0.25">
      <c r="A3" t="s">
        <v>8337</v>
      </c>
      <c r="B3">
        <f>COUNTIFS(Kickstarter!$F:$F,"successful",Kickstarter!$D:$D,"&gt;=1000",Kickstarter!$D:$D,"&lt;=4999",Kickstarter!$Q:$Q,"plays")</f>
        <v>388</v>
      </c>
      <c r="C3">
        <f>COUNTIFS(Kickstarter!$F:$F,"failed",Kickstarter!$D:$D,"&gt;=1000",Kickstarter!$D:$D,"&lt;=4999",Kickstarter!$Q:$Q,"plays")</f>
        <v>146</v>
      </c>
      <c r="D3">
        <f>COUNTIFS(Kickstarter!$F:$F,"canceled",Kickstarter!$D:$D,"&gt;=1000",Kickstarter!$D:$D,"&lt;=4999",Kickstarter!$Q:$Q,"plays")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G13" si="2">C3/E3</f>
        <v>0.27340823970037453</v>
      </c>
      <c r="H3" s="13">
        <f t="shared" ref="H3:H13" si="3">D3/E3</f>
        <v>0</v>
      </c>
    </row>
    <row r="4" spans="1:8" x14ac:dyDescent="0.25">
      <c r="A4" t="s">
        <v>8338</v>
      </c>
      <c r="B4">
        <f>COUNTIFS(Kickstarter!$F:$F,"successful",Kickstarter!$D:$D,"&gt;=5000",Kickstarter!$D:$D,"&lt;=9999",Kickstarter!$Q:$Q,"plays")</f>
        <v>93</v>
      </c>
      <c r="C4">
        <f>COUNTIFS(Kickstarter!$F:$F,"failed",Kickstarter!$D:$D,"&gt;=5000",Kickstarter!$D:$D,"&lt;=9999",Kickstarter!$Q:$Q,"plays")</f>
        <v>76</v>
      </c>
      <c r="D4">
        <f>COUNTIFS(Kickstarter!$F:$F,"canceled",Kickstarter!$D:$D,"&gt;=5000",Kickstarter!$D:$D,"&lt;=9999",Kickstarter!$Q:$Q,"plays")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</row>
    <row r="5" spans="1:8" x14ac:dyDescent="0.25">
      <c r="A5" t="s">
        <v>8339</v>
      </c>
      <c r="B5">
        <f>COUNTIFS(Kickstarter!$F:$F,"successful",Kickstarter!$D:$D,"&gt;=10000",Kickstarter!$D:$D,"&lt;=14999",Kickstarter!$Q:$Q,"plays")</f>
        <v>39</v>
      </c>
      <c r="C5">
        <f>COUNTIFS(Kickstarter!$F:$F,"failed",Kickstarter!$D:$D,"&gt;=10000",Kickstarter!$D:$D,"&lt;=14999",Kickstarter!$Q:$Q,"plays")</f>
        <v>33</v>
      </c>
      <c r="D5">
        <f>COUNTIFS(Kickstarter!$F:$F,"canceled",Kickstarter!$D:$D,"&gt;=10000",Kickstarter!$D:$D,"&lt;=14999",Kickstarter!$Q:$Q,"plays")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</row>
    <row r="6" spans="1:8" x14ac:dyDescent="0.25">
      <c r="A6" t="s">
        <v>8340</v>
      </c>
      <c r="B6">
        <f>COUNTIFS(Kickstarter!$F:$F,"successful",Kickstarter!$D:$D,"&gt;=15000",Kickstarter!$D:$D,"&lt;=19999",Kickstarter!$Q:$Q,"plays")</f>
        <v>12</v>
      </c>
      <c r="C6">
        <f>COUNTIFS(Kickstarter!$F:$F,"failed",Kickstarter!$D:$D,"&gt;=15000",Kickstarter!$D:$D,"&lt;=19999",Kickstarter!$Q:$Q,"plays")</f>
        <v>12</v>
      </c>
      <c r="D6">
        <f>COUNTIFS(Kickstarter!$F:$F,"canceled",Kickstarter!$D:$D,"&gt;=15000",Kickstarter!$D:$D,"&lt;=19999",Kickstarter!$Q:$Q,"plays")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</row>
    <row r="7" spans="1:8" x14ac:dyDescent="0.25">
      <c r="A7" t="s">
        <v>8341</v>
      </c>
      <c r="B7">
        <f>COUNTIFS(Kickstarter!$F:$F,"successful",Kickstarter!$D:$D,"&gt;=20000",Kickstarter!$D:$D,"&lt;=24999",Kickstarter!$Q:$Q,"plays")</f>
        <v>9</v>
      </c>
      <c r="C7">
        <f>COUNTIFS(Kickstarter!$F:$F,"failed",Kickstarter!$D:$D,"&gt;=20000",Kickstarter!$D:$D,"&lt;=24999",Kickstarter!$Q:$Q,"plays")</f>
        <v>11</v>
      </c>
      <c r="D7">
        <f>COUNTIFS(Kickstarter!$F:$F,"canceled",Kickstarter!$D:$D,"&gt;=20000",Kickstarter!$D:$D,"&lt;=24999",Kickstarter!$Q:$Q,"plays")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</row>
    <row r="8" spans="1:8" x14ac:dyDescent="0.25">
      <c r="A8" t="s">
        <v>8342</v>
      </c>
      <c r="B8">
        <f>COUNTIFS(Kickstarter!$F:$F,"successful",Kickstarter!$D:$D,"&gt;=25000",Kickstarter!$D:$D,"&lt;=29999",Kickstarter!$Q:$Q,"plays")</f>
        <v>1</v>
      </c>
      <c r="C8">
        <f>COUNTIFS(Kickstarter!$F:$F,"failed",Kickstarter!$D:$D,"&gt;=25000",Kickstarter!$D:$D,"&lt;=29999",Kickstarter!$Q:$Q,"plays")</f>
        <v>4</v>
      </c>
      <c r="D8">
        <f>COUNTIFS(Kickstarter!$F:$F,"canceled",Kickstarter!$D:$D,"&gt;=25000",Kickstarter!$D:$D,"&lt;=29999",Kickstarter!$Q:$Q,"plays")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</row>
    <row r="9" spans="1:8" x14ac:dyDescent="0.25">
      <c r="A9" t="s">
        <v>8343</v>
      </c>
      <c r="B9">
        <f>COUNTIFS(Kickstarter!$F:$F,"successful",Kickstarter!$D:$D,"&gt;=30000",Kickstarter!$D:$D,"&lt;=34999",Kickstarter!$Q:$Q,"plays")</f>
        <v>3</v>
      </c>
      <c r="C9">
        <f>COUNTIFS(Kickstarter!$F:$F,"failed",Kickstarter!$D:$D,"&gt;=30000",Kickstarter!$D:$D,"&lt;=34999",Kickstarter!$Q:$Q,"plays")</f>
        <v>8</v>
      </c>
      <c r="D9">
        <f>COUNTIFS(Kickstarter!$F:$F,"canceled",Kickstarter!$D:$D,"&gt;=30000",Kickstarter!$D:$D,"&lt;=34999",Kickstarter!$Q:$Q,"plays")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</row>
    <row r="10" spans="1:8" x14ac:dyDescent="0.25">
      <c r="A10" t="s">
        <v>8344</v>
      </c>
      <c r="B10">
        <f>COUNTIFS(Kickstarter!$F:$F,"successful",Kickstarter!$D:$D,"&gt;=35000",Kickstarter!$D:$D,"&lt;=39999",Kickstarter!$Q:$Q,"plays")</f>
        <v>4</v>
      </c>
      <c r="C10">
        <f>COUNTIFS(Kickstarter!$F:$F,"failed",Kickstarter!$D:$D,"&gt;=35000",Kickstarter!$D:$D,"&lt;=39999",Kickstarter!$Q:$Q,"plays")</f>
        <v>2</v>
      </c>
      <c r="D10">
        <f>COUNTIFS(Kickstarter!$F:$F,"canceled",Kickstarter!$D:$D,"&gt;=35000",Kickstarter!$D:$D,"&lt;=39999",Kickstarter!$Q:$Q,"plays")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</row>
    <row r="11" spans="1:8" x14ac:dyDescent="0.25">
      <c r="A11" t="s">
        <v>8345</v>
      </c>
      <c r="B11">
        <f>COUNTIFS(Kickstarter!$F:$F,"successful",Kickstarter!$D:$D,"&gt;=40000",Kickstarter!$D:$D,"&lt;=44999",Kickstarter!$Q:$Q,"plays")</f>
        <v>2</v>
      </c>
      <c r="C11">
        <f>COUNTIFS(Kickstarter!$F:$F,"failed",Kickstarter!$D:$D,"&gt;=40000",Kickstarter!$D:$D,"&lt;=44999",Kickstarter!$Q:$Q,"plays")</f>
        <v>1</v>
      </c>
      <c r="D11">
        <f>COUNTIFS(Kickstarter!$F:$F,"canceled",Kickstarter!$D:$D,"&gt;=40000",Kickstarter!$D:$D,"&lt;=44999",Kickstarter!$Q:$Q,"plays")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</row>
    <row r="12" spans="1:8" x14ac:dyDescent="0.25">
      <c r="A12" t="s">
        <v>8346</v>
      </c>
      <c r="B12">
        <f>COUNTIFS(Kickstarter!$F:$F,"successful",Kickstarter!$D:$D,"&gt;=45000",Kickstarter!$D:$D,"&lt;=45999",Kickstarter!$Q:$Q,"plays")</f>
        <v>0</v>
      </c>
      <c r="C12">
        <f>COUNTIFS(Kickstarter!$F:$F,"failed",Kickstarter!$D:$D,"&gt;=45000",Kickstarter!$D:$D,"&lt;=45999",Kickstarter!$Q:$Q,"plays")</f>
        <v>1</v>
      </c>
      <c r="D12">
        <f>COUNTIFS(Kickstarter!$F:$F,"canceled",Kickstarter!$D:$D,"&gt;=45000",Kickstarter!$D:$D,"&lt;=45999",Kickstarter!$Q:$Q,"plays")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 s="13">
        <f t="shared" si="3"/>
        <v>0</v>
      </c>
    </row>
    <row r="13" spans="1:8" x14ac:dyDescent="0.25">
      <c r="A13" t="s">
        <v>8347</v>
      </c>
      <c r="B13">
        <f>COUNTIFS(Kickstarter!$F:$F,"successful",Kickstarter!$D:$D,"&gt;=50000",Kickstarter!$Q:$Q,"plays")</f>
        <v>2</v>
      </c>
      <c r="C13">
        <f>COUNTIFS(Kickstarter!$F:$F,"failed",Kickstarter!$D:$D,"&gt;=50000",Kickstarter!$Q:$Q,"plays")</f>
        <v>14</v>
      </c>
      <c r="D13">
        <f>COUNTIFS(Kickstarter!$F:$F,"canceled",Kickstarter!$D:$D,"&gt;=50000",Kickstarter!$Q:$Q,"plays")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 s="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2022-12-08T18:54:59Z</dcterms:modified>
</cp:coreProperties>
</file>