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kickstarter-analysis\"/>
    </mc:Choice>
  </mc:AlternateContent>
  <xr:revisionPtr revIDLastSave="0" documentId="13_ncr:1_{AE4B9054-704D-4B13-9AA0-12871517618C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2" i="3"/>
  <c r="G2" i="3"/>
  <c r="F2" i="3"/>
  <c r="H3" i="3"/>
  <c r="H4" i="3"/>
  <c r="H5" i="3"/>
  <c r="H6" i="3"/>
  <c r="H7" i="3"/>
  <c r="H8" i="3"/>
  <c r="H9" i="3"/>
  <c r="H11" i="3"/>
  <c r="H12" i="3"/>
  <c r="H13" i="3"/>
  <c r="G3" i="3"/>
  <c r="G4" i="3"/>
  <c r="G5" i="3"/>
  <c r="G6" i="3"/>
  <c r="G7" i="3"/>
  <c r="G8" i="3"/>
  <c r="G9" i="3"/>
  <c r="G10" i="3"/>
  <c r="G11" i="3"/>
  <c r="G12" i="3"/>
  <c r="G13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D11" i="3" s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D12" i="3" s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D6" i="3" s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C10" i="3" s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B12" i="3" s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D10" i="3" s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B7" i="3" s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D2" i="3" l="1"/>
  <c r="D9" i="3"/>
  <c r="D4" i="3"/>
  <c r="C7" i="3"/>
  <c r="C9" i="3"/>
  <c r="B3" i="3"/>
  <c r="B6" i="3"/>
  <c r="D5" i="3"/>
  <c r="C6" i="3"/>
  <c r="B11" i="3"/>
  <c r="B9" i="3"/>
  <c r="B2" i="3"/>
  <c r="C3" i="3"/>
  <c r="C5" i="3"/>
  <c r="B10" i="3"/>
  <c r="B8" i="3"/>
  <c r="C4" i="3"/>
  <c r="B13" i="3"/>
  <c r="C12" i="3"/>
  <c r="D8" i="3"/>
  <c r="C8" i="3"/>
  <c r="B5" i="3"/>
  <c r="D3" i="3"/>
  <c r="D7" i="3"/>
  <c r="C13" i="3"/>
  <c r="C2" i="3"/>
  <c r="C11" i="3"/>
  <c r="B4" i="3"/>
  <c r="D13" i="3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<sst xmlns="http://schemas.openxmlformats.org/spreadsheetml/2006/main" count="24744" uniqueCount="8348">
  <si>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</si>
  <si>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</si>
  <si>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</si>
  <si>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</si>
  <si>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</si>
  <si>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</si>
  <si>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</si>
  <si>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</si>
  <si>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</si>
  <si>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</si>
  <si>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</si>
  <si>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</si>
  <si>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</si>
  <si>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</si>
  <si>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</si>
  <si>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</si>
  <si>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</si>
  <si>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</si>
  <si>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</si>
  <si>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</si>
  <si>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</si>
  <si>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</si>
  <si>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</si>
  <si>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</si>
  <si>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</si>
  <si>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</si>
  <si>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</si>
  <si>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</si>
  <si>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</si>
  <si>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</si>
  <si>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</si>
  <si>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</si>
  <si>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</si>
  <si>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</si>
  <si>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</si>
  <si>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</si>
  <si>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</si>
  <si>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</si>
  <si>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</si>
  <si>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</si>
  <si>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</si>
  <si>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</si>
  <si>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</si>
  <si>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</si>
  <si>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</si>
  <si>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</si>
  <si>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</si>
  <si>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</si>
  <si>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</si>
  <si>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</si>
  <si>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</si>
  <si>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</si>
  <si>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</si>
  <si>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</si>
  <si>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</si>
  <si>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</si>
  <si>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</si>
  <si>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</si>
  <si>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</si>
  <si>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</si>
  <si>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</si>
  <si>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</si>
  <si>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</si>
  <si>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</si>
  <si>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</si>
  <si>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</si>
  <si>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</si>
  <si>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</si>
  <si>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</si>
  <si>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</si>
  <si>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</si>
  <si>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</si>
  <si>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</si>
  <si>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</si>
  <si>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</si>
  <si>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</si>
  <si>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</si>
  <si>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</si>
  <si>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</si>
  <si>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</si>
  <si>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</si>
  <si>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</si>
  <si>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</si>
  <si>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</si>
  <si>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</si>
  <si>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</si>
  <si>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</si>
  <si>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</si>
  <si>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</si>
  <si>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</si>
  <si>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</si>
  <si>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</si>
  <si>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</si>
  <si>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</si>
  <si>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</si>
  <si>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</si>
  <si>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</si>
  <si>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</si>
  <si>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</si>
  <si>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</si>
  <si>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</si>
  <si>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</si>
  <si>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</si>
  <si>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</si>
  <si>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</si>
  <si>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</si>
  <si>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</si>
  <si>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</si>
  <si>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</si>
  <si>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</si>
  <si>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</si>
  <si>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</si>
  <si>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</si>
  <si>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</si>
  <si>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</si>
  <si>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</si>
  <si>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</si>
  <si>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</si>
  <si>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</si>
  <si>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</si>
  <si>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</si>
  <si>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</si>
  <si>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</si>
  <si>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</si>
  <si>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</si>
  <si>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</si>
  <si>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</si>
  <si>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</si>
  <si>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</si>
  <si>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</si>
  <si>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</si>
  <si>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</si>
  <si>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</si>
  <si>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</si>
  <si>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</si>
  <si>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</si>
  <si>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</si>
  <si>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</si>
  <si>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</si>
  <si>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</si>
  <si>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</si>
  <si>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</si>
  <si>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</si>
  <si>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</si>
  <si>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</si>
  <si>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</si>
  <si>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</si>
  <si>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</si>
  <si>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</si>
  <si>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</si>
  <si>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</si>
  <si>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</si>
  <si>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</si>
  <si>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</si>
  <si>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</si>
  <si>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</si>
  <si>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</si>
  <si>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</si>
  <si>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</si>
  <si>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</si>
  <si>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</si>
  <si>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</si>
  <si>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</si>
  <si>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</si>
  <si>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</si>
  <si>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</si>
  <si>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</si>
  <si>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</si>
  <si>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</si>
  <si>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</si>
  <si>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</si>
  <si>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</si>
  <si>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</si>
  <si>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</si>
  <si>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</si>
  <si>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</si>
  <si>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</si>
  <si>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</si>
  <si>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</si>
  <si>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</si>
  <si>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</si>
  <si>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</si>
  <si>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</si>
  <si>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</si>
  <si>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</si>
  <si>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</si>
  <si>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</si>
  <si>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</si>
  <si>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</si>
  <si>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</si>
  <si>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</si>
  <si>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</si>
  <si>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</si>
  <si>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</si>
  <si>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</si>
  <si>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</si>
  <si>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</si>
  <si>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</si>
  <si>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</si>
  <si>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</si>
  <si>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</si>
  <si>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</si>
  <si>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</si>
  <si>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</si>
  <si>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</si>
  <si>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</si>
  <si>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</si>
  <si>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</si>
  <si>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</si>
  <si>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</si>
  <si>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</si>
  <si>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</si>
  <si>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</si>
  <si>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</si>
  <si>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</si>
  <si>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</si>
  <si>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</si>
  <si>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</si>
  <si>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</si>
  <si>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</si>
  <si>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</si>
  <si>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</si>
  <si>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</si>
  <si>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</si>
  <si>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</si>
  <si>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</si>
  <si>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</si>
  <si>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</si>
  <si>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</si>
  <si>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</si>
  <si>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</si>
  <si>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</si>
  <si>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</si>
  <si>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</si>
  <si>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</si>
  <si>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</si>
  <si>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</si>
  <si>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</si>
  <si>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</si>
  <si>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</si>
  <si>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</si>
  <si>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</si>
  <si>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</si>
  <si>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</si>
  <si>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</si>
  <si>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</si>
  <si>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</si>
  <si>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</si>
  <si>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</si>
  <si>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</si>
  <si>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</si>
  <si>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</si>
  <si>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</si>
  <si>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</si>
  <si>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</si>
  <si>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</si>
  <si>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</si>
  <si>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</si>
  <si>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</si>
  <si>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</si>
  <si>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</si>
  <si>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</si>
  <si>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</si>
  <si>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</si>
  <si>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</si>
  <si>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</si>
  <si>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</si>
  <si>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</si>
  <si>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</si>
  <si>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</si>
  <si>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</si>
  <si>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</si>
  <si>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</si>
  <si>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</si>
  <si>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</si>
  <si>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</si>
  <si>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</si>
  <si>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</si>
  <si>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</si>
  <si>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</si>
  <si>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</si>
  <si>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</si>
  <si>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</si>
  <si>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</si>
  <si>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</si>
  <si>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</si>
  <si>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</si>
  <si>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</si>
  <si>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</si>
  <si>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</si>
  <si>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</si>
  <si>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</si>
  <si>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</si>
  <si>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</si>
  <si>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</si>
  <si>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</si>
  <si>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</si>
  <si>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</si>
  <si>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</si>
  <si>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</si>
  <si>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</si>
  <si>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</si>
  <si>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</si>
  <si>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</si>
  <si>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</si>
  <si>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</si>
  <si>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</si>
  <si>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</si>
  <si>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</si>
  <si>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</si>
  <si>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</si>
  <si>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</si>
  <si>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</si>
  <si>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</si>
  <si>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</si>
  <si>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</si>
  <si>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</si>
  <si>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</si>
  <si>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</si>
  <si>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</si>
  <si>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</si>
  <si>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</si>
  <si>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</si>
  <si>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</si>
  <si>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</si>
  <si>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</si>
  <si>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</si>
  <si>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</si>
  <si>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</si>
  <si>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</si>
  <si>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</si>
  <si>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</si>
  <si>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</si>
  <si>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</si>
  <si>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</si>
  <si>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</si>
  <si>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</si>
  <si>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</si>
  <si>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</si>
  <si>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</si>
  <si>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</si>
  <si>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</si>
  <si>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</si>
  <si>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</si>
  <si>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</si>
  <si>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</si>
  <si>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</si>
  <si>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</si>
  <si>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</si>
  <si>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</si>
  <si>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</si>
  <si>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</si>
  <si>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</si>
  <si>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</si>
  <si>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</si>
  <si>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</si>
  <si>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</si>
  <si>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</si>
  <si>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</si>
  <si>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</si>
  <si>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</si>
  <si>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</si>
  <si>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</si>
  <si>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</si>
  <si>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</si>
  <si>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</si>
  <si>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</si>
  <si>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</si>
  <si>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</si>
  <si>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</si>
  <si>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</si>
  <si>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</si>
  <si>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</si>
  <si>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</si>
  <si>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</si>
  <si>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</si>
  <si>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</si>
  <si>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</si>
  <si>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</si>
  <si>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</si>
  <si>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</si>
  <si>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</si>
  <si>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</si>
  <si>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</si>
  <si>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</si>
  <si>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</si>
  <si>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</si>
  <si>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</si>
  <si>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</si>
  <si>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</si>
  <si>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</si>
  <si>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</si>
  <si>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</si>
  <si>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</si>
  <si>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</si>
  <si>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</si>
  <si>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</si>
  <si>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</si>
  <si>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</si>
  <si>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</si>
  <si>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</si>
  <si>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</si>
  <si>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</si>
  <si>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</si>
  <si>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</si>
  <si>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</si>
  <si>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</si>
  <si>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</si>
  <si>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</si>
  <si>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</si>
  <si>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</si>
  <si>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</si>
  <si>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</si>
  <si>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</si>
  <si>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</si>
  <si>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</si>
  <si>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</si>
  <si>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</si>
  <si>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</si>
  <si>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</si>
  <si>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</si>
  <si>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</si>
  <si>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</si>
  <si>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</si>
  <si>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</si>
  <si>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</si>
  <si>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</si>
  <si>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</si>
  <si>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</si>
  <si>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</si>
  <si>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</si>
  <si>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</si>
  <si>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</si>
  <si>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</si>
  <si>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</si>
  <si>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</si>
  <si>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</si>
  <si>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</si>
  <si>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</si>
  <si>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</si>
  <si>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</si>
  <si>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</si>
  <si>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</si>
  <si>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</si>
  <si>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</si>
  <si>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</si>
  <si>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</si>
  <si>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</si>
  <si>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</si>
  <si>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</si>
  <si>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</si>
  <si>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</si>
  <si>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</si>
  <si>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</si>
  <si>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</si>
  <si>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</si>
  <si>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</si>
  <si>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</si>
  <si>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</si>
  <si>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</si>
  <si>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</si>
  <si>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</si>
  <si>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</si>
  <si>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</si>
  <si>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</si>
  <si>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</si>
  <si>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</si>
  <si>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</si>
  <si>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</si>
  <si>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</si>
  <si>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</si>
  <si>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</si>
  <si>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</si>
  <si>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</si>
  <si>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</si>
  <si>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</si>
  <si>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</si>
  <si>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</si>
  <si>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</si>
  <si>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</si>
  <si>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</si>
  <si>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</si>
  <si>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</si>
  <si>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</si>
  <si>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</si>
  <si>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</si>
  <si>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</si>
  <si>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</si>
  <si>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</si>
  <si>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</si>
  <si>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</si>
  <si>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</si>
  <si>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</si>
  <si>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</si>
  <si>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</si>
  <si>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</si>
  <si>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</si>
  <si>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</si>
  <si>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</si>
  <si>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</si>
  <si>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</si>
  <si>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</si>
  <si>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</si>
  <si>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</si>
  <si>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</si>
  <si>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</si>
  <si>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</si>
  <si>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</si>
  <si>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</si>
  <si>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</si>
  <si>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</si>
  <si>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</si>
  <si>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</si>
  <si>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</si>
  <si>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</si>
  <si>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</si>
  <si>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</si>
  <si>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</si>
  <si>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</si>
  <si>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</si>
  <si>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</si>
  <si>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</si>
  <si>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</si>
  <si>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</si>
  <si>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</si>
  <si>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</si>
  <si>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</si>
  <si>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</si>
  <si>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</si>
  <si>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</si>
  <si>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</si>
  <si>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</si>
  <si>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</si>
  <si>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</si>
  <si>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</si>
  <si>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</si>
  <si>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</si>
  <si>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</si>
  <si>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</si>
  <si>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</si>
  <si>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</si>
  <si>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</si>
  <si>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</si>
  <si>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</si>
  <si>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</si>
  <si>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</si>
  <si>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</si>
  <si>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</si>
  <si>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</si>
  <si>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</si>
  <si>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</si>
  <si>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</si>
  <si>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</si>
  <si>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</si>
  <si>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</si>
  <si>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</si>
  <si>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</si>
  <si>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</si>
  <si>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</si>
  <si>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</si>
  <si>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</si>
  <si>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</si>
  <si>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</si>
  <si>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</si>
  <si>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</si>
  <si>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</si>
  <si>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</si>
  <si>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</si>
  <si>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</si>
  <si>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</si>
  <si>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</si>
  <si>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</si>
  <si>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</si>
  <si>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</si>
  <si>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</si>
  <si>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</si>
  <si>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</si>
  <si>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</si>
  <si>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</si>
  <si>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</si>
  <si>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</si>
  <si>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</si>
  <si>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</si>
  <si>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</si>
  <si>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</si>
  <si>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</si>
  <si>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</si>
  <si>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</si>
  <si>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</si>
  <si>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</si>
  <si>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</si>
  <si>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</si>
  <si>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</si>
  <si>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</si>
  <si>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</si>
  <si>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</si>
  <si>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</si>
  <si>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</si>
  <si>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</si>
  <si>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</si>
  <si>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</si>
  <si>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</si>
  <si>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</si>
  <si>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</si>
  <si>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</si>
  <si>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</si>
  <si>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</si>
  <si>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</si>
  <si>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</si>
  <si>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</si>
  <si>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</si>
  <si>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</si>
  <si>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</si>
  <si>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</si>
  <si>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</si>
  <si>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</si>
  <si>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</si>
  <si>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</si>
  <si>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</si>
  <si>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</si>
  <si>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</si>
  <si>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</si>
  <si>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</si>
  <si>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</si>
  <si>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</si>
  <si>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</si>
  <si>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</si>
  <si>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</si>
  <si>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</si>
  <si>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</si>
  <si>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</si>
  <si>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</si>
  <si>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</si>
  <si>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</si>
  <si>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</si>
  <si>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</si>
  <si>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</si>
  <si>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</si>
  <si>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</si>
  <si>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</si>
  <si>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</si>
  <si>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</si>
  <si>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</si>
  <si>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</si>
  <si>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</si>
  <si>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</si>
  <si>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</si>
  <si>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</si>
  <si>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</si>
  <si>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</si>
  <si>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</si>
  <si>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</si>
  <si>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</si>
  <si>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</si>
  <si>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</si>
  <si>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</si>
  <si>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</si>
  <si>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</si>
  <si>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</si>
  <si>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</si>
  <si>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</si>
  <si>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</si>
  <si>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</si>
  <si>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</si>
  <si>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</si>
  <si>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</si>
  <si>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</si>
  <si>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</si>
  <si>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</si>
  <si>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</si>
  <si>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</si>
  <si>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</si>
  <si>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</si>
  <si>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</si>
  <si>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</si>
  <si>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</si>
  <si>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</si>
  <si>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</si>
  <si>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</si>
  <si>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</si>
  <si>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</si>
  <si>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</si>
  <si>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</si>
  <si>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</si>
  <si>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</si>
  <si>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</si>
  <si>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</si>
  <si>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</si>
  <si>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</si>
  <si>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</si>
  <si>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</si>
  <si>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</si>
  <si>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</si>
  <si>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</si>
  <si>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</si>
  <si>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</si>
  <si>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</si>
  <si>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</si>
  <si>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</si>
  <si>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</si>
  <si>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</si>
  <si>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</si>
  <si>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</si>
  <si>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</si>
  <si>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</si>
  <si>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</si>
  <si>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</si>
  <si>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</si>
  <si>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</si>
  <si>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</si>
  <si>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</si>
  <si>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</si>
  <si>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</si>
  <si>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</si>
  <si>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</si>
  <si>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</si>
  <si>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</si>
  <si>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</si>
  <si>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</si>
  <si>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</si>
  <si>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</si>
  <si>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</si>
  <si>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</si>
  <si>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</si>
  <si>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</si>
  <si>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</si>
  <si>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</si>
  <si>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</si>
  <si>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</si>
  <si>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</si>
  <si>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</si>
  <si>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</si>
  <si>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</si>
  <si>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</si>
  <si>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</si>
  <si>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</si>
  <si>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</si>
  <si>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</si>
  <si>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</si>
  <si>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</si>
  <si>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</si>
  <si>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</si>
  <si>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</si>
  <si>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</si>
  <si>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</si>
  <si>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</si>
  <si>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</si>
  <si>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</si>
  <si>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</si>
  <si>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</si>
  <si>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</si>
  <si>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</si>
  <si>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</si>
  <si>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</si>
  <si>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</si>
  <si>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</si>
  <si>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</si>
  <si>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</si>
  <si>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</si>
  <si>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</si>
  <si>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</si>
  <si>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</si>
  <si>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</si>
  <si>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</si>
  <si>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</si>
  <si>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</si>
  <si>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</si>
  <si>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</si>
  <si>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</si>
  <si>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</si>
  <si>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</si>
  <si>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</si>
  <si>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</si>
  <si>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</si>
  <si>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</si>
  <si>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</si>
  <si>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</si>
  <si>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</si>
  <si>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</si>
  <si>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</si>
  <si>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</si>
  <si>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</si>
  <si>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</si>
  <si>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</si>
  <si>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</si>
  <si>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</si>
  <si>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</si>
  <si>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</si>
  <si>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</si>
  <si>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</si>
  <si>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</si>
  <si>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</si>
  <si>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</si>
  <si>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</si>
  <si>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</si>
  <si>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</si>
  <si>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</si>
  <si>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</si>
  <si>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</si>
  <si>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</si>
  <si>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</si>
  <si>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</si>
  <si>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</si>
  <si>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</si>
  <si>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</si>
  <si>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</si>
  <si>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</si>
  <si>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</si>
  <si>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</si>
  <si>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</si>
  <si>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</si>
  <si>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</si>
  <si>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</si>
  <si>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</si>
  <si>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</si>
  <si>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</si>
  <si>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</si>
  <si>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</si>
  <si>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</si>
  <si>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</si>
  <si>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</si>
  <si>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</si>
  <si>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</si>
  <si>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</si>
  <si>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</si>
  <si>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</si>
  <si>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</si>
  <si>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</si>
  <si>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</si>
  <si>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</si>
  <si>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</si>
  <si>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</si>
  <si>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</si>
  <si>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</si>
  <si>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</si>
  <si>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</si>
  <si>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</si>
  <si>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</si>
  <si>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</si>
  <si>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</si>
  <si>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</si>
  <si>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</si>
  <si>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</si>
  <si>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</si>
  <si>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</si>
  <si>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</si>
  <si>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</si>
  <si>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</si>
  <si>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</si>
  <si>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</si>
  <si>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</si>
  <si>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</si>
  <si>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</si>
  <si>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</si>
  <si>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</si>
  <si>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</si>
  <si>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</si>
  <si>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</si>
  <si>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</si>
  <si>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</si>
  <si>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</si>
  <si>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</si>
  <si>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</si>
  <si>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</si>
  <si>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</si>
  <si>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</si>
  <si>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</si>
  <si>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</si>
  <si>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</si>
  <si>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</si>
  <si>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</si>
  <si>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</si>
  <si>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</si>
  <si>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</si>
  <si>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</si>
  <si>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</si>
  <si>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</si>
  <si>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</si>
  <si>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</si>
  <si>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</si>
  <si>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</si>
  <si>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</si>
  <si>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</si>
  <si>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</si>
  <si>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</si>
  <si>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</si>
  <si>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</si>
  <si>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</si>
  <si>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</si>
  <si>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</si>
  <si>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</si>
  <si>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</si>
  <si>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</si>
  <si>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</si>
  <si>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</si>
  <si>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</si>
  <si>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</si>
  <si>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</si>
  <si>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</si>
  <si>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</si>
  <si>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</si>
  <si>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</si>
  <si>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</si>
  <si>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</si>
  <si>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</si>
  <si>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</si>
  <si>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</si>
  <si>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</si>
  <si>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</si>
  <si>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</si>
  <si>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</si>
  <si>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</si>
  <si>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</si>
  <si>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</si>
  <si>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</si>
  <si>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</si>
  <si>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</si>
  <si>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</si>
  <si>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</si>
  <si>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</si>
  <si>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</si>
  <si>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</si>
  <si>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</si>
  <si>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</si>
  <si>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</si>
  <si>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</si>
  <si>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</si>
  <si>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</si>
  <si>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</si>
  <si>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</si>
  <si>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</si>
  <si>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</si>
  <si>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</si>
  <si>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</si>
  <si>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</si>
  <si>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</si>
  <si>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</si>
  <si>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</si>
  <si>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</si>
  <si>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</si>
  <si>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</si>
  <si>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</si>
  <si>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</si>
  <si>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</si>
  <si>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</si>
  <si>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</si>
  <si>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</si>
  <si>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</si>
  <si>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</si>
  <si>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</si>
  <si>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</si>
  <si>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</si>
  <si>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</si>
  <si>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</si>
  <si>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</si>
  <si>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</si>
  <si>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</si>
  <si>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</si>
  <si>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</si>
  <si>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</si>
  <si>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</si>
  <si>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</si>
  <si>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</si>
  <si>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</si>
  <si>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</si>
  <si>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</si>
  <si>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</si>
  <si>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</si>
  <si>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</si>
  <si>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</si>
  <si>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</si>
  <si>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</si>
  <si>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</si>
  <si>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</si>
  <si>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</si>
  <si>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</si>
  <si>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</si>
  <si>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</si>
  <si>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</si>
  <si>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</si>
  <si>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</si>
  <si>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</si>
  <si>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</si>
  <si>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</si>
  <si>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</si>
  <si>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</si>
  <si>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</si>
  <si>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</si>
  <si>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</si>
  <si>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</si>
  <si>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</si>
  <si>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</si>
  <si>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</si>
  <si>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</si>
  <si>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</si>
  <si>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</si>
  <si>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</si>
  <si>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</si>
  <si>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</si>
  <si>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</si>
  <si>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</si>
  <si>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</si>
  <si>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</si>
  <si>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</si>
  <si>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</si>
  <si>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</si>
  <si>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</si>
  <si>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</si>
  <si>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</si>
  <si>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</si>
  <si>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</si>
  <si>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</si>
  <si>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</si>
  <si>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</si>
  <si>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</si>
  <si>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</si>
  <si>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</si>
  <si>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</si>
  <si>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</si>
  <si>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</si>
  <si>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</si>
  <si>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</si>
  <si>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</si>
  <si>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</si>
  <si>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</si>
  <si>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</si>
  <si>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</si>
  <si>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</si>
  <si>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</si>
  <si>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</si>
  <si>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</si>
  <si>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</si>
  <si>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</si>
  <si>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</si>
  <si>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</si>
  <si>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</si>
  <si>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</si>
  <si>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</si>
  <si>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</si>
  <si>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</si>
  <si>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</si>
  <si>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</si>
  <si>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</si>
  <si>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</si>
  <si>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</si>
  <si>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</si>
  <si>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</si>
  <si>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</si>
  <si>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</si>
  <si>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</si>
  <si>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</si>
  <si>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</si>
  <si>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</si>
  <si>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</si>
  <si>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</si>
  <si>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</si>
  <si>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</si>
  <si>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</si>
  <si>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</si>
  <si>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</si>
  <si>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</si>
  <si>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</si>
  <si>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</si>
  <si>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</si>
  <si>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</si>
  <si>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</si>
  <si>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</si>
  <si>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</si>
  <si>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</si>
  <si>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</si>
  <si>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</si>
  <si>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</si>
  <si>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</si>
  <si>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</si>
  <si>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</si>
  <si>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</si>
  <si>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</si>
  <si>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</si>
  <si>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</si>
  <si>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</si>
  <si>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</si>
  <si>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</si>
  <si>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</si>
  <si>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</si>
  <si>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</si>
  <si>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</si>
  <si>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</si>
  <si>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</si>
  <si>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</si>
  <si>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</si>
  <si>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</si>
  <si>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</si>
  <si>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</si>
  <si>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</si>
  <si>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</si>
  <si>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</si>
  <si>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</si>
  <si>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</si>
  <si>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</si>
  <si>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</si>
  <si>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</si>
  <si>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</si>
  <si>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</si>
  <si>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</si>
  <si>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</si>
  <si>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</si>
  <si>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</si>
  <si>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</si>
  <si>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</si>
  <si>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</si>
  <si>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</si>
  <si>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</si>
  <si>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</si>
  <si>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</si>
  <si>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</si>
  <si>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</si>
  <si>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</si>
  <si>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</si>
  <si>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</si>
  <si>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</si>
  <si>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</si>
  <si>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</si>
  <si>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</si>
  <si>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</si>
  <si>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</si>
  <si>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</si>
  <si>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</si>
  <si>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</si>
  <si>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</si>
  <si>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</si>
  <si>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</si>
  <si>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</si>
  <si>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</si>
  <si>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</si>
  <si>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</si>
  <si>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</si>
  <si>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</si>
  <si>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</si>
  <si>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</si>
  <si>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</si>
  <si>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</si>
  <si>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</si>
  <si>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</si>
  <si>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</si>
  <si>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</si>
  <si>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</si>
  <si>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</si>
  <si>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</si>
  <si>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</si>
  <si>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</si>
  <si>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</si>
  <si>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</si>
  <si>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</si>
  <si>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</si>
  <si>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</si>
  <si>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</si>
  <si>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</si>
  <si>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</si>
  <si>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</si>
  <si>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</si>
  <si>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</si>
  <si>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</si>
  <si>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</si>
  <si>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</si>
  <si>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</si>
  <si>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</si>
  <si>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</si>
  <si>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</si>
  <si>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</si>
  <si>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</si>
  <si>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</si>
  <si>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</si>
  <si>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</si>
  <si>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</si>
  <si>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</si>
  <si>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</si>
  <si>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</si>
  <si>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</si>
  <si>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</si>
  <si>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</si>
  <si>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</si>
  <si>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</si>
  <si>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</si>
  <si>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</si>
  <si>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</si>
  <si>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</si>
  <si>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</si>
  <si>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</si>
  <si>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</si>
  <si>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</si>
  <si>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</si>
  <si>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</si>
  <si>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</si>
  <si>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</si>
  <si>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</si>
  <si>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</si>
  <si>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</si>
  <si>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</si>
  <si>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</si>
  <si>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</si>
  <si>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</si>
  <si>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</si>
  <si>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</si>
  <si>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</si>
  <si>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</si>
  <si>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</si>
  <si>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</si>
  <si>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</si>
  <si>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</si>
  <si>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</si>
  <si>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</si>
  <si>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</si>
  <si>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</si>
  <si>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</si>
  <si>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</si>
  <si>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</si>
  <si>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</si>
  <si>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</si>
  <si>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</si>
  <si>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</si>
  <si>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</si>
  <si>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</si>
  <si>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</si>
  <si>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</si>
  <si>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</si>
  <si>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</si>
  <si>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</si>
  <si>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</si>
  <si>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</si>
  <si>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</si>
  <si>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</si>
  <si>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</si>
  <si>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</si>
  <si>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</si>
  <si>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</si>
  <si>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</si>
  <si>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</si>
  <si>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</si>
  <si>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</si>
  <si>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</si>
  <si>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</si>
  <si>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</si>
  <si>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</si>
  <si>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</si>
  <si>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</si>
  <si>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</si>
  <si>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</si>
  <si>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</si>
  <si>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</si>
  <si>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</si>
  <si>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</si>
  <si>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</si>
  <si>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</si>
  <si>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</si>
  <si>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</si>
  <si>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</si>
  <si>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</si>
  <si>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</si>
  <si>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</si>
  <si>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</si>
  <si>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</si>
  <si>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</si>
  <si>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</si>
  <si>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</si>
  <si>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</si>
  <si>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</si>
  <si>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</si>
  <si>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</si>
  <si>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</si>
  <si>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</si>
  <si>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</si>
  <si>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</si>
  <si>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</si>
  <si>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</si>
  <si>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</si>
  <si>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</si>
  <si>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</si>
  <si>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</si>
  <si>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</si>
  <si>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</si>
  <si>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</si>
  <si>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</si>
  <si>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</si>
  <si>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</si>
  <si>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</si>
  <si>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</si>
  <si>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</si>
  <si>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</si>
  <si>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</si>
  <si>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</si>
  <si>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</si>
  <si>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</si>
  <si>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</si>
  <si>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</si>
  <si>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</si>
  <si>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</si>
  <si>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</si>
  <si>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</si>
  <si>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</si>
  <si>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</si>
  <si>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</si>
  <si>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</si>
  <si>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</si>
  <si>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</si>
  <si>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</si>
  <si>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</si>
  <si>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</si>
  <si>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</si>
  <si>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</si>
  <si>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</si>
  <si>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</si>
  <si>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</si>
  <si>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</si>
  <si>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</si>
  <si>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</si>
  <si>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</si>
  <si>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</si>
  <si>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</si>
  <si>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</si>
  <si>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</si>
  <si>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</si>
  <si>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</si>
  <si>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</si>
  <si>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</si>
  <si>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</si>
  <si>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</si>
  <si>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</si>
  <si>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</si>
  <si>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</si>
  <si>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</si>
  <si>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</si>
  <si>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</si>
  <si>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</si>
  <si>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</si>
  <si>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</si>
  <si>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</si>
  <si>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</si>
  <si>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</si>
  <si>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</si>
  <si>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</si>
  <si>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</si>
  <si>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</si>
  <si>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</si>
  <si>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</si>
  <si>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</si>
  <si>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</si>
  <si>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</si>
  <si>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</si>
  <si>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</si>
  <si>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</si>
  <si>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</si>
  <si>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</si>
  <si>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</si>
  <si>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</si>
  <si>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</si>
  <si>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</si>
  <si>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</si>
  <si>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</si>
  <si>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</si>
  <si>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</si>
  <si>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</si>
  <si>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</si>
  <si>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</si>
  <si>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</si>
  <si>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</si>
  <si>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</si>
  <si>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</si>
  <si>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</si>
  <si>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</si>
  <si>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</si>
  <si>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</si>
  <si>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</si>
  <si>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</si>
  <si>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</si>
  <si>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</si>
  <si>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</si>
  <si>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</si>
  <si>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</si>
  <si>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</si>
  <si>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</si>
  <si>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</si>
  <si>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</si>
  <si>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</si>
  <si>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</si>
  <si>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</si>
  <si>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</si>
  <si>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</si>
  <si>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</si>
  <si>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</si>
  <si>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</si>
  <si>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</si>
  <si>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</si>
  <si>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</si>
  <si>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</si>
  <si>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</si>
  <si>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</si>
  <si>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</si>
  <si>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</si>
  <si>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</si>
  <si>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</si>
  <si>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</si>
  <si>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</si>
  <si>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</si>
  <si>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</si>
  <si>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</si>
  <si>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</si>
  <si>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</si>
  <si>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</si>
  <si>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</si>
  <si>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</si>
  <si>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</si>
  <si>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</si>
  <si>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</si>
  <si>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</si>
  <si>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</si>
  <si>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</si>
  <si>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</si>
  <si>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</si>
  <si>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</si>
  <si>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</si>
  <si>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</si>
  <si>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</si>
  <si>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</si>
  <si>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</si>
  <si>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</si>
  <si>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</si>
  <si>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</si>
  <si>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</si>
  <si>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</si>
  <si>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</si>
  <si>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</si>
  <si>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</si>
  <si>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</si>
  <si>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</si>
  <si>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</si>
  <si>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</si>
  <si>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</si>
  <si>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</si>
  <si>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</si>
  <si>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</si>
  <si>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</si>
  <si>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</si>
  <si>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</si>
  <si>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</si>
  <si>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</si>
  <si>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</si>
  <si>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</si>
  <si>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</si>
  <si>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</si>
  <si>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</si>
  <si>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</si>
  <si>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</si>
  <si>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</si>
  <si>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</si>
  <si>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</si>
  <si>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</si>
  <si>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</si>
  <si>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</si>
  <si>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</si>
  <si>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</si>
  <si>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</si>
  <si>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</si>
  <si>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</si>
  <si>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</si>
  <si>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</si>
  <si>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</si>
  <si>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</si>
  <si>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</si>
  <si>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</si>
  <si>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</si>
  <si>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</si>
  <si>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</si>
  <si>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</si>
  <si>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</si>
  <si>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</si>
  <si>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</si>
  <si>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</si>
  <si>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</si>
  <si>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</si>
  <si>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</si>
  <si>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</si>
  <si>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</si>
  <si>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</si>
  <si>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</si>
  <si>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</si>
  <si>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</si>
  <si>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</si>
  <si>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</si>
  <si>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</si>
  <si>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</si>
  <si>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</si>
  <si>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</si>
  <si>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</si>
  <si>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</si>
  <si>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</si>
  <si>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</si>
  <si>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</si>
  <si>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</si>
  <si>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</si>
  <si>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</si>
  <si>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</si>
  <si>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</si>
  <si>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</si>
  <si>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</si>
  <si>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</si>
  <si>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</si>
  <si>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</si>
  <si>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</si>
  <si>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</si>
  <si>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</si>
  <si>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</si>
  <si>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</si>
  <si>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</si>
  <si>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</si>
  <si>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</si>
  <si>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</si>
  <si>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</si>
  <si>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</si>
  <si>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</si>
  <si>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</si>
  <si>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</si>
  <si>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</si>
  <si>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</si>
  <si>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</si>
  <si>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</si>
  <si>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</si>
  <si>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</si>
  <si>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</si>
  <si>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</si>
  <si>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</si>
  <si>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</si>
  <si>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</si>
  <si>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</si>
  <si>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</si>
  <si>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</si>
  <si>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</si>
  <si>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</si>
  <si>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</si>
  <si>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</si>
  <si>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</si>
  <si>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</si>
  <si>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</si>
  <si>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</si>
  <si>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</si>
  <si>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</si>
  <si>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</si>
  <si>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</si>
  <si>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</si>
  <si>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</si>
  <si>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</si>
  <si>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</si>
  <si>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</si>
  <si>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</si>
  <si>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</si>
  <si>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</si>
  <si>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</si>
  <si>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</si>
  <si>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</si>
  <si>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</si>
  <si>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</si>
  <si>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</si>
  <si>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</si>
  <si>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</si>
  <si>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</si>
  <si>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</si>
  <si>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</si>
  <si>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</si>
  <si>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</si>
  <si>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</si>
  <si>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</si>
  <si>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</si>
  <si>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</si>
  <si>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</si>
  <si>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</si>
  <si>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</si>
  <si>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</si>
  <si>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</si>
  <si>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</si>
  <si>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</si>
  <si>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</si>
  <si>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</si>
  <si>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</si>
  <si>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</si>
  <si>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</si>
  <si>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</si>
  <si>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</si>
  <si>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</si>
  <si>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</si>
  <si>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</si>
  <si>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</si>
  <si>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</si>
  <si>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</si>
  <si>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</si>
  <si>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</si>
  <si>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</si>
  <si>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</si>
  <si>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</si>
  <si>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</si>
  <si>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</si>
  <si>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</si>
  <si>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</si>
  <si>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</si>
  <si>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</si>
  <si>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</si>
  <si>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</si>
  <si>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</si>
  <si>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</si>
  <si>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</si>
  <si>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</si>
  <si>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</si>
  <si>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</si>
  <si>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</si>
  <si>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</si>
  <si>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</si>
  <si>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</si>
  <si>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</si>
  <si>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</si>
  <si>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</si>
  <si>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</si>
  <si>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</si>
  <si>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</si>
  <si>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</si>
  <si>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</si>
  <si>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</si>
  <si>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</si>
  <si>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</si>
  <si>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</si>
  <si>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</si>
  <si>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</si>
  <si>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</si>
  <si>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</si>
  <si>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</si>
  <si>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</si>
  <si>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</si>
  <si>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</si>
  <si>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</si>
  <si>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</si>
  <si>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</si>
  <si>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</si>
  <si>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</si>
  <si>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</si>
  <si>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</si>
  <si>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</si>
  <si>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</si>
  <si>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</si>
  <si>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</si>
  <si>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</si>
  <si>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</si>
  <si>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</si>
  <si>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</si>
  <si>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</si>
  <si>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</si>
  <si>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</si>
  <si>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</si>
  <si>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</si>
  <si>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</si>
  <si>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</si>
  <si>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</si>
  <si>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</si>
  <si>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</si>
  <si>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</si>
  <si>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</si>
  <si>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</si>
  <si>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</si>
  <si>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</si>
  <si>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</si>
  <si>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</si>
  <si>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</si>
  <si>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</si>
  <si>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</si>
  <si>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</si>
  <si>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</si>
  <si>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</si>
  <si>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</si>
  <si>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</si>
  <si>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</si>
  <si>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</si>
  <si>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</si>
  <si>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</si>
  <si>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</si>
  <si>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</si>
  <si>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</si>
  <si>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</si>
  <si>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</si>
  <si>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</si>
  <si>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</si>
  <si>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</si>
  <si>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</si>
  <si>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</si>
  <si>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</si>
  <si>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</si>
  <si>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</si>
  <si>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</si>
  <si>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</si>
  <si>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</si>
  <si>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</si>
  <si>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</si>
  <si>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</si>
  <si>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</si>
  <si>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</si>
  <si>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</si>
  <si>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</si>
  <si>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</si>
  <si>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</si>
  <si>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</si>
  <si>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</si>
  <si>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</si>
  <si>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</si>
  <si>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</si>
  <si>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</si>
  <si>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</si>
  <si>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</si>
  <si>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</si>
  <si>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</si>
  <si>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</si>
  <si>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</si>
  <si>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</si>
  <si>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</si>
  <si>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</si>
  <si>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</si>
  <si>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</si>
  <si>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</si>
  <si>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</si>
  <si>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</si>
  <si>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</si>
  <si>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</si>
  <si>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</si>
  <si>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</si>
  <si>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</si>
  <si>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</si>
  <si>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</si>
  <si>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</si>
  <si>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</si>
  <si>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</si>
  <si>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</si>
  <si>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</si>
  <si>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</si>
  <si>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</si>
  <si>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</si>
  <si>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</si>
  <si>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</si>
  <si>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</si>
  <si>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</si>
  <si>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</si>
  <si>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</si>
  <si>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</si>
  <si>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</si>
  <si>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</si>
  <si>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</si>
  <si>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</si>
  <si>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</si>
  <si>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</si>
  <si>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</si>
  <si>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</si>
  <si>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</si>
  <si>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</si>
  <si>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</si>
  <si>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</si>
  <si>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</si>
  <si>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</si>
  <si>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</si>
  <si>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</si>
  <si>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</si>
  <si>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</si>
  <si>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</si>
  <si>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</si>
  <si>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</si>
  <si>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</si>
  <si>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</si>
  <si>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</si>
  <si>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</si>
  <si>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</si>
  <si>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</si>
  <si>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</si>
  <si>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</si>
  <si>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</si>
  <si>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</si>
  <si>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</si>
  <si>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</si>
  <si>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</si>
  <si>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</si>
  <si>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</si>
  <si>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</si>
  <si>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</si>
  <si>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</si>
  <si>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</si>
  <si>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</si>
  <si>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</si>
  <si>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</si>
  <si>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</si>
  <si>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</si>
  <si>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</si>
  <si>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</si>
  <si>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</si>
  <si>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</si>
  <si>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</si>
  <si>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</si>
  <si>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</si>
  <si>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</si>
  <si>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</si>
  <si>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</si>
  <si>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</si>
  <si>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</si>
  <si>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</si>
  <si>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</si>
  <si>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</si>
  <si>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</si>
  <si>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</si>
  <si>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</si>
  <si>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</si>
  <si>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</si>
  <si>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</si>
  <si>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</si>
  <si>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</si>
  <si>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</si>
  <si>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</si>
  <si>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</si>
  <si>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</si>
  <si>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</si>
  <si>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</si>
  <si>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</si>
  <si>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</si>
  <si>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</si>
  <si>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</si>
  <si>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</si>
  <si>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</si>
  <si>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</si>
  <si>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</si>
  <si>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</si>
  <si>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</si>
  <si>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</si>
  <si>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</si>
  <si>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</si>
  <si>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</si>
  <si>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</si>
  <si>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</si>
  <si>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</si>
  <si>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</si>
  <si>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</si>
  <si>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</si>
  <si>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</si>
  <si>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</si>
  <si>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</si>
  <si>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</si>
  <si>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</si>
  <si>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</si>
  <si>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</si>
  <si>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</si>
  <si>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</si>
  <si>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</si>
  <si>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</si>
  <si>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</si>
  <si>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</si>
  <si>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</si>
  <si>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</si>
  <si>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</si>
  <si>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</si>
  <si>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</si>
  <si>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</si>
  <si>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</si>
  <si>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</si>
  <si>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</si>
  <si>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</si>
  <si>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</si>
  <si>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</si>
  <si>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</si>
  <si>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</si>
  <si>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</si>
  <si>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</si>
  <si>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</si>
  <si>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</si>
  <si>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</si>
  <si>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</si>
  <si>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</si>
  <si>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</si>
  <si>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</si>
  <si>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</si>
  <si>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</si>
  <si>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</si>
  <si>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</si>
  <si>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</si>
  <si>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</si>
  <si>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</si>
  <si>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</si>
  <si>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</si>
  <si>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</si>
  <si>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</si>
  <si>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</si>
  <si>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</si>
  <si>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</si>
  <si>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</si>
  <si>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</si>
  <si>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</si>
  <si>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</si>
  <si>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</si>
  <si>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</si>
  <si>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</si>
  <si>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</si>
  <si>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</si>
  <si>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</si>
  <si>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</si>
  <si>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</si>
  <si>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</si>
  <si>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</si>
  <si>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</si>
  <si>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</si>
  <si>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</si>
  <si>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</si>
  <si>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</si>
  <si>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</si>
  <si>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</si>
  <si>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</si>
  <si>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</si>
  <si>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</si>
  <si>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</si>
  <si>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</si>
  <si>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</si>
  <si>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</si>
  <si>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</si>
  <si>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</si>
  <si>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</si>
  <si>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</si>
  <si>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</si>
  <si>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</si>
  <si>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</si>
  <si>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</si>
  <si>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</si>
  <si>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</si>
  <si>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</si>
  <si>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</si>
  <si>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</si>
  <si>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</si>
  <si>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</si>
  <si>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</si>
  <si>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</si>
  <si>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</si>
  <si>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</si>
  <si>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</si>
  <si>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</si>
  <si>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</si>
  <si>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</si>
  <si>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</si>
  <si>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</si>
  <si>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</si>
  <si>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</si>
  <si>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</si>
  <si>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</si>
  <si>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</si>
  <si>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</si>
  <si>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</si>
  <si>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</si>
  <si>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</si>
  <si>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</si>
  <si>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</si>
  <si>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</si>
  <si>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</si>
  <si>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</si>
  <si>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</si>
  <si>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</si>
  <si>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</si>
  <si>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</si>
  <si>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</si>
  <si>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</si>
  <si>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</si>
  <si>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</si>
  <si>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</si>
  <si>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</si>
  <si>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</si>
  <si>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</si>
  <si>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</si>
  <si>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</si>
  <si>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</si>
  <si>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</si>
  <si>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</si>
  <si>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</si>
  <si>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</si>
  <si>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</si>
  <si>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</si>
  <si>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</si>
  <si>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</si>
  <si>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</si>
  <si>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</si>
  <si>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</si>
  <si>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</si>
  <si>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</si>
  <si>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</si>
  <si>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</si>
  <si>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</si>
  <si>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</si>
  <si>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</si>
  <si>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</si>
  <si>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</si>
  <si>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</si>
  <si>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</si>
  <si>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</si>
  <si>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</si>
  <si>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</si>
  <si>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</si>
  <si>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</si>
  <si>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</si>
  <si>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</si>
  <si>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</si>
  <si>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</si>
  <si>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</si>
  <si>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</si>
  <si>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</si>
  <si>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</si>
  <si>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</si>
  <si>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</si>
  <si>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</si>
  <si>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</si>
  <si>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</si>
  <si>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</si>
  <si>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</si>
  <si>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</si>
  <si>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</si>
  <si>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</si>
  <si>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</si>
  <si>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</si>
  <si>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</si>
  <si>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</si>
  <si>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</si>
  <si>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</si>
  <si>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</si>
  <si>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</si>
  <si>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</si>
  <si>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</si>
  <si>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</si>
  <si>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</si>
  <si>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</si>
  <si>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</si>
  <si>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</si>
  <si>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</si>
  <si>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</si>
  <si>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</si>
  <si>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</si>
  <si>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</si>
  <si>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</si>
  <si>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</si>
  <si>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</si>
  <si>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</si>
  <si>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</si>
  <si>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</si>
  <si>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</si>
  <si>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</si>
  <si>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</si>
  <si>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</si>
  <si>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</si>
  <si>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</si>
  <si>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</si>
  <si>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</si>
  <si>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</si>
  <si>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</si>
  <si>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</si>
  <si>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</si>
  <si>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</si>
  <si>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</si>
  <si>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</si>
  <si>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</si>
  <si>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</si>
  <si>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</si>
  <si>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</si>
  <si>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</si>
  <si>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</si>
  <si>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</si>
  <si>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</si>
  <si>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</si>
  <si>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</si>
  <si>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</si>
  <si>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</si>
  <si>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</si>
  <si>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</si>
  <si>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</si>
  <si>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</si>
  <si>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</si>
  <si>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</si>
  <si>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</si>
  <si>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</si>
  <si>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</si>
  <si>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</si>
  <si>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</si>
  <si>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</si>
  <si>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</si>
  <si>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</si>
  <si>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</si>
  <si>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</si>
  <si>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</si>
  <si>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</si>
  <si>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</si>
  <si>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</si>
  <si>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</si>
  <si>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</si>
  <si>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</si>
  <si>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</si>
  <si>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</si>
  <si>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</si>
  <si>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</si>
  <si>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</si>
  <si>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</si>
  <si>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</si>
  <si>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</si>
  <si>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</si>
  <si>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</si>
  <si>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</si>
  <si>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</si>
  <si>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</si>
  <si>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</si>
  <si>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</si>
  <si>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</si>
  <si>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</si>
  <si>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</si>
  <si>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</si>
  <si>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</si>
  <si>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</si>
  <si>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</si>
  <si>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</si>
  <si>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</si>
  <si>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</si>
  <si>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</si>
  <si>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</si>
  <si>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</si>
  <si>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</si>
  <si>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</si>
  <si>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</si>
  <si>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</si>
  <si>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</si>
  <si>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</si>
  <si>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</si>
  <si>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</si>
  <si>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</si>
  <si>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</si>
  <si>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</si>
  <si>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</si>
  <si>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</si>
  <si>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</si>
  <si>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</si>
  <si>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</si>
  <si>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</si>
  <si>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</si>
  <si>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</si>
  <si>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</si>
  <si>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</si>
  <si>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</si>
  <si>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</si>
  <si>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</si>
  <si>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</si>
  <si>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</si>
  <si>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</si>
  <si>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</si>
  <si>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</si>
  <si>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</si>
  <si>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</si>
  <si>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</si>
  <si>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</si>
  <si>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</si>
  <si>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</si>
  <si>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</si>
  <si>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</si>
  <si>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</si>
  <si>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</si>
  <si>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</si>
  <si>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</si>
  <si>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</si>
  <si>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</si>
  <si>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</si>
  <si>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</si>
  <si>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</si>
  <si>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</si>
  <si>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</si>
  <si>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</si>
  <si>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</si>
  <si>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</si>
  <si>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</si>
  <si>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</si>
  <si>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</si>
  <si>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</si>
  <si>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</si>
  <si>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</si>
  <si>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</si>
  <si>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</si>
  <si>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</si>
  <si>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</si>
  <si>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</si>
  <si>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</si>
  <si>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</si>
  <si>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</si>
  <si>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</si>
  <si>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</si>
  <si>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</si>
  <si>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</si>
  <si>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</si>
  <si>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</si>
  <si>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</si>
  <si>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</si>
  <si>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</si>
  <si>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</si>
  <si>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</si>
  <si>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</si>
  <si>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</si>
  <si>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</si>
  <si>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</si>
  <si>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</si>
  <si>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</si>
  <si>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</si>
  <si>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</si>
  <si>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</si>
  <si>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</si>
  <si>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</si>
  <si>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</si>
  <si>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</si>
  <si>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</si>
  <si>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</si>
  <si>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</si>
  <si>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</si>
  <si>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</si>
  <si>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</si>
  <si>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</si>
  <si>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</si>
  <si>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</si>
  <si>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</si>
  <si>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</si>
  <si>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</si>
  <si>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</si>
  <si>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</si>
  <si>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</si>
  <si>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</si>
  <si>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</si>
  <si>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</si>
  <si>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</si>
  <si>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</si>
  <si>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</si>
  <si>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</si>
  <si>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</si>
  <si>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</si>
  <si>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</si>
  <si>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</si>
  <si>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</si>
  <si>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</si>
  <si>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</si>
  <si>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</si>
  <si>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</si>
  <si>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</si>
  <si>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</si>
  <si>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</si>
  <si>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</si>
  <si>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</si>
  <si>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</si>
  <si>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</si>
  <si>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</si>
  <si>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</si>
  <si>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</si>
  <si>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</si>
  <si>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</si>
  <si>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</si>
  <si>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</si>
  <si>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</si>
  <si>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</si>
  <si>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</si>
  <si>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</si>
  <si>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</si>
  <si>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</si>
  <si>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</si>
  <si>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</si>
  <si>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</si>
  <si>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</si>
  <si>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</si>
  <si>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</si>
  <si>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</si>
  <si>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</si>
  <si>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</si>
  <si>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</si>
  <si>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</si>
  <si>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</si>
  <si>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</si>
  <si>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</si>
  <si>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</si>
  <si>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</si>
  <si>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</si>
  <si>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</si>
  <si>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</si>
  <si>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</si>
  <si>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</si>
  <si>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</si>
  <si>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</si>
  <si>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</si>
  <si>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</si>
  <si>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</si>
  <si>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</si>
  <si>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</si>
  <si>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</si>
  <si>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</si>
  <si>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</si>
  <si>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</si>
  <si>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</si>
  <si>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</si>
  <si>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</si>
  <si>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</si>
  <si>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</si>
  <si>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</si>
  <si>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</si>
  <si>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</si>
  <si>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</si>
  <si>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</si>
  <si>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</si>
  <si>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</si>
  <si>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</si>
  <si>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</si>
  <si>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</si>
  <si>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</si>
  <si>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</si>
  <si>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</si>
  <si>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</si>
  <si>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</si>
  <si>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</si>
  <si>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</si>
  <si>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</si>
  <si>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</si>
  <si>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</si>
  <si>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</si>
  <si>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</si>
  <si>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</si>
  <si>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</si>
  <si>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</si>
  <si>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</si>
  <si>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</si>
  <si>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</si>
  <si>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</si>
  <si>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</si>
  <si>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</si>
  <si>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</si>
  <si>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</si>
  <si>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</si>
  <si>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</si>
  <si>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</si>
  <si>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</si>
  <si>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</si>
  <si>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</si>
  <si>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</si>
  <si>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</si>
  <si>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</si>
  <si>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</si>
  <si>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</si>
  <si>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</si>
  <si>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</si>
  <si>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</si>
  <si>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</si>
  <si>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</si>
  <si>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</si>
  <si>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</si>
  <si>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</si>
  <si>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</si>
  <si>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</si>
  <si>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</si>
  <si>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</si>
  <si>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</si>
  <si>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</si>
  <si>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</si>
  <si>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</si>
  <si>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</si>
  <si>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</si>
  <si>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</si>
  <si>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</si>
  <si>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</si>
  <si>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</si>
  <si>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</si>
  <si>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</si>
  <si>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</si>
  <si>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</si>
  <si>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</si>
  <si>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</si>
  <si>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</si>
  <si>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</si>
  <si>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</si>
  <si>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</si>
  <si>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</si>
  <si>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</si>
  <si>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</si>
  <si>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</si>
  <si>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</si>
  <si>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</si>
  <si>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</si>
  <si>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</si>
  <si>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</si>
  <si>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</si>
  <si>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</si>
  <si>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</si>
  <si>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</si>
  <si>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</si>
  <si>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</si>
  <si>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</si>
  <si>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</si>
  <si>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</si>
  <si>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</si>
  <si>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</si>
  <si>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</si>
  <si>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</si>
  <si>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</si>
  <si>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</si>
  <si>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</si>
  <si>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</si>
  <si>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</si>
  <si>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</si>
  <si>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</si>
  <si>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</si>
  <si>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</si>
  <si>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</si>
  <si>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</si>
  <si>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</si>
  <si>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</si>
  <si>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</si>
  <si>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</si>
  <si>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</si>
  <si>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</si>
  <si>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</si>
  <si>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</si>
  <si>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</si>
  <si>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</si>
  <si>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</si>
  <si>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</si>
  <si>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</si>
  <si>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</si>
  <si>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</si>
  <si>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</si>
  <si>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</si>
  <si>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</si>
  <si>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</si>
  <si>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</si>
  <si>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</si>
  <si>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</si>
  <si>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</si>
  <si>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</si>
  <si>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</si>
  <si>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</si>
  <si>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</si>
  <si>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</si>
  <si>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</si>
  <si>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</si>
  <si>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</si>
  <si>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</si>
  <si>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</si>
  <si>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</si>
  <si>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</si>
  <si>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</si>
  <si>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</si>
  <si>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</si>
  <si>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</si>
  <si>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</si>
  <si>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</si>
  <si>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</si>
  <si>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</si>
  <si>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</si>
  <si>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</si>
  <si>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</si>
  <si>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</si>
  <si>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</si>
  <si>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</si>
  <si>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</si>
  <si>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</si>
  <si>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</si>
  <si>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</si>
  <si>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</si>
  <si>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</si>
  <si>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</si>
  <si>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</si>
  <si>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</si>
  <si>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</si>
  <si>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</si>
  <si>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</si>
  <si>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</si>
  <si>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</si>
  <si>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</si>
  <si>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</si>
  <si>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</si>
  <si>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</si>
  <si>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</si>
  <si>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</si>
  <si>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</si>
  <si>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</si>
  <si>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</si>
  <si>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</si>
  <si>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</si>
  <si>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</si>
  <si>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</si>
  <si>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</si>
  <si>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</si>
  <si>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</si>
  <si>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</si>
  <si>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</si>
  <si>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</si>
  <si>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</si>
  <si>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</si>
  <si>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</si>
  <si>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</si>
  <si>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</si>
  <si>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</si>
  <si>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</si>
  <si>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</si>
  <si>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</si>
  <si>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</si>
  <si>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</si>
  <si>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</si>
  <si>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</si>
  <si>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</si>
  <si>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</si>
  <si>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</si>
  <si>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</si>
  <si>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</si>
  <si>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</si>
  <si>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</si>
  <si>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</si>
  <si>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</si>
  <si>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</si>
  <si>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</si>
  <si>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</si>
  <si>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</si>
  <si>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</si>
  <si>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</si>
  <si>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</si>
  <si>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</si>
  <si>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</si>
  <si>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</si>
  <si>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</si>
  <si>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</si>
  <si>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</si>
  <si>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</si>
  <si>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</si>
  <si>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</si>
  <si>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</si>
  <si>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</si>
  <si>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</si>
  <si>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</si>
  <si>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</si>
  <si>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</si>
  <si>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</si>
  <si>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</si>
  <si>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</si>
  <si>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</si>
  <si>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</si>
  <si>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</si>
  <si>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</si>
  <si>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</si>
  <si>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</si>
  <si>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</si>
  <si>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</si>
  <si>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</si>
  <si>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</si>
  <si>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</si>
  <si>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</si>
  <si>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</si>
  <si>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</si>
  <si>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</si>
  <si>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</si>
  <si>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</si>
  <si>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</si>
  <si>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</si>
  <si>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</si>
  <si>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</si>
  <si>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</si>
  <si>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</si>
  <si>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</si>
  <si>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</si>
  <si>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</si>
  <si>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</si>
  <si>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</si>
  <si>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</si>
  <si>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</si>
  <si>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</si>
  <si>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</si>
  <si>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</si>
  <si>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</si>
  <si>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</si>
  <si>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</si>
  <si>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</si>
  <si>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</si>
  <si>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</si>
  <si>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</si>
  <si>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</si>
  <si>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</si>
  <si>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</si>
  <si>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</si>
  <si>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</si>
  <si>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</si>
  <si>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</si>
  <si>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</si>
  <si>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</si>
  <si>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</si>
  <si>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</si>
  <si>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</si>
  <si>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</si>
  <si>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</si>
  <si>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</si>
  <si>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</si>
  <si>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</si>
  <si>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</si>
  <si>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</si>
  <si>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</si>
  <si>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</si>
  <si>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</si>
  <si>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</si>
  <si>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</si>
  <si>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</si>
  <si>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</si>
  <si>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</si>
  <si>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</si>
  <si>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</si>
  <si>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</si>
  <si>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</si>
  <si>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</si>
  <si>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</si>
  <si>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</si>
  <si>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</si>
  <si>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</si>
  <si>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</si>
  <si>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</si>
  <si>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</si>
  <si>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</si>
  <si>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</si>
  <si>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</si>
  <si>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</si>
  <si>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</si>
  <si>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</si>
  <si>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</si>
  <si>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</si>
  <si>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</si>
  <si>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</si>
  <si>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</si>
  <si>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</si>
  <si>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</si>
  <si>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</si>
  <si>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</si>
  <si>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</si>
  <si>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</si>
  <si>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</si>
  <si>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</si>
  <si>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</si>
  <si>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</si>
  <si>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</si>
  <si>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</si>
  <si>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</si>
  <si>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</si>
  <si>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</si>
  <si>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</si>
  <si>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</si>
  <si>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</si>
  <si>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</si>
  <si>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</si>
  <si>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</si>
  <si>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</si>
  <si>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</si>
  <si>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</si>
  <si>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</si>
  <si>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</si>
  <si>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</si>
  <si>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</si>
  <si>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</si>
  <si>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</si>
  <si>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</si>
  <si>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</si>
  <si>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</si>
  <si>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</si>
  <si>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</si>
  <si>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</si>
  <si>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</si>
  <si>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</si>
  <si>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</si>
  <si>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</si>
  <si>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</si>
  <si>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</si>
  <si>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</si>
  <si>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</si>
  <si>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</si>
  <si>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</si>
  <si>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</si>
  <si>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</si>
  <si>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</si>
  <si>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</si>
  <si>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</si>
  <si>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</si>
  <si>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</si>
  <si>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</si>
  <si>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</si>
  <si>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</si>
  <si>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</si>
  <si>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</si>
  <si>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</si>
  <si>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</si>
  <si>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</si>
  <si>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</si>
  <si>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</si>
  <si>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</si>
  <si>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</si>
  <si>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</si>
  <si>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</si>
  <si>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</si>
  <si>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</si>
  <si>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</si>
  <si>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</si>
  <si>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</si>
  <si>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</si>
  <si>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</si>
  <si>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</si>
  <si>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</si>
  <si>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</si>
  <si>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</si>
  <si>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</si>
  <si>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</si>
  <si>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</si>
  <si>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</si>
  <si>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</si>
  <si>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</si>
  <si>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</si>
  <si>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</si>
  <si>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</si>
  <si>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</si>
  <si>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</si>
  <si>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</si>
  <si>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</si>
  <si>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</si>
  <si>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</si>
  <si>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</si>
  <si>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</si>
  <si>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</si>
  <si>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</si>
  <si>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</si>
  <si>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</si>
  <si>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</si>
  <si>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</si>
  <si>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</si>
  <si>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</si>
  <si>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</si>
  <si>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</si>
  <si>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</si>
  <si>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</si>
  <si>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</si>
  <si>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</si>
  <si>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</si>
  <si>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</si>
  <si>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</si>
  <si>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</si>
  <si>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</si>
  <si>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</si>
  <si>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</si>
  <si>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</si>
  <si>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</si>
  <si>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</si>
  <si>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</si>
  <si>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</si>
  <si>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</si>
  <si>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</si>
  <si>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</si>
  <si>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</si>
  <si>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</si>
  <si>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</si>
  <si>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</si>
  <si>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</si>
  <si>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</si>
  <si>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</si>
  <si>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</si>
  <si>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</si>
  <si>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</si>
  <si>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</si>
  <si>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</si>
  <si>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</si>
  <si>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</si>
  <si>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</si>
  <si>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</si>
  <si>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</si>
  <si>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</si>
  <si>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</si>
  <si>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</si>
  <si>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</si>
  <si>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</si>
  <si>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</si>
  <si>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</si>
  <si>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</si>
  <si>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</si>
  <si>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</si>
  <si>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</si>
  <si>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</si>
  <si>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</si>
  <si>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</si>
  <si>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</si>
  <si>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</si>
  <si>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</si>
  <si>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</si>
  <si>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</si>
  <si>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</si>
  <si>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</si>
  <si>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</si>
  <si>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</si>
  <si>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</si>
  <si>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</si>
  <si>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</si>
  <si>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</si>
  <si>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</si>
  <si>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</si>
  <si>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</si>
  <si>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</si>
  <si>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</si>
  <si>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</si>
  <si>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</si>
  <si>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</si>
  <si>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</si>
  <si>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</si>
  <si>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</si>
  <si>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</si>
  <si>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</si>
  <si>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</si>
  <si>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</si>
  <si>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</si>
  <si>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</si>
  <si>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</si>
  <si>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</si>
  <si>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</si>
  <si>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</si>
  <si>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</si>
  <si>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</si>
  <si>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</si>
  <si>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</si>
  <si>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</si>
  <si>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</si>
  <si>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</si>
  <si>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</si>
  <si>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</si>
  <si>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</si>
  <si>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</si>
  <si>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</si>
  <si>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</si>
  <si>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</si>
  <si>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</si>
  <si>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</si>
  <si>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</si>
  <si>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</si>
  <si>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</si>
  <si>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</si>
  <si>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</si>
  <si>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</si>
  <si>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</si>
  <si>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</si>
  <si>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</si>
  <si>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</si>
  <si>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</si>
  <si>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</si>
  <si>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</si>
  <si>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</si>
  <si>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</si>
  <si>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</si>
  <si>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</si>
  <si>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</si>
  <si>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</si>
  <si>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</si>
  <si>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</si>
  <si>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</si>
  <si>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</si>
  <si>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</si>
  <si>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</si>
  <si>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</si>
  <si>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</si>
  <si>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</si>
  <si>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</si>
  <si>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</si>
  <si>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</si>
  <si>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</si>
  <si>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</si>
  <si>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</si>
  <si>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</si>
  <si>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</si>
  <si>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</si>
  <si>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</si>
  <si>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</si>
  <si>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</si>
  <si>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</si>
  <si>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</si>
  <si>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</si>
  <si>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</si>
  <si>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</si>
  <si>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</si>
  <si>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</si>
  <si>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</si>
  <si>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</si>
  <si>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</si>
  <si>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</si>
  <si>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</si>
  <si>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</si>
  <si>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</si>
  <si>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</si>
  <si>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</si>
  <si>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</si>
  <si>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</si>
  <si>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</si>
  <si>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</si>
  <si>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</si>
  <si>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</si>
  <si>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</si>
  <si>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</si>
  <si>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</si>
  <si>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</si>
  <si>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</si>
  <si>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</si>
  <si>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</si>
  <si>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</si>
  <si>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</si>
  <si>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</si>
  <si>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</si>
  <si>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</si>
  <si>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</si>
  <si>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</si>
  <si>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</si>
  <si>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</si>
  <si>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</si>
  <si>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</si>
  <si>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</si>
  <si>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</si>
  <si>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</si>
  <si>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</si>
  <si>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</si>
  <si>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</si>
  <si>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</si>
  <si>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</si>
  <si>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</si>
  <si>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</si>
  <si>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</si>
  <si>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</si>
  <si>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</si>
  <si>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</si>
  <si>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</si>
  <si>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</si>
  <si>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</si>
  <si>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</si>
  <si>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</si>
  <si>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</si>
  <si>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</si>
  <si>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</si>
  <si>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</si>
  <si>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</si>
  <si>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</si>
  <si>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</si>
  <si>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</si>
  <si>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</si>
  <si>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</si>
  <si>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</si>
  <si>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</si>
  <si>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</si>
  <si>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</si>
  <si>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</si>
  <si>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</si>
  <si>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</si>
  <si>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</si>
  <si>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</si>
  <si>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</si>
  <si>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</si>
  <si>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</si>
  <si>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</si>
  <si>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</si>
  <si>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</si>
  <si>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</si>
  <si>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</si>
  <si>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</si>
  <si>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</si>
  <si>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</si>
  <si>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</si>
  <si>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</si>
  <si>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</si>
  <si>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</si>
  <si>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</si>
  <si>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</si>
  <si>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</si>
  <si>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</si>
  <si>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</si>
  <si>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</si>
  <si>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</si>
  <si>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</si>
  <si>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</si>
  <si>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</si>
  <si>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</si>
  <si>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</si>
  <si>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</si>
  <si>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</si>
  <si>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</si>
  <si>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</si>
  <si>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</si>
  <si>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</si>
  <si>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</si>
  <si>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</si>
  <si>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</si>
  <si>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</si>
  <si>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</si>
  <si>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</si>
  <si>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</si>
  <si>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</si>
  <si>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</si>
  <si>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</si>
  <si>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</si>
  <si>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</si>
  <si>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</si>
  <si>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</si>
  <si>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</si>
  <si>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</si>
  <si>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</si>
  <si>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</si>
  <si>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</si>
  <si>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</si>
  <si>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</si>
  <si>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</si>
  <si>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</si>
  <si>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</si>
  <si>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</si>
  <si>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</si>
  <si>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</si>
  <si>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</si>
  <si>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</si>
  <si>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</si>
  <si>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</si>
  <si>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</si>
  <si>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</si>
  <si>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</si>
  <si>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</si>
  <si>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</si>
  <si>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</si>
  <si>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</si>
  <si>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</si>
  <si>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</si>
  <si>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</si>
  <si>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</si>
  <si>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</si>
  <si>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</si>
  <si>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</si>
  <si>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</si>
  <si>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</si>
  <si>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</si>
  <si>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</si>
  <si>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</si>
  <si>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</si>
  <si>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</si>
  <si>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</si>
  <si>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</si>
  <si>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</si>
  <si>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</si>
  <si>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</si>
  <si>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</si>
  <si>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</si>
  <si>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</si>
  <si>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</si>
  <si>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</si>
  <si>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</si>
  <si>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</si>
  <si>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</si>
  <si>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</si>
  <si>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</si>
  <si>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</si>
  <si>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</si>
  <si>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</si>
  <si>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</si>
  <si>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</si>
  <si>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</si>
  <si>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</si>
  <si>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</si>
  <si>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</si>
  <si>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</si>
  <si>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</si>
  <si>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</si>
  <si>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</si>
  <si>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</si>
  <si>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</si>
  <si>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</si>
  <si>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</si>
  <si>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</si>
  <si>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</si>
  <si>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</si>
  <si>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</si>
  <si>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</si>
  <si>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</si>
  <si>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</si>
  <si>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</si>
  <si>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</si>
  <si>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</si>
  <si>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</si>
  <si>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</si>
  <si>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</si>
  <si>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</si>
  <si>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</si>
  <si>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</si>
  <si>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</si>
  <si>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</si>
  <si>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</si>
  <si>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</si>
  <si>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</si>
  <si>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</si>
  <si>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</si>
  <si>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</si>
  <si>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</si>
  <si>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</si>
  <si>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</si>
  <si>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</si>
  <si>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</si>
  <si>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</si>
  <si>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</si>
  <si>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</si>
  <si>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</si>
  <si>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</si>
  <si>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</si>
  <si>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</si>
  <si>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</si>
  <si>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</si>
  <si>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</si>
  <si>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</si>
  <si>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</si>
  <si>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</si>
  <si>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</si>
  <si>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</si>
  <si>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</si>
  <si>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</si>
  <si>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</si>
  <si>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</si>
  <si>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</si>
  <si>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</si>
  <si>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</si>
  <si>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</si>
  <si>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</si>
  <si>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</si>
  <si>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</si>
  <si>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</si>
  <si>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</si>
  <si>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</si>
  <si>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</si>
  <si>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</si>
  <si>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</si>
  <si>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</si>
  <si>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</si>
  <si>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</si>
  <si>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</si>
  <si>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</si>
  <si>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</si>
  <si>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</si>
  <si>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</si>
  <si>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</si>
  <si>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</si>
  <si>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</si>
  <si>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</si>
  <si>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</si>
  <si>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</si>
  <si>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</si>
  <si>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</si>
  <si>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</si>
  <si>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</si>
  <si>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</si>
  <si>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</si>
  <si>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</si>
  <si>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</si>
  <si>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</si>
  <si>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</si>
  <si>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</si>
  <si>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</si>
  <si>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</si>
  <si>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</si>
  <si>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</si>
  <si>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</si>
  <si>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</si>
  <si>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</si>
  <si>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</si>
  <si>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</si>
  <si>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</si>
  <si>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</si>
  <si>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</si>
  <si>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</si>
  <si>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</si>
  <si>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</si>
  <si>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</si>
  <si>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</si>
  <si>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</si>
  <si>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</si>
  <si>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</si>
  <si>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</si>
  <si>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</si>
  <si>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</si>
  <si>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</si>
  <si>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</si>
  <si>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</si>
  <si>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</si>
  <si>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</si>
  <si>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</si>
  <si>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</si>
  <si>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</si>
  <si>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</si>
  <si>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</si>
  <si>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</si>
  <si>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</si>
  <si>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</si>
  <si>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</si>
  <si>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</si>
  <si>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</si>
  <si>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</si>
  <si>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</si>
  <si>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</si>
  <si>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</si>
  <si>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</si>
  <si>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</si>
  <si>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</si>
  <si>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</si>
  <si>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</si>
  <si>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</si>
  <si>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</si>
  <si>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</si>
  <si>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</si>
  <si>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</si>
  <si>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</si>
  <si>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</si>
  <si>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</si>
  <si>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</si>
  <si>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</si>
  <si>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</si>
  <si>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</si>
  <si>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</si>
  <si>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</si>
  <si>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</si>
  <si>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</si>
  <si>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</si>
  <si>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</si>
  <si>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</si>
  <si>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</si>
  <si>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</si>
  <si>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</si>
  <si>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</si>
  <si>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</si>
  <si>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</si>
  <si>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</si>
  <si>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</si>
  <si>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</si>
  <si>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</si>
  <si>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</si>
  <si>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</si>
  <si>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</si>
  <si>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</si>
  <si>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</si>
  <si>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</si>
  <si>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</si>
  <si>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</si>
  <si>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</si>
  <si>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</si>
  <si>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</si>
  <si>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</si>
  <si>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</si>
  <si>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</si>
  <si>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</si>
  <si>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</si>
  <si>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</si>
  <si>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</si>
  <si>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</si>
  <si>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</si>
  <si>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</si>
  <si>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</si>
  <si>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</si>
  <si>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</si>
  <si>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</si>
  <si>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</si>
  <si>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</si>
  <si>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</si>
  <si>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</si>
  <si>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</si>
  <si>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</si>
  <si>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</si>
  <si>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</si>
  <si>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</si>
  <si>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</si>
  <si>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</si>
  <si>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</si>
  <si>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</si>
  <si>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</si>
  <si>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</si>
  <si>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</si>
  <si>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</si>
  <si>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</si>
  <si>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</si>
  <si>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</si>
  <si>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</si>
  <si>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</si>
  <si>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</si>
  <si>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</si>
  <si>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</si>
  <si>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</si>
  <si>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</si>
  <si>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</si>
  <si>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</si>
  <si>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</si>
  <si>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</si>
  <si>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</si>
  <si>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</si>
  <si>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</si>
  <si>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</si>
  <si>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</si>
  <si>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</si>
  <si>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</si>
  <si>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</si>
  <si>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</si>
  <si>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</si>
  <si>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</si>
  <si>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</si>
  <si>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</si>
  <si>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</si>
  <si>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</si>
  <si>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</si>
  <si>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</si>
  <si>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</si>
  <si>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</si>
  <si>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</si>
  <si>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</si>
  <si>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</si>
  <si>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</si>
  <si>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</si>
  <si>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</si>
  <si>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</si>
  <si>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</si>
  <si>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</si>
  <si>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</si>
  <si>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</si>
  <si>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</si>
  <si>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</si>
  <si>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</si>
  <si>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</si>
  <si>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</si>
  <si>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</si>
  <si>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</si>
  <si>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</si>
  <si>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</si>
  <si>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</si>
  <si>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</si>
  <si>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</si>
  <si>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</si>
  <si>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</si>
  <si>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</si>
  <si>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</si>
  <si>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</si>
  <si>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</si>
  <si>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</si>
  <si>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</si>
  <si>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</si>
  <si>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</si>
  <si>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</si>
  <si>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</si>
  <si>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</si>
  <si>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</si>
  <si>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</si>
  <si>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</si>
  <si>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</si>
  <si>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</si>
  <si>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</si>
  <si>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</si>
  <si>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</si>
  <si>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</si>
  <si>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</si>
  <si>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</si>
  <si>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</si>
  <si>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</si>
  <si>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</si>
  <si>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</si>
  <si>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</si>
  <si>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</si>
  <si>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</si>
  <si>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</si>
  <si>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</si>
  <si>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</si>
  <si>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</si>
  <si>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</si>
  <si>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</si>
  <si>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</si>
  <si>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</si>
  <si>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</si>
  <si>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</si>
  <si>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</si>
  <si>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</si>
  <si>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</si>
  <si>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</si>
  <si>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</si>
  <si>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</si>
  <si>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</si>
  <si>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</si>
  <si>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</si>
  <si>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</si>
  <si>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</si>
  <si>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</si>
  <si>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</si>
  <si>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</si>
  <si>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</si>
  <si>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</si>
  <si>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</si>
  <si>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</si>
  <si>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</si>
  <si>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</si>
  <si>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</si>
  <si>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</si>
  <si>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</si>
  <si>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</si>
  <si>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</si>
  <si>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</si>
  <si>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</si>
  <si>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</si>
  <si>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</si>
  <si>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</si>
  <si>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</si>
  <si>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</si>
  <si>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</si>
  <si>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</si>
  <si>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</si>
  <si>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</si>
  <si>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</si>
  <si>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</si>
  <si>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</si>
  <si>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</si>
  <si>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</si>
  <si>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</si>
  <si>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</si>
  <si>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</si>
  <si>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</si>
  <si>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</si>
  <si>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</si>
  <si>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</si>
  <si>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</si>
  <si>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</si>
  <si>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</si>
  <si>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</si>
  <si>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</si>
  <si>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</si>
  <si>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</si>
  <si>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</si>
  <si>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</si>
  <si>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</si>
  <si>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</si>
  <si>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</si>
  <si>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</si>
  <si>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</si>
  <si>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</si>
  <si>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</si>
  <si>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</si>
  <si>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</si>
  <si>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</si>
  <si>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</si>
  <si>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</si>
  <si>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</si>
  <si>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</si>
  <si>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</si>
  <si>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</si>
  <si>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</si>
  <si>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</si>
  <si>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</si>
  <si>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</si>
  <si>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</si>
  <si>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</si>
  <si>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</si>
  <si>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</si>
  <si>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</si>
  <si>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</si>
  <si>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</si>
  <si>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</si>
  <si>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</si>
  <si>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</si>
  <si>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</si>
  <si>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</si>
  <si>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</si>
  <si>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</si>
  <si>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</si>
  <si>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</si>
  <si>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</si>
  <si>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</si>
  <si>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</si>
  <si>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</si>
  <si>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</si>
  <si>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</si>
  <si>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</si>
  <si>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</si>
  <si>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</si>
  <si>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</si>
  <si>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</si>
  <si>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</si>
  <si>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</si>
  <si>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</si>
  <si>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</si>
  <si>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</si>
  <si>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</si>
  <si>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</si>
  <si>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</si>
  <si>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</si>
  <si>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</si>
  <si>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</si>
  <si>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</si>
  <si>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</si>
  <si>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</si>
  <si>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</si>
  <si>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</si>
  <si>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</si>
  <si>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</si>
  <si>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</si>
  <si>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</si>
  <si>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</si>
  <si>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</si>
  <si>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</si>
  <si>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</si>
  <si>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</si>
  <si>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</si>
  <si>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</si>
  <si>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</si>
  <si>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</si>
  <si>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</si>
  <si>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</si>
  <si>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</si>
  <si>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</si>
  <si>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</si>
  <si>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</si>
  <si>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</si>
  <si>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</si>
  <si>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</si>
  <si>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</si>
  <si>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</si>
  <si>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</si>
  <si>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</si>
  <si>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</si>
  <si>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</si>
  <si>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</si>
  <si>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</si>
  <si>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</si>
  <si>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</si>
  <si>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</si>
  <si>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</si>
  <si>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</si>
  <si>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</si>
  <si>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</si>
  <si>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</si>
  <si>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</si>
  <si>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</si>
  <si>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</si>
  <si>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</si>
  <si>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</si>
  <si>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</si>
  <si>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</si>
  <si>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</si>
  <si>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</si>
  <si>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</si>
  <si>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</si>
  <si>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</si>
  <si>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</si>
  <si>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</si>
  <si>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</si>
  <si>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</si>
  <si>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</si>
  <si>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</si>
  <si>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</si>
  <si>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</si>
  <si>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</si>
  <si>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</si>
  <si>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</si>
  <si>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</si>
  <si>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</si>
  <si>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</si>
  <si>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</si>
  <si>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</si>
  <si>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</si>
  <si>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</si>
  <si>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</si>
  <si>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</si>
  <si>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</si>
  <si>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</si>
  <si>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</si>
  <si>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</si>
  <si>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</si>
  <si>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</si>
  <si>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</si>
  <si>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</si>
  <si>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</si>
  <si>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</si>
  <si>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</si>
  <si>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</si>
  <si>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</si>
  <si>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</si>
  <si>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</si>
  <si>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</si>
  <si>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</si>
  <si>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</si>
  <si>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</si>
  <si>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</si>
  <si>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</si>
  <si>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</si>
  <si>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</si>
  <si>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</si>
  <si>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</si>
  <si>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</si>
  <si>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</si>
  <si>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</si>
  <si>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</si>
  <si>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</si>
  <si>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</si>
  <si>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</si>
  <si>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</si>
  <si>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</si>
  <si>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</si>
  <si>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</si>
  <si>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</si>
  <si>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</si>
  <si>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</si>
  <si>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</si>
  <si>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</si>
  <si>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</si>
  <si>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</si>
  <si>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</si>
  <si>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</si>
  <si>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</si>
  <si>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</si>
  <si>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</si>
  <si>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</si>
  <si>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</si>
  <si>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</si>
  <si>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</si>
  <si>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</si>
  <si>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</si>
  <si>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</si>
  <si>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</si>
  <si>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</si>
  <si>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</si>
  <si>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</si>
  <si>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</si>
  <si>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</si>
  <si>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</si>
  <si>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</si>
  <si>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</si>
  <si>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</si>
  <si>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</si>
  <si>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</si>
  <si>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</si>
  <si>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</si>
  <si>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</si>
  <si>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</si>
  <si>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</si>
  <si>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</si>
  <si>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</si>
  <si>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</si>
  <si>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</si>
  <si>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</si>
  <si>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</si>
  <si>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</si>
  <si>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</si>
  <si>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</si>
  <si>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</si>
  <si>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</si>
  <si>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</si>
  <si>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</si>
  <si>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</si>
  <si>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</si>
  <si>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</si>
  <si>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</si>
  <si>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</si>
  <si>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</si>
  <si>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</si>
  <si>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</si>
  <si>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</si>
  <si>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</si>
  <si>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</si>
  <si>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</si>
  <si>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</si>
  <si>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</si>
  <si>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</si>
  <si>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</si>
  <si>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</si>
  <si>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</si>
  <si>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</si>
  <si>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</si>
  <si>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</si>
  <si>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</si>
  <si>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</si>
  <si>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</si>
  <si>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</si>
  <si>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</si>
  <si>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</si>
  <si>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</si>
  <si>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</si>
  <si>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</si>
  <si>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</si>
  <si>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</si>
  <si>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</si>
  <si>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</si>
  <si>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</si>
  <si>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</si>
  <si>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</si>
  <si>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</si>
  <si>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</si>
  <si>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</si>
  <si>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</si>
  <si>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</si>
  <si>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</si>
  <si>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</si>
  <si>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</si>
  <si>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</si>
  <si>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</si>
  <si>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</si>
  <si>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</si>
  <si>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</si>
  <si>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</si>
  <si>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</si>
  <si>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</si>
  <si>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</si>
  <si>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</si>
  <si>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</si>
  <si>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</si>
  <si>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</si>
  <si>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</si>
  <si>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</si>
  <si>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</si>
  <si>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</si>
  <si>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</si>
  <si>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</si>
  <si>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</si>
  <si>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</si>
  <si>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</si>
  <si>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</si>
  <si>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</si>
  <si>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</si>
  <si>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</si>
  <si>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</si>
  <si>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</si>
  <si>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</si>
  <si>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</si>
  <si>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</si>
  <si>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</si>
  <si>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</si>
  <si>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</si>
  <si>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</si>
  <si>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</si>
  <si>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</si>
  <si>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</si>
  <si>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</si>
  <si>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</si>
  <si>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</si>
  <si>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</si>
  <si>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</si>
  <si>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</si>
  <si>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</si>
  <si>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</si>
  <si>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</si>
  <si>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</si>
  <si>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</si>
  <si>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</si>
  <si>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</si>
  <si>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</si>
  <si>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</si>
  <si>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</si>
  <si>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</si>
  <si>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</si>
  <si>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</si>
  <si>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</si>
  <si>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</si>
  <si>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</si>
  <si>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</si>
  <si>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</si>
  <si>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</si>
  <si>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</si>
  <si>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</si>
  <si>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</si>
  <si>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</si>
  <si>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</si>
  <si>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</si>
  <si>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</si>
  <si>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</si>
  <si>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</si>
  <si>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</si>
  <si>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</si>
  <si>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</si>
  <si>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</si>
  <si>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</si>
  <si>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</si>
  <si>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</si>
  <si>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</si>
  <si>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</si>
  <si>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</si>
  <si>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</si>
  <si>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</si>
  <si>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</si>
  <si>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</si>
  <si>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</si>
  <si>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</si>
  <si>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</si>
  <si>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</si>
  <si>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</si>
  <si>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</si>
  <si>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</si>
  <si>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</si>
  <si>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</si>
  <si>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</si>
  <si>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</si>
  <si>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</si>
  <si>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</si>
  <si>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</si>
  <si>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</si>
  <si>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</si>
  <si>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</si>
  <si>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</si>
  <si>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</si>
  <si>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</si>
  <si>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</si>
  <si>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</si>
  <si>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</si>
  <si>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</si>
  <si>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</si>
  <si>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</si>
  <si>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</si>
  <si>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</si>
  <si>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</si>
  <si>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</si>
  <si>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</si>
  <si>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</si>
  <si>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</si>
  <si>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</si>
  <si>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</si>
  <si>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</si>
  <si>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</si>
  <si>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</si>
  <si>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</si>
  <si>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</si>
  <si>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</si>
  <si>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</si>
  <si>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</si>
  <si>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</si>
  <si>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</si>
  <si>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</si>
  <si>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</si>
  <si>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</si>
  <si>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</si>
  <si>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</si>
  <si>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</si>
  <si>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</si>
  <si>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</si>
  <si>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</si>
  <si>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</si>
  <si>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</si>
  <si>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</si>
  <si>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</si>
  <si>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</si>
  <si>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</si>
  <si>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</si>
  <si>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</si>
  <si>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</si>
  <si>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</si>
  <si>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</si>
  <si>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</si>
  <si>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</si>
  <si>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</si>
  <si>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</si>
  <si>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</si>
  <si>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</si>
  <si>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</si>
  <si>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</si>
  <si>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</si>
  <si>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</si>
  <si>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</si>
  <si>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</si>
  <si>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</si>
  <si>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</si>
  <si>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</si>
  <si>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</si>
  <si>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</si>
  <si>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</si>
  <si>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</si>
  <si>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</si>
  <si>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</si>
  <si>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</si>
  <si>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</si>
  <si>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</si>
  <si>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</si>
  <si>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</si>
  <si>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</si>
  <si>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</si>
  <si>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</si>
  <si>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</si>
  <si>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</si>
  <si>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</si>
  <si>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</si>
  <si>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</si>
  <si>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</si>
  <si>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</si>
  <si>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</si>
  <si>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</si>
  <si>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</si>
  <si>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</si>
  <si>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</si>
  <si>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</si>
  <si>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</si>
  <si>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</si>
  <si>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</si>
  <si>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</si>
  <si>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</si>
  <si>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</si>
  <si>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</si>
  <si>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</si>
  <si>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</si>
  <si>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</si>
  <si>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</si>
  <si>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</si>
  <si>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</si>
  <si>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</si>
  <si>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</si>
  <si>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</si>
  <si>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</si>
  <si>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</si>
  <si>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</si>
  <si>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</si>
  <si>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</si>
  <si>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</si>
  <si>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</si>
  <si>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</si>
  <si>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</si>
  <si>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</si>
  <si>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</si>
  <si>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</si>
  <si>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</si>
  <si>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</si>
  <si>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</si>
  <si>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</si>
  <si>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</si>
  <si>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</si>
  <si>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</si>
  <si>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</si>
  <si>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</si>
  <si>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</si>
  <si>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</si>
  <si>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</si>
  <si>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</si>
  <si>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</si>
  <si>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</si>
  <si>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</si>
  <si>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</si>
  <si>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</si>
  <si>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</si>
  <si>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</si>
  <si>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</si>
  <si>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</si>
  <si>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</si>
  <si>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</si>
  <si>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</si>
  <si>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</si>
  <si>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</si>
  <si>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</si>
  <si>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</si>
  <si>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</si>
  <si>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</si>
  <si>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</si>
  <si>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</si>
  <si>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</si>
  <si>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</si>
  <si>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</si>
  <si>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</si>
  <si>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</si>
  <si>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</si>
  <si>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</si>
  <si>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</si>
  <si>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</si>
  <si>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</si>
  <si>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</si>
  <si>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</si>
  <si>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</si>
  <si>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</si>
  <si>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</si>
  <si>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</si>
  <si>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</si>
  <si>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</si>
  <si>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</si>
  <si>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</si>
  <si>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</si>
  <si>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</si>
  <si>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</si>
  <si>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</si>
  <si>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</si>
  <si>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</si>
  <si>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</si>
  <si>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</si>
  <si>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</si>
  <si>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</si>
  <si>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</si>
  <si>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</si>
  <si>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</si>
  <si>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</si>
  <si>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</si>
  <si>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</si>
  <si>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</si>
  <si>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</si>
  <si>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</si>
  <si>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</si>
  <si>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</si>
  <si>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</si>
  <si>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</si>
  <si>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</si>
  <si>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</si>
  <si>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</si>
  <si>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</si>
  <si>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</si>
  <si>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</si>
  <si>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</si>
  <si>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</si>
  <si>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</si>
  <si>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</si>
  <si>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</si>
  <si>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</si>
  <si>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</si>
  <si>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</si>
  <si>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</si>
  <si>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</si>
  <si>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</si>
  <si>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</si>
  <si>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</si>
  <si>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</si>
  <si>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</si>
  <si>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</si>
  <si>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</si>
  <si>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</si>
  <si>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</si>
  <si>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</si>
  <si>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</si>
  <si>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</si>
  <si>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</si>
  <si>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</si>
  <si>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</si>
  <si>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</si>
  <si>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</si>
  <si>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</si>
  <si>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</si>
  <si>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</si>
  <si>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</si>
  <si>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</si>
  <si>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</si>
  <si>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</si>
  <si>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</si>
  <si>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</si>
  <si>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</si>
  <si>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</si>
  <si>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</si>
  <si>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</si>
  <si>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</si>
  <si>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</si>
  <si>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</si>
  <si>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</si>
  <si>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</si>
  <si>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</si>
  <si>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</si>
  <si>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</si>
  <si>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</si>
  <si>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</si>
  <si>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</si>
  <si>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</si>
  <si>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</si>
  <si>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</si>
  <si>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</si>
  <si>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</si>
  <si>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</si>
  <si>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</si>
  <si>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</si>
  <si>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</si>
  <si>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</si>
  <si>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</si>
  <si>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</si>
  <si>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</si>
  <si>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</si>
  <si>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</si>
  <si>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</si>
  <si>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</si>
  <si>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</si>
  <si>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</si>
  <si>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</si>
  <si>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</si>
  <si>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</si>
  <si>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</si>
  <si>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</si>
  <si>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</si>
  <si>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</si>
  <si>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</si>
  <si>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</si>
  <si>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</si>
  <si>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</si>
  <si>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</si>
  <si>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</si>
  <si>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</si>
  <si>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</si>
  <si>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</si>
  <si>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</si>
  <si>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</si>
  <si>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</si>
  <si>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</si>
  <si>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</si>
  <si>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</si>
  <si>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</si>
  <si>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</si>
  <si>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</si>
  <si>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</si>
  <si>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</si>
  <si>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</si>
  <si>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</si>
  <si>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</si>
  <si>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</si>
  <si>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</si>
  <si>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</si>
  <si>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</si>
  <si>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</si>
  <si>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</si>
  <si>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</si>
  <si>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</si>
  <si>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</si>
  <si>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</si>
  <si>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</si>
  <si>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</si>
  <si>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</si>
  <si>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</si>
  <si>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</si>
  <si>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</si>
  <si>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</si>
  <si>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</si>
  <si>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</si>
  <si>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</si>
  <si>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</si>
  <si>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</si>
  <si>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</si>
  <si>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</si>
  <si>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</si>
  <si>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</si>
  <si>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</si>
  <si>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</si>
  <si>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</si>
  <si>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</si>
  <si>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</si>
  <si>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</si>
  <si>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</si>
  <si>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</si>
  <si>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</si>
  <si>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</si>
  <si>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</si>
  <si>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</si>
  <si>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</si>
  <si>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</si>
  <si>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</si>
  <si>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</si>
  <si>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</si>
  <si>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</si>
  <si>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</si>
  <si>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</si>
  <si>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</si>
  <si>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</si>
  <si>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</si>
  <si>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</si>
  <si>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</si>
  <si>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</si>
  <si>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</si>
  <si>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</si>
  <si>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</si>
  <si>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</si>
  <si>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</si>
  <si>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</si>
  <si>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</si>
  <si>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</si>
  <si>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</si>
  <si>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</si>
  <si>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</si>
  <si>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</si>
  <si>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</si>
  <si>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</si>
  <si>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</si>
  <si>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</si>
  <si>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</si>
  <si>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</si>
  <si>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</si>
  <si>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</si>
  <si>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</si>
  <si>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</si>
  <si>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</si>
  <si>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</si>
  <si>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</si>
  <si>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</si>
  <si>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</si>
  <si>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</si>
  <si>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</si>
  <si>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</si>
  <si>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</si>
  <si>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</si>
  <si>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</si>
  <si>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</si>
  <si>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</si>
  <si>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</si>
  <si>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</si>
  <si>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</si>
  <si>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</si>
  <si>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</si>
  <si>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</si>
  <si>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</si>
  <si>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</si>
  <si>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</si>
  <si>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</si>
  <si>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</si>
  <si>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</si>
  <si>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</si>
  <si>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</si>
  <si>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</si>
  <si>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</si>
  <si>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</si>
  <si>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</si>
  <si>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</si>
  <si>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</si>
  <si>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</si>
  <si>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</si>
  <si>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</si>
  <si>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</si>
  <si>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</si>
  <si>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</si>
  <si>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</si>
  <si>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</si>
  <si>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</si>
  <si>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</si>
  <si>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</si>
  <si>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</si>
  <si>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</si>
  <si>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</si>
  <si>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</si>
  <si>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</si>
  <si>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</si>
  <si>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</si>
  <si>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</si>
  <si>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</si>
  <si>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</si>
  <si>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</si>
  <si>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</si>
  <si>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</si>
  <si>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</si>
  <si>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</si>
  <si>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</si>
  <si>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</si>
  <si>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</si>
  <si>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</si>
  <si>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</si>
  <si>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</si>
  <si>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</si>
  <si>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</si>
  <si>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</si>
  <si>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</si>
  <si>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</si>
  <si>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</si>
  <si>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</si>
  <si>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</si>
  <si>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</si>
  <si>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</si>
  <si>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</si>
  <si>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</si>
  <si>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</si>
  <si>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</si>
  <si>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</si>
  <si>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</si>
  <si>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</si>
  <si>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</si>
  <si>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</si>
  <si>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</si>
  <si>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</si>
  <si>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</si>
  <si>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</si>
  <si>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</si>
  <si>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</si>
  <si>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</si>
  <si>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</si>
  <si>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</si>
  <si>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</si>
  <si>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</si>
  <si>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</si>
  <si>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</si>
  <si>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</si>
  <si>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</si>
  <si>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</si>
  <si>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</si>
  <si>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</si>
  <si>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</si>
  <si>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</si>
  <si>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</si>
  <si>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</si>
  <si>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</si>
  <si>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</si>
  <si>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</si>
  <si>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</si>
  <si>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</si>
  <si>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</si>
  <si>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</si>
  <si>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</si>
  <si>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</si>
  <si>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</si>
  <si>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</si>
  <si>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</si>
  <si>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</si>
  <si>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</si>
  <si>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</si>
  <si>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</si>
  <si>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</si>
  <si>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</si>
  <si>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</si>
  <si>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</si>
  <si>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</si>
  <si>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</si>
  <si>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</si>
  <si>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</si>
  <si>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</si>
  <si>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</si>
  <si>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</si>
  <si>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</si>
  <si>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</si>
  <si>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</si>
  <si>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</si>
  <si>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</si>
  <si>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</si>
  <si>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</si>
  <si>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</si>
  <si>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</si>
  <si>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</si>
  <si>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</si>
  <si>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</si>
  <si>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</si>
  <si>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</si>
  <si>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</si>
  <si>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</si>
  <si>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</si>
  <si>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</si>
  <si>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</si>
  <si>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</si>
  <si>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</si>
  <si>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</si>
  <si>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</si>
  <si>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</si>
  <si>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</si>
  <si>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</si>
  <si>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</si>
  <si>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</si>
  <si>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</si>
  <si>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</si>
  <si>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</si>
  <si>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</si>
  <si>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</si>
  <si>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</si>
  <si>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</si>
  <si>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</si>
  <si>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</si>
  <si>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</si>
  <si>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</si>
  <si>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</si>
  <si>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</si>
  <si>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</si>
  <si>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</si>
  <si>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</si>
  <si>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</si>
  <si>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</si>
  <si>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</si>
  <si>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</si>
  <si>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</si>
  <si>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</si>
  <si>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</si>
  <si>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</si>
  <si>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</si>
  <si>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</si>
  <si>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</si>
  <si>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</si>
  <si>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</si>
  <si>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</si>
  <si>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</si>
  <si>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</si>
  <si>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</si>
  <si>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</si>
  <si>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</si>
  <si>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</si>
  <si>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</si>
  <si>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</si>
  <si>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</si>
  <si>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</si>
  <si>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</si>
  <si>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</si>
  <si>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</si>
  <si>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</si>
  <si>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</si>
  <si>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</si>
  <si>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</si>
  <si>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</si>
  <si>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</si>
  <si>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</si>
  <si>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</si>
  <si>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</si>
  <si>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</si>
  <si>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</si>
  <si>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</si>
  <si>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</si>
  <si>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</si>
  <si>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</si>
  <si>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</si>
  <si>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</si>
  <si>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</si>
  <si>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</si>
  <si>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</si>
  <si>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</si>
  <si>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</si>
  <si>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</si>
  <si>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</si>
  <si>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</si>
  <si>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</si>
  <si>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</si>
  <si>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</si>
  <si>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</si>
  <si>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</si>
  <si>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</si>
  <si>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</si>
  <si>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</si>
  <si>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</si>
  <si>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</si>
  <si>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</si>
  <si>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</si>
  <si>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</si>
  <si>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</si>
  <si>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</si>
  <si>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</si>
  <si>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</si>
  <si>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</si>
  <si>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</si>
  <si>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</si>
  <si>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</si>
  <si>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</si>
  <si>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</si>
  <si>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</si>
  <si>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</si>
  <si>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</si>
  <si>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</si>
  <si>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</si>
  <si>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</si>
  <si>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</si>
  <si>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</si>
  <si>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</si>
  <si>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</si>
  <si>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</si>
  <si>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</si>
  <si>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</si>
  <si>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</si>
  <si>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</si>
  <si>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</si>
  <si>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</si>
  <si>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</si>
  <si>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</si>
  <si>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</si>
  <si>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</si>
  <si>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</si>
  <si>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</si>
  <si>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</si>
  <si>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</si>
  <si>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</si>
  <si>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</si>
  <si>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</si>
  <si>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</si>
  <si>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</si>
  <si>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</si>
  <si>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</si>
  <si>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</si>
  <si>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</si>
  <si>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</si>
  <si>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</si>
  <si>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</si>
  <si>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</si>
  <si>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</si>
  <si>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</si>
  <si>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</si>
  <si>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</si>
  <si>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</si>
  <si>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</si>
  <si>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</si>
  <si>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</si>
  <si>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</si>
  <si>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</si>
  <si>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</si>
  <si>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</si>
  <si>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</si>
  <si>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</si>
  <si>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</si>
  <si>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</si>
  <si>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</si>
  <si>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</si>
  <si>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</si>
  <si>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</si>
  <si>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</si>
  <si>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</si>
  <si>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</si>
  <si>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</si>
  <si>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</si>
  <si>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</si>
  <si>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</si>
  <si>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</si>
  <si>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</si>
  <si>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</si>
  <si>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</si>
  <si>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</si>
  <si>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</si>
  <si>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</si>
  <si>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</si>
  <si>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</si>
  <si>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</si>
  <si>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</si>
  <si>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</si>
  <si>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</si>
  <si>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</si>
  <si>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</si>
  <si>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</si>
  <si>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</si>
  <si>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</si>
  <si>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</si>
  <si>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</si>
  <si>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</si>
  <si>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</si>
  <si>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</si>
  <si>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</si>
  <si>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</si>
  <si>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</si>
  <si>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</si>
  <si>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</si>
  <si>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</si>
  <si>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</si>
  <si>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</si>
  <si>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</si>
  <si>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</si>
  <si>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</si>
  <si>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</si>
  <si>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</si>
  <si>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</si>
  <si>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</si>
  <si>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</si>
  <si>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</si>
  <si>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</si>
  <si>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</si>
  <si>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</si>
  <si>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</si>
  <si>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</si>
  <si>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</si>
  <si>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</si>
  <si>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</si>
  <si>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</si>
  <si>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</si>
  <si>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</si>
  <si>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</si>
  <si>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</si>
  <si>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</si>
  <si>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</si>
  <si>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</si>
  <si>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</si>
  <si>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</si>
  <si>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</si>
  <si>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</si>
  <si>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</si>
  <si>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</si>
  <si>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</si>
  <si>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</si>
  <si>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</si>
  <si>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</si>
  <si>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</si>
  <si>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</si>
  <si>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</si>
  <si>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</si>
  <si>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</si>
  <si>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</si>
  <si>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</si>
  <si>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</si>
  <si>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</si>
  <si>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</si>
  <si>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</si>
  <si>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</si>
  <si>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</si>
  <si>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</si>
  <si>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</si>
  <si>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</si>
  <si>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</si>
  <si>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</si>
  <si>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</si>
  <si>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</si>
  <si>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</si>
  <si>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</si>
  <si>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</si>
  <si>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</si>
  <si>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</si>
  <si>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</si>
  <si>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</si>
  <si>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</si>
  <si>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</si>
  <si>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</si>
  <si>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</si>
  <si>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</si>
  <si>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</si>
  <si>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</si>
  <si>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</si>
  <si>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</si>
  <si>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</si>
  <si>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</si>
  <si>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</si>
  <si>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</si>
  <si>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</si>
  <si>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</si>
  <si>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</si>
  <si>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</si>
  <si>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</si>
  <si>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</si>
  <si>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</si>
  <si>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</si>
  <si>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</si>
  <si>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</si>
  <si>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</si>
  <si>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</si>
  <si>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</si>
  <si>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</si>
  <si>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</si>
  <si>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</si>
  <si>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</si>
  <si>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</si>
  <si>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</si>
  <si>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</si>
  <si>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</si>
  <si>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</si>
  <si>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</si>
  <si>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</si>
  <si>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</si>
  <si>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</si>
  <si>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</si>
  <si>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</si>
  <si>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</si>
  <si>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</si>
  <si>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</si>
  <si>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</si>
  <si>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</si>
  <si>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</si>
  <si>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</si>
  <si>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</si>
  <si>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</si>
  <si>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</si>
  <si>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</si>
  <si>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</si>
  <si>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</si>
  <si>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</si>
  <si>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</si>
  <si>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</si>
  <si>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</si>
  <si>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</si>
  <si>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</si>
  <si>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</si>
  <si>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</si>
  <si>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</si>
  <si>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</si>
  <si>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</si>
  <si>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</si>
  <si>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</si>
  <si>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</si>
  <si>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</si>
  <si>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</si>
  <si>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</si>
  <si>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</si>
  <si>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</si>
  <si>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</si>
  <si>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</si>
  <si>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</si>
  <si>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</si>
  <si>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</si>
  <si>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</si>
  <si>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</si>
  <si>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</si>
  <si>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</si>
  <si>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</si>
  <si>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</si>
  <si>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</si>
  <si>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</si>
  <si>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</si>
  <si>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</si>
  <si>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</si>
  <si>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</si>
  <si>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</si>
  <si>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</si>
  <si>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</si>
  <si>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</si>
  <si>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</si>
  <si>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</si>
  <si>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</si>
  <si>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</si>
  <si>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</si>
  <si>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</si>
  <si>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</si>
  <si>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</si>
  <si>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</si>
  <si>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</si>
  <si>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</si>
  <si>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</si>
  <si>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</si>
  <si>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</si>
  <si>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</si>
  <si>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</si>
  <si>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</si>
  <si>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</si>
  <si>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</si>
  <si>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</si>
  <si>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</si>
  <si>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</si>
  <si>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</si>
  <si>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</si>
  <si>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</si>
  <si>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</si>
  <si>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</si>
  <si>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</si>
  <si>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</si>
  <si>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</si>
  <si>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</si>
  <si>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</si>
  <si>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</si>
  <si>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</si>
  <si>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</si>
  <si>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</si>
  <si>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</si>
  <si>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</si>
  <si>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</si>
  <si>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</si>
  <si>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</si>
  <si>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</si>
  <si>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</si>
  <si>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</si>
  <si>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</si>
  <si>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</si>
  <si>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</si>
  <si>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</si>
  <si>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</si>
  <si>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</si>
  <si>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</si>
  <si>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</si>
  <si>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</si>
  <si>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</si>
  <si>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</si>
  <si>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</si>
  <si>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</si>
  <si>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</si>
  <si>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</si>
  <si>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</si>
  <si>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</si>
  <si>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</si>
  <si>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</si>
  <si>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</si>
  <si>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</si>
  <si>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</si>
  <si>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</si>
  <si>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</si>
  <si>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</si>
  <si>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</si>
  <si>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</si>
  <si>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</si>
  <si>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</si>
  <si>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</si>
  <si>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</si>
  <si>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</si>
  <si>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</si>
  <si>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</si>
  <si>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</si>
  <si>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</si>
  <si>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</si>
  <si>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</si>
  <si>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</si>
  <si>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</si>
  <si>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</si>
  <si>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</si>
  <si>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</si>
  <si>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</si>
  <si>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</si>
  <si>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</si>
  <si>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</si>
  <si>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</si>
  <si>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</si>
  <si>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</si>
  <si>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</si>
  <si>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</si>
  <si>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</si>
  <si>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</si>
  <si>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</si>
  <si>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</si>
  <si>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</si>
  <si>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</si>
  <si>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</si>
  <si>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</si>
  <si>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</si>
  <si>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</si>
  <si>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</si>
  <si>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</si>
  <si>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</si>
  <si>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</si>
  <si>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</si>
  <si>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</si>
  <si>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</si>
  <si>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</si>
  <si>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</si>
  <si>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</si>
  <si>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</si>
  <si>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</si>
  <si>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</si>
  <si>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</si>
  <si>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</si>
  <si>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</si>
  <si>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</si>
  <si>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</si>
  <si>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</si>
  <si>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</si>
  <si>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</si>
  <si>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</si>
  <si>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</si>
  <si>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</si>
  <si>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</si>
  <si>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</si>
  <si>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</si>
  <si>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</si>
  <si>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</si>
  <si>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</si>
  <si>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</si>
  <si>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</si>
  <si>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</si>
  <si>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</si>
  <si>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</si>
  <si>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</si>
  <si>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</si>
  <si>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</si>
  <si>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</si>
  <si>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</si>
  <si>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</si>
  <si>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</si>
  <si>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</si>
  <si>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</si>
  <si>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</si>
  <si>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</si>
  <si>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</si>
  <si>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</si>
  <si>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</si>
  <si>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</si>
  <si>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</si>
  <si>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</si>
  <si>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</si>
  <si>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</si>
  <si>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</si>
  <si>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</si>
  <si>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</si>
  <si>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</si>
  <si>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</si>
  <si>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</si>
  <si>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</si>
  <si>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</si>
  <si>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</si>
  <si>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</si>
  <si>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</si>
  <si>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</si>
  <si>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</si>
  <si>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</si>
  <si>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</si>
  <si>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</si>
  <si>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</si>
  <si>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</si>
  <si>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</si>
  <si>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</si>
  <si>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</si>
  <si>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</si>
  <si>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</si>
  <si>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</si>
  <si>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</si>
  <si>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</si>
  <si>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</si>
  <si>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</si>
  <si>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</si>
  <si>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</si>
  <si>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</si>
  <si>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</si>
  <si>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</si>
  <si>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</si>
  <si>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</si>
  <si>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</si>
  <si>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</si>
  <si>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</si>
  <si>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</si>
  <si>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</si>
  <si>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</si>
  <si>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</si>
  <si>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</si>
  <si>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</si>
  <si>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</si>
  <si>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</si>
  <si>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</si>
  <si>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</si>
  <si>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</si>
  <si>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</si>
  <si>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</si>
  <si>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</si>
  <si>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</si>
  <si>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</si>
  <si>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</si>
  <si>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</si>
  <si>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</si>
  <si>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</si>
  <si>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</si>
  <si>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</si>
  <si>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</si>
  <si>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</si>
  <si>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</si>
  <si>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</si>
  <si>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</si>
  <si>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</si>
  <si>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</si>
  <si>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</si>
  <si>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</si>
  <si>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</si>
  <si>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</si>
  <si>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</si>
  <si>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</si>
  <si>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</si>
  <si>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</si>
  <si>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</si>
  <si>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</si>
  <si>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</si>
  <si>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</si>
  <si>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</si>
  <si>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</si>
  <si>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</si>
  <si>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</si>
  <si>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</si>
  <si>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</si>
  <si>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</si>
  <si>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</si>
  <si>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</si>
  <si>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</si>
  <si>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</si>
  <si>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</si>
  <si>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</si>
  <si>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</si>
  <si>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</si>
  <si>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</si>
  <si>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</si>
  <si>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</si>
  <si>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</si>
  <si>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</si>
  <si>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</si>
  <si>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</si>
  <si>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</si>
  <si>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</si>
  <si>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</si>
  <si>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</si>
  <si>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</si>
  <si>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</si>
  <si>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</si>
  <si>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</si>
  <si>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</si>
  <si>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</si>
  <si>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</si>
  <si>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</si>
  <si>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</si>
  <si>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</si>
  <si>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</si>
  <si>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</si>
  <si>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</si>
  <si>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</si>
  <si>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</si>
  <si>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</si>
  <si>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</si>
  <si>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</si>
  <si>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</si>
  <si>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</si>
  <si>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</si>
  <si>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</si>
  <si>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</si>
  <si>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</si>
  <si>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</si>
  <si>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</si>
  <si>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</si>
  <si>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</si>
  <si>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</si>
  <si>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</si>
  <si>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</si>
  <si>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</si>
  <si>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</si>
  <si>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</si>
  <si>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</si>
  <si>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</si>
  <si>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</si>
  <si>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</si>
  <si>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</si>
  <si>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</si>
  <si>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</si>
  <si>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</si>
  <si>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</si>
  <si>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</si>
  <si>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</si>
  <si>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</si>
  <si>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</si>
  <si>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</si>
  <si>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</si>
  <si>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</si>
  <si>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</si>
  <si>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</si>
  <si>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</si>
  <si>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</si>
  <si>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</si>
  <si>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</si>
  <si>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</si>
  <si>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</si>
  <si>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</si>
  <si>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</si>
  <si>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</si>
  <si>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</si>
  <si>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</si>
  <si>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</si>
  <si>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</si>
  <si>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</si>
  <si>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</si>
  <si>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</si>
  <si>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</si>
  <si>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</si>
  <si>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</si>
  <si>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</si>
  <si>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</si>
  <si>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</si>
  <si>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</si>
  <si>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</si>
  <si>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</si>
  <si>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</si>
  <si>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</si>
  <si>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</si>
  <si>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</si>
  <si>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</si>
  <si>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</si>
  <si>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</si>
  <si>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</si>
  <si>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</si>
  <si>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</si>
  <si>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</si>
  <si>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</si>
  <si>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</si>
  <si>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</si>
  <si>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</si>
  <si>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</si>
  <si>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</si>
  <si>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</si>
  <si>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</si>
  <si>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</si>
  <si>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</si>
  <si>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</si>
  <si>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</si>
  <si>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</si>
  <si>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</si>
  <si>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</si>
  <si>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</si>
  <si>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</si>
  <si>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</si>
  <si>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</si>
  <si>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</si>
  <si>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</si>
  <si>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</si>
  <si>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</si>
  <si>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</si>
  <si>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</si>
  <si>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</si>
  <si>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</si>
  <si>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</si>
  <si>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</si>
  <si>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</si>
  <si>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</si>
  <si>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</si>
  <si>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</si>
  <si>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</si>
  <si>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</si>
  <si>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</si>
  <si>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</si>
  <si>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</si>
  <si>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</si>
  <si>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</si>
  <si>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</si>
  <si>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</si>
  <si>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</si>
  <si>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</si>
  <si>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</si>
  <si>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</si>
  <si>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</si>
  <si>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</si>
  <si>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</si>
  <si>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</si>
  <si>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</si>
  <si>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</si>
  <si>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</si>
  <si>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</si>
  <si>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</si>
  <si>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</si>
  <si>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</si>
  <si>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</si>
  <si>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</si>
  <si>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</si>
  <si>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</si>
  <si>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</si>
  <si>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</si>
  <si>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</si>
  <si>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</si>
  <si>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</si>
  <si>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</si>
  <si>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</si>
  <si>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</si>
  <si>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</si>
  <si>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</si>
  <si>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</si>
  <si>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</si>
  <si>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</si>
  <si>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</si>
  <si>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</si>
  <si>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</si>
  <si>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</si>
  <si>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</si>
  <si>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</si>
  <si>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</si>
  <si>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</si>
  <si>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</si>
  <si>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</si>
  <si>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</si>
  <si>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</si>
  <si>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</si>
  <si>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</si>
  <si>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</si>
  <si>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</si>
  <si>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</si>
  <si>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</si>
  <si>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</si>
  <si>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</si>
  <si>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</si>
  <si>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</si>
  <si>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</si>
  <si>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</si>
  <si>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</si>
  <si>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</si>
  <si>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</si>
  <si>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</si>
  <si>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</si>
  <si>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</si>
  <si>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</si>
  <si>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</si>
  <si>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</si>
  <si>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</si>
  <si>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</si>
  <si>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</si>
  <si>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</si>
  <si>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</si>
  <si>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</si>
  <si>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</si>
  <si>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</si>
  <si>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</si>
  <si>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</si>
  <si>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</si>
  <si>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</si>
  <si>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</si>
  <si>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</si>
  <si>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</si>
  <si>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</si>
  <si>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</si>
  <si>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</si>
  <si>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</si>
  <si>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</si>
  <si>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</si>
  <si>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</si>
  <si>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</si>
  <si>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</si>
  <si>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</si>
  <si>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</si>
  <si>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</si>
  <si>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</si>
  <si>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</si>
  <si>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</si>
  <si>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</si>
  <si>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</si>
  <si>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</si>
  <si>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</si>
  <si>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</si>
  <si>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</si>
  <si>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</si>
  <si>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</si>
  <si>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</si>
  <si>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</si>
  <si>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</si>
  <si>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</si>
  <si>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</si>
  <si>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</si>
  <si>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</si>
  <si>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</si>
  <si>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</si>
  <si>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</si>
  <si>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</si>
  <si>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</si>
  <si>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</si>
  <si>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</si>
  <si>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</si>
  <si>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</si>
  <si>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</si>
  <si>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</si>
  <si>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</si>
  <si>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</si>
  <si>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</si>
  <si>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</si>
  <si>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</si>
  <si>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</si>
  <si>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</si>
  <si>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</si>
  <si>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</si>
  <si>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</si>
  <si>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</si>
  <si>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</si>
  <si>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</si>
  <si>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</si>
  <si>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</si>
  <si>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</si>
  <si>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</si>
  <si>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</si>
  <si>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</si>
  <si>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</si>
  <si>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</si>
  <si>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</si>
  <si>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</si>
  <si>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</si>
  <si>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</si>
  <si>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</si>
  <si>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</si>
  <si>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</si>
  <si>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</si>
  <si>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</si>
  <si>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</si>
  <si>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</si>
  <si>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</si>
  <si>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</si>
  <si>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</si>
  <si>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</si>
  <si>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</si>
  <si>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</si>
  <si>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</si>
  <si>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</si>
  <si>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</si>
  <si>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</si>
  <si>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</si>
  <si>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</si>
  <si>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</si>
  <si>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</si>
  <si>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</si>
  <si>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</si>
  <si>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</si>
  <si>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</si>
  <si>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</si>
  <si>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</si>
  <si>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</si>
  <si>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</si>
  <si>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</si>
  <si>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</si>
  <si>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</si>
  <si>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</si>
  <si>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</si>
  <si>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</si>
  <si>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</si>
  <si>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</si>
  <si>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</si>
  <si>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</si>
  <si>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</si>
  <si>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</si>
  <si>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</si>
  <si>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</si>
  <si>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</si>
  <si>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</si>
  <si>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</si>
  <si>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</si>
  <si>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</si>
  <si>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</si>
  <si>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</si>
  <si>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</si>
  <si>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</si>
  <si>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</si>
  <si>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</si>
  <si>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</si>
  <si>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</si>
  <si>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</si>
  <si>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</si>
  <si>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</si>
  <si>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</si>
  <si>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</si>
  <si>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</si>
  <si>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</si>
  <si>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</si>
  <si>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</si>
  <si>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</si>
  <si>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</si>
  <si>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</si>
  <si>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</si>
  <si>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</si>
  <si>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</si>
  <si>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</si>
  <si>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</si>
  <si>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</si>
  <si>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</si>
  <si>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</si>
  <si>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</si>
  <si>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</si>
  <si>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</si>
  <si>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</si>
  <si>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</si>
  <si>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</si>
  <si>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</si>
  <si>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</si>
  <si>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</si>
  <si>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</si>
  <si>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</si>
  <si>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</si>
  <si>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</si>
  <si>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</si>
  <si>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</si>
  <si>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</si>
  <si>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</si>
  <si>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</si>
  <si>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</si>
  <si>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</si>
  <si>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</si>
  <si>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</si>
  <si>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</si>
  <si>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</si>
  <si>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</si>
  <si>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</si>
  <si>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</si>
  <si>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</si>
  <si>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</si>
  <si>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</si>
  <si>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</si>
  <si>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</si>
  <si>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</si>
  <si>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</si>
  <si>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</si>
  <si>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</si>
  <si>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</si>
  <si>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</si>
  <si>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</si>
  <si>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</si>
  <si>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</si>
  <si>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</si>
  <si>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</si>
  <si>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</si>
  <si>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</si>
  <si>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</si>
  <si>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</si>
  <si>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</si>
  <si>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</si>
  <si>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</si>
  <si>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</si>
  <si>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</si>
  <si>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</si>
  <si>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</si>
  <si>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</si>
  <si>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</si>
  <si>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</si>
  <si>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</si>
  <si>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</si>
  <si>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</si>
  <si>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</si>
  <si>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</si>
  <si>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</si>
  <si>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</si>
  <si>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</si>
  <si>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</si>
  <si>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</si>
  <si>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</si>
  <si>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</si>
  <si>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</si>
  <si>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</si>
  <si>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</si>
  <si>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</si>
  <si>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</si>
  <si>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</si>
  <si>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</si>
  <si>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</si>
  <si>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</si>
  <si>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</si>
  <si>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</si>
  <si>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</si>
  <si>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</si>
  <si>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</si>
  <si>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</si>
  <si>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</si>
  <si>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</si>
  <si>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</si>
  <si>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</si>
  <si>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</si>
  <si>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</si>
  <si>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</si>
  <si>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</si>
  <si>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</si>
  <si>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</si>
  <si>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</si>
  <si>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</si>
  <si>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</si>
  <si>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</si>
  <si>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</si>
  <si>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</si>
  <si>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</si>
  <si>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</si>
  <si>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</si>
  <si>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</si>
  <si>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</si>
  <si>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</si>
  <si>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</si>
  <si>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</si>
  <si>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</si>
  <si>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</si>
  <si>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</si>
  <si>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</si>
  <si>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</si>
  <si>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</si>
  <si>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</si>
  <si>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</si>
  <si>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</si>
  <si>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</si>
  <si>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</si>
  <si>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</si>
  <si>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</si>
  <si>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</si>
  <si>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</si>
  <si>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</si>
  <si>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</si>
  <si>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</si>
  <si>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</si>
  <si>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</si>
  <si>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</si>
  <si>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</si>
  <si>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</si>
  <si>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</si>
  <si>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</si>
  <si>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</si>
  <si>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</si>
  <si>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</si>
  <si>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</si>
  <si>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</si>
  <si>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</si>
  <si>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</si>
  <si>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</si>
  <si>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</si>
  <si>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</si>
  <si>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</si>
  <si>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</si>
  <si>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</si>
  <si>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</si>
  <si>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</si>
  <si>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</si>
  <si>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</si>
  <si>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</si>
  <si>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</si>
  <si>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</si>
  <si>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</si>
  <si>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</si>
  <si>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</si>
  <si>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</si>
  <si>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</si>
  <si>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</si>
  <si>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</si>
  <si>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</si>
  <si>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</si>
  <si>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</si>
  <si>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</si>
  <si>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</si>
  <si>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</si>
  <si>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</si>
  <si>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</si>
  <si>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</si>
  <si>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</si>
  <si>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</si>
  <si>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</si>
  <si>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</si>
  <si>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</si>
  <si>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</si>
  <si>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</si>
  <si>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</si>
  <si>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</si>
  <si>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</si>
  <si>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</si>
  <si>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</si>
  <si>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</si>
  <si>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</si>
  <si>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</si>
  <si>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</si>
  <si>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</si>
  <si>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</si>
  <si>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</si>
  <si>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</si>
  <si>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</si>
  <si>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</si>
  <si>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</si>
  <si>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</si>
  <si>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</si>
  <si>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</si>
  <si>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</si>
  <si>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</si>
  <si>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</si>
  <si>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</si>
  <si>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</si>
  <si>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</si>
  <si>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</si>
  <si>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</si>
  <si>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</si>
  <si>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</si>
  <si>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</si>
  <si>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</si>
  <si>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</si>
  <si>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</si>
  <si>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</si>
  <si>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</si>
  <si>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</si>
  <si>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</si>
  <si>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</si>
  <si>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</si>
  <si>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</si>
  <si>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</si>
  <si>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</si>
  <si>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</si>
  <si>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</si>
  <si>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</si>
  <si>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</si>
  <si>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</si>
  <si>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</si>
  <si>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</si>
  <si>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</si>
  <si>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</si>
  <si>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</si>
  <si>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</si>
  <si>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</si>
  <si>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</si>
  <si>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</si>
  <si>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</si>
  <si>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</si>
  <si>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</si>
  <si>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</si>
  <si>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</si>
  <si>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</si>
  <si>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</si>
  <si>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</si>
  <si>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</si>
  <si>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</si>
  <si>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</si>
  <si>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</si>
  <si>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</si>
  <si>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</si>
  <si>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</si>
  <si>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</si>
  <si>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</si>
  <si>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</si>
  <si>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</si>
  <si>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</si>
  <si>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</si>
  <si>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</si>
  <si>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</si>
  <si>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</si>
  <si>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</si>
  <si>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</si>
  <si>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</si>
  <si>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</si>
  <si>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</si>
  <si>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</si>
  <si>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</si>
  <si>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</si>
  <si>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</si>
  <si>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</si>
  <si>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</si>
  <si>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</si>
  <si>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</si>
  <si>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</si>
  <si>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</si>
  <si>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</si>
  <si>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</si>
  <si>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</si>
  <si>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</si>
  <si>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</si>
  <si>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</si>
  <si>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</si>
  <si>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</si>
  <si>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</si>
  <si>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</si>
  <si>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</si>
  <si>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</si>
  <si>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</si>
  <si>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</si>
  <si>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</si>
  <si>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</si>
  <si>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</si>
  <si>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</si>
  <si>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</si>
  <si>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</si>
  <si>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</si>
  <si>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</si>
  <si>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</si>
  <si>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</si>
  <si>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</si>
  <si>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</si>
  <si>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</si>
  <si>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</si>
  <si>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</si>
  <si>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</si>
  <si>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</si>
  <si>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</si>
  <si>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</si>
  <si>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</si>
  <si>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</si>
  <si>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</si>
  <si>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</si>
  <si>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</si>
  <si>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</si>
  <si>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</si>
  <si>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</si>
  <si>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</si>
  <si>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</si>
  <si>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</si>
  <si>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</si>
  <si>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</si>
  <si>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</si>
  <si>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</si>
  <si>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</si>
  <si>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</si>
  <si>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</si>
  <si>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</si>
  <si>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</si>
  <si>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</si>
  <si>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</si>
  <si>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</si>
  <si>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</si>
  <si>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</si>
  <si>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</si>
  <si>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</si>
  <si>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</si>
  <si>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</si>
  <si>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</si>
  <si>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</si>
  <si>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</si>
  <si>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</si>
  <si>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</si>
  <si>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</si>
  <si>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</si>
  <si>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</si>
  <si>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</si>
  <si>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</si>
  <si>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</si>
  <si>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</si>
  <si>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</si>
  <si>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</si>
  <si>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</si>
  <si>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</si>
  <si>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</si>
  <si>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</si>
  <si>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</si>
  <si>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</si>
  <si>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</si>
  <si>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</si>
  <si>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</si>
  <si>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</si>
  <si>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</si>
  <si>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</si>
  <si>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</si>
  <si>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</si>
  <si>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</si>
  <si>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</si>
  <si>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</si>
  <si>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</si>
  <si>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</si>
  <si>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</si>
  <si>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</si>
  <si>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</si>
  <si>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</si>
  <si>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</si>
  <si>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</si>
  <si>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</si>
  <si>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</si>
  <si>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</si>
  <si>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</si>
  <si>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</si>
  <si>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</si>
  <si>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</si>
  <si>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</si>
  <si>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</si>
  <si>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</si>
  <si>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</si>
  <si>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</si>
  <si>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</si>
  <si>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</si>
  <si>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</si>
  <si>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</si>
  <si>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</si>
  <si>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</si>
  <si>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</si>
  <si>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</si>
  <si>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</si>
  <si>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</si>
  <si>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</si>
  <si>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</si>
  <si>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</si>
  <si>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</si>
  <si>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</si>
  <si>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</si>
  <si>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</si>
  <si>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</si>
  <si>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</si>
  <si>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</si>
  <si>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</si>
  <si>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</si>
  <si>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</si>
  <si>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</si>
  <si>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</si>
  <si>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</si>
  <si>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</si>
  <si>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</si>
  <si>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</si>
  <si>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</si>
  <si>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</si>
  <si>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</si>
  <si>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</si>
  <si>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</si>
  <si>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</si>
  <si>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</si>
  <si>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</si>
  <si>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</si>
  <si>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</si>
  <si>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</si>
  <si>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</si>
  <si>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</si>
  <si>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</si>
  <si>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</si>
  <si>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</si>
  <si>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</si>
  <si>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</si>
  <si>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</si>
  <si>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</si>
  <si>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</si>
  <si>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</si>
  <si>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</si>
  <si>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</si>
  <si>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</si>
  <si>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</si>
  <si>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</si>
  <si>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</si>
  <si>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</si>
  <si>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</si>
  <si>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</si>
  <si>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</si>
  <si>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</si>
  <si>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</si>
  <si>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</si>
  <si>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</si>
  <si>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</si>
  <si>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</si>
  <si>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</si>
  <si>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</si>
  <si>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</si>
  <si>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</si>
  <si>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</si>
  <si>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</si>
  <si>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</si>
  <si>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</si>
  <si>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</si>
  <si>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</si>
  <si>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</si>
  <si>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</si>
  <si>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</si>
  <si>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</si>
  <si>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</si>
  <si>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</si>
  <si>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</si>
  <si>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</si>
  <si>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</si>
  <si>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</si>
  <si>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</si>
  <si>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</si>
  <si>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</si>
  <si>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</si>
  <si>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</si>
  <si>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</si>
  <si>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</si>
  <si>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</si>
  <si>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</si>
  <si>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</si>
  <si>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</si>
  <si>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</si>
  <si>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</si>
  <si>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</si>
  <si>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</si>
  <si>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</si>
  <si>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</si>
  <si>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</si>
  <si>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</si>
  <si>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</si>
  <si>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</si>
  <si>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</si>
  <si>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</si>
  <si>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</si>
  <si>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</si>
  <si>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</si>
  <si>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</si>
  <si>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</si>
  <si>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</si>
  <si>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</si>
  <si>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</si>
  <si>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</si>
  <si>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</si>
  <si>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</si>
  <si>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</si>
  <si>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</si>
  <si>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</si>
  <si>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</si>
  <si>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</si>
  <si>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</si>
  <si>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</si>
  <si>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</si>
  <si>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</si>
  <si>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</si>
  <si>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</si>
  <si>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</si>
  <si>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</si>
  <si>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</si>
  <si>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</si>
  <si>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</si>
  <si>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</si>
  <si>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</si>
  <si>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</si>
  <si>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</si>
  <si>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</si>
  <si>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</si>
  <si>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</si>
  <si>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</si>
  <si>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</si>
  <si>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</si>
  <si>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</si>
  <si>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</si>
  <si>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</si>
  <si>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</si>
  <si>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</si>
  <si>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</si>
  <si>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</si>
  <si>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</si>
  <si>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</si>
  <si>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</si>
  <si>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</si>
  <si>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</si>
  <si>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</si>
  <si>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</si>
  <si>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</si>
  <si>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</si>
  <si>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</si>
  <si>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</si>
  <si>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</si>
  <si>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</si>
  <si>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</si>
  <si>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</si>
  <si>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</si>
  <si>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</si>
  <si>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</si>
  <si>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</si>
  <si>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</si>
  <si>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</si>
  <si>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</si>
  <si>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</si>
  <si>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</si>
  <si>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</si>
  <si>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</si>
  <si>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</si>
  <si>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</si>
  <si>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</si>
  <si>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</si>
  <si>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</si>
  <si>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</si>
  <si>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</si>
  <si>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</si>
  <si>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</si>
  <si>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</si>
  <si>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</si>
  <si>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</si>
  <si>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</si>
  <si>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</si>
  <si>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</si>
  <si>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</si>
  <si>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</si>
  <si>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</si>
  <si>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</si>
  <si>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</si>
  <si>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</si>
  <si>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</si>
  <si>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</si>
  <si>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</si>
  <si>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</si>
  <si>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</si>
  <si>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</si>
  <si>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</si>
  <si>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</si>
  <si>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</si>
  <si>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</si>
  <si>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</si>
  <si>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</si>
  <si>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</si>
  <si>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</si>
  <si>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</si>
  <si>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</si>
  <si>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</si>
  <si>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</si>
  <si>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</si>
  <si>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</si>
  <si>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</si>
  <si>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</si>
  <si>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</si>
  <si>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</si>
  <si>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</si>
  <si>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</si>
  <si>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</si>
  <si>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</si>
  <si>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</si>
  <si>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</si>
  <si>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</si>
  <si>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</si>
  <si>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</si>
  <si>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</si>
  <si>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</si>
  <si>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</si>
  <si>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</si>
  <si>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</si>
  <si>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</si>
  <si>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</si>
  <si>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</si>
  <si>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</si>
  <si>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</si>
  <si>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</si>
  <si>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</si>
  <si>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</si>
  <si>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</si>
  <si>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</si>
  <si>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</si>
  <si>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</si>
  <si>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</si>
  <si>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</si>
  <si>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</si>
  <si>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</si>
  <si>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</si>
  <si>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</si>
  <si>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</si>
  <si>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</si>
  <si>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</si>
  <si>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</si>
  <si>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</si>
  <si>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</si>
  <si>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</si>
  <si>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</si>
  <si>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</si>
  <si>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</si>
  <si>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</si>
  <si>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</si>
  <si>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</si>
  <si>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</si>
  <si>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</si>
  <si>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</si>
  <si>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</si>
  <si>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</si>
  <si>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</si>
  <si>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</si>
  <si>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</si>
  <si>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</si>
  <si>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</si>
  <si>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</si>
  <si>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</si>
  <si>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</si>
  <si>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</si>
  <si>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</si>
  <si>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</si>
  <si>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</si>
  <si>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</si>
  <si>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</si>
  <si>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</si>
  <si>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</si>
  <si>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</si>
  <si>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</si>
  <si>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</si>
  <si>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</si>
  <si>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</si>
  <si>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</si>
  <si>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</si>
  <si>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</si>
  <si>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</si>
  <si>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</si>
  <si>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</si>
  <si>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</si>
  <si>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</si>
  <si>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</si>
  <si>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</si>
  <si>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</si>
  <si>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</si>
  <si>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</si>
  <si>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</si>
  <si>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</si>
  <si>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</si>
  <si>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</si>
  <si>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</si>
  <si>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</si>
  <si>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</si>
  <si>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</si>
  <si>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</si>
  <si>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</si>
  <si>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</si>
  <si>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</si>
  <si>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</si>
  <si>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</si>
  <si>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</si>
  <si>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</si>
  <si>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</si>
  <si>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</si>
  <si>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</si>
  <si>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</si>
  <si>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</si>
  <si>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</si>
  <si>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</si>
  <si>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</si>
  <si>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</si>
  <si>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</si>
  <si>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</si>
  <si>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</si>
  <si>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</si>
  <si>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</si>
  <si>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</si>
  <si>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</si>
  <si>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</si>
  <si>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</si>
  <si>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</si>
  <si>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</si>
  <si>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</si>
  <si>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</si>
  <si>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</si>
  <si>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</si>
  <si>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</si>
  <si>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</si>
  <si>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</si>
  <si>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</si>
  <si>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</si>
  <si>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</si>
  <si>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</si>
  <si>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</si>
  <si>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</si>
  <si>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</si>
  <si>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</si>
  <si>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</si>
  <si>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</si>
  <si>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</si>
  <si>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</si>
  <si>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</si>
  <si>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</si>
  <si>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</si>
  <si>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</si>
  <si>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</si>
  <si>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</si>
  <si>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</si>
  <si>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</si>
  <si>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</si>
  <si>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</si>
  <si>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</si>
  <si>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</si>
  <si>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</si>
  <si>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</si>
  <si>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</si>
  <si>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</si>
  <si>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</si>
  <si>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</si>
  <si>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</si>
  <si>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</si>
  <si>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</si>
  <si>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</si>
  <si>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</si>
  <si>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</si>
  <si>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</si>
  <si>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</si>
  <si>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</si>
  <si>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</si>
  <si>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</si>
  <si>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</si>
  <si>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</si>
  <si>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</si>
  <si>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</si>
  <si>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</si>
  <si>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</si>
  <si>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</si>
  <si>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</si>
  <si>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</si>
  <si>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</si>
  <si>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</si>
  <si>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</si>
  <si>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</si>
  <si>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</si>
  <si>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</si>
  <si>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</si>
  <si>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</si>
  <si>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</si>
  <si>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</si>
  <si>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</si>
  <si>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</si>
  <si>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</si>
  <si>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</si>
  <si>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</si>
  <si>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</si>
  <si>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</si>
  <si>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</si>
  <si>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</si>
  <si>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</si>
  <si>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</si>
  <si>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</si>
  <si>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</si>
  <si>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</si>
  <si>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</si>
  <si>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</si>
  <si>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</si>
  <si>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</si>
  <si>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</si>
  <si>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</si>
  <si>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</si>
  <si>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</si>
  <si>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</si>
  <si>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</si>
  <si>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</si>
  <si>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</si>
  <si>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</si>
  <si>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</si>
  <si>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</si>
  <si>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</si>
  <si>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</si>
  <si>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</si>
  <si>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</si>
  <si>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</si>
  <si>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</si>
  <si>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</si>
  <si>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</si>
  <si>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</si>
  <si>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</si>
  <si>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</si>
  <si>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</si>
  <si>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</si>
  <si>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</si>
  <si>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</si>
  <si>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</si>
  <si>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</si>
  <si>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</si>
  <si>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</si>
  <si>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</si>
  <si>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</si>
  <si>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</si>
  <si>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</si>
  <si>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</si>
  <si>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</si>
  <si>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</si>
  <si>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</si>
  <si>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</si>
  <si>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</si>
  <si>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</si>
  <si>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</si>
  <si>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</si>
  <si>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</si>
  <si>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</si>
  <si>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</si>
  <si>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</si>
  <si>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</si>
  <si>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</si>
  <si>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</si>
  <si>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</si>
  <si>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</si>
  <si>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</si>
  <si>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</si>
  <si>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</si>
  <si>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</si>
  <si>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</si>
  <si>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</si>
  <si>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</si>
  <si>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</si>
  <si>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</si>
  <si>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</si>
  <si>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</si>
  <si>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</si>
  <si>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</si>
  <si>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</si>
  <si>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</si>
  <si>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</si>
  <si>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</si>
  <si>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</si>
  <si>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</si>
  <si>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</si>
  <si>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</si>
  <si>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</si>
  <si>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</si>
  <si>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</si>
  <si>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</si>
  <si>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</si>
  <si>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</si>
  <si>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</si>
  <si>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</si>
  <si>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</si>
  <si>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</si>
  <si>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</si>
  <si>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</si>
  <si>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</si>
  <si>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</si>
  <si>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</si>
  <si>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</si>
  <si>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</si>
  <si>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</si>
  <si>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</si>
  <si>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</si>
  <si>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</si>
  <si>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</si>
  <si>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</si>
  <si>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</si>
  <si>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</si>
  <si>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</si>
  <si>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</si>
  <si>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</si>
  <si>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</si>
  <si>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</si>
  <si>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</si>
  <si>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</si>
  <si>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</si>
  <si>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</si>
  <si>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</si>
  <si>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</si>
  <si>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</si>
  <si>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</si>
  <si>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</si>
  <si>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</si>
  <si>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</si>
  <si>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</si>
  <si>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</si>
  <si>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</si>
  <si>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</si>
  <si>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</si>
  <si>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</si>
  <si>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</si>
  <si>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</si>
  <si>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</si>
  <si>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</si>
  <si>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</si>
  <si>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</si>
  <si>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</si>
  <si>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</si>
  <si>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</si>
  <si>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</si>
  <si>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</si>
  <si>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</si>
  <si>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</si>
  <si>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</si>
  <si>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</si>
  <si>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</si>
  <si>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</si>
  <si>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</si>
  <si>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</si>
  <si>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</si>
  <si>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</si>
  <si>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</si>
  <si>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</si>
  <si>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</si>
  <si>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</si>
  <si>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</si>
  <si>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</si>
  <si>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</si>
  <si>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</si>
  <si>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</si>
  <si>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</si>
  <si>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</si>
  <si>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</si>
  <si>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</si>
  <si>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</si>
  <si>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</si>
  <si>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</si>
  <si>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</si>
  <si>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</si>
  <si>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</si>
  <si>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</si>
  <si>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</si>
  <si>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</si>
  <si>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</si>
  <si>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</si>
  <si>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</si>
  <si>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</si>
  <si>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</si>
  <si>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</si>
  <si>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</si>
  <si>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</si>
  <si>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</si>
  <si>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</si>
  <si>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</si>
  <si>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</si>
  <si>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</si>
  <si>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</si>
  <si>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</si>
  <si>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</si>
  <si>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</si>
  <si>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</si>
  <si>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</si>
  <si>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</si>
  <si>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</si>
  <si>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</si>
  <si>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</si>
  <si>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</si>
  <si>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</si>
  <si>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</si>
  <si>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</si>
  <si>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</si>
  <si>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</si>
  <si>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</si>
  <si>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</si>
  <si>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</si>
  <si>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</si>
  <si>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</si>
  <si>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</si>
  <si>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</si>
  <si>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</si>
  <si>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</si>
  <si>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</si>
  <si>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</si>
  <si>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</si>
  <si>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</si>
  <si>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</si>
  <si>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</si>
  <si>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</si>
  <si>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</si>
  <si>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</si>
  <si>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</si>
  <si>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</si>
  <si>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</si>
  <si>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</si>
  <si>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</si>
  <si>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</si>
  <si>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</si>
  <si>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</si>
  <si>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</si>
  <si>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</si>
  <si>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</si>
  <si>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</si>
  <si>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</si>
  <si>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</si>
  <si>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</si>
  <si>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</si>
  <si>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</si>
  <si>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</si>
  <si>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</si>
  <si>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</si>
  <si>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</si>
  <si>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</si>
  <si>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</si>
  <si>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</si>
  <si>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</si>
  <si>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</si>
  <si>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</si>
  <si>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</si>
  <si>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</si>
  <si>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</si>
  <si>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</si>
  <si>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</si>
  <si>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</si>
  <si>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</si>
  <si>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</si>
  <si>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</si>
  <si>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</si>
  <si>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</si>
  <si>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</si>
  <si>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</si>
  <si>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</si>
  <si>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</si>
  <si>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</si>
  <si>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</si>
  <si>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</si>
  <si>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</si>
  <si>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</si>
  <si>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</si>
  <si>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</si>
  <si>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</si>
  <si>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</si>
  <si>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</si>
  <si>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</si>
  <si>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</si>
  <si>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</si>
  <si>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</si>
  <si>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</si>
  <si>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</si>
  <si>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</si>
  <si>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</si>
  <si>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</si>
  <si>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</si>
  <si>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</si>
  <si>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</si>
  <si>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</si>
  <si>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</si>
  <si>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</si>
  <si>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</si>
  <si>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</si>
  <si>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</si>
  <si>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</si>
  <si>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</si>
  <si>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</si>
  <si>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</si>
  <si>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</si>
  <si>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</si>
  <si>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</si>
  <si>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</si>
  <si>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</si>
  <si>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</si>
  <si>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</si>
  <si>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</si>
  <si>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</si>
  <si>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</si>
  <si>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</si>
  <si>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</si>
  <si>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</si>
  <si>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</si>
  <si>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</si>
  <si>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</si>
  <si>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</si>
  <si>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</si>
  <si>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</si>
  <si>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</si>
  <si>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</si>
  <si>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</si>
  <si>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</si>
  <si>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</si>
  <si>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</si>
  <si>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</si>
  <si>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</si>
  <si>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</si>
  <si>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</si>
  <si>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</si>
  <si>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</si>
  <si>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</si>
  <si>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</si>
  <si>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</si>
  <si>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</si>
  <si>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</si>
  <si>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</si>
  <si>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</si>
  <si>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</si>
  <si>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</si>
  <si>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</si>
  <si>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</si>
  <si>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</si>
  <si>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</si>
  <si>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</si>
  <si>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</si>
  <si>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</si>
  <si>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</si>
  <si>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</si>
  <si>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</si>
  <si>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</si>
  <si>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</si>
  <si>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</si>
  <si>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</si>
  <si>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</si>
  <si>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</si>
  <si>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</si>
  <si>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</si>
  <si>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</si>
  <si>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</si>
  <si>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</si>
  <si>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</si>
  <si>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</si>
  <si>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</si>
  <si>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</si>
  <si>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</si>
  <si>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</si>
  <si>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</si>
  <si>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</si>
  <si>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</si>
  <si>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</si>
  <si>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</si>
  <si>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</si>
  <si>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</si>
  <si>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</si>
  <si>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</si>
  <si>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</si>
  <si>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</si>
  <si>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</si>
  <si>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</si>
  <si>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</si>
  <si>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</si>
  <si>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</si>
  <si>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</si>
  <si>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</si>
  <si>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</si>
  <si>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</si>
  <si>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</si>
  <si>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</si>
  <si>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</si>
  <si>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</si>
  <si>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</si>
  <si>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</si>
  <si>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</si>
  <si>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</si>
  <si>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</si>
  <si>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</si>
  <si>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</si>
  <si>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</si>
  <si>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</si>
  <si>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</si>
  <si>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</si>
  <si>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</si>
  <si>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</si>
  <si>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</si>
  <si>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</si>
  <si>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</si>
  <si>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</si>
  <si>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</si>
  <si>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</si>
  <si>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</si>
  <si>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</si>
  <si>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</si>
  <si>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</si>
  <si>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</si>
  <si>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</si>
  <si>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</si>
  <si>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</si>
  <si>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</si>
  <si>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</si>
  <si>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</si>
  <si>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</si>
  <si>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</si>
  <si>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</si>
  <si>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</si>
  <si>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</si>
  <si>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</si>
  <si>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</si>
  <si>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</si>
  <si>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</si>
  <si>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</si>
  <si>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</si>
  <si>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</si>
  <si>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</si>
  <si>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</si>
  <si>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</si>
  <si>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</si>
  <si>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</si>
  <si>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</si>
  <si>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</si>
  <si>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</si>
  <si>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</si>
  <si>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</si>
  <si>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</si>
  <si>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</si>
  <si>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</si>
  <si>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</si>
  <si>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</si>
  <si>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</si>
  <si>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</si>
  <si>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</si>
  <si>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</si>
  <si>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</si>
  <si>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</si>
  <si>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</si>
  <si>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</si>
  <si>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</si>
  <si>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</si>
  <si>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</si>
  <si>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</si>
  <si>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</si>
  <si>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</si>
  <si>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</si>
  <si>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</si>
  <si>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</si>
  <si>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</si>
  <si>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</si>
  <si>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</si>
  <si>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</si>
  <si>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</si>
  <si>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</si>
  <si>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</si>
  <si>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</si>
  <si>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</si>
  <si>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</si>
  <si>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</si>
  <si>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</si>
  <si>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</si>
  <si>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</si>
  <si>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</si>
  <si>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</si>
  <si>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</si>
  <si>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</si>
  <si>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</si>
  <si>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</si>
  <si>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</si>
  <si>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</si>
  <si>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</si>
  <si>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</si>
  <si>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</si>
  <si>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</si>
  <si>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</si>
  <si>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</si>
  <si>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</si>
  <si>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</si>
  <si>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</si>
  <si>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</si>
  <si>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</si>
  <si>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</si>
  <si>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</si>
  <si>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</si>
  <si>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</si>
  <si>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</si>
  <si>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</si>
  <si>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</si>
  <si>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</si>
  <si>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</si>
  <si>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</si>
  <si>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</si>
  <si>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</si>
  <si>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</si>
  <si>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</si>
  <si>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</si>
  <si>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</si>
  <si>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</si>
  <si>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</si>
  <si>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</si>
  <si>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</si>
  <si>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</si>
  <si>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</si>
  <si>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</si>
  <si>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</si>
  <si>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</si>
  <si>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</si>
  <si>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</si>
  <si>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</si>
  <si>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</si>
  <si>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</si>
  <si>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</si>
  <si>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</si>
  <si>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</si>
  <si>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</si>
  <si>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</si>
  <si>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</si>
  <si>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</si>
  <si>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</si>
  <si>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</si>
  <si>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</si>
  <si>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</si>
  <si>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</si>
  <si>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</si>
  <si>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</si>
  <si>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</si>
  <si>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</si>
  <si>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</si>
  <si>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</si>
  <si>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</si>
  <si>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</si>
  <si>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</si>
  <si>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</si>
  <si>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</si>
  <si>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</si>
  <si>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</si>
  <si>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</si>
  <si>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</si>
  <si>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</si>
  <si>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</si>
  <si>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</si>
  <si>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</si>
  <si>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</si>
  <si>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</si>
  <si>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</si>
  <si>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</si>
  <si>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</si>
  <si>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</si>
  <si>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</si>
  <si>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</si>
  <si>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</si>
  <si>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</si>
  <si>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</si>
  <si>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</si>
  <si>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</si>
  <si>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</si>
  <si>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</si>
  <si>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</si>
  <si>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</si>
  <si>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</si>
  <si>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</si>
  <si>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</si>
  <si>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</si>
  <si>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</si>
  <si>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</si>
  <si>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</si>
  <si>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</si>
  <si>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</si>
  <si>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</si>
  <si>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</si>
  <si>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</si>
  <si>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</si>
  <si>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</si>
  <si>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</si>
  <si>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</si>
  <si>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</si>
  <si>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</si>
  <si>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</si>
  <si>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</si>
  <si>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</si>
  <si>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</si>
  <si>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</si>
  <si>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</si>
  <si>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</si>
  <si>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</si>
  <si>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</si>
  <si>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</si>
  <si>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</si>
  <si>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</si>
  <si>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</si>
  <si>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</si>
  <si>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</si>
  <si>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</si>
  <si>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</si>
  <si>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</si>
  <si>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</si>
  <si>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</si>
  <si>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</si>
  <si>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</si>
  <si>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</si>
  <si>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</si>
  <si>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</si>
  <si>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</si>
  <si>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</si>
  <si>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</si>
  <si>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</si>
  <si>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</si>
  <si>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</si>
  <si>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</si>
  <si>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</si>
  <si>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</si>
  <si>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</si>
  <si>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</si>
  <si>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</si>
  <si>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</si>
  <si>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</si>
  <si>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</si>
  <si>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</si>
  <si>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</si>
  <si>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</si>
  <si>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</si>
  <si>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</si>
  <si>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</si>
  <si>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</si>
  <si>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</si>
  <si>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</si>
  <si>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</si>
  <si>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</si>
  <si>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</si>
  <si>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</si>
  <si>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</si>
  <si>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</si>
  <si>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</si>
  <si>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</si>
  <si>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</si>
  <si>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</si>
  <si>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</si>
  <si>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</si>
  <si>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</si>
  <si>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</si>
  <si>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</si>
  <si>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</si>
  <si>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</si>
  <si>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</si>
  <si>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</si>
  <si>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</si>
  <si>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</si>
  <si>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</si>
  <si>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</si>
  <si>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</si>
  <si>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</si>
  <si>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</si>
  <si>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</si>
  <si>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</si>
  <si>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</si>
  <si>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</si>
  <si>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</si>
  <si>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</si>
  <si>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</si>
  <si>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</si>
  <si>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</si>
  <si>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</si>
  <si>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</si>
  <si>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</si>
  <si>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</si>
  <si>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</si>
  <si>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</si>
  <si>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</si>
  <si>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</si>
  <si>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</si>
  <si>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</si>
  <si>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</si>
  <si>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</si>
  <si>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</si>
  <si>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</si>
  <si>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</si>
  <si>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</si>
  <si>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</si>
  <si>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</si>
  <si>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</si>
  <si>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</si>
  <si>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</si>
  <si>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</si>
  <si>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</si>
  <si>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</si>
  <si>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</si>
  <si>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</si>
  <si>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</si>
  <si>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</si>
  <si>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</si>
  <si>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</si>
  <si>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</si>
  <si>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</si>
  <si>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</si>
  <si>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</si>
  <si>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</si>
  <si>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</si>
  <si>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</si>
  <si>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</si>
  <si>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</si>
  <si>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</si>
  <si>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</si>
  <si>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</si>
  <si>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</si>
  <si>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</si>
  <si>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</si>
  <si>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</si>
  <si>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</si>
  <si>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</si>
  <si>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</si>
  <si>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</si>
  <si>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</si>
  <si>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</si>
  <si>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</si>
  <si>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</si>
  <si>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</si>
  <si>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</si>
  <si>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</si>
  <si>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</si>
  <si>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</si>
  <si>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</si>
  <si>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</si>
  <si>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</si>
  <si>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</si>
  <si>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</si>
  <si>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</si>
  <si>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</si>
  <si>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</si>
  <si>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</si>
  <si>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</si>
  <si>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</si>
  <si>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</si>
  <si>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</si>
  <si>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</si>
  <si>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</si>
  <si>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</si>
  <si>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</si>
  <si>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</si>
  <si>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</si>
  <si>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</si>
  <si>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</si>
  <si>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</si>
  <si>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</si>
  <si>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</si>
  <si>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</si>
  <si>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</si>
  <si>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</si>
  <si>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</si>
  <si>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</si>
  <si>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</si>
  <si>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</si>
  <si>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</si>
  <si>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</si>
  <si>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</si>
  <si>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</si>
  <si>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</si>
  <si>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</si>
  <si>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</si>
  <si>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</si>
  <si>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</si>
  <si>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</si>
  <si>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</si>
  <si>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</si>
  <si>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</si>
  <si>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</si>
  <si>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</si>
  <si>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</si>
  <si>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</si>
  <si>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</si>
  <si>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</si>
  <si>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</si>
  <si>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</si>
  <si>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</si>
  <si>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</si>
  <si>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</si>
  <si>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</si>
  <si>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</si>
  <si>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</si>
  <si>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</si>
  <si>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</si>
  <si>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</si>
  <si>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</si>
  <si>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</si>
  <si>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</si>
  <si>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</si>
  <si>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</si>
  <si>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</si>
  <si>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</si>
  <si>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</si>
  <si>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</si>
  <si>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</si>
  <si>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</si>
  <si>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</si>
  <si>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</si>
  <si>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</si>
  <si>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</si>
  <si>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</si>
  <si>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</si>
  <si>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</si>
  <si>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</si>
  <si>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</si>
  <si>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</si>
  <si>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</si>
  <si>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</si>
  <si>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</si>
  <si>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</si>
  <si>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</si>
  <si>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</si>
  <si>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</si>
  <si>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</si>
  <si>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</si>
  <si>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</si>
  <si>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</si>
  <si>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</si>
  <si>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</si>
  <si>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</si>
  <si>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</si>
  <si>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</si>
  <si>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</si>
  <si>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</si>
  <si>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</si>
  <si>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</si>
  <si>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</si>
  <si>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</si>
  <si>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</si>
  <si>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</si>
  <si>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</si>
  <si>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</si>
  <si>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</si>
  <si>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</si>
  <si>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</si>
  <si>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</si>
  <si>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</si>
  <si>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</si>
  <si>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</si>
  <si>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</si>
  <si>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</si>
  <si>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</si>
  <si>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</si>
  <si>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</si>
  <si>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</si>
  <si>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</si>
  <si>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</si>
  <si>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</si>
  <si>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</si>
  <si>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</si>
  <si>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</si>
  <si>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</si>
  <si>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</si>
  <si>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</si>
  <si>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</si>
  <si>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</si>
  <si>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</si>
  <si>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</si>
  <si>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</si>
  <si>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</si>
  <si>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</si>
  <si>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</si>
  <si>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</si>
  <si>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</si>
  <si>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</si>
  <si>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</si>
  <si>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</si>
  <si>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</si>
  <si>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</si>
  <si>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</si>
  <si>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</si>
  <si>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</si>
  <si>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</si>
  <si>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</si>
  <si>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</si>
  <si>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</si>
  <si>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</si>
  <si>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</si>
  <si>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</si>
  <si>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</si>
  <si>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</si>
  <si>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</si>
  <si>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</si>
  <si>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</si>
  <si>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</si>
  <si>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</si>
  <si>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</si>
  <si>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</si>
  <si>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</si>
  <si>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</si>
  <si>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</si>
  <si>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</si>
  <si>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</si>
  <si>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</si>
  <si>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</si>
  <si>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</si>
  <si>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</si>
  <si>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</si>
  <si>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</si>
  <si>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</si>
  <si>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</si>
  <si>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</si>
  <si>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</si>
  <si>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</si>
  <si>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</si>
  <si>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</si>
  <si>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</si>
  <si>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</si>
  <si>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</si>
  <si>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</si>
  <si>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</si>
  <si>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</si>
  <si>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</si>
  <si>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</si>
  <si>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</si>
  <si>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</si>
  <si>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</si>
  <si>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</si>
  <si>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</si>
  <si>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</si>
  <si>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</si>
  <si>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</si>
  <si>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</si>
  <si>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</si>
  <si>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</si>
  <si>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</si>
  <si>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</si>
  <si>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</si>
  <si>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</si>
  <si>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</si>
  <si>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</si>
  <si>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</si>
  <si>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</si>
  <si>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</si>
  <si>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</si>
  <si>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</si>
  <si>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</si>
  <si>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</si>
  <si>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</si>
  <si>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</si>
  <si>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</si>
  <si>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</si>
  <si>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</si>
  <si>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</si>
  <si>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</si>
  <si>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</si>
  <si>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</si>
  <si>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</si>
  <si>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</si>
  <si>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</si>
  <si>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</si>
  <si>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</si>
  <si>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</si>
  <si>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</si>
  <si>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</si>
  <si>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</si>
  <si>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</si>
  <si>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</si>
  <si>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</si>
  <si>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</si>
  <si>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</si>
  <si>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</si>
  <si>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</si>
  <si>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</si>
  <si>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</si>
  <si>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</si>
  <si>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</si>
  <si>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</si>
  <si>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</si>
  <si>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</si>
  <si>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</si>
  <si>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</si>
  <si>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</si>
  <si>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</si>
  <si>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</si>
  <si>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</si>
  <si>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</si>
  <si>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</si>
  <si>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</si>
  <si>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</si>
  <si>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</si>
  <si>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</si>
  <si>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</si>
  <si>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</si>
  <si>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</si>
  <si>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</si>
  <si>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</si>
  <si>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</si>
  <si>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</si>
  <si>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</si>
  <si>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</si>
  <si>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</si>
  <si>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</si>
  <si>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</si>
  <si>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</si>
  <si>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</si>
  <si>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</si>
  <si>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</si>
  <si>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</si>
  <si>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</si>
  <si>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</si>
  <si>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</si>
  <si>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</si>
  <si>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</si>
  <si>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</si>
  <si>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</si>
  <si>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</si>
  <si>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</si>
  <si>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</si>
  <si>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</si>
  <si>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</si>
  <si>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</si>
  <si>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</si>
  <si>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</si>
  <si>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</si>
  <si>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</si>
  <si>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</si>
  <si>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</si>
  <si>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</si>
  <si>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</si>
  <si>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</si>
  <si>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</si>
  <si>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</si>
  <si>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</si>
  <si>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</si>
  <si>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</si>
  <si>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</si>
  <si>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</si>
  <si>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</si>
  <si>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</si>
  <si>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</si>
  <si>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</si>
  <si>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</si>
  <si>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</si>
  <si>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</si>
  <si>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</si>
  <si>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</si>
  <si>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</si>
  <si>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</si>
  <si>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</si>
  <si>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</si>
  <si>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</si>
  <si>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</si>
  <si>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</si>
  <si>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</si>
  <si>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</si>
  <si>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</si>
  <si>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</si>
  <si>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</si>
  <si>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</si>
  <si>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</si>
  <si>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</si>
  <si>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</si>
  <si>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</si>
  <si>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</si>
  <si>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</si>
  <si>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</si>
  <si>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</si>
  <si>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</si>
  <si>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</si>
  <si>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</si>
  <si>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</si>
  <si>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</si>
  <si>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</si>
  <si>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</si>
  <si>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</si>
  <si>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</si>
  <si>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</si>
  <si>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</si>
  <si>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</si>
  <si>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</si>
  <si>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</si>
  <si>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</si>
  <si>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</si>
  <si>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</si>
  <si>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</si>
  <si>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</si>
  <si>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</si>
  <si>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</si>
  <si>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</si>
  <si>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</si>
  <si>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</si>
  <si>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</si>
  <si>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</si>
  <si>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</si>
  <si>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</si>
  <si>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</si>
  <si>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</si>
  <si>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</si>
  <si>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</si>
  <si>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</si>
  <si>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</si>
  <si>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</si>
  <si>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</si>
  <si>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</si>
  <si>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</si>
  <si>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</si>
  <si>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</si>
  <si>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</si>
  <si>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</si>
  <si>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</si>
  <si>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</si>
  <si>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</si>
  <si>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</si>
  <si>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</si>
  <si>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</si>
  <si>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</si>
  <si>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</si>
  <si>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</si>
  <si>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</si>
  <si>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</si>
  <si>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</si>
  <si>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</si>
  <si>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</si>
  <si>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</si>
  <si>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</si>
  <si>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</si>
  <si>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</si>
  <si>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</si>
  <si>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</si>
  <si>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</si>
  <si>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</si>
  <si>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</si>
  <si>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</si>
  <si>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</si>
  <si>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</si>
  <si>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</si>
  <si>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</si>
  <si>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</si>
  <si>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</si>
  <si>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</si>
  <si>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</si>
  <si>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</si>
  <si>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</si>
  <si>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</si>
  <si>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</si>
  <si>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</si>
  <si>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</si>
  <si>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</si>
  <si>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</si>
  <si>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</si>
  <si>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</si>
  <si>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</si>
  <si>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</si>
  <si>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</si>
  <si>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</si>
  <si>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</si>
  <si>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</si>
  <si>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</si>
  <si>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</si>
  <si>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</si>
  <si>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</si>
  <si>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</si>
  <si>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</si>
  <si>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</si>
  <si>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</si>
  <si>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</si>
  <si>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</si>
  <si>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</si>
  <si>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</si>
  <si>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</si>
  <si>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</si>
  <si>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</si>
  <si>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</si>
  <si>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</si>
  <si>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</si>
  <si>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</si>
  <si>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</si>
  <si>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</si>
  <si>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</si>
  <si>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</si>
  <si>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</si>
  <si>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</si>
  <si>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</si>
  <si>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</si>
  <si>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</si>
  <si>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</si>
  <si>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</si>
  <si>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</si>
  <si>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</si>
  <si>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</si>
  <si>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</si>
  <si>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</si>
  <si>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</si>
  <si>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</si>
  <si>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</si>
  <si>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</si>
  <si>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</si>
  <si>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</si>
  <si>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</si>
  <si>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</si>
  <si>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</si>
  <si>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</si>
  <si>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</si>
  <si>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</si>
  <si>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</si>
  <si>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</si>
  <si>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</si>
  <si>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</si>
  <si>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</si>
  <si>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</si>
  <si>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</si>
  <si>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</si>
  <si>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</si>
  <si>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</si>
  <si>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</si>
  <si>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</si>
  <si>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</si>
  <si>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</si>
  <si>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</si>
  <si>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</si>
  <si>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</si>
  <si>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</si>
  <si>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</si>
  <si>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</si>
  <si>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</si>
  <si>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</si>
  <si>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</si>
  <si>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</si>
  <si>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</si>
  <si>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</si>
  <si>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</si>
  <si>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</si>
  <si>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</si>
  <si>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</si>
  <si>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</si>
  <si>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</si>
  <si>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</si>
  <si>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</si>
  <si>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</si>
  <si>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</si>
  <si>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</si>
  <si>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</si>
  <si>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</si>
  <si>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</si>
  <si>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</si>
  <si>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</si>
  <si>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</si>
  <si>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</si>
  <si>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</si>
  <si>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</si>
  <si>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</si>
  <si>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</si>
  <si>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</si>
  <si>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</si>
  <si>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</si>
  <si>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</si>
  <si>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</si>
  <si>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</si>
  <si>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</si>
  <si>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</si>
  <si>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</si>
  <si>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</si>
  <si>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</si>
  <si>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</si>
  <si>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</si>
  <si>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</si>
  <si>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</si>
  <si>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</si>
  <si>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</si>
  <si>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</si>
  <si>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</si>
  <si>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</si>
  <si>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</si>
  <si>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</si>
  <si>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</si>
  <si>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</si>
  <si>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</si>
  <si>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</si>
  <si>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</si>
  <si>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</si>
  <si>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</si>
  <si>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</si>
  <si>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</si>
  <si>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</si>
  <si>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</si>
  <si>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</si>
  <si>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</si>
  <si>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</si>
  <si>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</si>
  <si>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</si>
  <si>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</si>
  <si>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</si>
  <si>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</si>
  <si>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</si>
  <si>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</si>
  <si>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</si>
  <si>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</si>
  <si>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</si>
  <si>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</si>
  <si>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</si>
  <si>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</si>
  <si>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</si>
  <si>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</si>
  <si>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</si>
  <si>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</si>
  <si>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</si>
  <si>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</si>
  <si>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</si>
  <si>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</si>
  <si>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</si>
  <si>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</si>
  <si>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</si>
  <si>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</si>
  <si>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</si>
  <si>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</si>
  <si>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</si>
  <si>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</si>
  <si>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</si>
  <si>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</si>
  <si>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</si>
  <si>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</si>
  <si>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</si>
  <si>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</si>
  <si>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</si>
  <si>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</si>
  <si>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</si>
  <si>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</si>
  <si>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</si>
  <si>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</si>
  <si>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</si>
  <si>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</si>
  <si>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</si>
  <si>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</si>
  <si>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</si>
  <si>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</si>
  <si>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</si>
  <si>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</si>
  <si>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</si>
  <si>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</si>
  <si>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</si>
  <si>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</si>
  <si>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</si>
  <si>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</si>
  <si>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</si>
  <si>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</si>
  <si>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</si>
  <si>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</si>
  <si>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</si>
  <si>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</si>
  <si>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</si>
  <si>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</si>
  <si>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</si>
  <si>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</si>
  <si>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</si>
  <si>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</si>
  <si>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</si>
  <si>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</si>
  <si>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</si>
  <si>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</si>
  <si>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</si>
  <si>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</si>
  <si>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</si>
  <si>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</si>
  <si>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</si>
  <si>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</si>
  <si>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</si>
  <si>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</si>
  <si>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</si>
  <si>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</si>
  <si>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</si>
  <si>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</si>
  <si>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</si>
  <si>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</si>
  <si>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</si>
  <si>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</si>
  <si>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</si>
  <si>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</si>
  <si>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</si>
  <si>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</si>
  <si>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</si>
  <si>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</si>
  <si>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</si>
  <si>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</si>
  <si>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</si>
  <si>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</si>
  <si>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</si>
  <si>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</si>
  <si>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</si>
  <si>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</si>
  <si>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</si>
  <si>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</si>
  <si>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</si>
  <si>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</si>
  <si>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</si>
  <si>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</si>
  <si>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</si>
  <si>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</si>
  <si>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</si>
  <si>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</si>
  <si>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</si>
  <si>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</si>
  <si>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</si>
  <si>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</si>
  <si>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</si>
  <si>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</si>
  <si>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</si>
  <si>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</si>
  <si>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</si>
  <si>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</si>
  <si>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</si>
  <si>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</si>
  <si>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</si>
  <si>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</si>
  <si>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</si>
  <si>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</si>
  <si>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</si>
  <si>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</si>
  <si>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</si>
  <si>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</si>
  <si>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</si>
  <si>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</si>
  <si>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</si>
  <si>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</si>
  <si>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</si>
  <si>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</si>
  <si>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</si>
  <si>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</si>
  <si>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</si>
  <si>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</si>
  <si>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</si>
  <si>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</si>
  <si>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</si>
  <si>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</si>
  <si>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</si>
  <si>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</si>
  <si>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</si>
  <si>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</si>
  <si>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</si>
  <si>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</si>
  <si>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</si>
  <si>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</si>
  <si>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</si>
  <si>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</si>
  <si>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</si>
  <si>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</si>
  <si>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</si>
  <si>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</si>
  <si>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</si>
  <si>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</si>
  <si>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</si>
  <si>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</si>
  <si>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</si>
  <si>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</si>
  <si>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</si>
  <si>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</si>
  <si>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</si>
  <si>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</si>
  <si>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</si>
  <si>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</si>
  <si>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</si>
  <si>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</si>
  <si>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</si>
  <si>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</si>
  <si>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</si>
  <si>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</si>
  <si>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</si>
  <si>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</si>
  <si>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</si>
  <si>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</si>
  <si>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</si>
  <si>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</si>
  <si>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</si>
  <si>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</si>
  <si>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</si>
  <si>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</si>
  <si>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</si>
  <si>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</si>
  <si>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</si>
  <si>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</si>
  <si>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</si>
  <si>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</si>
  <si>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</si>
  <si>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</si>
  <si>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</si>
  <si>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</si>
  <si>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</si>
  <si>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</si>
  <si>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</si>
  <si>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</si>
  <si>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</si>
  <si>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</si>
  <si>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</si>
  <si>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</si>
  <si>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</si>
  <si>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</si>
  <si>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</si>
  <si>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</si>
  <si>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</si>
  <si>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</si>
  <si>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</si>
  <si>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</si>
  <si>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</si>
  <si>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</si>
  <si>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</si>
  <si>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</si>
  <si>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</si>
  <si>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</si>
  <si>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</si>
  <si>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</si>
  <si>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</si>
  <si>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</si>
  <si>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</si>
  <si>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</si>
  <si>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</si>
  <si>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</si>
  <si>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</si>
  <si>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</si>
  <si>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</si>
  <si>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</si>
  <si>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</si>
  <si>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</si>
  <si>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</si>
  <si>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</si>
  <si>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</si>
  <si>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</si>
  <si>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</si>
  <si>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</si>
  <si>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</si>
  <si>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</si>
  <si>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</si>
  <si>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</si>
  <si>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</si>
  <si>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</si>
  <si>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</si>
  <si>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</si>
  <si>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</si>
  <si>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</si>
  <si>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</si>
  <si>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</si>
  <si>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</si>
  <si>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</si>
  <si>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</si>
  <si>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</si>
  <si>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</si>
  <si>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</si>
  <si>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</si>
  <si>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</si>
  <si>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</si>
  <si>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</si>
  <si>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</si>
  <si>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</si>
  <si>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</si>
  <si>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</si>
  <si>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</si>
  <si>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</si>
  <si>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</si>
  <si>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</si>
  <si>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</si>
  <si>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</si>
  <si>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</si>
  <si>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</si>
  <si>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</si>
  <si>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</si>
  <si>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</si>
  <si>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</si>
  <si>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</si>
  <si>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</si>
  <si>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</si>
  <si>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</si>
  <si>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</si>
  <si>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</si>
  <si>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</si>
  <si>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</si>
  <si>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</si>
  <si>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</si>
  <si>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</si>
  <si>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</si>
  <si>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</si>
  <si>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</si>
  <si>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</si>
  <si>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</si>
  <si>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</si>
  <si>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</si>
  <si>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</si>
  <si>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</si>
  <si>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</si>
  <si>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</si>
  <si>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</si>
  <si>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</si>
  <si>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</si>
  <si>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</si>
  <si>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</si>
  <si>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</si>
  <si>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</si>
  <si>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</si>
  <si>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</si>
  <si>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</si>
  <si>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</si>
  <si>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</si>
  <si>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</si>
  <si>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</si>
  <si>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</si>
  <si>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</si>
  <si>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</si>
  <si>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</si>
  <si>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</si>
  <si>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</si>
  <si>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</si>
  <si>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</si>
  <si>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</si>
  <si>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</si>
  <si>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</si>
  <si>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</si>
  <si>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</si>
  <si>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</si>
  <si>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</si>
  <si>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</si>
  <si>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</si>
  <si>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</si>
  <si>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</si>
  <si>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</si>
  <si>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</si>
  <si>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</si>
  <si>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</si>
  <si>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</si>
  <si>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</si>
  <si>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</si>
  <si>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</si>
  <si>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</si>
  <si>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</si>
  <si>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</si>
  <si>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</si>
  <si>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</si>
  <si>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</si>
  <si>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</si>
  <si>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</si>
  <si>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</si>
  <si>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</si>
  <si>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</si>
  <si>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</si>
  <si>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</si>
  <si>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</si>
  <si>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</si>
  <si>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</si>
  <si>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</si>
  <si>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</si>
  <si>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</si>
  <si>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</si>
  <si>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</si>
  <si>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</si>
  <si>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</si>
  <si>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</si>
  <si>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</si>
  <si>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</si>
  <si>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</si>
  <si>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</si>
  <si>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</si>
  <si>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</si>
  <si>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</si>
  <si>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</si>
  <si>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</si>
  <si>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</si>
  <si>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</si>
  <si>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</si>
  <si>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</si>
  <si>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</si>
  <si>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</si>
  <si>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</si>
  <si>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</si>
  <si>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</si>
  <si>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</si>
  <si>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</si>
  <si>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</si>
  <si>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</si>
  <si>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</si>
  <si>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</si>
  <si>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</si>
  <si>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</si>
  <si>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</si>
  <si>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</si>
  <si>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</si>
  <si>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</si>
  <si>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</si>
  <si>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</si>
  <si>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</si>
  <si>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</si>
  <si>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</si>
  <si>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</si>
  <si>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</si>
  <si>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</si>
  <si>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</si>
  <si>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</si>
  <si>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</si>
  <si>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</si>
  <si>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</si>
  <si>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</si>
  <si>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</si>
  <si>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</si>
  <si>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</si>
  <si>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</si>
  <si>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</si>
  <si>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</si>
  <si>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</si>
  <si>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</si>
  <si>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</si>
  <si>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</si>
  <si>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</si>
  <si>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</si>
  <si>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</si>
  <si>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</si>
  <si>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</si>
  <si>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</si>
  <si>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</si>
  <si>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</si>
  <si>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</si>
  <si>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</si>
  <si>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</si>
  <si>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</si>
  <si>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</si>
  <si>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</si>
  <si>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</si>
  <si>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</si>
  <si>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</si>
  <si>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</si>
  <si>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</si>
  <si>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</si>
  <si>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</si>
  <si>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</si>
  <si>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</si>
  <si>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</si>
  <si>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</si>
  <si>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</si>
  <si>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</si>
  <si>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</si>
  <si>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</si>
  <si>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</si>
  <si>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</si>
  <si>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</si>
  <si>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</si>
  <si>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</si>
  <si>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</si>
  <si>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</si>
  <si>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</si>
  <si>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</si>
  <si>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</si>
  <si>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</si>
  <si>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</si>
  <si>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</si>
  <si>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</si>
  <si>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</si>
  <si>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</si>
  <si>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</si>
  <si>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</si>
  <si>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</si>
  <si>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</si>
  <si>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</si>
  <si>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</si>
  <si>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</si>
  <si>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</si>
  <si>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</si>
  <si>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</si>
  <si>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</si>
  <si>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</si>
  <si>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</si>
  <si>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</si>
  <si>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</si>
  <si>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</si>
  <si>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</si>
  <si>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</si>
  <si>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</si>
  <si>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</si>
  <si>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</si>
  <si>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</si>
  <si>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</si>
  <si>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</si>
  <si>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</si>
  <si>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</si>
  <si>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</si>
  <si>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</si>
  <si>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</si>
  <si>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</si>
  <si>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</si>
  <si>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</si>
  <si>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</si>
  <si>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</si>
  <si>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</si>
  <si>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</si>
  <si>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</si>
  <si>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</si>
  <si>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</si>
  <si>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</si>
  <si>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</si>
  <si>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</si>
  <si>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</si>
  <si>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</si>
  <si>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</si>
  <si>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</si>
  <si>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</si>
  <si>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</si>
  <si>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</si>
  <si>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</si>
  <si>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</si>
  <si>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</si>
  <si>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</si>
  <si>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</si>
  <si>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</si>
  <si>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</si>
  <si>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</si>
  <si>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</si>
  <si>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</si>
  <si>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</si>
  <si>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</si>
  <si>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</si>
  <si>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</si>
  <si>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</si>
  <si>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</si>
  <si>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</si>
  <si>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</si>
  <si>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</si>
  <si>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</si>
  <si>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</si>
  <si>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</si>
  <si>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</si>
  <si>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</si>
  <si>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</si>
  <si>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</si>
  <si>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</si>
  <si>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</si>
  <si>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</si>
  <si>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</si>
  <si>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</si>
  <si>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</si>
  <si>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</si>
  <si>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</si>
  <si>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</si>
  <si>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</si>
  <si>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</si>
  <si>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</si>
  <si>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</si>
  <si>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</si>
  <si>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</si>
  <si>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</si>
  <si>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</si>
  <si>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</si>
  <si>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</si>
  <si>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</si>
  <si>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</si>
  <si>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</si>
  <si>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</si>
  <si>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</si>
  <si>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</si>
  <si>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</si>
  <si>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</si>
  <si>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</si>
  <si>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</si>
  <si>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</si>
  <si>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</si>
  <si>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</si>
  <si>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</si>
  <si>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</si>
  <si>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</si>
  <si>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</si>
  <si>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</si>
  <si>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</si>
  <si>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</si>
  <si>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</si>
  <si>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</si>
  <si>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</si>
  <si>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</si>
  <si>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</si>
  <si>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</si>
  <si>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</si>
  <si>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</si>
  <si>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</si>
  <si>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</si>
  <si>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</si>
  <si>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</si>
  <si>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</si>
  <si>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</si>
  <si>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</si>
  <si>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</si>
  <si>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</si>
  <si>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</si>
  <si>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</si>
  <si>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</si>
  <si>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</si>
  <si>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</si>
  <si>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</si>
  <si>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</si>
  <si>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</si>
  <si>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</si>
  <si>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</si>
  <si>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</si>
  <si>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</si>
  <si>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</si>
  <si>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</si>
  <si>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</si>
  <si>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</si>
  <si>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</si>
  <si>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</si>
  <si>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</si>
  <si>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</si>
  <si>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</si>
  <si>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</si>
  <si>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</si>
  <si>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</si>
  <si>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</si>
  <si>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</si>
  <si>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</si>
  <si>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</si>
  <si>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</si>
  <si>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</si>
  <si>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</si>
  <si>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</si>
  <si>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</si>
  <si>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</si>
  <si>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</si>
  <si>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</si>
  <si>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</si>
  <si>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</si>
  <si>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</si>
  <si>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</si>
  <si>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</si>
  <si>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</si>
  <si>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</si>
  <si>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</si>
  <si>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</si>
  <si>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</si>
  <si>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</si>
  <si>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</si>
  <si>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</si>
  <si>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</si>
  <si>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</si>
  <si>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</si>
  <si>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</si>
  <si>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</si>
  <si>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</si>
  <si>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</si>
  <si>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</si>
  <si>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</si>
  <si>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</si>
  <si>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</si>
  <si>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</si>
  <si>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</si>
  <si>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</si>
  <si>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</si>
  <si>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</si>
  <si>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</si>
  <si>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</si>
  <si>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</si>
  <si>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</si>
  <si>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</si>
  <si>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</si>
  <si>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</si>
  <si>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</si>
  <si>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</si>
  <si>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</si>
  <si>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</si>
  <si>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</si>
  <si>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</si>
  <si>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</si>
  <si>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</si>
  <si>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</si>
  <si>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</si>
  <si>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</si>
  <si>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</si>
  <si>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</si>
  <si>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</si>
  <si>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</si>
  <si>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</si>
  <si>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</si>
  <si>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</si>
  <si>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</si>
  <si>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</si>
  <si>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</si>
  <si>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</si>
  <si>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</si>
  <si>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</si>
  <si>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</si>
  <si>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</si>
  <si>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</si>
  <si>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</si>
  <si>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</si>
  <si>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</si>
  <si>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</si>
  <si>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</si>
  <si>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</si>
  <si>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</si>
  <si>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</si>
  <si>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</si>
  <si>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</si>
  <si>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</si>
  <si>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</si>
  <si>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</si>
  <si>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</si>
  <si>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</si>
  <si>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</si>
  <si>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</si>
  <si>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</si>
  <si>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</si>
  <si>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</si>
  <si>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</si>
  <si>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</si>
  <si>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</si>
  <si>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</si>
  <si>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</si>
  <si>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</si>
  <si>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</si>
  <si>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</si>
  <si>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</si>
  <si>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</si>
  <si>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</si>
  <si>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</si>
  <si>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</si>
  <si>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</si>
  <si>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</si>
  <si>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</si>
  <si>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</si>
  <si>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</si>
  <si>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</si>
  <si>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</si>
  <si>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</si>
  <si>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</si>
  <si>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</si>
  <si>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</si>
  <si>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</si>
  <si>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</si>
  <si>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</si>
  <si>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</si>
  <si>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</si>
  <si>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</si>
  <si>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</si>
  <si>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</si>
  <si>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</si>
  <si>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</si>
  <si>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</si>
  <si>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</si>
  <si>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</si>
  <si>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</si>
  <si>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</si>
  <si>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</si>
  <si>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</si>
  <si>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</si>
  <si>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</si>
  <si>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</si>
  <si>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</si>
  <si>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</si>
  <si>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</si>
  <si>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</si>
  <si>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</si>
  <si>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</si>
  <si>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</si>
  <si>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</si>
  <si>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</si>
  <si>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</si>
  <si>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</si>
  <si>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</si>
  <si>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</si>
  <si>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</si>
  <si>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</si>
  <si>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</si>
  <si>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</si>
  <si>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</si>
  <si>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</si>
  <si>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</si>
  <si>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</si>
  <si>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</si>
  <si>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</si>
  <si>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</si>
  <si>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</si>
  <si>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</si>
  <si>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</si>
  <si>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</si>
  <si>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</si>
  <si>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</si>
  <si>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</si>
  <si>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</si>
  <si>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</si>
  <si>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</si>
  <si>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</si>
  <si>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</si>
  <si>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</si>
  <si>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</si>
  <si>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</si>
  <si>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</si>
  <si>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</si>
  <si>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</si>
  <si>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</si>
  <si>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</si>
  <si>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</si>
  <si>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</si>
  <si>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</si>
  <si>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</si>
  <si>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</si>
  <si>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</si>
  <si>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</si>
  <si>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</si>
  <si>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</si>
  <si>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</si>
  <si>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</si>
  <si>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</si>
  <si>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</si>
  <si>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</si>
  <si>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</si>
  <si>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</si>
  <si>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</si>
  <si>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</si>
  <si>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</si>
  <si>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</si>
  <si>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</si>
  <si>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</si>
  <si>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</si>
  <si>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</si>
  <si>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</si>
  <si>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</si>
  <si>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</si>
  <si>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</si>
  <si>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</si>
  <si>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</si>
  <si>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</si>
  <si>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</si>
  <si>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</si>
  <si>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</si>
  <si>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</si>
  <si>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</si>
  <si>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</si>
  <si>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</si>
  <si>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</si>
  <si>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</si>
  <si>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</si>
  <si>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</si>
  <si>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</si>
  <si>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</si>
  <si>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</si>
  <si>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</si>
  <si>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</si>
  <si>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</si>
  <si>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</si>
  <si>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</si>
  <si>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</si>
  <si>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</si>
  <si>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</si>
  <si>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</si>
  <si>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</si>
  <si>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</si>
  <si>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</si>
  <si>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</si>
  <si>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</si>
  <si>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</si>
  <si>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</si>
  <si>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</si>
  <si>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</si>
  <si>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</si>
  <si>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</si>
  <si>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</si>
  <si>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</si>
  <si>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</si>
  <si>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</si>
  <si>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</si>
  <si>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</si>
  <si>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</si>
  <si>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</si>
  <si>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</si>
  <si>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</si>
  <si>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</si>
  <si>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</si>
  <si>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</si>
  <si>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</si>
  <si>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</si>
  <si>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</si>
  <si>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</si>
  <si>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</si>
  <si>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</si>
  <si>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</si>
  <si>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</si>
  <si>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</si>
  <si>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</si>
  <si>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</si>
  <si>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</si>
  <si>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</si>
  <si>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</si>
  <si>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</si>
  <si>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</si>
  <si>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</si>
  <si>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</si>
  <si>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</si>
  <si>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</si>
  <si>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</si>
  <si>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</si>
  <si>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</si>
  <si>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</si>
  <si>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</si>
  <si>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</si>
  <si>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</si>
  <si>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</si>
  <si>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</si>
  <si>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</si>
  <si>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</si>
  <si>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</si>
  <si>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</si>
  <si>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</si>
  <si>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</si>
  <si>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</si>
  <si>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</si>
  <si>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</si>
  <si>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</si>
  <si>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</si>
  <si>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</si>
  <si>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</si>
  <si>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</si>
  <si>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</si>
  <si>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</si>
  <si>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</si>
  <si>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</si>
  <si>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</si>
  <si>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</si>
  <si>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</si>
  <si>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</si>
  <si>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</si>
  <si>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</si>
  <si>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</si>
  <si>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</si>
  <si>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</si>
  <si>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</si>
  <si>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</si>
  <si>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</si>
  <si>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</si>
  <si>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</si>
  <si>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</si>
  <si>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</si>
  <si>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</si>
  <si>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</si>
  <si>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</si>
  <si>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</si>
  <si>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</si>
  <si>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</si>
  <si>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</si>
  <si>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</si>
  <si>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</si>
  <si>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</si>
  <si>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</si>
  <si>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</si>
  <si>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</si>
  <si>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</si>
  <si>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</si>
  <si>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</si>
  <si>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</si>
  <si>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Cancaled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</si>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</sst>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F5750B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6350">
              <a:solidFill>
                <a:srgbClr val="F5750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F-4AA7-97F2-CD530E2F9F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F-4AA7-97F2-CD530E2F9F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rgbClr val="F5750B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rgbClr val="F5750B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F-4AA7-97F2-CD530E2F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3711"/>
        <c:axId val="468121631"/>
      </c:lineChart>
      <c:catAx>
        <c:axId val="4681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631"/>
        <c:crosses val="autoZero"/>
        <c:auto val="1"/>
        <c:lblAlgn val="ctr"/>
        <c:lblOffset val="100"/>
        <c:noMultiLvlLbl val="0"/>
      </c:catAx>
      <c:valAx>
        <c:axId val="4681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Outcomes Based on Goal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2F-4D1C-A2F1-A5452ED26D4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5750B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2F-4D1C-A2F1-A5452ED26D4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Cancaled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2F-4D1C-A2F1-A5452ED2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63423"/>
        <c:axId val="70595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62F-4D1C-A2F1-A5452ED26D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2F-4D1C-A2F1-A5452ED26D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2F-4D1C-A2F1-A5452ED26D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2F-4D1C-A2F1-A5452ED26D4A}"/>
                  </c:ext>
                </c:extLst>
              </c15:ser>
            </c15:filteredLineSeries>
          </c:ext>
        </c:extLst>
      </c:lineChart>
      <c:catAx>
        <c:axId val="705963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5935"/>
        <c:crosses val="autoZero"/>
        <c:auto val="1"/>
        <c:lblAlgn val="ctr"/>
        <c:lblOffset val="100"/>
        <c:noMultiLvlLbl val="0"/>
      </c:catAx>
      <c:valAx>
        <c:axId val="7059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</xdr:row>
      <xdr:rowOff>14287</xdr:rowOff>
    </xdr:from>
    <xdr:to>
      <xdr:col>14</xdr:col>
      <xdr:colOff>123825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8520A-8349-48CD-99DF-05D3D9B2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13</xdr:row>
      <xdr:rowOff>147637</xdr:rowOff>
    </xdr:from>
    <xdr:to>
      <xdr:col>7</xdr:col>
      <xdr:colOff>169333</xdr:colOff>
      <xdr:row>28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1332-A9EE-4D19-8448-C1DE45E7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02.433217939812" createdVersion="7" refreshedVersion="7" minRefreshableVersion="3" recordCount="4114" xr:uid="{739DCB1C-6C4E-496B-ADF6-36EB1750EAA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6CDD4-5274-4A26-9508-1F50CE5F54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6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6"/>
  <sheetViews>
    <sheetView zoomScale="90" zoomScaleNormal="90" workbookViewId="0">
      <selection activeCell="F217" sqref="F217"/>
    </sheetView>
  </sheetViews>
  <sheetFormatPr defaultColWidth="8.85546875" defaultRowHeight="15" x14ac:dyDescent="0.25"/>
  <cols>
    <col min="1" max="1" width="5.5703125" bestFit="1" customWidth="1"/>
    <col min="2" max="2" width="38.42578125" style="3" customWidth="1"/>
    <col min="3" max="3" width="41.7109375" style="3" bestFit="1" customWidth="1"/>
    <col min="4" max="4" width="17.28515625" style="6" bestFit="1" customWidth="1"/>
    <col min="5" max="5" width="13.5703125" style="8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2.14062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23.42578125" bestFit="1" customWidth="1"/>
    <col min="16" max="16" width="15.42578125" bestFit="1" customWidth="1"/>
    <col min="17" max="17" width="17" bestFit="1" customWidth="1"/>
    <col min="18" max="18" width="5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60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60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  <row r="4116" spans="1:18" x14ac:dyDescent="0.25">
      <c r="C4116" s="11"/>
    </row>
  </sheetData>
  <autoFilter ref="A1:R4115" xr:uid="{00000000-0001-0000-0000-000000000000}">
    <filterColumn colId="5">
      <filters>
        <filter val="failed"/>
      </filters>
    </filterColumn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3856-8DBA-49B3-B13C-A15A5744B88D}">
  <dimension ref="A1:E18"/>
  <sheetViews>
    <sheetView workbookViewId="0">
      <selection activeCell="P14" sqref="P1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8306</v>
      </c>
      <c r="B1" t="s">
        <v>8327</v>
      </c>
    </row>
    <row r="2" spans="1:5" x14ac:dyDescent="0.25">
      <c r="A2" s="10" t="s">
        <v>8308</v>
      </c>
      <c r="B2" t="s">
        <v>8310</v>
      </c>
    </row>
    <row r="4" spans="1:5" x14ac:dyDescent="0.25">
      <c r="A4" s="10" t="s">
        <v>8314</v>
      </c>
      <c r="B4" s="10" t="s">
        <v>8311</v>
      </c>
    </row>
    <row r="5" spans="1:5" x14ac:dyDescent="0.25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2" t="s">
        <v>8321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2" t="s">
        <v>8322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2" t="s">
        <v>8323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2" t="s">
        <v>8324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2" t="s">
        <v>8315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2" t="s">
        <v>8325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2" t="s">
        <v>8316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2" t="s">
        <v>8317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2" t="s">
        <v>8318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2" t="s">
        <v>8319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2" t="s">
        <v>8320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2" t="s">
        <v>8326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2" t="s">
        <v>8312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026C-A574-4DAF-A0BA-E4700951915E}">
  <dimension ref="A1:H13"/>
  <sheetViews>
    <sheetView tabSelected="1" zoomScale="90" zoomScaleNormal="90" workbookViewId="0">
      <selection activeCell="I18" sqref="I18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3" bestFit="1" customWidth="1"/>
    <col min="7" max="7" width="17" style="13" bestFit="1" customWidth="1"/>
    <col min="8" max="8" width="19.7109375" style="13" bestFit="1" customWidth="1"/>
  </cols>
  <sheetData>
    <row r="1" spans="1:8" x14ac:dyDescent="0.25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25">
      <c r="A2" t="s">
        <v>8336</v>
      </c>
      <c r="B2">
        <f>COUNTIFS(Kickstarter!$F:$F,"successful",Kickstarter!$D:$D,"&lt;1000",Kickstarter!$Q:$Q,"plays")</f>
        <v>141</v>
      </c>
      <c r="C2">
        <f>COUNTIFS(Kickstarter!$F:$F,"failed",Kickstarter!$D:$D,"&lt;1000",Kickstarter!$Q:$Q,"plays")</f>
        <v>45</v>
      </c>
      <c r="D2">
        <f>COUNTIFS(Kickstarter!F:F,"canceled",Kickstarter!D:D,"&lt;1000",Kickstarter!Q:Q,"plays")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25">
      <c r="A3" t="s">
        <v>8337</v>
      </c>
      <c r="B3">
        <f>COUNTIFS(Kickstarter!$F:$F,"successful",Kickstarter!$D:$D,"&gt;=1000",Kickstarter!$D:$D,"&lt;=4999",Kickstarter!$Q:$Q,"plays")</f>
        <v>388</v>
      </c>
      <c r="C3">
        <f>COUNTIFS(Kickstarter!$F:$F,"failed",Kickstarter!$D:$D,"&gt;=1000",Kickstarter!$D:$D,"&lt;=4999",Kickstarter!$Q:$Q,"plays")</f>
        <v>146</v>
      </c>
      <c r="D3">
        <f>COUNTIFS(Kickstarter!$F:$F,"canceled",Kickstarter!$D:$D,"&gt;=1000",Kickstarter!$D:$D,"&lt;=4999",Kickstarter!$Q:$Q,"plays")</f>
        <v>0</v>
      </c>
      <c r="E3">
        <f t="shared" ref="E3:E13" si="0">SUM(B3:D3)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8" x14ac:dyDescent="0.25">
      <c r="A4" t="s">
        <v>8338</v>
      </c>
      <c r="B4">
        <f>COUNTIFS(Kickstarter!$F:$F,"successful",Kickstarter!$D:$D,"&gt;=5000",Kickstarter!$D:$D,"&lt;=9999",Kickstarter!$Q:$Q,"plays")</f>
        <v>93</v>
      </c>
      <c r="C4">
        <f>COUNTIFS(Kickstarter!$F:$F,"failed",Kickstarter!$D:$D,"&gt;=5000",Kickstarter!$D:$D,"&lt;=9999",Kickstarter!$Q:$Q,"plays")</f>
        <v>76</v>
      </c>
      <c r="D4">
        <f>COUNTIFS(Kickstarter!$F:$F,"canceled",Kickstarter!$D:$D,"&gt;=5000",Kickstarter!$D:$D,"&lt;=9999",Kickstarter!$Q:$Q,"plays")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25">
      <c r="A5" t="s">
        <v>8339</v>
      </c>
      <c r="B5">
        <f>COUNTIFS(Kickstarter!$F:$F,"successful",Kickstarter!$D:$D,"&gt;=10000",Kickstarter!$D:$D,"&lt;=14999",Kickstarter!$Q:$Q,"plays")</f>
        <v>39</v>
      </c>
      <c r="C5">
        <f>COUNTIFS(Kickstarter!$F:$F,"failed",Kickstarter!$D:$D,"&gt;=10000",Kickstarter!$D:$D,"&lt;=14999",Kickstarter!$Q:$Q,"plays")</f>
        <v>33</v>
      </c>
      <c r="D5">
        <f>COUNTIFS(Kickstarter!$F:$F,"canceled",Kickstarter!$D:$D,"&gt;=10000",Kickstarter!$D:$D,"&lt;=14999",Kickstarter!$Q:$Q,"plays")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25">
      <c r="A6" t="s">
        <v>8340</v>
      </c>
      <c r="B6">
        <f>COUNTIFS(Kickstarter!$F:$F,"successful",Kickstarter!$D:$D,"&gt;=15000",Kickstarter!$D:$D,"&lt;=19999",Kickstarter!$Q:$Q,"plays")</f>
        <v>12</v>
      </c>
      <c r="C6">
        <f>COUNTIFS(Kickstarter!$F:$F,"failed",Kickstarter!$D:$D,"&gt;=15000",Kickstarter!$D:$D,"&lt;=19999",Kickstarter!$Q:$Q,"plays")</f>
        <v>12</v>
      </c>
      <c r="D6">
        <f>COUNTIFS(Kickstarter!$F:$F,"canceled",Kickstarter!$D:$D,"&gt;=15000",Kickstarter!$D:$D,"&lt;=19999",Kickstarter!$Q:$Q,"plays")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25">
      <c r="A7" t="s">
        <v>8341</v>
      </c>
      <c r="B7">
        <f>COUNTIFS(Kickstarter!$F:$F,"successful",Kickstarter!$D:$D,"&gt;=20000",Kickstarter!$D:$D,"&lt;=24999",Kickstarter!$Q:$Q,"plays")</f>
        <v>9</v>
      </c>
      <c r="C7">
        <f>COUNTIFS(Kickstarter!$F:$F,"failed",Kickstarter!$D:$D,"&gt;=20000",Kickstarter!$D:$D,"&lt;=24999",Kickstarter!$Q:$Q,"plays")</f>
        <v>11</v>
      </c>
      <c r="D7">
        <f>COUNTIFS(Kickstarter!$F:$F,"canceled",Kickstarter!$D:$D,"&gt;=20000",Kickstarter!$D:$D,"&lt;=24999",Kickstarter!$Q:$Q,"plays")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25">
      <c r="A8" t="s">
        <v>8342</v>
      </c>
      <c r="B8">
        <f>COUNTIFS(Kickstarter!$F:$F,"successful",Kickstarter!$D:$D,"&gt;=25000",Kickstarter!$D:$D,"&lt;=29999",Kickstarter!$Q:$Q,"plays")</f>
        <v>1</v>
      </c>
      <c r="C8">
        <f>COUNTIFS(Kickstarter!$F:$F,"failed",Kickstarter!$D:$D,"&gt;=25000",Kickstarter!$D:$D,"&lt;=29999",Kickstarter!$Q:$Q,"plays")</f>
        <v>4</v>
      </c>
      <c r="D8">
        <f>COUNTIFS(Kickstarter!$F:$F,"canceled",Kickstarter!$D:$D,"&gt;=25000",Kickstarter!$D:$D,"&lt;=29999",Kickstarter!$Q:$Q,"plays")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25">
      <c r="A9" t="s">
        <v>8343</v>
      </c>
      <c r="B9">
        <f>COUNTIFS(Kickstarter!$F:$F,"successful",Kickstarter!$D:$D,"&gt;=30000",Kickstarter!$D:$D,"&lt;=34999",Kickstarter!$Q:$Q,"plays")</f>
        <v>3</v>
      </c>
      <c r="C9">
        <f>COUNTIFS(Kickstarter!$F:$F,"failed",Kickstarter!$D:$D,"&gt;=30000",Kickstarter!$D:$D,"&lt;=34999",Kickstarter!$Q:$Q,"plays")</f>
        <v>8</v>
      </c>
      <c r="D9">
        <f>COUNTIFS(Kickstarter!$F:$F,"canceled",Kickstarter!$D:$D,"&gt;=30000",Kickstarter!$D:$D,"&lt;=34999",Kickstarter!$Q:$Q,"plays")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25">
      <c r="A10" t="s">
        <v>8344</v>
      </c>
      <c r="B10">
        <f>COUNTIFS(Kickstarter!$F:$F,"successful",Kickstarter!$D:$D,"&gt;=35000",Kickstarter!$D:$D,"&lt;=39999",Kickstarter!$Q:$Q,"plays")</f>
        <v>4</v>
      </c>
      <c r="C10">
        <f>COUNTIFS(Kickstarter!$F:$F,"failed",Kickstarter!$D:$D,"&gt;=35000",Kickstarter!$D:$D,"&lt;=39999",Kickstarter!$Q:$Q,"plays")</f>
        <v>2</v>
      </c>
      <c r="D10">
        <f>COUNTIFS(Kickstarter!$F:$F,"canceled",Kickstarter!$D:$D,"&gt;=35000",Kickstarter!$D:$D,"&lt;=39999",Kickstarter!$Q:$Q,"plays")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>D10/E10</f>
        <v>0</v>
      </c>
    </row>
    <row r="11" spans="1:8" x14ac:dyDescent="0.25">
      <c r="A11" t="s">
        <v>8345</v>
      </c>
      <c r="B11">
        <f>COUNTIFS(Kickstarter!$F:$F,"successful",Kickstarter!$D:$D,"&gt;=40000",Kickstarter!$D:$D,"&lt;=44999",Kickstarter!$Q:$Q,"plays")</f>
        <v>2</v>
      </c>
      <c r="C11">
        <f>COUNTIFS(Kickstarter!$F:$F,"failed",Kickstarter!$D:$D,"&gt;=40000",Kickstarter!$D:$D,"&lt;=44999",Kickstarter!$Q:$Q,"plays")</f>
        <v>1</v>
      </c>
      <c r="D11">
        <f>COUNTIFS(Kickstarter!$F:$F,"canceled",Kickstarter!$D:$D,"&gt;=40000",Kickstarter!$D:$D,"&lt;=44999",Kickstarter!$Q:$Q,"plays")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25">
      <c r="A12" t="s">
        <v>8346</v>
      </c>
      <c r="B12">
        <f>COUNTIFS(Kickstarter!$F:$F,"successful",Kickstarter!$D:$D,"&gt;=45000",Kickstarter!$D:$D,"&lt;=45999",Kickstarter!$Q:$Q,"plays")</f>
        <v>0</v>
      </c>
      <c r="C12">
        <f>COUNTIFS(Kickstarter!$F:$F,"failed",Kickstarter!$D:$D,"&gt;=45000",Kickstarter!$D:$D,"&lt;=45999",Kickstarter!$Q:$Q,"plays")</f>
        <v>1</v>
      </c>
      <c r="D12">
        <f>COUNTIFS(Kickstarter!$F:$F,"canceled",Kickstarter!$D:$D,"&gt;=45000",Kickstarter!$D:$D,"&lt;=45999",Kickstarter!$Q:$Q,"plays")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25">
      <c r="A13" t="s">
        <v>8347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2022-12-08T19:02:01Z</dcterms:modified>
</cp:coreProperties>
</file>