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7aa54ef9a4cbb97f/Documentos/Documents salvados/Trabajo/College^0Universities/JUST IT/BootCAMP/FIRST WEEK/29th  April 2025/"/>
    </mc:Choice>
  </mc:AlternateContent>
  <xr:revisionPtr revIDLastSave="0" documentId="8_{D7B7A75C-0F96-4CBA-ACAD-F5B1F6C4690D}" xr6:coauthVersionLast="47" xr6:coauthVersionMax="47" xr10:uidLastSave="{00000000-0000-0000-0000-000000000000}"/>
  <bookViews>
    <workbookView xWindow="-98" yWindow="-98" windowWidth="23236" windowHeight="13875" activeTab="8" xr2:uid="{00000000-000D-0000-FFFF-FFFF00000000}"/>
  </bookViews>
  <sheets>
    <sheet name="Fun 3" sheetId="9" r:id="rId1"/>
    <sheet name="Fun 2" sheetId="12" r:id="rId2"/>
    <sheet name="Fan 4" sheetId="11" r:id="rId3"/>
    <sheet name="Fun With Data 1" sheetId="7" r:id="rId4"/>
    <sheet name="Pivot table" sheetId="4" r:id="rId5"/>
    <sheet name="Slicers" sheetId="5" r:id="rId6"/>
    <sheet name="retail_sales_dataset" sheetId="1" r:id="rId7"/>
    <sheet name="Transactions" sheetId="2" r:id="rId8"/>
    <sheet name="Task 2" sheetId="3" r:id="rId9"/>
  </sheets>
  <definedNames>
    <definedName name="_xlnm._FilterDatabase" localSheetId="6" hidden="1">retail_sales_dataset!$A$1:$R$1001</definedName>
    <definedName name="_xlnm._FilterDatabase" localSheetId="8" hidden="1">'Task 2'!$A$1:$F$11</definedName>
    <definedName name="_xlcn.WorksheetConnection_retail_sales_dataset.xlsxTable1" hidden="1">retail_sales_dataset!$A$1:$O$1001</definedName>
    <definedName name="Slicer_Gender">#N/A</definedName>
    <definedName name="Slicer_Generation">#N/A</definedName>
    <definedName name="Slicer_Product_Category">#N/A</definedName>
    <definedName name="Slicer_Student_name">#N/A</definedName>
  </definedNames>
  <calcPr calcId="191028"/>
  <pivotCaches>
    <pivotCache cacheId="10" r:id="rId10"/>
    <pivotCache cacheId="16" r:id="rId11"/>
    <pivotCache cacheId="22"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9" l="1"/>
  <c r="C4" i="9"/>
  <c r="C3" i="9"/>
  <c r="D650" i="1"/>
  <c r="C650" i="1"/>
  <c r="F2" i="3" l="1"/>
  <c r="F4" i="3"/>
  <c r="F5" i="3"/>
  <c r="F6" i="3"/>
  <c r="F7" i="3"/>
  <c r="F8" i="3"/>
  <c r="F9" i="3"/>
  <c r="F10" i="3"/>
  <c r="F11" i="3"/>
  <c r="F3" i="3"/>
  <c r="E2" i="3"/>
  <c r="E4" i="3"/>
  <c r="E5" i="3"/>
  <c r="E6" i="3"/>
  <c r="E7" i="3"/>
  <c r="E8" i="3"/>
  <c r="E9" i="3"/>
  <c r="E10" i="3"/>
  <c r="E11" i="3"/>
  <c r="E3" i="3"/>
  <c r="F811" i="1"/>
  <c r="F315" i="1"/>
  <c r="F597" i="1"/>
  <c r="F729" i="1"/>
  <c r="F426" i="1"/>
  <c r="F401" i="1"/>
  <c r="F730" i="1"/>
  <c r="F33" i="1"/>
  <c r="F263" i="1"/>
  <c r="F868" i="1"/>
  <c r="F628" i="1"/>
  <c r="F892" i="1"/>
  <c r="F2" i="1"/>
  <c r="F489" i="1"/>
  <c r="F960" i="1"/>
  <c r="F788" i="1"/>
  <c r="F375" i="1"/>
  <c r="F50" i="1"/>
  <c r="F893" i="1"/>
  <c r="F316" i="1"/>
  <c r="F981" i="1"/>
  <c r="F629" i="1"/>
  <c r="F338" i="1"/>
  <c r="F3" i="1"/>
  <c r="F767" i="1"/>
  <c r="F578" i="1"/>
  <c r="F458" i="1"/>
  <c r="F490" i="1"/>
  <c r="F560" i="1"/>
  <c r="F443" i="1"/>
  <c r="F731" i="1"/>
  <c r="F317" i="1"/>
  <c r="F285" i="1"/>
  <c r="F134" i="1"/>
  <c r="F264" i="1"/>
  <c r="F982" i="1"/>
  <c r="F579" i="1"/>
  <c r="F869" i="1"/>
  <c r="F427" i="1"/>
  <c r="F651" i="1"/>
  <c r="F894" i="1"/>
  <c r="F357" i="1"/>
  <c r="F895" i="1"/>
  <c r="F197" i="1"/>
  <c r="F939" i="1"/>
  <c r="F536" i="1"/>
  <c r="F218" i="1"/>
  <c r="F219" i="1"/>
  <c r="F789" i="1"/>
  <c r="F790" i="1"/>
  <c r="F613" i="1"/>
  <c r="F652" i="1"/>
  <c r="F580" i="1"/>
  <c r="F707" i="1"/>
  <c r="F812" i="1"/>
  <c r="F34" i="1"/>
  <c r="F983" i="1"/>
  <c r="F51" i="1"/>
  <c r="F732" i="1"/>
  <c r="F919" i="1"/>
  <c r="F984" i="1"/>
  <c r="F148" i="1"/>
  <c r="F339" i="1"/>
  <c r="F286" i="1"/>
  <c r="F428" i="1"/>
  <c r="F358" i="1"/>
  <c r="F833" i="1"/>
  <c r="F178" i="1"/>
  <c r="F459" i="1"/>
  <c r="F287" i="1"/>
  <c r="F940" i="1"/>
  <c r="F751" i="1"/>
  <c r="F985" i="1"/>
  <c r="F77" i="1"/>
  <c r="F896" i="1"/>
  <c r="F376" i="1"/>
  <c r="F377" i="1"/>
  <c r="F653" i="1"/>
  <c r="F4" i="1"/>
  <c r="F537" i="1"/>
  <c r="F688" i="1"/>
  <c r="F220" i="1"/>
  <c r="F581" i="1"/>
  <c r="F708" i="1"/>
  <c r="F961" i="1"/>
  <c r="F768" i="1"/>
  <c r="F179" i="1"/>
  <c r="F198" i="1"/>
  <c r="F288" i="1"/>
  <c r="F199" i="1"/>
  <c r="F289" i="1"/>
  <c r="F630" i="1"/>
  <c r="F378" i="1"/>
  <c r="F689" i="1"/>
  <c r="F444" i="1"/>
  <c r="F290" i="1"/>
  <c r="F200" i="1"/>
  <c r="F318" i="1"/>
  <c r="F515" i="1"/>
  <c r="F690" i="1"/>
  <c r="F379" i="1"/>
  <c r="F117" i="1"/>
  <c r="F654" i="1"/>
  <c r="F897" i="1"/>
  <c r="F402" i="1"/>
  <c r="F920" i="1"/>
  <c r="F791" i="1"/>
  <c r="F655" i="1"/>
  <c r="F792" i="1"/>
  <c r="F656" i="1"/>
  <c r="F598" i="1"/>
  <c r="F516" i="1"/>
  <c r="F898" i="1"/>
  <c r="F291" i="1"/>
  <c r="F870" i="1"/>
  <c r="F962" i="1"/>
  <c r="F733" i="1"/>
  <c r="F95" i="1"/>
  <c r="F96" i="1"/>
  <c r="F769" i="1"/>
  <c r="F5" i="1"/>
  <c r="F538" i="1"/>
  <c r="F678" i="1"/>
  <c r="F359" i="1"/>
  <c r="F770" i="1"/>
  <c r="F679" i="1"/>
  <c r="F834" i="1"/>
  <c r="F921" i="1"/>
  <c r="F149" i="1"/>
  <c r="F922" i="1"/>
  <c r="F491" i="1"/>
  <c r="F941" i="1"/>
  <c r="F340" i="1"/>
  <c r="F942" i="1"/>
  <c r="F445" i="1"/>
  <c r="F403" i="1"/>
  <c r="F341" i="1"/>
  <c r="F614" i="1"/>
  <c r="F582" i="1"/>
  <c r="F899" i="1"/>
  <c r="F631" i="1"/>
  <c r="F429" i="1"/>
  <c r="F118" i="1"/>
  <c r="F561" i="1"/>
  <c r="F583" i="1"/>
  <c r="F871" i="1"/>
  <c r="F986" i="1"/>
  <c r="F900" i="1"/>
  <c r="F135" i="1"/>
  <c r="F752" i="1"/>
  <c r="F460" i="1"/>
  <c r="F35" i="1"/>
  <c r="F292" i="1"/>
  <c r="F709" i="1"/>
  <c r="F461" i="1"/>
  <c r="F52" i="1"/>
  <c r="F446" i="1"/>
  <c r="F813" i="1"/>
  <c r="F462" i="1"/>
  <c r="F6" i="1"/>
  <c r="F562" i="1"/>
  <c r="F7" i="1"/>
  <c r="F380" i="1"/>
  <c r="F97" i="1"/>
  <c r="F657" i="1"/>
  <c r="F463" i="1"/>
  <c r="F246" i="1"/>
  <c r="F987" i="1"/>
  <c r="F835" i="1"/>
  <c r="F265" i="1"/>
  <c r="F691" i="1"/>
  <c r="F8" i="1"/>
  <c r="F563" i="1"/>
  <c r="F710" i="1"/>
  <c r="F464" i="1"/>
  <c r="F430" i="1"/>
  <c r="F539" i="1"/>
  <c r="F711" i="1"/>
  <c r="F517" i="1"/>
  <c r="F963" i="1"/>
  <c r="F53" i="1"/>
  <c r="F465" i="1"/>
  <c r="F712" i="1"/>
  <c r="F853" i="1"/>
  <c r="F943" i="1"/>
  <c r="F9" i="1"/>
  <c r="F540" i="1"/>
  <c r="F36" i="1"/>
  <c r="F98" i="1"/>
  <c r="F10" i="1"/>
  <c r="F54" i="1"/>
  <c r="F632" i="1"/>
  <c r="F201" i="1"/>
  <c r="F266" i="1"/>
  <c r="F692" i="1"/>
  <c r="F492" i="1"/>
  <c r="F221" i="1"/>
  <c r="F431" i="1"/>
  <c r="F793" i="1"/>
  <c r="F180" i="1"/>
  <c r="F658" i="1"/>
  <c r="F181" i="1"/>
  <c r="F564" i="1"/>
  <c r="F466" i="1"/>
  <c r="F78" i="1"/>
  <c r="F493" i="1"/>
  <c r="F659" i="1"/>
  <c r="F734" i="1"/>
  <c r="F599" i="1"/>
  <c r="F494" i="1"/>
  <c r="F923" i="1"/>
  <c r="F794" i="1"/>
  <c r="F944" i="1"/>
  <c r="F136" i="1"/>
  <c r="F55" i="1"/>
  <c r="F633" i="1"/>
  <c r="F11" i="1"/>
  <c r="F247" i="1"/>
  <c r="F12" i="1"/>
  <c r="F565" i="1"/>
  <c r="F293" i="1"/>
  <c r="F13" i="1"/>
  <c r="F836" i="1"/>
  <c r="F150" i="1"/>
  <c r="F79" i="1"/>
  <c r="F615" i="1"/>
  <c r="F119" i="1"/>
  <c r="F137" i="1"/>
  <c r="F222" i="1"/>
  <c r="F872" i="1"/>
  <c r="F467" i="1"/>
  <c r="F294" i="1"/>
  <c r="F56" i="1"/>
  <c r="F873" i="1"/>
  <c r="F223" i="1"/>
  <c r="F319" i="1"/>
  <c r="F566" i="1"/>
  <c r="F584" i="1"/>
  <c r="F874" i="1"/>
  <c r="F875" i="1"/>
  <c r="F924" i="1"/>
  <c r="F381" i="1"/>
  <c r="F771" i="1"/>
  <c r="F382" i="1"/>
  <c r="F360" i="1"/>
  <c r="F518" i="1"/>
  <c r="F814" i="1"/>
  <c r="F945" i="1"/>
  <c r="F361" i="1"/>
  <c r="F151" i="1"/>
  <c r="F224" i="1"/>
  <c r="F248" i="1"/>
  <c r="F519" i="1"/>
  <c r="F362" i="1"/>
  <c r="F876" i="1"/>
  <c r="F964" i="1"/>
  <c r="F600" i="1"/>
  <c r="F432" i="1"/>
  <c r="F772" i="1"/>
  <c r="F925" i="1"/>
  <c r="F693" i="1"/>
  <c r="F877" i="1"/>
  <c r="F383" i="1"/>
  <c r="F202" i="1"/>
  <c r="F965" i="1"/>
  <c r="F694" i="1"/>
  <c r="F773" i="1"/>
  <c r="F837" i="1"/>
  <c r="F468" i="1"/>
  <c r="F57" i="1"/>
  <c r="F80" i="1"/>
  <c r="F901" i="1"/>
  <c r="F878" i="1"/>
  <c r="F469" i="1"/>
  <c r="F926" i="1"/>
  <c r="F616" i="1"/>
  <c r="F601" i="1"/>
  <c r="F320" i="1"/>
  <c r="F602" i="1"/>
  <c r="F753" i="1"/>
  <c r="F14" i="1"/>
  <c r="F988" i="1"/>
  <c r="F470" i="1"/>
  <c r="F713" i="1"/>
  <c r="F203" i="1"/>
  <c r="F225" i="1"/>
  <c r="F774" i="1"/>
  <c r="F249" i="1"/>
  <c r="F735" i="1"/>
  <c r="F99" i="1"/>
  <c r="F946" i="1"/>
  <c r="F321" i="1"/>
  <c r="F879" i="1"/>
  <c r="F795" i="1"/>
  <c r="F902" i="1"/>
  <c r="F541" i="1"/>
  <c r="F796" i="1"/>
  <c r="F81" i="1"/>
  <c r="F966" i="1"/>
  <c r="F736" i="1"/>
  <c r="F152" i="1"/>
  <c r="F967" i="1"/>
  <c r="F603" i="1"/>
  <c r="F989" i="1"/>
  <c r="F226" i="1"/>
  <c r="F815" i="1"/>
  <c r="F660" i="1"/>
  <c r="F816" i="1"/>
  <c r="F775" i="1"/>
  <c r="F695" i="1"/>
  <c r="F520" i="1"/>
  <c r="F204" i="1"/>
  <c r="F267" i="1"/>
  <c r="F384" i="1"/>
  <c r="F363" i="1"/>
  <c r="F903" i="1"/>
  <c r="F82" i="1"/>
  <c r="F714" i="1"/>
  <c r="F776" i="1"/>
  <c r="F817" i="1"/>
  <c r="F295" i="1"/>
  <c r="F754" i="1"/>
  <c r="F268" i="1"/>
  <c r="F269" i="1"/>
  <c r="F990" i="1"/>
  <c r="F153" i="1"/>
  <c r="F567" i="1"/>
  <c r="F404" i="1"/>
  <c r="F838" i="1"/>
  <c r="F777" i="1"/>
  <c r="F138" i="1"/>
  <c r="F227" i="1"/>
  <c r="F715" i="1"/>
  <c r="F385" i="1"/>
  <c r="F270" i="1"/>
  <c r="F585" i="1"/>
  <c r="F228" i="1"/>
  <c r="F904" i="1"/>
  <c r="F617" i="1"/>
  <c r="F716" i="1"/>
  <c r="F471" i="1"/>
  <c r="F927" i="1"/>
  <c r="F495" i="1"/>
  <c r="F58" i="1"/>
  <c r="F120" i="1"/>
  <c r="F496" i="1"/>
  <c r="F634" i="1"/>
  <c r="F154" i="1"/>
  <c r="F839" i="1"/>
  <c r="F182" i="1"/>
  <c r="F155" i="1"/>
  <c r="F717" i="1"/>
  <c r="F342" i="1"/>
  <c r="F205" i="1"/>
  <c r="F322" i="1"/>
  <c r="F542" i="1"/>
  <c r="F696" i="1"/>
  <c r="F323" i="1"/>
  <c r="F497" i="1"/>
  <c r="F661" i="1"/>
  <c r="F324" i="1"/>
  <c r="F15" i="1"/>
  <c r="F968" i="1"/>
  <c r="F718" i="1"/>
  <c r="F156" i="1"/>
  <c r="F157" i="1"/>
  <c r="F183" i="1"/>
  <c r="F880" i="1"/>
  <c r="F881" i="1"/>
  <c r="F947" i="1"/>
  <c r="F854" i="1"/>
  <c r="F840" i="1"/>
  <c r="F121" i="1"/>
  <c r="F697" i="1"/>
  <c r="F16" i="1"/>
  <c r="F405" i="1"/>
  <c r="F325" i="1"/>
  <c r="F386" i="1"/>
  <c r="F184" i="1"/>
  <c r="F447" i="1"/>
  <c r="F250" i="1"/>
  <c r="F406" i="1"/>
  <c r="F206" i="1"/>
  <c r="F326" i="1"/>
  <c r="F229" i="1"/>
  <c r="F448" i="1"/>
  <c r="F327" i="1"/>
  <c r="F928" i="1"/>
  <c r="F568" i="1"/>
  <c r="F969" i="1"/>
  <c r="F797" i="1"/>
  <c r="F905" i="1"/>
  <c r="F798" i="1"/>
  <c r="F328" i="1"/>
  <c r="F207" i="1"/>
  <c r="F737" i="1"/>
  <c r="F364" i="1"/>
  <c r="F17" i="1"/>
  <c r="F251" i="1"/>
  <c r="F59" i="1"/>
  <c r="F521" i="1"/>
  <c r="F698" i="1"/>
  <c r="F407" i="1"/>
  <c r="F841" i="1"/>
  <c r="F906" i="1"/>
  <c r="F408" i="1"/>
  <c r="F18" i="1"/>
  <c r="F929" i="1"/>
  <c r="F755" i="1"/>
  <c r="F60" i="1"/>
  <c r="F970" i="1"/>
  <c r="F449" i="1"/>
  <c r="F365" i="1"/>
  <c r="F252" i="1"/>
  <c r="F253" i="1"/>
  <c r="F472" i="1"/>
  <c r="F100" i="1"/>
  <c r="F450" i="1"/>
  <c r="F907" i="1"/>
  <c r="F604" i="1"/>
  <c r="F778" i="1"/>
  <c r="F799" i="1"/>
  <c r="F158" i="1"/>
  <c r="F208" i="1"/>
  <c r="F882" i="1"/>
  <c r="F842" i="1"/>
  <c r="F543" i="1"/>
  <c r="F19" i="1"/>
  <c r="F473" i="1"/>
  <c r="F37" i="1"/>
  <c r="F101" i="1"/>
  <c r="F756" i="1"/>
  <c r="F474" i="1"/>
  <c r="F738" i="1"/>
  <c r="F159" i="1"/>
  <c r="F635" i="1"/>
  <c r="F498" i="1"/>
  <c r="F329" i="1"/>
  <c r="F20" i="1"/>
  <c r="F160" i="1"/>
  <c r="F102" i="1"/>
  <c r="F757" i="1"/>
  <c r="F83" i="1"/>
  <c r="F254" i="1"/>
  <c r="F930" i="1"/>
  <c r="F908" i="1"/>
  <c r="F230" i="1"/>
  <c r="F843" i="1"/>
  <c r="F122" i="1"/>
  <c r="F433" i="1"/>
  <c r="F366" i="1"/>
  <c r="F818" i="1"/>
  <c r="F409" i="1"/>
  <c r="F719" i="1"/>
  <c r="F161" i="1"/>
  <c r="F139" i="1"/>
  <c r="F569" i="1"/>
  <c r="F779" i="1"/>
  <c r="F544" i="1"/>
  <c r="F991" i="1"/>
  <c r="F38" i="1"/>
  <c r="F231" i="1"/>
  <c r="F586" i="1"/>
  <c r="F475" i="1"/>
  <c r="F39" i="1"/>
  <c r="F255" i="1"/>
  <c r="F545" i="1"/>
  <c r="F992" i="1"/>
  <c r="F162" i="1"/>
  <c r="F699" i="1"/>
  <c r="F587" i="1"/>
  <c r="F21" i="1"/>
  <c r="F819" i="1"/>
  <c r="F820" i="1"/>
  <c r="F800" i="1"/>
  <c r="F476" i="1"/>
  <c r="F140" i="1"/>
  <c r="F271" i="1"/>
  <c r="F499" i="1"/>
  <c r="F477" i="1"/>
  <c r="F780" i="1"/>
  <c r="F209" i="1"/>
  <c r="F971" i="1"/>
  <c r="F855" i="1"/>
  <c r="F636" i="1"/>
  <c r="F451" i="1"/>
  <c r="F296" i="1"/>
  <c r="F452" i="1"/>
  <c r="F662" i="1"/>
  <c r="F103" i="1"/>
  <c r="F84" i="1"/>
  <c r="F522" i="1"/>
  <c r="F500" i="1"/>
  <c r="F856" i="1"/>
  <c r="F883" i="1"/>
  <c r="F523" i="1"/>
  <c r="F330" i="1"/>
  <c r="F410" i="1"/>
  <c r="F104" i="1"/>
  <c r="F570" i="1"/>
  <c r="F478" i="1"/>
  <c r="F434" i="1"/>
  <c r="F588" i="1"/>
  <c r="F857" i="1"/>
  <c r="F663" i="1"/>
  <c r="F605" i="1"/>
  <c r="F141" i="1"/>
  <c r="F606" i="1"/>
  <c r="F571" i="1"/>
  <c r="F435" i="1"/>
  <c r="F163" i="1"/>
  <c r="F858" i="1"/>
  <c r="F993" i="1"/>
  <c r="F343" i="1"/>
  <c r="F739" i="1"/>
  <c r="F387" i="1"/>
  <c r="F546" i="1"/>
  <c r="F618" i="1"/>
  <c r="F344" i="1"/>
  <c r="F388" i="1"/>
  <c r="F411" i="1"/>
  <c r="F61" i="1"/>
  <c r="F412" i="1"/>
  <c r="F389" i="1"/>
  <c r="F680" i="1"/>
  <c r="F164" i="1"/>
  <c r="F619" i="1"/>
  <c r="F637" i="1"/>
  <c r="F994" i="1"/>
  <c r="F720" i="1"/>
  <c r="F22" i="1"/>
  <c r="F972" i="1"/>
  <c r="F436" i="1"/>
  <c r="F390" i="1"/>
  <c r="F210" i="1"/>
  <c r="F931" i="1"/>
  <c r="F995" i="1"/>
  <c r="F844" i="1"/>
  <c r="F413" i="1"/>
  <c r="F185" i="1"/>
  <c r="F948" i="1"/>
  <c r="F345" i="1"/>
  <c r="F801" i="1"/>
  <c r="F802" i="1"/>
  <c r="F620" i="1"/>
  <c r="F40" i="1"/>
  <c r="F297" i="1"/>
  <c r="F331" i="1"/>
  <c r="F547" i="1"/>
  <c r="F437" i="1"/>
  <c r="F346" i="1"/>
  <c r="F859" i="1"/>
  <c r="F414" i="1"/>
  <c r="F845" i="1"/>
  <c r="F996" i="1"/>
  <c r="F949" i="1"/>
  <c r="F524" i="1"/>
  <c r="F548" i="1"/>
  <c r="F846" i="1"/>
  <c r="F23" i="1"/>
  <c r="F232" i="1"/>
  <c r="F950" i="1"/>
  <c r="F332" i="1"/>
  <c r="F438" i="1"/>
  <c r="F24" i="1"/>
  <c r="F847" i="1"/>
  <c r="F298" i="1"/>
  <c r="F272" i="1"/>
  <c r="F347" i="1"/>
  <c r="F525" i="1"/>
  <c r="F721" i="1"/>
  <c r="F348" i="1"/>
  <c r="F41" i="1"/>
  <c r="F105" i="1"/>
  <c r="F681" i="1"/>
  <c r="F932" i="1"/>
  <c r="F233" i="1"/>
  <c r="F589" i="1"/>
  <c r="F722" i="1"/>
  <c r="F367" i="1"/>
  <c r="F638" i="1"/>
  <c r="F860" i="1"/>
  <c r="F803" i="1"/>
  <c r="F861" i="1"/>
  <c r="F333" i="1"/>
  <c r="F549" i="1"/>
  <c r="F590" i="1"/>
  <c r="F621" i="1"/>
  <c r="F622" i="1"/>
  <c r="F256" i="1"/>
  <c r="F415" i="1"/>
  <c r="F639" i="1"/>
  <c r="F973" i="1"/>
  <c r="F997" i="1"/>
  <c r="F25" i="1"/>
  <c r="F909" i="1"/>
  <c r="F607" i="1"/>
  <c r="F781" i="1"/>
  <c r="F123" i="1"/>
  <c r="F974" i="1"/>
  <c r="F951" i="1"/>
  <c r="F550" i="1"/>
  <c r="F758" i="1"/>
  <c r="F608" i="1"/>
  <c r="F910" i="1"/>
  <c r="F234" i="1"/>
  <c r="F211" i="1"/>
  <c r="F391" i="1"/>
  <c r="F821" i="1"/>
  <c r="F299" i="1"/>
  <c r="F85" i="1"/>
  <c r="F273" i="1"/>
  <c r="F572" i="1"/>
  <c r="F86" i="1"/>
  <c r="F526" i="1"/>
  <c r="F664" i="1"/>
  <c r="F804" i="1"/>
  <c r="F392" i="1"/>
  <c r="F42" i="1"/>
  <c r="F551" i="1"/>
  <c r="F349" i="1"/>
  <c r="F665" i="1"/>
  <c r="F666" i="1"/>
  <c r="F723" i="1"/>
  <c r="F822" i="1"/>
  <c r="F165" i="1"/>
  <c r="F975" i="1"/>
  <c r="F62" i="1"/>
  <c r="F501" i="1"/>
  <c r="F186" i="1"/>
  <c r="F823" i="1"/>
  <c r="F573" i="1"/>
  <c r="F106" i="1"/>
  <c r="F43" i="1"/>
  <c r="F933" i="1"/>
  <c r="F479" i="1"/>
  <c r="F416" i="1"/>
  <c r="F63" i="1"/>
  <c r="F300" i="1"/>
  <c r="F552" i="1"/>
  <c r="F235" i="1"/>
  <c r="F782" i="1"/>
  <c r="F884" i="1"/>
  <c r="F640" i="1"/>
  <c r="F591" i="1"/>
  <c r="F124" i="1"/>
  <c r="F257" i="1"/>
  <c r="F142" i="1"/>
  <c r="F212" i="1"/>
  <c r="F301" i="1"/>
  <c r="F667" i="1"/>
  <c r="F236" i="1"/>
  <c r="F502" i="1"/>
  <c r="F213" i="1"/>
  <c r="F759" i="1"/>
  <c r="F553" i="1"/>
  <c r="F125" i="1"/>
  <c r="F574" i="1"/>
  <c r="F592" i="1"/>
  <c r="F453" i="1"/>
  <c r="F368" i="1"/>
  <c r="F885" i="1"/>
  <c r="F454" i="1"/>
  <c r="F166" i="1"/>
  <c r="F302" i="1"/>
  <c r="F760" i="1"/>
  <c r="F64" i="1"/>
  <c r="F862" i="1"/>
  <c r="F805" i="1"/>
  <c r="F65" i="1"/>
  <c r="F668" i="1"/>
  <c r="F480" i="1"/>
  <c r="F593" i="1"/>
  <c r="F439" i="1"/>
  <c r="F44" i="1"/>
  <c r="F976" i="1"/>
  <c r="F107" i="1"/>
  <c r="F998" i="1"/>
  <c r="F258" i="1"/>
  <c r="F481" i="1"/>
  <c r="F417" i="1"/>
  <c r="F594" i="1"/>
  <c r="F783" i="1"/>
  <c r="F167" i="1"/>
  <c r="F784" i="1"/>
  <c r="F259" i="1"/>
  <c r="F187" i="1"/>
  <c r="F168" i="1"/>
  <c r="F274" i="1"/>
  <c r="F303" i="1"/>
  <c r="F26" i="1"/>
  <c r="F527" i="1"/>
  <c r="F575" i="1"/>
  <c r="F911" i="1"/>
  <c r="F334" i="1"/>
  <c r="F260" i="1"/>
  <c r="F27" i="1"/>
  <c r="F609" i="1"/>
  <c r="F623" i="1"/>
  <c r="F275" i="1"/>
  <c r="F108" i="1"/>
  <c r="F669" i="1"/>
  <c r="F66" i="1"/>
  <c r="F109" i="1"/>
  <c r="F304" i="1"/>
  <c r="F824" i="1"/>
  <c r="F482" i="1"/>
  <c r="F977" i="1"/>
  <c r="F825" i="1"/>
  <c r="F826" i="1"/>
  <c r="F169" i="1"/>
  <c r="F670" i="1"/>
  <c r="F999" i="1"/>
  <c r="F503" i="1"/>
  <c r="F110" i="1"/>
  <c r="F170" i="1"/>
  <c r="F126" i="1"/>
  <c r="F504" i="1"/>
  <c r="F188" i="1"/>
  <c r="F276" i="1"/>
  <c r="F952" i="1"/>
  <c r="F237" i="1"/>
  <c r="F87" i="1"/>
  <c r="F88" i="1"/>
  <c r="F393" i="1"/>
  <c r="F214" i="1"/>
  <c r="F305" i="1"/>
  <c r="F761" i="1"/>
  <c r="F624" i="1"/>
  <c r="F238" i="1"/>
  <c r="F89" i="1"/>
  <c r="F671" i="1"/>
  <c r="F806" i="1"/>
  <c r="F28" i="1"/>
  <c r="F762" i="1"/>
  <c r="F682" i="1"/>
  <c r="F528" i="1"/>
  <c r="F625" i="1"/>
  <c r="F848" i="1"/>
  <c r="F369" i="1"/>
  <c r="F595" i="1"/>
  <c r="F672" i="1"/>
  <c r="F554" i="1"/>
  <c r="F239" i="1"/>
  <c r="F683" i="1"/>
  <c r="F886" i="1"/>
  <c r="F849" i="1"/>
  <c r="F505" i="1"/>
  <c r="F641" i="1"/>
  <c r="F506" i="1"/>
  <c r="F763" i="1"/>
  <c r="F700" i="1"/>
  <c r="F483" i="1"/>
  <c r="F143" i="1"/>
  <c r="F67" i="1"/>
  <c r="F484" i="1"/>
  <c r="F29" i="1"/>
  <c r="F350" i="1"/>
  <c r="F807" i="1"/>
  <c r="F684" i="1"/>
  <c r="F863" i="1"/>
  <c r="F673" i="1"/>
  <c r="F555" i="1"/>
  <c r="F485" i="1"/>
  <c r="F596" i="1"/>
  <c r="F576" i="1"/>
  <c r="F864" i="1"/>
  <c r="F724" i="1"/>
  <c r="F701" i="1"/>
  <c r="F865" i="1"/>
  <c r="F827" i="1"/>
  <c r="F850" i="1"/>
  <c r="F556" i="1"/>
  <c r="F418" i="1"/>
  <c r="F642" i="1"/>
  <c r="F370" i="1"/>
  <c r="F394" i="1"/>
  <c r="F189" i="1"/>
  <c r="F277" i="1"/>
  <c r="F643" i="1"/>
  <c r="F127" i="1"/>
  <c r="F190" i="1"/>
  <c r="F674" i="1"/>
  <c r="F725" i="1"/>
  <c r="F371" i="1"/>
  <c r="F529" i="1"/>
  <c r="F278" i="1"/>
  <c r="F90" i="1"/>
  <c r="F68" i="1"/>
  <c r="F306" i="1"/>
  <c r="F953" i="1"/>
  <c r="F240" i="1"/>
  <c r="F111" i="1"/>
  <c r="F171" i="1"/>
  <c r="F486" i="1"/>
  <c r="F557" i="1"/>
  <c r="F91" i="1"/>
  <c r="F191" i="1"/>
  <c r="F702" i="1"/>
  <c r="F934" i="1"/>
  <c r="F419" i="1"/>
  <c r="F577" i="1"/>
  <c r="F507" i="1"/>
  <c r="F740" i="1"/>
  <c r="F644" i="1"/>
  <c r="F335" i="1"/>
  <c r="F685" i="1"/>
  <c r="F69" i="1"/>
  <c r="F128" i="1"/>
  <c r="F92" i="1"/>
  <c r="F978" i="1"/>
  <c r="F279" i="1"/>
  <c r="F129" i="1"/>
  <c r="F307" i="1"/>
  <c r="F395" i="1"/>
  <c r="F741" i="1"/>
  <c r="F742" i="1"/>
  <c r="F645" i="1"/>
  <c r="F351" i="1"/>
  <c r="F352" i="1"/>
  <c r="F280" i="1"/>
  <c r="F192" i="1"/>
  <c r="F45" i="1"/>
  <c r="F420" i="1"/>
  <c r="F421" i="1"/>
  <c r="F93" i="1"/>
  <c r="F686" i="1"/>
  <c r="F94" i="1"/>
  <c r="F30" i="1"/>
  <c r="F808" i="1"/>
  <c r="F396" i="1"/>
  <c r="F508" i="1"/>
  <c r="F193" i="1"/>
  <c r="F610" i="1"/>
  <c r="F912" i="1"/>
  <c r="F1000" i="1"/>
  <c r="F397" i="1"/>
  <c r="F954" i="1"/>
  <c r="F70" i="1"/>
  <c r="F726" i="1"/>
  <c r="F398" i="1"/>
  <c r="F935" i="1"/>
  <c r="F646" i="1"/>
  <c r="F241" i="1"/>
  <c r="F509" i="1"/>
  <c r="F1001" i="1"/>
  <c r="F46" i="1"/>
  <c r="F703" i="1"/>
  <c r="F828" i="1"/>
  <c r="F704" i="1"/>
  <c r="F530" i="1"/>
  <c r="F936" i="1"/>
  <c r="F764" i="1"/>
  <c r="F242" i="1"/>
  <c r="F243" i="1"/>
  <c r="F112" i="1"/>
  <c r="F887" i="1"/>
  <c r="F194" i="1"/>
  <c r="F47" i="1"/>
  <c r="F531" i="1"/>
  <c r="F785" i="1"/>
  <c r="F743" i="1"/>
  <c r="F308" i="1"/>
  <c r="F510" i="1"/>
  <c r="F866" i="1"/>
  <c r="F937" i="1"/>
  <c r="F851" i="1"/>
  <c r="F611" i="1"/>
  <c r="F422" i="1"/>
  <c r="F71" i="1"/>
  <c r="F48" i="1"/>
  <c r="F809" i="1"/>
  <c r="F113" i="1"/>
  <c r="F309" i="1"/>
  <c r="F487" i="1"/>
  <c r="F144" i="1"/>
  <c r="F955" i="1"/>
  <c r="F888" i="1"/>
  <c r="F913" i="1"/>
  <c r="F914" i="1"/>
  <c r="F31" i="1"/>
  <c r="F558" i="1"/>
  <c r="F829" i="1"/>
  <c r="F281" i="1"/>
  <c r="F612" i="1"/>
  <c r="F130" i="1"/>
  <c r="F282" i="1"/>
  <c r="F647" i="1"/>
  <c r="F675" i="1"/>
  <c r="F532" i="1"/>
  <c r="F956" i="1"/>
  <c r="F353" i="1"/>
  <c r="F283" i="1"/>
  <c r="F215" i="1"/>
  <c r="F744" i="1"/>
  <c r="F32" i="1"/>
  <c r="F511" i="1"/>
  <c r="F830" i="1"/>
  <c r="F938" i="1"/>
  <c r="F727" i="1"/>
  <c r="F244" i="1"/>
  <c r="F310" i="1"/>
  <c r="F786" i="1"/>
  <c r="F145" i="1"/>
  <c r="F957" i="1"/>
  <c r="F440" i="1"/>
  <c r="F423" i="1"/>
  <c r="F831" i="1"/>
  <c r="F958" i="1"/>
  <c r="F512" i="1"/>
  <c r="F311" i="1"/>
  <c r="F765" i="1"/>
  <c r="F131" i="1"/>
  <c r="F832" i="1"/>
  <c r="F705" i="1"/>
  <c r="F172" i="1"/>
  <c r="F513" i="1"/>
  <c r="F915" i="1"/>
  <c r="F787" i="1"/>
  <c r="F312" i="1"/>
  <c r="F533" i="1"/>
  <c r="F706" i="1"/>
  <c r="F216" i="1"/>
  <c r="F852" i="1"/>
  <c r="F916" i="1"/>
  <c r="F488" i="1"/>
  <c r="F648" i="1"/>
  <c r="F889" i="1"/>
  <c r="F245" i="1"/>
  <c r="F745" i="1"/>
  <c r="F441" i="1"/>
  <c r="F917" i="1"/>
  <c r="F746" i="1"/>
  <c r="F676" i="1"/>
  <c r="F173" i="1"/>
  <c r="F72" i="1"/>
  <c r="F354" i="1"/>
  <c r="F424" i="1"/>
  <c r="F959" i="1"/>
  <c r="F174" i="1"/>
  <c r="F313" i="1"/>
  <c r="F175" i="1"/>
  <c r="F455" i="1"/>
  <c r="F747" i="1"/>
  <c r="F73" i="1"/>
  <c r="F336" i="1"/>
  <c r="F890" i="1"/>
  <c r="F534" i="1"/>
  <c r="F626" i="1"/>
  <c r="F687" i="1"/>
  <c r="F176" i="1"/>
  <c r="F442" i="1"/>
  <c r="F337" i="1"/>
  <c r="F146" i="1"/>
  <c r="F748" i="1"/>
  <c r="F114" i="1"/>
  <c r="F74" i="1"/>
  <c r="F514" i="1"/>
  <c r="F132" i="1"/>
  <c r="F261" i="1"/>
  <c r="F456" i="1"/>
  <c r="F217" i="1"/>
  <c r="F867" i="1"/>
  <c r="F918" i="1"/>
  <c r="F115" i="1"/>
  <c r="F75" i="1"/>
  <c r="F372" i="1"/>
  <c r="F559" i="1"/>
  <c r="F133" i="1"/>
  <c r="F810" i="1"/>
  <c r="F355" i="1"/>
  <c r="F116" i="1"/>
  <c r="F399" i="1"/>
  <c r="F195" i="1"/>
  <c r="F373" i="1"/>
  <c r="F649" i="1"/>
  <c r="F262" i="1"/>
  <c r="F979" i="1"/>
  <c r="F728" i="1"/>
  <c r="F749" i="1"/>
  <c r="F425" i="1"/>
  <c r="F766" i="1"/>
  <c r="F196" i="1"/>
  <c r="F980" i="1"/>
  <c r="F356" i="1"/>
  <c r="F750" i="1"/>
  <c r="F49" i="1"/>
  <c r="F457" i="1"/>
  <c r="F147" i="1"/>
  <c r="F677" i="1"/>
  <c r="F177" i="1"/>
  <c r="F374" i="1"/>
  <c r="F314" i="1"/>
  <c r="F535" i="1"/>
  <c r="F76" i="1"/>
  <c r="F284" i="1"/>
  <c r="F891" i="1"/>
  <c r="F627" i="1"/>
  <c r="F400" i="1"/>
  <c r="C3" i="2" a="1"/>
  <c r="C3" i="2" s="1"/>
  <c r="C4" i="2" a="1"/>
  <c r="C4" i="2" s="1"/>
  <c r="C5" i="2" a="1"/>
  <c r="C5" i="2" s="1"/>
  <c r="C6" i="2" a="1"/>
  <c r="C6" i="2" s="1"/>
  <c r="C7" i="2" a="1"/>
  <c r="C7" i="2" s="1"/>
  <c r="C8" i="2" a="1"/>
  <c r="C8" i="2" s="1"/>
  <c r="C9" i="2" a="1"/>
  <c r="C9" i="2" s="1"/>
  <c r="C10" i="2" a="1"/>
  <c r="C10" i="2" s="1"/>
  <c r="C2" i="2" a="1"/>
  <c r="C2" i="2" s="1"/>
  <c r="L811" i="1" a="1"/>
  <c r="L811" i="1" s="1"/>
  <c r="L315" i="1" a="1"/>
  <c r="L315" i="1" s="1"/>
  <c r="L597" i="1" a="1"/>
  <c r="L597" i="1" s="1"/>
  <c r="L729" i="1" a="1"/>
  <c r="L729" i="1" s="1"/>
  <c r="L426" i="1" a="1"/>
  <c r="L426" i="1" s="1"/>
  <c r="L401" i="1" a="1"/>
  <c r="L401" i="1" s="1"/>
  <c r="L730" i="1" a="1"/>
  <c r="L730" i="1" s="1"/>
  <c r="L33" i="1" a="1"/>
  <c r="L33" i="1" s="1"/>
  <c r="L263" i="1" a="1"/>
  <c r="L263" i="1" s="1"/>
  <c r="L868" i="1" a="1"/>
  <c r="L868" i="1" s="1"/>
  <c r="L628" i="1" a="1"/>
  <c r="L628" i="1" s="1"/>
  <c r="L892" i="1" a="1"/>
  <c r="L892" i="1" s="1"/>
  <c r="L2" i="1" a="1"/>
  <c r="L2" i="1" s="1"/>
  <c r="L489" i="1" a="1"/>
  <c r="L489" i="1" s="1"/>
  <c r="L960" i="1" a="1"/>
  <c r="L960" i="1" s="1"/>
  <c r="L788" i="1" a="1"/>
  <c r="L788" i="1" s="1"/>
  <c r="L375" i="1" a="1"/>
  <c r="L375" i="1" s="1"/>
  <c r="L50" i="1" a="1"/>
  <c r="L50" i="1" s="1"/>
  <c r="L893" i="1" a="1"/>
  <c r="L893" i="1" s="1"/>
  <c r="L316" i="1" a="1"/>
  <c r="L316" i="1" s="1"/>
  <c r="L981" i="1" a="1"/>
  <c r="L981" i="1" s="1"/>
  <c r="L629" i="1" a="1"/>
  <c r="L629" i="1" s="1"/>
  <c r="L338" i="1" a="1"/>
  <c r="L338" i="1" s="1"/>
  <c r="L3" i="1" a="1"/>
  <c r="L3" i="1" s="1"/>
  <c r="L767" i="1" a="1"/>
  <c r="L767" i="1" s="1"/>
  <c r="L578" i="1" a="1"/>
  <c r="L578" i="1" s="1"/>
  <c r="L458" i="1" a="1"/>
  <c r="L458" i="1" s="1"/>
  <c r="L490" i="1" a="1"/>
  <c r="L490" i="1" s="1"/>
  <c r="L560" i="1" a="1"/>
  <c r="L560" i="1" s="1"/>
  <c r="L443" i="1" a="1"/>
  <c r="L443" i="1" s="1"/>
  <c r="L731" i="1" a="1"/>
  <c r="L731" i="1" s="1"/>
  <c r="L317" i="1" a="1"/>
  <c r="L317" i="1" s="1"/>
  <c r="L285" i="1" a="1"/>
  <c r="L285" i="1" s="1"/>
  <c r="L134" i="1" a="1"/>
  <c r="L134" i="1" s="1"/>
  <c r="L264" i="1" a="1"/>
  <c r="L264" i="1" s="1"/>
  <c r="L982" i="1" a="1"/>
  <c r="L982" i="1" s="1"/>
  <c r="L579" i="1" a="1"/>
  <c r="L579" i="1" s="1"/>
  <c r="L869" i="1" a="1"/>
  <c r="L869" i="1" s="1"/>
  <c r="L427" i="1" a="1"/>
  <c r="L427" i="1" s="1"/>
  <c r="L651" i="1" a="1"/>
  <c r="L651" i="1" s="1"/>
  <c r="L894" i="1" a="1"/>
  <c r="L894" i="1" s="1"/>
  <c r="L357" i="1" a="1"/>
  <c r="L357" i="1" s="1"/>
  <c r="L895" i="1" a="1"/>
  <c r="L895" i="1" s="1"/>
  <c r="L197" i="1" a="1"/>
  <c r="L197" i="1" s="1"/>
  <c r="L939" i="1" a="1"/>
  <c r="L939" i="1" s="1"/>
  <c r="L536" i="1" a="1"/>
  <c r="L536" i="1" s="1"/>
  <c r="L218" i="1" a="1"/>
  <c r="L218" i="1" s="1"/>
  <c r="L219" i="1" a="1"/>
  <c r="L219" i="1" s="1"/>
  <c r="L789" i="1" a="1"/>
  <c r="L789" i="1" s="1"/>
  <c r="L790" i="1" a="1"/>
  <c r="L790" i="1" s="1"/>
  <c r="L613" i="1" a="1"/>
  <c r="L613" i="1" s="1"/>
  <c r="L652" i="1" a="1"/>
  <c r="L652" i="1" s="1"/>
  <c r="L580" i="1" a="1"/>
  <c r="L580" i="1" s="1"/>
  <c r="L707" i="1" a="1"/>
  <c r="L707" i="1" s="1"/>
  <c r="L812" i="1" a="1"/>
  <c r="L812" i="1" s="1"/>
  <c r="L34" i="1" a="1"/>
  <c r="L34" i="1" s="1"/>
  <c r="L983" i="1" a="1"/>
  <c r="L983" i="1" s="1"/>
  <c r="L51" i="1" a="1"/>
  <c r="L51" i="1" s="1"/>
  <c r="L732" i="1" a="1"/>
  <c r="L732" i="1" s="1"/>
  <c r="L919" i="1" a="1"/>
  <c r="L919" i="1" s="1"/>
  <c r="L984" i="1" a="1"/>
  <c r="L984" i="1" s="1"/>
  <c r="L148" i="1" a="1"/>
  <c r="L148" i="1" s="1"/>
  <c r="L339" i="1" a="1"/>
  <c r="L339" i="1" s="1"/>
  <c r="L286" i="1" a="1"/>
  <c r="L286" i="1" s="1"/>
  <c r="L428" i="1" a="1"/>
  <c r="L428" i="1" s="1"/>
  <c r="L358" i="1" a="1"/>
  <c r="L358" i="1" s="1"/>
  <c r="L833" i="1" a="1"/>
  <c r="L833" i="1" s="1"/>
  <c r="L178" i="1" a="1"/>
  <c r="L178" i="1" s="1"/>
  <c r="L459" i="1" a="1"/>
  <c r="L459" i="1" s="1"/>
  <c r="L287" i="1" a="1"/>
  <c r="L287" i="1" s="1"/>
  <c r="L940" i="1" a="1"/>
  <c r="L940" i="1" s="1"/>
  <c r="L751" i="1" a="1"/>
  <c r="L751" i="1" s="1"/>
  <c r="L985" i="1" a="1"/>
  <c r="L985" i="1" s="1"/>
  <c r="L77" i="1" a="1"/>
  <c r="L77" i="1" s="1"/>
  <c r="L896" i="1" a="1"/>
  <c r="L896" i="1" s="1"/>
  <c r="L376" i="1" a="1"/>
  <c r="L376" i="1" s="1"/>
  <c r="L377" i="1" a="1"/>
  <c r="L377" i="1" s="1"/>
  <c r="L653" i="1" a="1"/>
  <c r="L653" i="1" s="1"/>
  <c r="L4" i="1" a="1"/>
  <c r="L4" i="1" s="1"/>
  <c r="L537" i="1" a="1"/>
  <c r="L537" i="1" s="1"/>
  <c r="L688" i="1" a="1"/>
  <c r="L688" i="1" s="1"/>
  <c r="L220" i="1" a="1"/>
  <c r="L220" i="1" s="1"/>
  <c r="L581" i="1" a="1"/>
  <c r="L581" i="1" s="1"/>
  <c r="L708" i="1" a="1"/>
  <c r="L708" i="1" s="1"/>
  <c r="L961" i="1" a="1"/>
  <c r="L961" i="1" s="1"/>
  <c r="L768" i="1" a="1"/>
  <c r="L768" i="1" s="1"/>
  <c r="L179" i="1" a="1"/>
  <c r="L179" i="1" s="1"/>
  <c r="L198" i="1" a="1"/>
  <c r="L198" i="1" s="1"/>
  <c r="L288" i="1" a="1"/>
  <c r="L288" i="1" s="1"/>
  <c r="L199" i="1" a="1"/>
  <c r="L199" i="1" s="1"/>
  <c r="L289" i="1" a="1"/>
  <c r="L289" i="1" s="1"/>
  <c r="L630" i="1" a="1"/>
  <c r="L630" i="1" s="1"/>
  <c r="L378" i="1" a="1"/>
  <c r="L378" i="1" s="1"/>
  <c r="L689" i="1" a="1"/>
  <c r="L689" i="1" s="1"/>
  <c r="L444" i="1" a="1"/>
  <c r="L444" i="1" s="1"/>
  <c r="L290" i="1" a="1"/>
  <c r="L290" i="1" s="1"/>
  <c r="L200" i="1" a="1"/>
  <c r="L200" i="1" s="1"/>
  <c r="L318" i="1" a="1"/>
  <c r="L318" i="1" s="1"/>
  <c r="L515" i="1" a="1"/>
  <c r="L515" i="1" s="1"/>
  <c r="L690" i="1" a="1"/>
  <c r="L690" i="1" s="1"/>
  <c r="L379" i="1" a="1"/>
  <c r="L379" i="1" s="1"/>
  <c r="L117" i="1" a="1"/>
  <c r="L117" i="1" s="1"/>
  <c r="L654" i="1" a="1"/>
  <c r="L654" i="1" s="1"/>
  <c r="L897" i="1" a="1"/>
  <c r="L897" i="1" s="1"/>
  <c r="L402" i="1" a="1"/>
  <c r="L402" i="1" s="1"/>
  <c r="L920" i="1" a="1"/>
  <c r="L920" i="1" s="1"/>
  <c r="L791" i="1" a="1"/>
  <c r="L791" i="1" s="1"/>
  <c r="L655" i="1" a="1"/>
  <c r="L655" i="1" s="1"/>
  <c r="L792" i="1" a="1"/>
  <c r="L792" i="1" s="1"/>
  <c r="L656" i="1" a="1"/>
  <c r="L656" i="1" s="1"/>
  <c r="L598" i="1" a="1"/>
  <c r="L598" i="1" s="1"/>
  <c r="L516" i="1" a="1"/>
  <c r="L516" i="1" s="1"/>
  <c r="L898" i="1" a="1"/>
  <c r="L898" i="1" s="1"/>
  <c r="L291" i="1" a="1"/>
  <c r="L291" i="1" s="1"/>
  <c r="L870" i="1" a="1"/>
  <c r="L870" i="1" s="1"/>
  <c r="L962" i="1" a="1"/>
  <c r="L962" i="1" s="1"/>
  <c r="L733" i="1" a="1"/>
  <c r="L733" i="1" s="1"/>
  <c r="L95" i="1" a="1"/>
  <c r="L95" i="1" s="1"/>
  <c r="L96" i="1" a="1"/>
  <c r="L96" i="1" s="1"/>
  <c r="L769" i="1" a="1"/>
  <c r="L769" i="1" s="1"/>
  <c r="L5" i="1" a="1"/>
  <c r="L5" i="1" s="1"/>
  <c r="L538" i="1" a="1"/>
  <c r="L538" i="1" s="1"/>
  <c r="L678" i="1" a="1"/>
  <c r="L678" i="1" s="1"/>
  <c r="L359" i="1" a="1"/>
  <c r="L359" i="1" s="1"/>
  <c r="L770" i="1" a="1"/>
  <c r="L770" i="1" s="1"/>
  <c r="L679" i="1" a="1"/>
  <c r="L679" i="1" s="1"/>
  <c r="L834" i="1" a="1"/>
  <c r="L834" i="1" s="1"/>
  <c r="L921" i="1" a="1"/>
  <c r="L921" i="1" s="1"/>
  <c r="L149" i="1" a="1"/>
  <c r="L149" i="1" s="1"/>
  <c r="L922" i="1" a="1"/>
  <c r="L922" i="1" s="1"/>
  <c r="L491" i="1" a="1"/>
  <c r="L491" i="1" s="1"/>
  <c r="L941" i="1" a="1"/>
  <c r="L941" i="1" s="1"/>
  <c r="L340" i="1" a="1"/>
  <c r="L340" i="1" s="1"/>
  <c r="L942" i="1" a="1"/>
  <c r="L942" i="1" s="1"/>
  <c r="L445" i="1" a="1"/>
  <c r="L445" i="1" s="1"/>
  <c r="L403" i="1" a="1"/>
  <c r="L403" i="1" s="1"/>
  <c r="L341" i="1" a="1"/>
  <c r="L341" i="1" s="1"/>
  <c r="L614" i="1" a="1"/>
  <c r="L614" i="1" s="1"/>
  <c r="L582" i="1" a="1"/>
  <c r="L582" i="1" s="1"/>
  <c r="L899" i="1" a="1"/>
  <c r="L899" i="1" s="1"/>
  <c r="L631" i="1" a="1"/>
  <c r="L631" i="1" s="1"/>
  <c r="L429" i="1" a="1"/>
  <c r="L429" i="1" s="1"/>
  <c r="L118" i="1" a="1"/>
  <c r="L118" i="1" s="1"/>
  <c r="L561" i="1" a="1"/>
  <c r="L561" i="1" s="1"/>
  <c r="L583" i="1" a="1"/>
  <c r="L583" i="1" s="1"/>
  <c r="L871" i="1" a="1"/>
  <c r="L871" i="1" s="1"/>
  <c r="L986" i="1" a="1"/>
  <c r="L986" i="1" s="1"/>
  <c r="L900" i="1" a="1"/>
  <c r="L900" i="1" s="1"/>
  <c r="L135" i="1" a="1"/>
  <c r="L135" i="1" s="1"/>
  <c r="L752" i="1" a="1"/>
  <c r="L752" i="1" s="1"/>
  <c r="L460" i="1" a="1"/>
  <c r="L460" i="1" s="1"/>
  <c r="L35" i="1" a="1"/>
  <c r="L35" i="1" s="1"/>
  <c r="L292" i="1" a="1"/>
  <c r="L292" i="1" s="1"/>
  <c r="L709" i="1" a="1"/>
  <c r="L709" i="1" s="1"/>
  <c r="L461" i="1" a="1"/>
  <c r="L461" i="1" s="1"/>
  <c r="L52" i="1" a="1"/>
  <c r="L52" i="1" s="1"/>
  <c r="L446" i="1" a="1"/>
  <c r="L446" i="1" s="1"/>
  <c r="L813" i="1" a="1"/>
  <c r="L813" i="1" s="1"/>
  <c r="L462" i="1" a="1"/>
  <c r="L462" i="1" s="1"/>
  <c r="L6" i="1" a="1"/>
  <c r="L6" i="1" s="1"/>
  <c r="L562" i="1" a="1"/>
  <c r="L562" i="1" s="1"/>
  <c r="L7" i="1" a="1"/>
  <c r="L7" i="1" s="1"/>
  <c r="L380" i="1" a="1"/>
  <c r="L380" i="1" s="1"/>
  <c r="L97" i="1" a="1"/>
  <c r="L97" i="1" s="1"/>
  <c r="L657" i="1" a="1"/>
  <c r="L657" i="1" s="1"/>
  <c r="L463" i="1" a="1"/>
  <c r="L463" i="1" s="1"/>
  <c r="L246" i="1" a="1"/>
  <c r="L246" i="1" s="1"/>
  <c r="L987" i="1" a="1"/>
  <c r="L987" i="1" s="1"/>
  <c r="L835" i="1" a="1"/>
  <c r="L835" i="1" s="1"/>
  <c r="L265" i="1" a="1"/>
  <c r="L265" i="1" s="1"/>
  <c r="L691" i="1" a="1"/>
  <c r="L691" i="1" s="1"/>
  <c r="L8" i="1" a="1"/>
  <c r="L8" i="1" s="1"/>
  <c r="L563" i="1" a="1"/>
  <c r="L563" i="1" s="1"/>
  <c r="L710" i="1" a="1"/>
  <c r="L710" i="1" s="1"/>
  <c r="L464" i="1" a="1"/>
  <c r="L464" i="1" s="1"/>
  <c r="L430" i="1" a="1"/>
  <c r="L430" i="1" s="1"/>
  <c r="L539" i="1" a="1"/>
  <c r="L539" i="1" s="1"/>
  <c r="L711" i="1" a="1"/>
  <c r="L711" i="1" s="1"/>
  <c r="L517" i="1" a="1"/>
  <c r="L517" i="1" s="1"/>
  <c r="L963" i="1" a="1"/>
  <c r="L963" i="1" s="1"/>
  <c r="L53" i="1" a="1"/>
  <c r="L53" i="1" s="1"/>
  <c r="L465" i="1" a="1"/>
  <c r="L465" i="1" s="1"/>
  <c r="L712" i="1" a="1"/>
  <c r="L712" i="1" s="1"/>
  <c r="L853" i="1" a="1"/>
  <c r="L853" i="1" s="1"/>
  <c r="L943" i="1" a="1"/>
  <c r="L943" i="1" s="1"/>
  <c r="L9" i="1" a="1"/>
  <c r="L9" i="1" s="1"/>
  <c r="L540" i="1" a="1"/>
  <c r="L540" i="1" s="1"/>
  <c r="L36" i="1" a="1"/>
  <c r="L36" i="1" s="1"/>
  <c r="L98" i="1" a="1"/>
  <c r="L98" i="1" s="1"/>
  <c r="L10" i="1" a="1"/>
  <c r="L10" i="1" s="1"/>
  <c r="L54" i="1" a="1"/>
  <c r="L54" i="1" s="1"/>
  <c r="L632" i="1" a="1"/>
  <c r="L632" i="1" s="1"/>
  <c r="L201" i="1" a="1"/>
  <c r="L201" i="1" s="1"/>
  <c r="L266" i="1" a="1"/>
  <c r="L266" i="1" s="1"/>
  <c r="L692" i="1" a="1"/>
  <c r="L692" i="1" s="1"/>
  <c r="L492" i="1" a="1"/>
  <c r="L492" i="1" s="1"/>
  <c r="L221" i="1" a="1"/>
  <c r="L221" i="1" s="1"/>
  <c r="L431" i="1" a="1"/>
  <c r="L431" i="1" s="1"/>
  <c r="L793" i="1" a="1"/>
  <c r="L793" i="1" s="1"/>
  <c r="L180" i="1" a="1"/>
  <c r="L180" i="1" s="1"/>
  <c r="L658" i="1" a="1"/>
  <c r="L658" i="1" s="1"/>
  <c r="L181" i="1" a="1"/>
  <c r="L181" i="1" s="1"/>
  <c r="L564" i="1" a="1"/>
  <c r="L564" i="1" s="1"/>
  <c r="L466" i="1" a="1"/>
  <c r="L466" i="1" s="1"/>
  <c r="L78" i="1" a="1"/>
  <c r="L78" i="1" s="1"/>
  <c r="L493" i="1" a="1"/>
  <c r="L493" i="1" s="1"/>
  <c r="L659" i="1" a="1"/>
  <c r="L659" i="1" s="1"/>
  <c r="L734" i="1" a="1"/>
  <c r="L734" i="1" s="1"/>
  <c r="L599" i="1" a="1"/>
  <c r="L599" i="1" s="1"/>
  <c r="L494" i="1" a="1"/>
  <c r="L494" i="1" s="1"/>
  <c r="L923" i="1" a="1"/>
  <c r="L923" i="1" s="1"/>
  <c r="L794" i="1" a="1"/>
  <c r="L794" i="1" s="1"/>
  <c r="L944" i="1" a="1"/>
  <c r="L944" i="1" s="1"/>
  <c r="L136" i="1" a="1"/>
  <c r="L136" i="1" s="1"/>
  <c r="L55" i="1" a="1"/>
  <c r="L55" i="1"/>
  <c r="L633" i="1" a="1"/>
  <c r="L633" i="1" s="1"/>
  <c r="L11" i="1" a="1"/>
  <c r="L11" i="1" s="1"/>
  <c r="L247" i="1" a="1"/>
  <c r="L247" i="1" s="1"/>
  <c r="L12" i="1" a="1"/>
  <c r="L12" i="1" s="1"/>
  <c r="L565" i="1" a="1"/>
  <c r="L565" i="1" s="1"/>
  <c r="L293" i="1" a="1"/>
  <c r="L293" i="1" s="1"/>
  <c r="L13" i="1" a="1"/>
  <c r="L13" i="1" s="1"/>
  <c r="L836" i="1" a="1"/>
  <c r="L836" i="1" s="1"/>
  <c r="L150" i="1" a="1"/>
  <c r="L150" i="1" s="1"/>
  <c r="L79" i="1" a="1"/>
  <c r="L79" i="1" s="1"/>
  <c r="L615" i="1" a="1"/>
  <c r="L615" i="1" s="1"/>
  <c r="L119" i="1" a="1"/>
  <c r="L119" i="1" s="1"/>
  <c r="L137" i="1" a="1"/>
  <c r="L137" i="1" s="1"/>
  <c r="L222" i="1" a="1"/>
  <c r="L222" i="1" s="1"/>
  <c r="L872" i="1" a="1"/>
  <c r="L872" i="1" s="1"/>
  <c r="L467" i="1" a="1"/>
  <c r="L467" i="1" s="1"/>
  <c r="L294" i="1" a="1"/>
  <c r="L294" i="1" s="1"/>
  <c r="L56" i="1" a="1"/>
  <c r="L56" i="1" s="1"/>
  <c r="L873" i="1" a="1"/>
  <c r="L873" i="1" s="1"/>
  <c r="L223" i="1" a="1"/>
  <c r="L223" i="1" s="1"/>
  <c r="L319" i="1" a="1"/>
  <c r="L319" i="1" s="1"/>
  <c r="L566" i="1" a="1"/>
  <c r="L566" i="1" s="1"/>
  <c r="L584" i="1" a="1"/>
  <c r="L584" i="1" s="1"/>
  <c r="L874" i="1" a="1"/>
  <c r="L874" i="1" s="1"/>
  <c r="L875" i="1" a="1"/>
  <c r="L875" i="1" s="1"/>
  <c r="L924" i="1" a="1"/>
  <c r="L924" i="1" s="1"/>
  <c r="L381" i="1" a="1"/>
  <c r="L381" i="1" s="1"/>
  <c r="L771" i="1" a="1"/>
  <c r="L771" i="1" s="1"/>
  <c r="L382" i="1" a="1"/>
  <c r="L382" i="1" s="1"/>
  <c r="L360" i="1" a="1"/>
  <c r="L360" i="1" s="1"/>
  <c r="L518" i="1" a="1"/>
  <c r="L518" i="1" s="1"/>
  <c r="L814" i="1" a="1"/>
  <c r="L814" i="1" s="1"/>
  <c r="L945" i="1" a="1"/>
  <c r="L945" i="1" s="1"/>
  <c r="L361" i="1" a="1"/>
  <c r="L361" i="1" s="1"/>
  <c r="L151" i="1" a="1"/>
  <c r="L151" i="1" s="1"/>
  <c r="L224" i="1" a="1"/>
  <c r="L224" i="1" s="1"/>
  <c r="L248" i="1" a="1"/>
  <c r="L248" i="1" s="1"/>
  <c r="L519" i="1" a="1"/>
  <c r="L519" i="1" s="1"/>
  <c r="L362" i="1" a="1"/>
  <c r="L362" i="1" s="1"/>
  <c r="L876" i="1" a="1"/>
  <c r="L876" i="1" s="1"/>
  <c r="L964" i="1" a="1"/>
  <c r="L964" i="1" s="1"/>
  <c r="L600" i="1" a="1"/>
  <c r="L600" i="1" s="1"/>
  <c r="L432" i="1" a="1"/>
  <c r="L432" i="1" s="1"/>
  <c r="L772" i="1" a="1"/>
  <c r="L772" i="1" s="1"/>
  <c r="L925" i="1" a="1"/>
  <c r="L925" i="1" s="1"/>
  <c r="L693" i="1" a="1"/>
  <c r="L693" i="1" s="1"/>
  <c r="L877" i="1" a="1"/>
  <c r="L877" i="1" s="1"/>
  <c r="L383" i="1" a="1"/>
  <c r="L383" i="1" s="1"/>
  <c r="L202" i="1" a="1"/>
  <c r="L202" i="1" s="1"/>
  <c r="L965" i="1" a="1"/>
  <c r="L965" i="1" s="1"/>
  <c r="L694" i="1" a="1"/>
  <c r="L694" i="1" s="1"/>
  <c r="L773" i="1" a="1"/>
  <c r="L773" i="1" s="1"/>
  <c r="L837" i="1" a="1"/>
  <c r="L837" i="1" s="1"/>
  <c r="L468" i="1" a="1"/>
  <c r="L468" i="1" s="1"/>
  <c r="L57" i="1" a="1"/>
  <c r="L57" i="1" s="1"/>
  <c r="L80" i="1" a="1"/>
  <c r="L80" i="1" s="1"/>
  <c r="L901" i="1" a="1"/>
  <c r="L901" i="1" s="1"/>
  <c r="L878" i="1" a="1"/>
  <c r="L878" i="1" s="1"/>
  <c r="L469" i="1" a="1"/>
  <c r="L469" i="1" s="1"/>
  <c r="L926" i="1" a="1"/>
  <c r="L926" i="1" s="1"/>
  <c r="L616" i="1" a="1"/>
  <c r="L616" i="1" s="1"/>
  <c r="L601" i="1" a="1"/>
  <c r="L601" i="1" s="1"/>
  <c r="L320" i="1" a="1"/>
  <c r="L320" i="1" s="1"/>
  <c r="L602" i="1" a="1"/>
  <c r="L602" i="1" s="1"/>
  <c r="L753" i="1" a="1"/>
  <c r="L753" i="1" s="1"/>
  <c r="L14" i="1" a="1"/>
  <c r="L14" i="1" s="1"/>
  <c r="L988" i="1" a="1"/>
  <c r="L988" i="1" s="1"/>
  <c r="L470" i="1" a="1"/>
  <c r="L470" i="1" s="1"/>
  <c r="L713" i="1" a="1"/>
  <c r="L713" i="1" s="1"/>
  <c r="L203" i="1" a="1"/>
  <c r="L203" i="1" s="1"/>
  <c r="L225" i="1" a="1"/>
  <c r="L225" i="1" s="1"/>
  <c r="L774" i="1" a="1"/>
  <c r="L774" i="1" s="1"/>
  <c r="L249" i="1" a="1"/>
  <c r="L249" i="1" s="1"/>
  <c r="L735" i="1" a="1"/>
  <c r="L735" i="1" s="1"/>
  <c r="L99" i="1" a="1"/>
  <c r="L99" i="1" s="1"/>
  <c r="L946" i="1" a="1"/>
  <c r="L946" i="1" s="1"/>
  <c r="L321" i="1" a="1"/>
  <c r="L321" i="1" s="1"/>
  <c r="L879" i="1" a="1"/>
  <c r="L879" i="1" s="1"/>
  <c r="L795" i="1" a="1"/>
  <c r="L795" i="1" s="1"/>
  <c r="L902" i="1" a="1"/>
  <c r="L902" i="1" s="1"/>
  <c r="L541" i="1" a="1"/>
  <c r="L541" i="1" s="1"/>
  <c r="L796" i="1" a="1"/>
  <c r="L796" i="1" s="1"/>
  <c r="L81" i="1" a="1"/>
  <c r="L81" i="1" s="1"/>
  <c r="L966" i="1" a="1"/>
  <c r="L966" i="1" s="1"/>
  <c r="L736" i="1" a="1"/>
  <c r="L736" i="1" s="1"/>
  <c r="L152" i="1" a="1"/>
  <c r="L152" i="1" s="1"/>
  <c r="L967" i="1" a="1"/>
  <c r="L967" i="1" s="1"/>
  <c r="L603" i="1" a="1"/>
  <c r="L603" i="1" s="1"/>
  <c r="L989" i="1" a="1"/>
  <c r="L989" i="1" s="1"/>
  <c r="L226" i="1" a="1"/>
  <c r="L226" i="1" s="1"/>
  <c r="L815" i="1" a="1"/>
  <c r="L815" i="1" s="1"/>
  <c r="L660" i="1" a="1"/>
  <c r="L660" i="1" s="1"/>
  <c r="L816" i="1" a="1"/>
  <c r="L816" i="1" s="1"/>
  <c r="L775" i="1" a="1"/>
  <c r="L775" i="1" s="1"/>
  <c r="L695" i="1" a="1"/>
  <c r="L695" i="1" s="1"/>
  <c r="L520" i="1" a="1"/>
  <c r="L520" i="1" s="1"/>
  <c r="L204" i="1" a="1"/>
  <c r="L204" i="1" s="1"/>
  <c r="L267" i="1" a="1"/>
  <c r="L267" i="1" s="1"/>
  <c r="L384" i="1" a="1"/>
  <c r="L384" i="1" s="1"/>
  <c r="L363" i="1" a="1"/>
  <c r="L363" i="1" s="1"/>
  <c r="L903" i="1" a="1"/>
  <c r="L903" i="1" s="1"/>
  <c r="L82" i="1" a="1"/>
  <c r="L82" i="1" s="1"/>
  <c r="L714" i="1" a="1"/>
  <c r="L714" i="1" s="1"/>
  <c r="L776" i="1" a="1"/>
  <c r="L776" i="1" s="1"/>
  <c r="L817" i="1" a="1"/>
  <c r="L817" i="1" s="1"/>
  <c r="L295" i="1" a="1"/>
  <c r="L295" i="1" s="1"/>
  <c r="L754" i="1" a="1"/>
  <c r="L754" i="1" s="1"/>
  <c r="L268" i="1" a="1"/>
  <c r="L268" i="1" s="1"/>
  <c r="L269" i="1" a="1"/>
  <c r="L269" i="1" s="1"/>
  <c r="L990" i="1" a="1"/>
  <c r="L990" i="1" s="1"/>
  <c r="L153" i="1" a="1"/>
  <c r="L153" i="1" s="1"/>
  <c r="L567" i="1" a="1"/>
  <c r="L567" i="1" s="1"/>
  <c r="L404" i="1" a="1"/>
  <c r="L404" i="1" s="1"/>
  <c r="L838" i="1" a="1"/>
  <c r="L838" i="1" s="1"/>
  <c r="L777" i="1" a="1"/>
  <c r="L777" i="1" s="1"/>
  <c r="L138" i="1" a="1"/>
  <c r="L138" i="1" s="1"/>
  <c r="L227" i="1" a="1"/>
  <c r="L227" i="1" s="1"/>
  <c r="L715" i="1" a="1"/>
  <c r="L715" i="1" s="1"/>
  <c r="L385" i="1" a="1"/>
  <c r="L385" i="1" s="1"/>
  <c r="L270" i="1" a="1"/>
  <c r="L270" i="1" s="1"/>
  <c r="L585" i="1" a="1"/>
  <c r="L585" i="1" s="1"/>
  <c r="L228" i="1" a="1"/>
  <c r="L228" i="1" s="1"/>
  <c r="L904" i="1" a="1"/>
  <c r="L904" i="1" s="1"/>
  <c r="L617" i="1" a="1"/>
  <c r="L617" i="1" s="1"/>
  <c r="L716" i="1" a="1"/>
  <c r="L716" i="1" s="1"/>
  <c r="L471" i="1" a="1"/>
  <c r="L471" i="1" s="1"/>
  <c r="L927" i="1" a="1"/>
  <c r="L927" i="1" s="1"/>
  <c r="L495" i="1" a="1"/>
  <c r="L495" i="1" s="1"/>
  <c r="L58" i="1" a="1"/>
  <c r="L58" i="1" s="1"/>
  <c r="L120" i="1" a="1"/>
  <c r="L120" i="1" s="1"/>
  <c r="L496" i="1" a="1"/>
  <c r="L496" i="1" s="1"/>
  <c r="L634" i="1" a="1"/>
  <c r="L634" i="1" s="1"/>
  <c r="L154" i="1" a="1"/>
  <c r="L154" i="1" s="1"/>
  <c r="L839" i="1" a="1"/>
  <c r="L839" i="1" s="1"/>
  <c r="L182" i="1" a="1"/>
  <c r="L182" i="1" s="1"/>
  <c r="L155" i="1" a="1"/>
  <c r="L155" i="1" s="1"/>
  <c r="L717" i="1" a="1"/>
  <c r="L717" i="1" s="1"/>
  <c r="L342" i="1" a="1"/>
  <c r="L342" i="1" s="1"/>
  <c r="L205" i="1" a="1"/>
  <c r="L205" i="1" s="1"/>
  <c r="L322" i="1" a="1"/>
  <c r="L322" i="1" s="1"/>
  <c r="L542" i="1" a="1"/>
  <c r="L542" i="1" s="1"/>
  <c r="L696" i="1" a="1"/>
  <c r="L696" i="1" s="1"/>
  <c r="L323" i="1" a="1"/>
  <c r="L323" i="1" s="1"/>
  <c r="L497" i="1" a="1"/>
  <c r="L497" i="1" s="1"/>
  <c r="L661" i="1" a="1"/>
  <c r="L661" i="1" s="1"/>
  <c r="L324" i="1" a="1"/>
  <c r="L324" i="1" s="1"/>
  <c r="L15" i="1" a="1"/>
  <c r="L15" i="1" s="1"/>
  <c r="L968" i="1" a="1"/>
  <c r="L968" i="1" s="1"/>
  <c r="L718" i="1" a="1"/>
  <c r="L718" i="1" s="1"/>
  <c r="L156" i="1" a="1"/>
  <c r="L156" i="1" s="1"/>
  <c r="L157" i="1" a="1"/>
  <c r="L157" i="1" s="1"/>
  <c r="L183" i="1" a="1"/>
  <c r="L183" i="1" s="1"/>
  <c r="L880" i="1" a="1"/>
  <c r="L880" i="1" s="1"/>
  <c r="L881" i="1" a="1"/>
  <c r="L881" i="1" s="1"/>
  <c r="L947" i="1" a="1"/>
  <c r="L947" i="1" s="1"/>
  <c r="L854" i="1" a="1"/>
  <c r="L854" i="1" s="1"/>
  <c r="L840" i="1" a="1"/>
  <c r="L840" i="1" s="1"/>
  <c r="L121" i="1" a="1"/>
  <c r="L121" i="1" s="1"/>
  <c r="L697" i="1" a="1"/>
  <c r="L697" i="1" s="1"/>
  <c r="L16" i="1" a="1"/>
  <c r="L16" i="1" s="1"/>
  <c r="L405" i="1" a="1"/>
  <c r="L405" i="1" s="1"/>
  <c r="L325" i="1" a="1"/>
  <c r="L325" i="1" s="1"/>
  <c r="L386" i="1" a="1"/>
  <c r="L386" i="1" s="1"/>
  <c r="L184" i="1" a="1"/>
  <c r="L184" i="1" s="1"/>
  <c r="L447" i="1" a="1"/>
  <c r="L447" i="1" s="1"/>
  <c r="L250" i="1" a="1"/>
  <c r="L250" i="1" s="1"/>
  <c r="L406" i="1" a="1"/>
  <c r="L406" i="1" s="1"/>
  <c r="L206" i="1" a="1"/>
  <c r="L206" i="1" s="1"/>
  <c r="L326" i="1" a="1"/>
  <c r="L326" i="1" s="1"/>
  <c r="L229" i="1" a="1"/>
  <c r="L229" i="1" s="1"/>
  <c r="L448" i="1" a="1"/>
  <c r="L448" i="1" s="1"/>
  <c r="L327" i="1" a="1"/>
  <c r="L327" i="1" s="1"/>
  <c r="L928" i="1" a="1"/>
  <c r="L928" i="1" s="1"/>
  <c r="L568" i="1" a="1"/>
  <c r="L568" i="1" s="1"/>
  <c r="L969" i="1" a="1"/>
  <c r="L969" i="1" s="1"/>
  <c r="L797" i="1" a="1"/>
  <c r="L797" i="1" s="1"/>
  <c r="L905" i="1" a="1"/>
  <c r="L905" i="1" s="1"/>
  <c r="L798" i="1" a="1"/>
  <c r="L798" i="1" s="1"/>
  <c r="L328" i="1" a="1"/>
  <c r="L328" i="1" s="1"/>
  <c r="L207" i="1" a="1"/>
  <c r="L207" i="1" s="1"/>
  <c r="L737" i="1" a="1"/>
  <c r="L737" i="1" s="1"/>
  <c r="L364" i="1" a="1"/>
  <c r="L364" i="1" s="1"/>
  <c r="L17" i="1" a="1"/>
  <c r="L17" i="1" s="1"/>
  <c r="L251" i="1" a="1"/>
  <c r="L251" i="1" s="1"/>
  <c r="L59" i="1" a="1"/>
  <c r="L59" i="1" s="1"/>
  <c r="L521" i="1" a="1"/>
  <c r="L521" i="1" s="1"/>
  <c r="L698" i="1" a="1"/>
  <c r="L698" i="1" s="1"/>
  <c r="L407" i="1" a="1"/>
  <c r="L407" i="1" s="1"/>
  <c r="L841" i="1" a="1"/>
  <c r="L841" i="1" s="1"/>
  <c r="L906" i="1" a="1"/>
  <c r="L906" i="1" s="1"/>
  <c r="L408" i="1" a="1"/>
  <c r="L408" i="1" s="1"/>
  <c r="L18" i="1" a="1"/>
  <c r="L18" i="1" s="1"/>
  <c r="L929" i="1" a="1"/>
  <c r="L929" i="1" s="1"/>
  <c r="L755" i="1" a="1"/>
  <c r="L755" i="1" s="1"/>
  <c r="L60" i="1" a="1"/>
  <c r="L60" i="1" s="1"/>
  <c r="L970" i="1" a="1"/>
  <c r="L970" i="1" s="1"/>
  <c r="L449" i="1" a="1"/>
  <c r="L449" i="1" s="1"/>
  <c r="L365" i="1" a="1"/>
  <c r="L365" i="1" s="1"/>
  <c r="L252" i="1" a="1"/>
  <c r="L252" i="1" s="1"/>
  <c r="L253" i="1" a="1"/>
  <c r="L253" i="1" s="1"/>
  <c r="L472" i="1" a="1"/>
  <c r="L472" i="1" s="1"/>
  <c r="L100" i="1" a="1"/>
  <c r="L100" i="1" s="1"/>
  <c r="L450" i="1" a="1"/>
  <c r="L450" i="1" s="1"/>
  <c r="L907" i="1" a="1"/>
  <c r="L907" i="1" s="1"/>
  <c r="L604" i="1" a="1"/>
  <c r="L604" i="1" s="1"/>
  <c r="L778" i="1" a="1"/>
  <c r="L778" i="1" s="1"/>
  <c r="L799" i="1" a="1"/>
  <c r="L799" i="1" s="1"/>
  <c r="L158" i="1" a="1"/>
  <c r="L158" i="1" s="1"/>
  <c r="L208" i="1" a="1"/>
  <c r="L208" i="1" s="1"/>
  <c r="L882" i="1" a="1"/>
  <c r="L882" i="1" s="1"/>
  <c r="L842" i="1" a="1"/>
  <c r="L842" i="1" s="1"/>
  <c r="L543" i="1" a="1"/>
  <c r="L543" i="1" s="1"/>
  <c r="L19" i="1" a="1"/>
  <c r="L19" i="1" s="1"/>
  <c r="L473" i="1" a="1"/>
  <c r="L473" i="1" s="1"/>
  <c r="L37" i="1" a="1"/>
  <c r="L37" i="1" s="1"/>
  <c r="L101" i="1" a="1"/>
  <c r="L101" i="1" s="1"/>
  <c r="L756" i="1" a="1"/>
  <c r="L756" i="1" s="1"/>
  <c r="L474" i="1" a="1"/>
  <c r="L474" i="1" s="1"/>
  <c r="L738" i="1" a="1"/>
  <c r="L738" i="1" s="1"/>
  <c r="L159" i="1" a="1"/>
  <c r="L159" i="1" s="1"/>
  <c r="L635" i="1" a="1"/>
  <c r="L635" i="1" s="1"/>
  <c r="L498" i="1" a="1"/>
  <c r="L498" i="1" s="1"/>
  <c r="L329" i="1" a="1"/>
  <c r="L329" i="1" s="1"/>
  <c r="L20" i="1" a="1"/>
  <c r="L20" i="1" s="1"/>
  <c r="L160" i="1" a="1"/>
  <c r="L160" i="1" s="1"/>
  <c r="L102" i="1" a="1"/>
  <c r="L102" i="1" s="1"/>
  <c r="L757" i="1" a="1"/>
  <c r="L757" i="1" s="1"/>
  <c r="L83" i="1" a="1"/>
  <c r="L83" i="1" s="1"/>
  <c r="L254" i="1" a="1"/>
  <c r="L254" i="1" s="1"/>
  <c r="L930" i="1" a="1"/>
  <c r="L930" i="1" s="1"/>
  <c r="L908" i="1" a="1"/>
  <c r="L908" i="1" s="1"/>
  <c r="L230" i="1" a="1"/>
  <c r="L230" i="1" s="1"/>
  <c r="L843" i="1" a="1"/>
  <c r="L843" i="1" s="1"/>
  <c r="L122" i="1" a="1"/>
  <c r="L122" i="1" s="1"/>
  <c r="L433" i="1" a="1"/>
  <c r="L433" i="1" s="1"/>
  <c r="L366" i="1" a="1"/>
  <c r="L366" i="1" s="1"/>
  <c r="L818" i="1" a="1"/>
  <c r="L818" i="1" s="1"/>
  <c r="L409" i="1" a="1"/>
  <c r="L409" i="1" s="1"/>
  <c r="L719" i="1" a="1"/>
  <c r="L719" i="1" s="1"/>
  <c r="L161" i="1" a="1"/>
  <c r="L161" i="1" s="1"/>
  <c r="L139" i="1" a="1"/>
  <c r="L139" i="1" s="1"/>
  <c r="L569" i="1" a="1"/>
  <c r="L569" i="1" s="1"/>
  <c r="L779" i="1" a="1"/>
  <c r="L779" i="1" s="1"/>
  <c r="L544" i="1" a="1"/>
  <c r="L544" i="1" s="1"/>
  <c r="L991" i="1" a="1"/>
  <c r="L991" i="1" s="1"/>
  <c r="L38" i="1" a="1"/>
  <c r="L38" i="1" s="1"/>
  <c r="L231" i="1" a="1"/>
  <c r="L231" i="1" s="1"/>
  <c r="L586" i="1" a="1"/>
  <c r="L586" i="1" s="1"/>
  <c r="L475" i="1" a="1"/>
  <c r="L475" i="1" s="1"/>
  <c r="L39" i="1" a="1"/>
  <c r="L39" i="1" s="1"/>
  <c r="L255" i="1" a="1"/>
  <c r="L255" i="1" s="1"/>
  <c r="L545" i="1" a="1"/>
  <c r="L545" i="1" s="1"/>
  <c r="L992" i="1" a="1"/>
  <c r="L992" i="1" s="1"/>
  <c r="L162" i="1" a="1"/>
  <c r="L162" i="1" s="1"/>
  <c r="L699" i="1" a="1"/>
  <c r="L699" i="1" s="1"/>
  <c r="L587" i="1" a="1"/>
  <c r="L587" i="1" s="1"/>
  <c r="L21" i="1" a="1"/>
  <c r="L21" i="1" s="1"/>
  <c r="L819" i="1" a="1"/>
  <c r="L819" i="1" s="1"/>
  <c r="L820" i="1" a="1"/>
  <c r="L820" i="1" s="1"/>
  <c r="L800" i="1" a="1"/>
  <c r="L800" i="1" s="1"/>
  <c r="L476" i="1" a="1"/>
  <c r="L476" i="1" s="1"/>
  <c r="L140" i="1" a="1"/>
  <c r="L140" i="1" s="1"/>
  <c r="L271" i="1" a="1"/>
  <c r="L271" i="1" s="1"/>
  <c r="L499" i="1" a="1"/>
  <c r="L499" i="1" s="1"/>
  <c r="L477" i="1" a="1"/>
  <c r="L477" i="1" s="1"/>
  <c r="L780" i="1" a="1"/>
  <c r="L780" i="1" s="1"/>
  <c r="L209" i="1" a="1"/>
  <c r="L209" i="1" s="1"/>
  <c r="L971" i="1" a="1"/>
  <c r="L971" i="1" s="1"/>
  <c r="L855" i="1" a="1"/>
  <c r="L855" i="1" s="1"/>
  <c r="L636" i="1" a="1"/>
  <c r="L636" i="1" s="1"/>
  <c r="L451" i="1" a="1"/>
  <c r="L451" i="1" s="1"/>
  <c r="L296" i="1" a="1"/>
  <c r="L296" i="1" s="1"/>
  <c r="L452" i="1" a="1"/>
  <c r="L452" i="1" s="1"/>
  <c r="L662" i="1" a="1"/>
  <c r="L662" i="1" s="1"/>
  <c r="L103" i="1" a="1"/>
  <c r="L103" i="1" s="1"/>
  <c r="L84" i="1" a="1"/>
  <c r="L84" i="1" s="1"/>
  <c r="L522" i="1" a="1"/>
  <c r="L522" i="1" s="1"/>
  <c r="L500" i="1" a="1"/>
  <c r="L500" i="1" s="1"/>
  <c r="L856" i="1" a="1"/>
  <c r="L856" i="1" s="1"/>
  <c r="L883" i="1" a="1"/>
  <c r="L883" i="1" s="1"/>
  <c r="L523" i="1" a="1"/>
  <c r="L523" i="1" s="1"/>
  <c r="L330" i="1" a="1"/>
  <c r="L330" i="1" s="1"/>
  <c r="L410" i="1" a="1"/>
  <c r="L410" i="1" s="1"/>
  <c r="L104" i="1" a="1"/>
  <c r="L104" i="1" s="1"/>
  <c r="L570" i="1" a="1"/>
  <c r="L570" i="1" s="1"/>
  <c r="L478" i="1" a="1"/>
  <c r="L478" i="1" s="1"/>
  <c r="L434" i="1" a="1"/>
  <c r="L434" i="1" s="1"/>
  <c r="L588" i="1" a="1"/>
  <c r="L588" i="1" s="1"/>
  <c r="L857" i="1" a="1"/>
  <c r="L857" i="1" s="1"/>
  <c r="L663" i="1" a="1"/>
  <c r="L663" i="1" s="1"/>
  <c r="L605" i="1" a="1"/>
  <c r="L605" i="1" s="1"/>
  <c r="L141" i="1" a="1"/>
  <c r="L141" i="1" s="1"/>
  <c r="L606" i="1" a="1"/>
  <c r="L606" i="1" s="1"/>
  <c r="L571" i="1" a="1"/>
  <c r="L571" i="1" s="1"/>
  <c r="L435" i="1" a="1"/>
  <c r="L435" i="1" s="1"/>
  <c r="L163" i="1" a="1"/>
  <c r="L163" i="1" s="1"/>
  <c r="L858" i="1" a="1"/>
  <c r="L858" i="1" s="1"/>
  <c r="L993" i="1" a="1"/>
  <c r="L993" i="1" s="1"/>
  <c r="L343" i="1" a="1"/>
  <c r="L343" i="1" s="1"/>
  <c r="L739" i="1" a="1"/>
  <c r="L739" i="1" s="1"/>
  <c r="L387" i="1" a="1"/>
  <c r="L387" i="1" s="1"/>
  <c r="L546" i="1" a="1"/>
  <c r="L546" i="1" s="1"/>
  <c r="L618" i="1" a="1"/>
  <c r="L618" i="1" s="1"/>
  <c r="L344" i="1" a="1"/>
  <c r="L344" i="1" s="1"/>
  <c r="L388" i="1" a="1"/>
  <c r="L388" i="1" s="1"/>
  <c r="L411" i="1" a="1"/>
  <c r="L411" i="1" s="1"/>
  <c r="L61" i="1" a="1"/>
  <c r="L61" i="1" s="1"/>
  <c r="L412" i="1" a="1"/>
  <c r="L412" i="1" s="1"/>
  <c r="L389" i="1" a="1"/>
  <c r="L389" i="1" s="1"/>
  <c r="L680" i="1" a="1"/>
  <c r="L680" i="1" s="1"/>
  <c r="L164" i="1" a="1"/>
  <c r="L164" i="1" s="1"/>
  <c r="L619" i="1" a="1"/>
  <c r="L619" i="1" s="1"/>
  <c r="L637" i="1" a="1"/>
  <c r="L637" i="1" s="1"/>
  <c r="L994" i="1" a="1"/>
  <c r="L994" i="1" s="1"/>
  <c r="L720" i="1" a="1"/>
  <c r="L720" i="1" s="1"/>
  <c r="L22" i="1" a="1"/>
  <c r="L22" i="1" s="1"/>
  <c r="L972" i="1" a="1"/>
  <c r="L972" i="1" s="1"/>
  <c r="L436" i="1" a="1"/>
  <c r="L436" i="1" s="1"/>
  <c r="L390" i="1" a="1"/>
  <c r="L390" i="1" s="1"/>
  <c r="L210" i="1" a="1"/>
  <c r="L210" i="1" s="1"/>
  <c r="L931" i="1" a="1"/>
  <c r="L931" i="1" s="1"/>
  <c r="L995" i="1" a="1"/>
  <c r="L995" i="1" s="1"/>
  <c r="L844" i="1" a="1"/>
  <c r="L844" i="1" s="1"/>
  <c r="L413" i="1" a="1"/>
  <c r="L413" i="1" s="1"/>
  <c r="L185" i="1" a="1"/>
  <c r="L185" i="1" s="1"/>
  <c r="L948" i="1" a="1"/>
  <c r="L948" i="1" s="1"/>
  <c r="L345" i="1" a="1"/>
  <c r="L345" i="1" s="1"/>
  <c r="L801" i="1" a="1"/>
  <c r="L801" i="1" s="1"/>
  <c r="L802" i="1" a="1"/>
  <c r="L802" i="1" s="1"/>
  <c r="L620" i="1" a="1"/>
  <c r="L620" i="1" s="1"/>
  <c r="L40" i="1" a="1"/>
  <c r="L40" i="1" s="1"/>
  <c r="L297" i="1" a="1"/>
  <c r="L297" i="1" s="1"/>
  <c r="L331" i="1" a="1"/>
  <c r="L331" i="1" s="1"/>
  <c r="L547" i="1" a="1"/>
  <c r="L547" i="1" s="1"/>
  <c r="L437" i="1" a="1"/>
  <c r="L437" i="1" s="1"/>
  <c r="L346" i="1" a="1"/>
  <c r="L346" i="1" s="1"/>
  <c r="L859" i="1" a="1"/>
  <c r="L859" i="1" s="1"/>
  <c r="L414" i="1" a="1"/>
  <c r="L414" i="1" s="1"/>
  <c r="L845" i="1" a="1"/>
  <c r="L845" i="1" s="1"/>
  <c r="L996" i="1" a="1"/>
  <c r="L996" i="1" s="1"/>
  <c r="L949" i="1" a="1"/>
  <c r="L949" i="1" s="1"/>
  <c r="L524" i="1" a="1"/>
  <c r="L524" i="1" s="1"/>
  <c r="L548" i="1" a="1"/>
  <c r="L548" i="1" s="1"/>
  <c r="L846" i="1" a="1"/>
  <c r="L846" i="1" s="1"/>
  <c r="L23" i="1" a="1"/>
  <c r="L23" i="1" s="1"/>
  <c r="L232" i="1" a="1"/>
  <c r="L232" i="1" s="1"/>
  <c r="L950" i="1" a="1"/>
  <c r="L950" i="1" s="1"/>
  <c r="L332" i="1" a="1"/>
  <c r="L332" i="1" s="1"/>
  <c r="L438" i="1" a="1"/>
  <c r="L438" i="1" s="1"/>
  <c r="L24" i="1" a="1"/>
  <c r="L24" i="1" s="1"/>
  <c r="L847" i="1" a="1"/>
  <c r="L847" i="1" s="1"/>
  <c r="L298" i="1" a="1"/>
  <c r="L298" i="1" s="1"/>
  <c r="L272" i="1" a="1"/>
  <c r="L272" i="1" s="1"/>
  <c r="L347" i="1" a="1"/>
  <c r="L347" i="1" s="1"/>
  <c r="L525" i="1" a="1"/>
  <c r="L525" i="1" s="1"/>
  <c r="L721" i="1" a="1"/>
  <c r="L721" i="1" s="1"/>
  <c r="L348" i="1" a="1"/>
  <c r="L348" i="1" s="1"/>
  <c r="L41" i="1" a="1"/>
  <c r="L41" i="1" s="1"/>
  <c r="L105" i="1" a="1"/>
  <c r="L105" i="1" s="1"/>
  <c r="L681" i="1" a="1"/>
  <c r="L681" i="1" s="1"/>
  <c r="L932" i="1" a="1"/>
  <c r="L932" i="1" s="1"/>
  <c r="L233" i="1" a="1"/>
  <c r="L233" i="1" s="1"/>
  <c r="L589" i="1" a="1"/>
  <c r="L589" i="1" s="1"/>
  <c r="L722" i="1" a="1"/>
  <c r="L722" i="1" s="1"/>
  <c r="L367" i="1" a="1"/>
  <c r="L367" i="1" s="1"/>
  <c r="L638" i="1" a="1"/>
  <c r="L638" i="1" s="1"/>
  <c r="L860" i="1" a="1"/>
  <c r="L860" i="1" s="1"/>
  <c r="L803" i="1" a="1"/>
  <c r="L803" i="1" s="1"/>
  <c r="L861" i="1" a="1"/>
  <c r="L861" i="1" s="1"/>
  <c r="L333" i="1" a="1"/>
  <c r="L333" i="1" s="1"/>
  <c r="L549" i="1" a="1"/>
  <c r="L549" i="1" s="1"/>
  <c r="L590" i="1" a="1"/>
  <c r="L590" i="1" s="1"/>
  <c r="L621" i="1" a="1"/>
  <c r="L621" i="1" s="1"/>
  <c r="L622" i="1" a="1"/>
  <c r="L622" i="1" s="1"/>
  <c r="L256" i="1" a="1"/>
  <c r="L256" i="1" s="1"/>
  <c r="L415" i="1" a="1"/>
  <c r="L415" i="1" s="1"/>
  <c r="L639" i="1" a="1"/>
  <c r="L639" i="1" s="1"/>
  <c r="L973" i="1" a="1"/>
  <c r="L973" i="1" s="1"/>
  <c r="L997" i="1" a="1"/>
  <c r="L997" i="1" s="1"/>
  <c r="L25" i="1" a="1"/>
  <c r="L25" i="1" s="1"/>
  <c r="L909" i="1" a="1"/>
  <c r="L909" i="1" s="1"/>
  <c r="L607" i="1" a="1"/>
  <c r="L607" i="1" s="1"/>
  <c r="L781" i="1" a="1"/>
  <c r="L781" i="1" s="1"/>
  <c r="L123" i="1" a="1"/>
  <c r="L123" i="1" s="1"/>
  <c r="L974" i="1" a="1"/>
  <c r="L974" i="1" s="1"/>
  <c r="L951" i="1" a="1"/>
  <c r="L951" i="1" s="1"/>
  <c r="L550" i="1" a="1"/>
  <c r="L550" i="1" s="1"/>
  <c r="L758" i="1" a="1"/>
  <c r="L758" i="1" s="1"/>
  <c r="L608" i="1" a="1"/>
  <c r="L608" i="1" s="1"/>
  <c r="L910" i="1" a="1"/>
  <c r="L910" i="1" s="1"/>
  <c r="L234" i="1" a="1"/>
  <c r="L234" i="1" s="1"/>
  <c r="L211" i="1" a="1"/>
  <c r="L211" i="1" s="1"/>
  <c r="L391" i="1" a="1"/>
  <c r="L391" i="1" s="1"/>
  <c r="L821" i="1" a="1"/>
  <c r="L821" i="1" s="1"/>
  <c r="L299" i="1" a="1"/>
  <c r="L299" i="1" s="1"/>
  <c r="L85" i="1" a="1"/>
  <c r="L85" i="1" s="1"/>
  <c r="L273" i="1" a="1"/>
  <c r="L273" i="1" s="1"/>
  <c r="L572" i="1" a="1"/>
  <c r="L572" i="1" s="1"/>
  <c r="L86" i="1" a="1"/>
  <c r="L86" i="1" s="1"/>
  <c r="L526" i="1" a="1"/>
  <c r="L526" i="1" s="1"/>
  <c r="L664" i="1" a="1"/>
  <c r="L664" i="1" s="1"/>
  <c r="L804" i="1" a="1"/>
  <c r="L804" i="1" s="1"/>
  <c r="L392" i="1" a="1"/>
  <c r="L392" i="1" s="1"/>
  <c r="L42" i="1" a="1"/>
  <c r="L42" i="1" s="1"/>
  <c r="L551" i="1" a="1"/>
  <c r="L551" i="1" s="1"/>
  <c r="L349" i="1" a="1"/>
  <c r="L349" i="1" s="1"/>
  <c r="L665" i="1" a="1"/>
  <c r="L665" i="1" s="1"/>
  <c r="L666" i="1" a="1"/>
  <c r="L666" i="1" s="1"/>
  <c r="L723" i="1" a="1"/>
  <c r="L723" i="1" s="1"/>
  <c r="L822" i="1" a="1"/>
  <c r="L822" i="1" s="1"/>
  <c r="L165" i="1" a="1"/>
  <c r="L165" i="1" s="1"/>
  <c r="L975" i="1" a="1"/>
  <c r="L975" i="1" s="1"/>
  <c r="L62" i="1" a="1"/>
  <c r="L62" i="1" s="1"/>
  <c r="L501" i="1" a="1"/>
  <c r="L501" i="1" s="1"/>
  <c r="L186" i="1" a="1"/>
  <c r="L186" i="1" s="1"/>
  <c r="L823" i="1" a="1"/>
  <c r="L823" i="1" s="1"/>
  <c r="L573" i="1" a="1"/>
  <c r="L573" i="1" s="1"/>
  <c r="L106" i="1" a="1"/>
  <c r="L106" i="1" s="1"/>
  <c r="L43" i="1" a="1"/>
  <c r="L43" i="1" s="1"/>
  <c r="L933" i="1" a="1"/>
  <c r="L933" i="1" s="1"/>
  <c r="L479" i="1" a="1"/>
  <c r="L479" i="1" s="1"/>
  <c r="L416" i="1" a="1"/>
  <c r="L416" i="1" s="1"/>
  <c r="L63" i="1" a="1"/>
  <c r="L63" i="1" s="1"/>
  <c r="L300" i="1" a="1"/>
  <c r="L300" i="1" s="1"/>
  <c r="L552" i="1" a="1"/>
  <c r="L552" i="1" s="1"/>
  <c r="L235" i="1" a="1"/>
  <c r="L235" i="1" s="1"/>
  <c r="L782" i="1" a="1"/>
  <c r="L782" i="1" s="1"/>
  <c r="L884" i="1" a="1"/>
  <c r="L884" i="1" s="1"/>
  <c r="L640" i="1" a="1"/>
  <c r="L640" i="1" s="1"/>
  <c r="L591" i="1" a="1"/>
  <c r="L591" i="1" s="1"/>
  <c r="L124" i="1" a="1"/>
  <c r="L124" i="1" s="1"/>
  <c r="L257" i="1" a="1"/>
  <c r="L257" i="1" s="1"/>
  <c r="L142" i="1" a="1"/>
  <c r="L142" i="1" s="1"/>
  <c r="L212" i="1" a="1"/>
  <c r="L212" i="1" s="1"/>
  <c r="L301" i="1" a="1"/>
  <c r="L301" i="1" s="1"/>
  <c r="L667" i="1" a="1"/>
  <c r="L667" i="1" s="1"/>
  <c r="L236" i="1" a="1"/>
  <c r="L236" i="1" s="1"/>
  <c r="L502" i="1" a="1"/>
  <c r="L502" i="1" s="1"/>
  <c r="L213" i="1" a="1"/>
  <c r="L213" i="1" s="1"/>
  <c r="L759" i="1" a="1"/>
  <c r="L759" i="1" s="1"/>
  <c r="L553" i="1" a="1"/>
  <c r="L553" i="1" s="1"/>
  <c r="L125" i="1" a="1"/>
  <c r="L125" i="1" s="1"/>
  <c r="L574" i="1" a="1"/>
  <c r="L574" i="1" s="1"/>
  <c r="L592" i="1" a="1"/>
  <c r="L592" i="1" s="1"/>
  <c r="L453" i="1" a="1"/>
  <c r="L453" i="1" s="1"/>
  <c r="L368" i="1" a="1"/>
  <c r="L368" i="1" s="1"/>
  <c r="L885" i="1" a="1"/>
  <c r="L885" i="1" s="1"/>
  <c r="L454" i="1" a="1"/>
  <c r="L454" i="1" s="1"/>
  <c r="L166" i="1" a="1"/>
  <c r="L166" i="1" s="1"/>
  <c r="L302" i="1" a="1"/>
  <c r="L302" i="1" s="1"/>
  <c r="L760" i="1" a="1"/>
  <c r="L760" i="1" s="1"/>
  <c r="L64" i="1" a="1"/>
  <c r="L64" i="1" s="1"/>
  <c r="L862" i="1" a="1"/>
  <c r="L862" i="1" s="1"/>
  <c r="L805" i="1" a="1"/>
  <c r="L805" i="1" s="1"/>
  <c r="L65" i="1" a="1"/>
  <c r="L65" i="1" s="1"/>
  <c r="L668" i="1" a="1"/>
  <c r="L668" i="1" s="1"/>
  <c r="L480" i="1" a="1"/>
  <c r="L480" i="1" s="1"/>
  <c r="L593" i="1" a="1"/>
  <c r="L593" i="1" s="1"/>
  <c r="L439" i="1" a="1"/>
  <c r="L439" i="1" s="1"/>
  <c r="L44" i="1" a="1"/>
  <c r="L44" i="1" s="1"/>
  <c r="L976" i="1" a="1"/>
  <c r="L976" i="1" s="1"/>
  <c r="L107" i="1" a="1"/>
  <c r="L107" i="1" s="1"/>
  <c r="L998" i="1" a="1"/>
  <c r="L998" i="1" s="1"/>
  <c r="L258" i="1" a="1"/>
  <c r="L258" i="1" s="1"/>
  <c r="L481" i="1" a="1"/>
  <c r="L481" i="1" s="1"/>
  <c r="L417" i="1" a="1"/>
  <c r="L417" i="1" s="1"/>
  <c r="L594" i="1" a="1"/>
  <c r="L594" i="1" s="1"/>
  <c r="L783" i="1" a="1"/>
  <c r="L783" i="1" s="1"/>
  <c r="L167" i="1" a="1"/>
  <c r="L167" i="1" s="1"/>
  <c r="L784" i="1" a="1"/>
  <c r="L784" i="1" s="1"/>
  <c r="L259" i="1" a="1"/>
  <c r="L259" i="1" s="1"/>
  <c r="L187" i="1" a="1"/>
  <c r="L187" i="1" s="1"/>
  <c r="L168" i="1" a="1"/>
  <c r="L168" i="1" s="1"/>
  <c r="L274" i="1" a="1"/>
  <c r="L274" i="1" s="1"/>
  <c r="L303" i="1" a="1"/>
  <c r="L303" i="1" s="1"/>
  <c r="L26" i="1" a="1"/>
  <c r="L26" i="1" s="1"/>
  <c r="L527" i="1" a="1"/>
  <c r="L527" i="1" s="1"/>
  <c r="L575" i="1" a="1"/>
  <c r="L575" i="1" s="1"/>
  <c r="L911" i="1" a="1"/>
  <c r="L911" i="1" s="1"/>
  <c r="L334" i="1" a="1"/>
  <c r="L334" i="1" s="1"/>
  <c r="L260" i="1" a="1"/>
  <c r="L260" i="1" s="1"/>
  <c r="L27" i="1" a="1"/>
  <c r="L27" i="1" s="1"/>
  <c r="L609" i="1" a="1"/>
  <c r="L609" i="1" s="1"/>
  <c r="L623" i="1" a="1"/>
  <c r="L623" i="1" s="1"/>
  <c r="L275" i="1" a="1"/>
  <c r="L275" i="1" s="1"/>
  <c r="L108" i="1" a="1"/>
  <c r="L108" i="1" s="1"/>
  <c r="L669" i="1" a="1"/>
  <c r="L669" i="1" s="1"/>
  <c r="L66" i="1" a="1"/>
  <c r="L66" i="1" s="1"/>
  <c r="L109" i="1" a="1"/>
  <c r="L109" i="1" s="1"/>
  <c r="L304" i="1" a="1"/>
  <c r="L304" i="1" s="1"/>
  <c r="L824" i="1" a="1"/>
  <c r="L824" i="1" s="1"/>
  <c r="L482" i="1" a="1"/>
  <c r="L482" i="1" s="1"/>
  <c r="L977" i="1" a="1"/>
  <c r="L977" i="1" s="1"/>
  <c r="L825" i="1" a="1"/>
  <c r="L825" i="1" s="1"/>
  <c r="L826" i="1" a="1"/>
  <c r="L826" i="1" s="1"/>
  <c r="L169" i="1" a="1"/>
  <c r="L169" i="1" s="1"/>
  <c r="L670" i="1" a="1"/>
  <c r="L670" i="1" s="1"/>
  <c r="L999" i="1" a="1"/>
  <c r="L999" i="1" s="1"/>
  <c r="L503" i="1" a="1"/>
  <c r="L503" i="1" s="1"/>
  <c r="L110" i="1" a="1"/>
  <c r="L110" i="1" s="1"/>
  <c r="L170" i="1" a="1"/>
  <c r="L170" i="1" s="1"/>
  <c r="L126" i="1" a="1"/>
  <c r="L126" i="1" s="1"/>
  <c r="L504" i="1" a="1"/>
  <c r="L504" i="1" s="1"/>
  <c r="L188" i="1" a="1"/>
  <c r="L188" i="1" s="1"/>
  <c r="L276" i="1" a="1"/>
  <c r="L276" i="1" s="1"/>
  <c r="L952" i="1" a="1"/>
  <c r="L952" i="1" s="1"/>
  <c r="L237" i="1" a="1"/>
  <c r="L237" i="1" s="1"/>
  <c r="L87" i="1" a="1"/>
  <c r="L87" i="1" s="1"/>
  <c r="L88" i="1" a="1"/>
  <c r="L88" i="1" s="1"/>
  <c r="L393" i="1" a="1"/>
  <c r="L393" i="1" s="1"/>
  <c r="L214" i="1" a="1"/>
  <c r="L214" i="1" s="1"/>
  <c r="L305" i="1" a="1"/>
  <c r="L305" i="1" s="1"/>
  <c r="L761" i="1" a="1"/>
  <c r="L761" i="1" s="1"/>
  <c r="L624" i="1" a="1"/>
  <c r="L624" i="1" s="1"/>
  <c r="L238" i="1" a="1"/>
  <c r="L238" i="1" s="1"/>
  <c r="L89" i="1" a="1"/>
  <c r="L89" i="1" s="1"/>
  <c r="L671" i="1" a="1"/>
  <c r="L671" i="1" s="1"/>
  <c r="L806" i="1" a="1"/>
  <c r="L806" i="1" s="1"/>
  <c r="L28" i="1" a="1"/>
  <c r="L28" i="1" s="1"/>
  <c r="L762" i="1" a="1"/>
  <c r="L762" i="1" s="1"/>
  <c r="L682" i="1" a="1"/>
  <c r="L682" i="1" s="1"/>
  <c r="L528" i="1" a="1"/>
  <c r="L528" i="1"/>
  <c r="L625" i="1" a="1"/>
  <c r="L625" i="1" s="1"/>
  <c r="L848" i="1" a="1"/>
  <c r="L848" i="1" s="1"/>
  <c r="L369" i="1" a="1"/>
  <c r="L369" i="1" s="1"/>
  <c r="L595" i="1" a="1"/>
  <c r="L595" i="1" s="1"/>
  <c r="L672" i="1" a="1"/>
  <c r="L672" i="1" s="1"/>
  <c r="L554" i="1" a="1"/>
  <c r="L554" i="1" s="1"/>
  <c r="L239" i="1" a="1"/>
  <c r="L239" i="1" s="1"/>
  <c r="L683" i="1" a="1"/>
  <c r="L683" i="1" s="1"/>
  <c r="L886" i="1" a="1"/>
  <c r="L886" i="1" s="1"/>
  <c r="L849" i="1" a="1"/>
  <c r="L849" i="1" s="1"/>
  <c r="L505" i="1" a="1"/>
  <c r="L505" i="1" s="1"/>
  <c r="L641" i="1" a="1"/>
  <c r="L641" i="1" s="1"/>
  <c r="L506" i="1" a="1"/>
  <c r="L506" i="1" s="1"/>
  <c r="L763" i="1" a="1"/>
  <c r="L763" i="1" s="1"/>
  <c r="L700" i="1" a="1"/>
  <c r="L700" i="1" s="1"/>
  <c r="L483" i="1" a="1"/>
  <c r="L483" i="1" s="1"/>
  <c r="L143" i="1" a="1"/>
  <c r="L143" i="1" s="1"/>
  <c r="L67" i="1" a="1"/>
  <c r="L67" i="1"/>
  <c r="L484" i="1" a="1"/>
  <c r="L484" i="1" s="1"/>
  <c r="L29" i="1" a="1"/>
  <c r="L29" i="1" s="1"/>
  <c r="L350" i="1" a="1"/>
  <c r="L350" i="1" s="1"/>
  <c r="L807" i="1" a="1"/>
  <c r="L807" i="1" s="1"/>
  <c r="L684" i="1" a="1"/>
  <c r="L684" i="1" s="1"/>
  <c r="L863" i="1" a="1"/>
  <c r="L863" i="1" s="1"/>
  <c r="L673" i="1" a="1"/>
  <c r="L673" i="1" s="1"/>
  <c r="L555" i="1" a="1"/>
  <c r="L555" i="1" s="1"/>
  <c r="L485" i="1" a="1"/>
  <c r="L485" i="1" s="1"/>
  <c r="L596" i="1" a="1"/>
  <c r="L596" i="1" s="1"/>
  <c r="L576" i="1" a="1"/>
  <c r="L576" i="1" s="1"/>
  <c r="L864" i="1" a="1"/>
  <c r="L864" i="1" s="1"/>
  <c r="L724" i="1" a="1"/>
  <c r="L724" i="1" s="1"/>
  <c r="L701" i="1" a="1"/>
  <c r="L701" i="1" s="1"/>
  <c r="L865" i="1" a="1"/>
  <c r="L865" i="1" s="1"/>
  <c r="L827" i="1" a="1"/>
  <c r="L827" i="1" s="1"/>
  <c r="L850" i="1" a="1"/>
  <c r="L850" i="1" s="1"/>
  <c r="L556" i="1" a="1"/>
  <c r="L556" i="1" s="1"/>
  <c r="L418" i="1" a="1"/>
  <c r="L418" i="1" s="1"/>
  <c r="L642" i="1" a="1"/>
  <c r="L642" i="1" s="1"/>
  <c r="L370" i="1" a="1"/>
  <c r="L370" i="1" s="1"/>
  <c r="L394" i="1" a="1"/>
  <c r="L394" i="1" s="1"/>
  <c r="L189" i="1" a="1"/>
  <c r="L189" i="1" s="1"/>
  <c r="L277" i="1" a="1"/>
  <c r="L277" i="1" s="1"/>
  <c r="L643" i="1" a="1"/>
  <c r="L643" i="1" s="1"/>
  <c r="L127" i="1" a="1"/>
  <c r="L127" i="1" s="1"/>
  <c r="L190" i="1" a="1"/>
  <c r="L190" i="1" s="1"/>
  <c r="L674" i="1" a="1"/>
  <c r="L674" i="1" s="1"/>
  <c r="L725" i="1" a="1"/>
  <c r="L725" i="1" s="1"/>
  <c r="L371" i="1" a="1"/>
  <c r="L371" i="1" s="1"/>
  <c r="L529" i="1" a="1"/>
  <c r="L529" i="1" s="1"/>
  <c r="L278" i="1" a="1"/>
  <c r="L278" i="1" s="1"/>
  <c r="L90" i="1" a="1"/>
  <c r="L90" i="1" s="1"/>
  <c r="L68" i="1" a="1"/>
  <c r="L68" i="1" s="1"/>
  <c r="L306" i="1" a="1"/>
  <c r="L306" i="1" s="1"/>
  <c r="L953" i="1" a="1"/>
  <c r="L953" i="1" s="1"/>
  <c r="L240" i="1" a="1"/>
  <c r="L240" i="1" s="1"/>
  <c r="L111" i="1" a="1"/>
  <c r="L111" i="1" s="1"/>
  <c r="L171" i="1" a="1"/>
  <c r="L171" i="1" s="1"/>
  <c r="L486" i="1" a="1"/>
  <c r="L486" i="1" s="1"/>
  <c r="L557" i="1" a="1"/>
  <c r="L557" i="1" s="1"/>
  <c r="L91" i="1" a="1"/>
  <c r="L91" i="1" s="1"/>
  <c r="L191" i="1" a="1"/>
  <c r="L191" i="1" s="1"/>
  <c r="L702" i="1" a="1"/>
  <c r="L702" i="1" s="1"/>
  <c r="L934" i="1" a="1"/>
  <c r="L934" i="1" s="1"/>
  <c r="L419" i="1" a="1"/>
  <c r="L419" i="1" s="1"/>
  <c r="L577" i="1" a="1"/>
  <c r="L577" i="1" s="1"/>
  <c r="L507" i="1" a="1"/>
  <c r="L507" i="1" s="1"/>
  <c r="L740" i="1" a="1"/>
  <c r="L740" i="1" s="1"/>
  <c r="L644" i="1" a="1"/>
  <c r="L644" i="1" s="1"/>
  <c r="L335" i="1" a="1"/>
  <c r="L335" i="1" s="1"/>
  <c r="L685" i="1" a="1"/>
  <c r="L685" i="1" s="1"/>
  <c r="L69" i="1" a="1"/>
  <c r="L69" i="1" s="1"/>
  <c r="L128" i="1" a="1"/>
  <c r="L128" i="1" s="1"/>
  <c r="L92" i="1" a="1"/>
  <c r="L92" i="1" s="1"/>
  <c r="L978" i="1" a="1"/>
  <c r="L978" i="1" s="1"/>
  <c r="L279" i="1" a="1"/>
  <c r="L279" i="1" s="1"/>
  <c r="L129" i="1" a="1"/>
  <c r="L129" i="1" s="1"/>
  <c r="L307" i="1" a="1"/>
  <c r="L307" i="1" s="1"/>
  <c r="L395" i="1" a="1"/>
  <c r="L395" i="1" s="1"/>
  <c r="L741" i="1" a="1"/>
  <c r="L741" i="1" s="1"/>
  <c r="L742" i="1" a="1"/>
  <c r="L742" i="1" s="1"/>
  <c r="L645" i="1" a="1"/>
  <c r="L645" i="1" s="1"/>
  <c r="L351" i="1" a="1"/>
  <c r="L351" i="1" s="1"/>
  <c r="L352" i="1" a="1"/>
  <c r="L352" i="1" s="1"/>
  <c r="L280" i="1" a="1"/>
  <c r="L280" i="1" s="1"/>
  <c r="L192" i="1" a="1"/>
  <c r="L192" i="1" s="1"/>
  <c r="L45" i="1" a="1"/>
  <c r="L45" i="1" s="1"/>
  <c r="L420" i="1" a="1"/>
  <c r="L420" i="1" s="1"/>
  <c r="L421" i="1" a="1"/>
  <c r="L421" i="1" s="1"/>
  <c r="L93" i="1" a="1"/>
  <c r="L93" i="1" s="1"/>
  <c r="L686" i="1" a="1"/>
  <c r="L686" i="1" s="1"/>
  <c r="L94" i="1" a="1"/>
  <c r="L94" i="1" s="1"/>
  <c r="L30" i="1" a="1"/>
  <c r="L30" i="1" s="1"/>
  <c r="L808" i="1" a="1"/>
  <c r="L808" i="1" s="1"/>
  <c r="L396" i="1" a="1"/>
  <c r="L396" i="1"/>
  <c r="L508" i="1" a="1"/>
  <c r="L508" i="1" s="1"/>
  <c r="L193" i="1" a="1"/>
  <c r="L193" i="1" s="1"/>
  <c r="L610" i="1" a="1"/>
  <c r="L610" i="1" s="1"/>
  <c r="L912" i="1" a="1"/>
  <c r="L912" i="1" s="1"/>
  <c r="L1000" i="1" a="1"/>
  <c r="L1000" i="1" s="1"/>
  <c r="L397" i="1" a="1"/>
  <c r="L397" i="1" s="1"/>
  <c r="L954" i="1" a="1"/>
  <c r="L954" i="1" s="1"/>
  <c r="L70" i="1" a="1"/>
  <c r="L70" i="1" s="1"/>
  <c r="L726" i="1" a="1"/>
  <c r="L726" i="1" s="1"/>
  <c r="L398" i="1" a="1"/>
  <c r="L398" i="1" s="1"/>
  <c r="L935" i="1" a="1"/>
  <c r="L935" i="1" s="1"/>
  <c r="L646" i="1" a="1"/>
  <c r="L646" i="1" s="1"/>
  <c r="L241" i="1" a="1"/>
  <c r="L241" i="1" s="1"/>
  <c r="L509" i="1" a="1"/>
  <c r="L509" i="1" s="1"/>
  <c r="L1001" i="1" a="1"/>
  <c r="L1001" i="1" s="1"/>
  <c r="L46" i="1" a="1"/>
  <c r="L46" i="1" s="1"/>
  <c r="L703" i="1" a="1"/>
  <c r="L703" i="1" s="1"/>
  <c r="L828" i="1" a="1"/>
  <c r="L828" i="1" s="1"/>
  <c r="L704" i="1" a="1"/>
  <c r="L704" i="1" s="1"/>
  <c r="L530" i="1" a="1"/>
  <c r="L530" i="1" s="1"/>
  <c r="L936" i="1" a="1"/>
  <c r="L936" i="1" s="1"/>
  <c r="L764" i="1" a="1"/>
  <c r="L764" i="1" s="1"/>
  <c r="L242" i="1" a="1"/>
  <c r="L242" i="1" s="1"/>
  <c r="L243" i="1" a="1"/>
  <c r="L243" i="1" s="1"/>
  <c r="L112" i="1" a="1"/>
  <c r="L112" i="1" s="1"/>
  <c r="L887" i="1" a="1"/>
  <c r="L887" i="1" s="1"/>
  <c r="L194" i="1" a="1"/>
  <c r="L194" i="1" s="1"/>
  <c r="L47" i="1" a="1"/>
  <c r="L47" i="1" s="1"/>
  <c r="L531" i="1" a="1"/>
  <c r="L531" i="1" s="1"/>
  <c r="L785" i="1" a="1"/>
  <c r="L785" i="1" s="1"/>
  <c r="L743" i="1" a="1"/>
  <c r="L743" i="1" s="1"/>
  <c r="L308" i="1" a="1"/>
  <c r="L308" i="1" s="1"/>
  <c r="L510" i="1" a="1"/>
  <c r="L510" i="1" s="1"/>
  <c r="L866" i="1" a="1"/>
  <c r="L866" i="1" s="1"/>
  <c r="L937" i="1" a="1"/>
  <c r="L937" i="1"/>
  <c r="L851" i="1" a="1"/>
  <c r="L851" i="1" s="1"/>
  <c r="L611" i="1" a="1"/>
  <c r="L611" i="1" s="1"/>
  <c r="L422" i="1" a="1"/>
  <c r="L422" i="1" s="1"/>
  <c r="L71" i="1" a="1"/>
  <c r="L71" i="1" s="1"/>
  <c r="L48" i="1" a="1"/>
  <c r="L48" i="1" s="1"/>
  <c r="L809" i="1" a="1"/>
  <c r="L809" i="1" s="1"/>
  <c r="L113" i="1" a="1"/>
  <c r="L113" i="1" s="1"/>
  <c r="L309" i="1" a="1"/>
  <c r="L309" i="1" s="1"/>
  <c r="L487" i="1" a="1"/>
  <c r="L487" i="1" s="1"/>
  <c r="L144" i="1" a="1"/>
  <c r="L144" i="1" s="1"/>
  <c r="L955" i="1" a="1"/>
  <c r="L955" i="1" s="1"/>
  <c r="L888" i="1" a="1"/>
  <c r="L888" i="1" s="1"/>
  <c r="L913" i="1" a="1"/>
  <c r="L913" i="1" s="1"/>
  <c r="L914" i="1" a="1"/>
  <c r="L914" i="1" s="1"/>
  <c r="L31" i="1" a="1"/>
  <c r="L31" i="1" s="1"/>
  <c r="L558" i="1" a="1"/>
  <c r="L558" i="1" s="1"/>
  <c r="L829" i="1" a="1"/>
  <c r="L829" i="1" s="1"/>
  <c r="L281" i="1" a="1"/>
  <c r="L281" i="1" s="1"/>
  <c r="L612" i="1" a="1"/>
  <c r="L612" i="1" s="1"/>
  <c r="L130" i="1" a="1"/>
  <c r="L130" i="1" s="1"/>
  <c r="L282" i="1" a="1"/>
  <c r="L282" i="1" s="1"/>
  <c r="L647" i="1" a="1"/>
  <c r="L647" i="1" s="1"/>
  <c r="L675" i="1" a="1"/>
  <c r="L675" i="1" s="1"/>
  <c r="L532" i="1" a="1"/>
  <c r="L532" i="1" s="1"/>
  <c r="L956" i="1" a="1"/>
  <c r="L956" i="1" s="1"/>
  <c r="L353" i="1" a="1"/>
  <c r="L353" i="1" s="1"/>
  <c r="L283" i="1" a="1"/>
  <c r="L283" i="1" s="1"/>
  <c r="L215" i="1" a="1"/>
  <c r="L215" i="1" s="1"/>
  <c r="L744" i="1" a="1"/>
  <c r="L744" i="1" s="1"/>
  <c r="L32" i="1" a="1"/>
  <c r="L32" i="1" s="1"/>
  <c r="L511" i="1" a="1"/>
  <c r="L511" i="1" s="1"/>
  <c r="L830" i="1" a="1"/>
  <c r="L830" i="1" s="1"/>
  <c r="L938" i="1" a="1"/>
  <c r="L938" i="1" s="1"/>
  <c r="L727" i="1" a="1"/>
  <c r="L727" i="1" s="1"/>
  <c r="L244" i="1" a="1"/>
  <c r="L244" i="1" s="1"/>
  <c r="L310" i="1" a="1"/>
  <c r="L310" i="1" s="1"/>
  <c r="L786" i="1" a="1"/>
  <c r="L786" i="1" s="1"/>
  <c r="L145" i="1" a="1"/>
  <c r="L145" i="1" s="1"/>
  <c r="L957" i="1" a="1"/>
  <c r="L957" i="1" s="1"/>
  <c r="L440" i="1" a="1"/>
  <c r="L440" i="1" s="1"/>
  <c r="L423" i="1" a="1"/>
  <c r="L423" i="1" s="1"/>
  <c r="L831" i="1" a="1"/>
  <c r="L831" i="1" s="1"/>
  <c r="L958" i="1" a="1"/>
  <c r="L958" i="1" s="1"/>
  <c r="L512" i="1" a="1"/>
  <c r="L512" i="1" s="1"/>
  <c r="L311" i="1" a="1"/>
  <c r="L311" i="1" s="1"/>
  <c r="L765" i="1" a="1"/>
  <c r="L765" i="1" s="1"/>
  <c r="L131" i="1" a="1"/>
  <c r="L131" i="1" s="1"/>
  <c r="L832" i="1" a="1"/>
  <c r="L832" i="1" s="1"/>
  <c r="L705" i="1" a="1"/>
  <c r="L705" i="1" s="1"/>
  <c r="L172" i="1" a="1"/>
  <c r="L172" i="1" s="1"/>
  <c r="L513" i="1" a="1"/>
  <c r="L513" i="1" s="1"/>
  <c r="L915" i="1" a="1"/>
  <c r="L915" i="1" s="1"/>
  <c r="L787" i="1" a="1"/>
  <c r="L787" i="1" s="1"/>
  <c r="L312" i="1" a="1"/>
  <c r="L312" i="1" s="1"/>
  <c r="L533" i="1" a="1"/>
  <c r="L533" i="1" s="1"/>
  <c r="L706" i="1" a="1"/>
  <c r="L706" i="1" s="1"/>
  <c r="L216" i="1" a="1"/>
  <c r="L216" i="1" s="1"/>
  <c r="L852" i="1" a="1"/>
  <c r="L852" i="1" s="1"/>
  <c r="L916" i="1" a="1"/>
  <c r="L916" i="1" s="1"/>
  <c r="L488" i="1" a="1"/>
  <c r="L488" i="1" s="1"/>
  <c r="L648" i="1" a="1"/>
  <c r="L648" i="1" s="1"/>
  <c r="L889" i="1" a="1"/>
  <c r="L889" i="1" s="1"/>
  <c r="L245" i="1" a="1"/>
  <c r="L245" i="1" s="1"/>
  <c r="L745" i="1" a="1"/>
  <c r="L745" i="1" s="1"/>
  <c r="L441" i="1" a="1"/>
  <c r="L441" i="1" s="1"/>
  <c r="L917" i="1" a="1"/>
  <c r="L917" i="1" s="1"/>
  <c r="L746" i="1" a="1"/>
  <c r="L746" i="1" s="1"/>
  <c r="L676" i="1" a="1"/>
  <c r="L676" i="1" s="1"/>
  <c r="L173" i="1" a="1"/>
  <c r="L173" i="1" s="1"/>
  <c r="L72" i="1" a="1"/>
  <c r="L72" i="1" s="1"/>
  <c r="L354" i="1" a="1"/>
  <c r="L354" i="1" s="1"/>
  <c r="L424" i="1" a="1"/>
  <c r="L424" i="1" s="1"/>
  <c r="L959" i="1" a="1"/>
  <c r="L959" i="1" s="1"/>
  <c r="L174" i="1" a="1"/>
  <c r="L174" i="1" s="1"/>
  <c r="L313" i="1" a="1"/>
  <c r="L313" i="1" s="1"/>
  <c r="L175" i="1" a="1"/>
  <c r="L175" i="1" s="1"/>
  <c r="L455" i="1" a="1"/>
  <c r="L455" i="1" s="1"/>
  <c r="L747" i="1" a="1"/>
  <c r="L747" i="1" s="1"/>
  <c r="L73" i="1" a="1"/>
  <c r="L73" i="1" s="1"/>
  <c r="L336" i="1" a="1"/>
  <c r="L336" i="1" s="1"/>
  <c r="L890" i="1" a="1"/>
  <c r="L890" i="1" s="1"/>
  <c r="L534" i="1" a="1"/>
  <c r="L534" i="1" s="1"/>
  <c r="L626" i="1" a="1"/>
  <c r="L626" i="1" s="1"/>
  <c r="L687" i="1" a="1"/>
  <c r="L687" i="1" s="1"/>
  <c r="L176" i="1" a="1"/>
  <c r="L176" i="1" s="1"/>
  <c r="L442" i="1" a="1"/>
  <c r="L442" i="1" s="1"/>
  <c r="L337" i="1" a="1"/>
  <c r="L337" i="1" s="1"/>
  <c r="L146" i="1" a="1"/>
  <c r="L146" i="1" s="1"/>
  <c r="L748" i="1" a="1"/>
  <c r="L748" i="1" s="1"/>
  <c r="L114" i="1" a="1"/>
  <c r="L114" i="1" s="1"/>
  <c r="L74" i="1" a="1"/>
  <c r="L74" i="1" s="1"/>
  <c r="L514" i="1" a="1"/>
  <c r="L514" i="1" s="1"/>
  <c r="L132" i="1" a="1"/>
  <c r="L132" i="1" s="1"/>
  <c r="L261" i="1" a="1"/>
  <c r="L261" i="1" s="1"/>
  <c r="L456" i="1" a="1"/>
  <c r="L456" i="1" s="1"/>
  <c r="L217" i="1" a="1"/>
  <c r="L217" i="1" s="1"/>
  <c r="L867" i="1" a="1"/>
  <c r="L867" i="1" s="1"/>
  <c r="L918" i="1" a="1"/>
  <c r="L918" i="1" s="1"/>
  <c r="L115" i="1" a="1"/>
  <c r="L115" i="1" s="1"/>
  <c r="L75" i="1" a="1"/>
  <c r="L75" i="1" s="1"/>
  <c r="L372" i="1" a="1"/>
  <c r="L372" i="1" s="1"/>
  <c r="L559" i="1" a="1"/>
  <c r="L559" i="1" s="1"/>
  <c r="L133" i="1" a="1"/>
  <c r="L133" i="1" s="1"/>
  <c r="L810" i="1" a="1"/>
  <c r="L810" i="1" s="1"/>
  <c r="L355" i="1" a="1"/>
  <c r="L355" i="1" s="1"/>
  <c r="L116" i="1" a="1"/>
  <c r="L116" i="1" s="1"/>
  <c r="L399" i="1" a="1"/>
  <c r="L399" i="1" s="1"/>
  <c r="L195" i="1" a="1"/>
  <c r="L195" i="1" s="1"/>
  <c r="L373" i="1" a="1"/>
  <c r="L373" i="1" s="1"/>
  <c r="L649" i="1" a="1"/>
  <c r="L649" i="1" s="1"/>
  <c r="L262" i="1" a="1"/>
  <c r="L262" i="1" s="1"/>
  <c r="L979" i="1" a="1"/>
  <c r="L979" i="1" s="1"/>
  <c r="L728" i="1" a="1"/>
  <c r="L728" i="1" s="1"/>
  <c r="L749" i="1" a="1"/>
  <c r="L749" i="1" s="1"/>
  <c r="L425" i="1" a="1"/>
  <c r="L425" i="1" s="1"/>
  <c r="L766" i="1" a="1"/>
  <c r="L766" i="1" s="1"/>
  <c r="L196" i="1" a="1"/>
  <c r="L196" i="1" s="1"/>
  <c r="L980" i="1" a="1"/>
  <c r="L980" i="1" s="1"/>
  <c r="L356" i="1" a="1"/>
  <c r="L356" i="1" s="1"/>
  <c r="L750" i="1" a="1"/>
  <c r="L750" i="1"/>
  <c r="L49" i="1" a="1"/>
  <c r="L49" i="1" s="1"/>
  <c r="L457" i="1" a="1"/>
  <c r="L457" i="1" s="1"/>
  <c r="L147" i="1" a="1"/>
  <c r="L147" i="1" s="1"/>
  <c r="L677" i="1" a="1"/>
  <c r="L677" i="1" s="1"/>
  <c r="L177" i="1" a="1"/>
  <c r="L177" i="1" s="1"/>
  <c r="L374" i="1" a="1"/>
  <c r="L374" i="1" s="1"/>
  <c r="L314" i="1" a="1"/>
  <c r="L314" i="1" s="1"/>
  <c r="L535" i="1" a="1"/>
  <c r="L535" i="1" s="1"/>
  <c r="L76" i="1" a="1"/>
  <c r="L76" i="1" s="1"/>
  <c r="L284" i="1" a="1"/>
  <c r="L284" i="1" s="1"/>
  <c r="L891" i="1" a="1"/>
  <c r="L891" i="1" s="1"/>
  <c r="L627" i="1" a="1"/>
  <c r="L627" i="1" s="1"/>
  <c r="L400" i="1" a="1"/>
  <c r="L400" i="1" s="1"/>
  <c r="L650" i="1" a="1"/>
  <c r="L650" i="1" s="1"/>
  <c r="E811" i="1"/>
  <c r="B811" i="1" s="1"/>
  <c r="E315" i="1"/>
  <c r="B315" i="1" s="1"/>
  <c r="E597" i="1"/>
  <c r="B597" i="1" s="1"/>
  <c r="E729" i="1"/>
  <c r="B729" i="1" s="1"/>
  <c r="E426" i="1"/>
  <c r="B426" i="1" s="1"/>
  <c r="E401" i="1"/>
  <c r="B401" i="1" s="1"/>
  <c r="E730" i="1"/>
  <c r="B730" i="1" s="1"/>
  <c r="E33" i="1"/>
  <c r="B33" i="1" s="1"/>
  <c r="E263" i="1"/>
  <c r="B263" i="1" s="1"/>
  <c r="E868" i="1"/>
  <c r="B868" i="1" s="1"/>
  <c r="E628" i="1"/>
  <c r="B628" i="1" s="1"/>
  <c r="E892" i="1"/>
  <c r="B892" i="1" s="1"/>
  <c r="E2" i="1"/>
  <c r="B2" i="1" s="1"/>
  <c r="E489" i="1"/>
  <c r="B489" i="1" s="1"/>
  <c r="E960" i="1"/>
  <c r="B960" i="1" s="1"/>
  <c r="E788" i="1"/>
  <c r="B788" i="1" s="1"/>
  <c r="E375" i="1"/>
  <c r="B375" i="1" s="1"/>
  <c r="E50" i="1"/>
  <c r="B50" i="1" s="1"/>
  <c r="E893" i="1"/>
  <c r="B893" i="1" s="1"/>
  <c r="E316" i="1"/>
  <c r="B316" i="1" s="1"/>
  <c r="E981" i="1"/>
  <c r="B981" i="1" s="1"/>
  <c r="E629" i="1"/>
  <c r="B629" i="1" s="1"/>
  <c r="E338" i="1"/>
  <c r="B338" i="1" s="1"/>
  <c r="E3" i="1"/>
  <c r="B3" i="1" s="1"/>
  <c r="E767" i="1"/>
  <c r="B767" i="1" s="1"/>
  <c r="E578" i="1"/>
  <c r="B578" i="1" s="1"/>
  <c r="E458" i="1"/>
  <c r="B458" i="1" s="1"/>
  <c r="E490" i="1"/>
  <c r="B490" i="1" s="1"/>
  <c r="E560" i="1"/>
  <c r="B560" i="1" s="1"/>
  <c r="E443" i="1"/>
  <c r="B443" i="1" s="1"/>
  <c r="E731" i="1"/>
  <c r="B731" i="1" s="1"/>
  <c r="E317" i="1"/>
  <c r="B317" i="1" s="1"/>
  <c r="E285" i="1"/>
  <c r="B285" i="1" s="1"/>
  <c r="E134" i="1"/>
  <c r="B134" i="1" s="1"/>
  <c r="E264" i="1"/>
  <c r="B264" i="1" s="1"/>
  <c r="E982" i="1"/>
  <c r="B982" i="1" s="1"/>
  <c r="E579" i="1"/>
  <c r="B579" i="1" s="1"/>
  <c r="E869" i="1"/>
  <c r="B869" i="1" s="1"/>
  <c r="E427" i="1"/>
  <c r="B427" i="1" s="1"/>
  <c r="E651" i="1"/>
  <c r="B651" i="1" s="1"/>
  <c r="E894" i="1"/>
  <c r="B894" i="1" s="1"/>
  <c r="E357" i="1"/>
  <c r="B357" i="1" s="1"/>
  <c r="E895" i="1"/>
  <c r="B895" i="1" s="1"/>
  <c r="E197" i="1"/>
  <c r="B197" i="1" s="1"/>
  <c r="E939" i="1"/>
  <c r="B939" i="1" s="1"/>
  <c r="E536" i="1"/>
  <c r="B536" i="1" s="1"/>
  <c r="E218" i="1"/>
  <c r="B218" i="1" s="1"/>
  <c r="E219" i="1"/>
  <c r="B219" i="1" s="1"/>
  <c r="E789" i="1"/>
  <c r="B789" i="1" s="1"/>
  <c r="E790" i="1"/>
  <c r="B790" i="1" s="1"/>
  <c r="E613" i="1"/>
  <c r="B613" i="1" s="1"/>
  <c r="E652" i="1"/>
  <c r="B652" i="1" s="1"/>
  <c r="E580" i="1"/>
  <c r="B580" i="1" s="1"/>
  <c r="E707" i="1"/>
  <c r="B707" i="1" s="1"/>
  <c r="E812" i="1"/>
  <c r="B812" i="1" s="1"/>
  <c r="E34" i="1"/>
  <c r="B34" i="1" s="1"/>
  <c r="E983" i="1"/>
  <c r="B983" i="1" s="1"/>
  <c r="E51" i="1"/>
  <c r="B51" i="1" s="1"/>
  <c r="E732" i="1"/>
  <c r="B732" i="1" s="1"/>
  <c r="E919" i="1"/>
  <c r="B919" i="1" s="1"/>
  <c r="E984" i="1"/>
  <c r="B984" i="1" s="1"/>
  <c r="E148" i="1"/>
  <c r="B148" i="1" s="1"/>
  <c r="E339" i="1"/>
  <c r="B339" i="1" s="1"/>
  <c r="E286" i="1"/>
  <c r="B286" i="1" s="1"/>
  <c r="E428" i="1"/>
  <c r="B428" i="1" s="1"/>
  <c r="E358" i="1"/>
  <c r="B358" i="1" s="1"/>
  <c r="E833" i="1"/>
  <c r="B833" i="1" s="1"/>
  <c r="E178" i="1"/>
  <c r="B178" i="1" s="1"/>
  <c r="E459" i="1"/>
  <c r="B459" i="1" s="1"/>
  <c r="E287" i="1"/>
  <c r="B287" i="1" s="1"/>
  <c r="E940" i="1"/>
  <c r="B940" i="1" s="1"/>
  <c r="E751" i="1"/>
  <c r="B751" i="1" s="1"/>
  <c r="E985" i="1"/>
  <c r="B985" i="1" s="1"/>
  <c r="E77" i="1"/>
  <c r="B77" i="1" s="1"/>
  <c r="E896" i="1"/>
  <c r="B896" i="1" s="1"/>
  <c r="E376" i="1"/>
  <c r="B376" i="1" s="1"/>
  <c r="E377" i="1"/>
  <c r="B377" i="1" s="1"/>
  <c r="E653" i="1"/>
  <c r="B653" i="1" s="1"/>
  <c r="E4" i="1"/>
  <c r="B4" i="1" s="1"/>
  <c r="E537" i="1"/>
  <c r="B537" i="1" s="1"/>
  <c r="E688" i="1"/>
  <c r="B688" i="1" s="1"/>
  <c r="E220" i="1"/>
  <c r="B220" i="1" s="1"/>
  <c r="E581" i="1"/>
  <c r="B581" i="1" s="1"/>
  <c r="E708" i="1"/>
  <c r="B708" i="1" s="1"/>
  <c r="E961" i="1"/>
  <c r="B961" i="1" s="1"/>
  <c r="E768" i="1"/>
  <c r="B768" i="1" s="1"/>
  <c r="E179" i="1"/>
  <c r="B179" i="1" s="1"/>
  <c r="E198" i="1"/>
  <c r="B198" i="1" s="1"/>
  <c r="E288" i="1"/>
  <c r="B288" i="1" s="1"/>
  <c r="E199" i="1"/>
  <c r="B199" i="1" s="1"/>
  <c r="E289" i="1"/>
  <c r="B289" i="1" s="1"/>
  <c r="E630" i="1"/>
  <c r="B630" i="1" s="1"/>
  <c r="E378" i="1"/>
  <c r="B378" i="1" s="1"/>
  <c r="E689" i="1"/>
  <c r="B689" i="1" s="1"/>
  <c r="E444" i="1"/>
  <c r="B444" i="1" s="1"/>
  <c r="E290" i="1"/>
  <c r="B290" i="1" s="1"/>
  <c r="E200" i="1"/>
  <c r="B200" i="1" s="1"/>
  <c r="E318" i="1"/>
  <c r="B318" i="1" s="1"/>
  <c r="E515" i="1"/>
  <c r="B515" i="1" s="1"/>
  <c r="E690" i="1"/>
  <c r="B690" i="1" s="1"/>
  <c r="E379" i="1"/>
  <c r="B379" i="1" s="1"/>
  <c r="E117" i="1"/>
  <c r="B117" i="1" s="1"/>
  <c r="E654" i="1"/>
  <c r="B654" i="1" s="1"/>
  <c r="E897" i="1"/>
  <c r="B897" i="1" s="1"/>
  <c r="E402" i="1"/>
  <c r="B402" i="1" s="1"/>
  <c r="E920" i="1"/>
  <c r="B920" i="1" s="1"/>
  <c r="E791" i="1"/>
  <c r="B791" i="1" s="1"/>
  <c r="E655" i="1"/>
  <c r="B655" i="1" s="1"/>
  <c r="E792" i="1"/>
  <c r="B792" i="1" s="1"/>
  <c r="E656" i="1"/>
  <c r="B656" i="1" s="1"/>
  <c r="E598" i="1"/>
  <c r="B598" i="1" s="1"/>
  <c r="E516" i="1"/>
  <c r="B516" i="1" s="1"/>
  <c r="E898" i="1"/>
  <c r="B898" i="1" s="1"/>
  <c r="E291" i="1"/>
  <c r="B291" i="1" s="1"/>
  <c r="E870" i="1"/>
  <c r="B870" i="1" s="1"/>
  <c r="E962" i="1"/>
  <c r="B962" i="1" s="1"/>
  <c r="E733" i="1"/>
  <c r="B733" i="1" s="1"/>
  <c r="E95" i="1"/>
  <c r="B95" i="1" s="1"/>
  <c r="E96" i="1"/>
  <c r="B96" i="1" s="1"/>
  <c r="E769" i="1"/>
  <c r="B769" i="1" s="1"/>
  <c r="E5" i="1"/>
  <c r="B5" i="1" s="1"/>
  <c r="E538" i="1"/>
  <c r="B538" i="1" s="1"/>
  <c r="E678" i="1"/>
  <c r="B678" i="1" s="1"/>
  <c r="E359" i="1"/>
  <c r="B359" i="1" s="1"/>
  <c r="E770" i="1"/>
  <c r="B770" i="1" s="1"/>
  <c r="E679" i="1"/>
  <c r="B679" i="1" s="1"/>
  <c r="E834" i="1"/>
  <c r="B834" i="1" s="1"/>
  <c r="E921" i="1"/>
  <c r="B921" i="1" s="1"/>
  <c r="E149" i="1"/>
  <c r="B149" i="1" s="1"/>
  <c r="E922" i="1"/>
  <c r="B922" i="1" s="1"/>
  <c r="E491" i="1"/>
  <c r="B491" i="1" s="1"/>
  <c r="E941" i="1"/>
  <c r="B941" i="1" s="1"/>
  <c r="E340" i="1"/>
  <c r="B340" i="1" s="1"/>
  <c r="E942" i="1"/>
  <c r="B942" i="1" s="1"/>
  <c r="E445" i="1"/>
  <c r="B445" i="1" s="1"/>
  <c r="E403" i="1"/>
  <c r="B403" i="1" s="1"/>
  <c r="E341" i="1"/>
  <c r="B341" i="1" s="1"/>
  <c r="E614" i="1"/>
  <c r="B614" i="1" s="1"/>
  <c r="E582" i="1"/>
  <c r="B582" i="1" s="1"/>
  <c r="E899" i="1"/>
  <c r="B899" i="1" s="1"/>
  <c r="E631" i="1"/>
  <c r="B631" i="1" s="1"/>
  <c r="E429" i="1"/>
  <c r="B429" i="1" s="1"/>
  <c r="E118" i="1"/>
  <c r="B118" i="1" s="1"/>
  <c r="E561" i="1"/>
  <c r="B561" i="1" s="1"/>
  <c r="E583" i="1"/>
  <c r="B583" i="1" s="1"/>
  <c r="E871" i="1"/>
  <c r="B871" i="1" s="1"/>
  <c r="E986" i="1"/>
  <c r="B986" i="1" s="1"/>
  <c r="E900" i="1"/>
  <c r="B900" i="1" s="1"/>
  <c r="E135" i="1"/>
  <c r="B135" i="1" s="1"/>
  <c r="E752" i="1"/>
  <c r="B752" i="1" s="1"/>
  <c r="E460" i="1"/>
  <c r="B460" i="1" s="1"/>
  <c r="E35" i="1"/>
  <c r="B35" i="1" s="1"/>
  <c r="E292" i="1"/>
  <c r="B292" i="1" s="1"/>
  <c r="E709" i="1"/>
  <c r="B709" i="1" s="1"/>
  <c r="E461" i="1"/>
  <c r="B461" i="1" s="1"/>
  <c r="E52" i="1"/>
  <c r="B52" i="1" s="1"/>
  <c r="E446" i="1"/>
  <c r="B446" i="1" s="1"/>
  <c r="E813" i="1"/>
  <c r="B813" i="1" s="1"/>
  <c r="E462" i="1"/>
  <c r="B462" i="1" s="1"/>
  <c r="E6" i="1"/>
  <c r="B6" i="1" s="1"/>
  <c r="E562" i="1"/>
  <c r="B562" i="1" s="1"/>
  <c r="E7" i="1"/>
  <c r="B7" i="1" s="1"/>
  <c r="E380" i="1"/>
  <c r="B380" i="1" s="1"/>
  <c r="E97" i="1"/>
  <c r="B97" i="1" s="1"/>
  <c r="E657" i="1"/>
  <c r="B657" i="1" s="1"/>
  <c r="E463" i="1"/>
  <c r="B463" i="1" s="1"/>
  <c r="E246" i="1"/>
  <c r="B246" i="1" s="1"/>
  <c r="E987" i="1"/>
  <c r="B987" i="1" s="1"/>
  <c r="E835" i="1"/>
  <c r="B835" i="1" s="1"/>
  <c r="E265" i="1"/>
  <c r="B265" i="1" s="1"/>
  <c r="E691" i="1"/>
  <c r="B691" i="1" s="1"/>
  <c r="E8" i="1"/>
  <c r="B8" i="1" s="1"/>
  <c r="E563" i="1"/>
  <c r="B563" i="1" s="1"/>
  <c r="E710" i="1"/>
  <c r="B710" i="1" s="1"/>
  <c r="E464" i="1"/>
  <c r="B464" i="1" s="1"/>
  <c r="E430" i="1"/>
  <c r="B430" i="1" s="1"/>
  <c r="E539" i="1"/>
  <c r="B539" i="1" s="1"/>
  <c r="E711" i="1"/>
  <c r="B711" i="1" s="1"/>
  <c r="E517" i="1"/>
  <c r="B517" i="1" s="1"/>
  <c r="E963" i="1"/>
  <c r="B963" i="1" s="1"/>
  <c r="E53" i="1"/>
  <c r="B53" i="1" s="1"/>
  <c r="E465" i="1"/>
  <c r="B465" i="1" s="1"/>
  <c r="E712" i="1"/>
  <c r="B712" i="1" s="1"/>
  <c r="E853" i="1"/>
  <c r="B853" i="1" s="1"/>
  <c r="E943" i="1"/>
  <c r="B943" i="1" s="1"/>
  <c r="E9" i="1"/>
  <c r="B9" i="1" s="1"/>
  <c r="E540" i="1"/>
  <c r="B540" i="1" s="1"/>
  <c r="E36" i="1"/>
  <c r="B36" i="1" s="1"/>
  <c r="E98" i="1"/>
  <c r="B98" i="1" s="1"/>
  <c r="E10" i="1"/>
  <c r="B10" i="1" s="1"/>
  <c r="E54" i="1"/>
  <c r="B54" i="1" s="1"/>
  <c r="E632" i="1"/>
  <c r="B632" i="1" s="1"/>
  <c r="E201" i="1"/>
  <c r="B201" i="1" s="1"/>
  <c r="E266" i="1"/>
  <c r="B266" i="1" s="1"/>
  <c r="E692" i="1"/>
  <c r="B692" i="1" s="1"/>
  <c r="E492" i="1"/>
  <c r="B492" i="1" s="1"/>
  <c r="E221" i="1"/>
  <c r="B221" i="1" s="1"/>
  <c r="E431" i="1"/>
  <c r="B431" i="1" s="1"/>
  <c r="E793" i="1"/>
  <c r="B793" i="1" s="1"/>
  <c r="E180" i="1"/>
  <c r="B180" i="1" s="1"/>
  <c r="E658" i="1"/>
  <c r="B658" i="1" s="1"/>
  <c r="E181" i="1"/>
  <c r="B181" i="1" s="1"/>
  <c r="E564" i="1"/>
  <c r="B564" i="1" s="1"/>
  <c r="E466" i="1"/>
  <c r="B466" i="1" s="1"/>
  <c r="E78" i="1"/>
  <c r="B78" i="1" s="1"/>
  <c r="E493" i="1"/>
  <c r="B493" i="1" s="1"/>
  <c r="E659" i="1"/>
  <c r="B659" i="1" s="1"/>
  <c r="E734" i="1"/>
  <c r="B734" i="1" s="1"/>
  <c r="E599" i="1"/>
  <c r="B599" i="1" s="1"/>
  <c r="E494" i="1"/>
  <c r="B494" i="1" s="1"/>
  <c r="E923" i="1"/>
  <c r="B923" i="1" s="1"/>
  <c r="E794" i="1"/>
  <c r="B794" i="1" s="1"/>
  <c r="E944" i="1"/>
  <c r="B944" i="1" s="1"/>
  <c r="E136" i="1"/>
  <c r="B136" i="1" s="1"/>
  <c r="E55" i="1"/>
  <c r="B55" i="1" s="1"/>
  <c r="E633" i="1"/>
  <c r="B633" i="1" s="1"/>
  <c r="E11" i="1"/>
  <c r="B11" i="1" s="1"/>
  <c r="E247" i="1"/>
  <c r="B247" i="1" s="1"/>
  <c r="E12" i="1"/>
  <c r="B12" i="1" s="1"/>
  <c r="E565" i="1"/>
  <c r="B565" i="1" s="1"/>
  <c r="E293" i="1"/>
  <c r="B293" i="1" s="1"/>
  <c r="E13" i="1"/>
  <c r="B13" i="1" s="1"/>
  <c r="E836" i="1"/>
  <c r="B836" i="1" s="1"/>
  <c r="E150" i="1"/>
  <c r="B150" i="1" s="1"/>
  <c r="E79" i="1"/>
  <c r="B79" i="1" s="1"/>
  <c r="E615" i="1"/>
  <c r="B615" i="1" s="1"/>
  <c r="E119" i="1"/>
  <c r="B119" i="1" s="1"/>
  <c r="E137" i="1"/>
  <c r="B137" i="1" s="1"/>
  <c r="E222" i="1"/>
  <c r="B222" i="1" s="1"/>
  <c r="E872" i="1"/>
  <c r="B872" i="1" s="1"/>
  <c r="E467" i="1"/>
  <c r="B467" i="1" s="1"/>
  <c r="E294" i="1"/>
  <c r="B294" i="1" s="1"/>
  <c r="E56" i="1"/>
  <c r="B56" i="1" s="1"/>
  <c r="E873" i="1"/>
  <c r="B873" i="1" s="1"/>
  <c r="E223" i="1"/>
  <c r="B223" i="1" s="1"/>
  <c r="E319" i="1"/>
  <c r="B319" i="1" s="1"/>
  <c r="E566" i="1"/>
  <c r="B566" i="1" s="1"/>
  <c r="E584" i="1"/>
  <c r="B584" i="1" s="1"/>
  <c r="E874" i="1"/>
  <c r="B874" i="1" s="1"/>
  <c r="E875" i="1"/>
  <c r="B875" i="1" s="1"/>
  <c r="E924" i="1"/>
  <c r="B924" i="1" s="1"/>
  <c r="E381" i="1"/>
  <c r="B381" i="1" s="1"/>
  <c r="E771" i="1"/>
  <c r="B771" i="1" s="1"/>
  <c r="E382" i="1"/>
  <c r="B382" i="1" s="1"/>
  <c r="E360" i="1"/>
  <c r="B360" i="1" s="1"/>
  <c r="E518" i="1"/>
  <c r="B518" i="1" s="1"/>
  <c r="E814" i="1"/>
  <c r="B814" i="1" s="1"/>
  <c r="E945" i="1"/>
  <c r="B945" i="1" s="1"/>
  <c r="E361" i="1"/>
  <c r="B361" i="1" s="1"/>
  <c r="E151" i="1"/>
  <c r="B151" i="1" s="1"/>
  <c r="E224" i="1"/>
  <c r="B224" i="1" s="1"/>
  <c r="E248" i="1"/>
  <c r="B248" i="1" s="1"/>
  <c r="E519" i="1"/>
  <c r="B519" i="1" s="1"/>
  <c r="E362" i="1"/>
  <c r="B362" i="1" s="1"/>
  <c r="E876" i="1"/>
  <c r="B876" i="1" s="1"/>
  <c r="E964" i="1"/>
  <c r="B964" i="1" s="1"/>
  <c r="E600" i="1"/>
  <c r="B600" i="1" s="1"/>
  <c r="E432" i="1"/>
  <c r="B432" i="1" s="1"/>
  <c r="E772" i="1"/>
  <c r="B772" i="1" s="1"/>
  <c r="E925" i="1"/>
  <c r="B925" i="1" s="1"/>
  <c r="E693" i="1"/>
  <c r="B693" i="1" s="1"/>
  <c r="E877" i="1"/>
  <c r="B877" i="1" s="1"/>
  <c r="E383" i="1"/>
  <c r="B383" i="1" s="1"/>
  <c r="E202" i="1"/>
  <c r="B202" i="1" s="1"/>
  <c r="E965" i="1"/>
  <c r="B965" i="1" s="1"/>
  <c r="E694" i="1"/>
  <c r="B694" i="1" s="1"/>
  <c r="E773" i="1"/>
  <c r="B773" i="1" s="1"/>
  <c r="E837" i="1"/>
  <c r="B837" i="1" s="1"/>
  <c r="E468" i="1"/>
  <c r="B468" i="1" s="1"/>
  <c r="E57" i="1"/>
  <c r="B57" i="1" s="1"/>
  <c r="E80" i="1"/>
  <c r="B80" i="1" s="1"/>
  <c r="E901" i="1"/>
  <c r="B901" i="1" s="1"/>
  <c r="E878" i="1"/>
  <c r="B878" i="1" s="1"/>
  <c r="E469" i="1"/>
  <c r="B469" i="1" s="1"/>
  <c r="E926" i="1"/>
  <c r="B926" i="1" s="1"/>
  <c r="E616" i="1"/>
  <c r="B616" i="1" s="1"/>
  <c r="E601" i="1"/>
  <c r="B601" i="1" s="1"/>
  <c r="E320" i="1"/>
  <c r="B320" i="1" s="1"/>
  <c r="E602" i="1"/>
  <c r="B602" i="1" s="1"/>
  <c r="E753" i="1"/>
  <c r="B753" i="1" s="1"/>
  <c r="E14" i="1"/>
  <c r="B14" i="1" s="1"/>
  <c r="E988" i="1"/>
  <c r="B988" i="1" s="1"/>
  <c r="E470" i="1"/>
  <c r="B470" i="1" s="1"/>
  <c r="E713" i="1"/>
  <c r="B713" i="1" s="1"/>
  <c r="E203" i="1"/>
  <c r="B203" i="1" s="1"/>
  <c r="E225" i="1"/>
  <c r="B225" i="1" s="1"/>
  <c r="E774" i="1"/>
  <c r="B774" i="1" s="1"/>
  <c r="E249" i="1"/>
  <c r="B249" i="1" s="1"/>
  <c r="E735" i="1"/>
  <c r="B735" i="1" s="1"/>
  <c r="E99" i="1"/>
  <c r="B99" i="1" s="1"/>
  <c r="E946" i="1"/>
  <c r="B946" i="1" s="1"/>
  <c r="E321" i="1"/>
  <c r="B321" i="1" s="1"/>
  <c r="E879" i="1"/>
  <c r="B879" i="1" s="1"/>
  <c r="E795" i="1"/>
  <c r="B795" i="1" s="1"/>
  <c r="E902" i="1"/>
  <c r="B902" i="1" s="1"/>
  <c r="E541" i="1"/>
  <c r="B541" i="1" s="1"/>
  <c r="E796" i="1"/>
  <c r="B796" i="1" s="1"/>
  <c r="E81" i="1"/>
  <c r="B81" i="1" s="1"/>
  <c r="E966" i="1"/>
  <c r="B966" i="1" s="1"/>
  <c r="E736" i="1"/>
  <c r="B736" i="1" s="1"/>
  <c r="E152" i="1"/>
  <c r="B152" i="1" s="1"/>
  <c r="E967" i="1"/>
  <c r="B967" i="1" s="1"/>
  <c r="E603" i="1"/>
  <c r="B603" i="1" s="1"/>
  <c r="E989" i="1"/>
  <c r="B989" i="1" s="1"/>
  <c r="E226" i="1"/>
  <c r="B226" i="1" s="1"/>
  <c r="E815" i="1"/>
  <c r="B815" i="1" s="1"/>
  <c r="E660" i="1"/>
  <c r="B660" i="1" s="1"/>
  <c r="E816" i="1"/>
  <c r="B816" i="1" s="1"/>
  <c r="E775" i="1"/>
  <c r="B775" i="1" s="1"/>
  <c r="E695" i="1"/>
  <c r="B695" i="1" s="1"/>
  <c r="E520" i="1"/>
  <c r="B520" i="1" s="1"/>
  <c r="E204" i="1"/>
  <c r="B204" i="1" s="1"/>
  <c r="E267" i="1"/>
  <c r="B267" i="1" s="1"/>
  <c r="E384" i="1"/>
  <c r="B384" i="1" s="1"/>
  <c r="E363" i="1"/>
  <c r="B363" i="1" s="1"/>
  <c r="E903" i="1"/>
  <c r="B903" i="1" s="1"/>
  <c r="E82" i="1"/>
  <c r="B82" i="1" s="1"/>
  <c r="E714" i="1"/>
  <c r="B714" i="1" s="1"/>
  <c r="E776" i="1"/>
  <c r="B776" i="1" s="1"/>
  <c r="E817" i="1"/>
  <c r="B817" i="1" s="1"/>
  <c r="E295" i="1"/>
  <c r="B295" i="1" s="1"/>
  <c r="E754" i="1"/>
  <c r="B754" i="1" s="1"/>
  <c r="E268" i="1"/>
  <c r="B268" i="1" s="1"/>
  <c r="E269" i="1"/>
  <c r="B269" i="1" s="1"/>
  <c r="E990" i="1"/>
  <c r="B990" i="1" s="1"/>
  <c r="E153" i="1"/>
  <c r="B153" i="1" s="1"/>
  <c r="E567" i="1"/>
  <c r="B567" i="1" s="1"/>
  <c r="E404" i="1"/>
  <c r="B404" i="1" s="1"/>
  <c r="E838" i="1"/>
  <c r="B838" i="1" s="1"/>
  <c r="E777" i="1"/>
  <c r="B777" i="1" s="1"/>
  <c r="E138" i="1"/>
  <c r="B138" i="1" s="1"/>
  <c r="E227" i="1"/>
  <c r="B227" i="1" s="1"/>
  <c r="E715" i="1"/>
  <c r="B715" i="1" s="1"/>
  <c r="E385" i="1"/>
  <c r="B385" i="1" s="1"/>
  <c r="E270" i="1"/>
  <c r="B270" i="1" s="1"/>
  <c r="E585" i="1"/>
  <c r="B585" i="1" s="1"/>
  <c r="E228" i="1"/>
  <c r="B228" i="1" s="1"/>
  <c r="E904" i="1"/>
  <c r="B904" i="1" s="1"/>
  <c r="E617" i="1"/>
  <c r="B617" i="1" s="1"/>
  <c r="E716" i="1"/>
  <c r="B716" i="1" s="1"/>
  <c r="E471" i="1"/>
  <c r="B471" i="1" s="1"/>
  <c r="E927" i="1"/>
  <c r="B927" i="1" s="1"/>
  <c r="E495" i="1"/>
  <c r="B495" i="1" s="1"/>
  <c r="E58" i="1"/>
  <c r="B58" i="1" s="1"/>
  <c r="E120" i="1"/>
  <c r="B120" i="1" s="1"/>
  <c r="E496" i="1"/>
  <c r="B496" i="1" s="1"/>
  <c r="E634" i="1"/>
  <c r="B634" i="1" s="1"/>
  <c r="E154" i="1"/>
  <c r="B154" i="1" s="1"/>
  <c r="E839" i="1"/>
  <c r="B839" i="1" s="1"/>
  <c r="E182" i="1"/>
  <c r="B182" i="1" s="1"/>
  <c r="E155" i="1"/>
  <c r="B155" i="1" s="1"/>
  <c r="E717" i="1"/>
  <c r="B717" i="1" s="1"/>
  <c r="E342" i="1"/>
  <c r="B342" i="1" s="1"/>
  <c r="E205" i="1"/>
  <c r="B205" i="1" s="1"/>
  <c r="E322" i="1"/>
  <c r="B322" i="1" s="1"/>
  <c r="E542" i="1"/>
  <c r="B542" i="1" s="1"/>
  <c r="E696" i="1"/>
  <c r="B696" i="1" s="1"/>
  <c r="E323" i="1"/>
  <c r="B323" i="1" s="1"/>
  <c r="E497" i="1"/>
  <c r="B497" i="1" s="1"/>
  <c r="E661" i="1"/>
  <c r="B661" i="1" s="1"/>
  <c r="E324" i="1"/>
  <c r="B324" i="1" s="1"/>
  <c r="E15" i="1"/>
  <c r="B15" i="1" s="1"/>
  <c r="E968" i="1"/>
  <c r="B968" i="1" s="1"/>
  <c r="E718" i="1"/>
  <c r="B718" i="1" s="1"/>
  <c r="E156" i="1"/>
  <c r="B156" i="1" s="1"/>
  <c r="E157" i="1"/>
  <c r="B157" i="1" s="1"/>
  <c r="E183" i="1"/>
  <c r="B183" i="1" s="1"/>
  <c r="E880" i="1"/>
  <c r="B880" i="1" s="1"/>
  <c r="E881" i="1"/>
  <c r="B881" i="1" s="1"/>
  <c r="E947" i="1"/>
  <c r="B947" i="1" s="1"/>
  <c r="E854" i="1"/>
  <c r="B854" i="1" s="1"/>
  <c r="E840" i="1"/>
  <c r="B840" i="1" s="1"/>
  <c r="E121" i="1"/>
  <c r="B121" i="1" s="1"/>
  <c r="E697" i="1"/>
  <c r="B697" i="1" s="1"/>
  <c r="E16" i="1"/>
  <c r="B16" i="1" s="1"/>
  <c r="E405" i="1"/>
  <c r="B405" i="1" s="1"/>
  <c r="E325" i="1"/>
  <c r="B325" i="1" s="1"/>
  <c r="E386" i="1"/>
  <c r="B386" i="1" s="1"/>
  <c r="E184" i="1"/>
  <c r="B184" i="1" s="1"/>
  <c r="E447" i="1"/>
  <c r="B447" i="1" s="1"/>
  <c r="E250" i="1"/>
  <c r="B250" i="1" s="1"/>
  <c r="E406" i="1"/>
  <c r="B406" i="1" s="1"/>
  <c r="E206" i="1"/>
  <c r="B206" i="1" s="1"/>
  <c r="E326" i="1"/>
  <c r="B326" i="1" s="1"/>
  <c r="E229" i="1"/>
  <c r="B229" i="1" s="1"/>
  <c r="E448" i="1"/>
  <c r="B448" i="1" s="1"/>
  <c r="E327" i="1"/>
  <c r="B327" i="1" s="1"/>
  <c r="E928" i="1"/>
  <c r="B928" i="1" s="1"/>
  <c r="E568" i="1"/>
  <c r="B568" i="1" s="1"/>
  <c r="E969" i="1"/>
  <c r="B969" i="1" s="1"/>
  <c r="E797" i="1"/>
  <c r="B797" i="1" s="1"/>
  <c r="E905" i="1"/>
  <c r="B905" i="1" s="1"/>
  <c r="E798" i="1"/>
  <c r="B798" i="1" s="1"/>
  <c r="E328" i="1"/>
  <c r="B328" i="1" s="1"/>
  <c r="E207" i="1"/>
  <c r="B207" i="1" s="1"/>
  <c r="E737" i="1"/>
  <c r="B737" i="1" s="1"/>
  <c r="E364" i="1"/>
  <c r="B364" i="1" s="1"/>
  <c r="E17" i="1"/>
  <c r="B17" i="1" s="1"/>
  <c r="E251" i="1"/>
  <c r="B251" i="1" s="1"/>
  <c r="E59" i="1"/>
  <c r="B59" i="1" s="1"/>
  <c r="E521" i="1"/>
  <c r="B521" i="1" s="1"/>
  <c r="E698" i="1"/>
  <c r="B698" i="1" s="1"/>
  <c r="E407" i="1"/>
  <c r="B407" i="1" s="1"/>
  <c r="E841" i="1"/>
  <c r="B841" i="1" s="1"/>
  <c r="E906" i="1"/>
  <c r="B906" i="1" s="1"/>
  <c r="E408" i="1"/>
  <c r="B408" i="1" s="1"/>
  <c r="E18" i="1"/>
  <c r="B18" i="1" s="1"/>
  <c r="E929" i="1"/>
  <c r="B929" i="1" s="1"/>
  <c r="E755" i="1"/>
  <c r="B755" i="1" s="1"/>
  <c r="E60" i="1"/>
  <c r="B60" i="1" s="1"/>
  <c r="E970" i="1"/>
  <c r="B970" i="1" s="1"/>
  <c r="E449" i="1"/>
  <c r="B449" i="1" s="1"/>
  <c r="E365" i="1"/>
  <c r="B365" i="1" s="1"/>
  <c r="E252" i="1"/>
  <c r="B252" i="1" s="1"/>
  <c r="E253" i="1"/>
  <c r="B253" i="1" s="1"/>
  <c r="E472" i="1"/>
  <c r="B472" i="1" s="1"/>
  <c r="E100" i="1"/>
  <c r="B100" i="1" s="1"/>
  <c r="E450" i="1"/>
  <c r="B450" i="1" s="1"/>
  <c r="E907" i="1"/>
  <c r="B907" i="1" s="1"/>
  <c r="E604" i="1"/>
  <c r="B604" i="1" s="1"/>
  <c r="E778" i="1"/>
  <c r="B778" i="1" s="1"/>
  <c r="E799" i="1"/>
  <c r="B799" i="1" s="1"/>
  <c r="E158" i="1"/>
  <c r="B158" i="1" s="1"/>
  <c r="E208" i="1"/>
  <c r="B208" i="1" s="1"/>
  <c r="E882" i="1"/>
  <c r="B882" i="1" s="1"/>
  <c r="E842" i="1"/>
  <c r="B842" i="1" s="1"/>
  <c r="E543" i="1"/>
  <c r="B543" i="1" s="1"/>
  <c r="E19" i="1"/>
  <c r="B19" i="1" s="1"/>
  <c r="E473" i="1"/>
  <c r="B473" i="1" s="1"/>
  <c r="E37" i="1"/>
  <c r="B37" i="1" s="1"/>
  <c r="E101" i="1"/>
  <c r="B101" i="1" s="1"/>
  <c r="E756" i="1"/>
  <c r="B756" i="1" s="1"/>
  <c r="E474" i="1"/>
  <c r="B474" i="1" s="1"/>
  <c r="E738" i="1"/>
  <c r="B738" i="1" s="1"/>
  <c r="E159" i="1"/>
  <c r="B159" i="1" s="1"/>
  <c r="E635" i="1"/>
  <c r="B635" i="1" s="1"/>
  <c r="E498" i="1"/>
  <c r="B498" i="1" s="1"/>
  <c r="E329" i="1"/>
  <c r="B329" i="1" s="1"/>
  <c r="E20" i="1"/>
  <c r="B20" i="1" s="1"/>
  <c r="E160" i="1"/>
  <c r="B160" i="1" s="1"/>
  <c r="E102" i="1"/>
  <c r="B102" i="1" s="1"/>
  <c r="E757" i="1"/>
  <c r="B757" i="1" s="1"/>
  <c r="E83" i="1"/>
  <c r="B83" i="1" s="1"/>
  <c r="E254" i="1"/>
  <c r="B254" i="1" s="1"/>
  <c r="E930" i="1"/>
  <c r="B930" i="1" s="1"/>
  <c r="E908" i="1"/>
  <c r="B908" i="1" s="1"/>
  <c r="E230" i="1"/>
  <c r="B230" i="1" s="1"/>
  <c r="E843" i="1"/>
  <c r="B843" i="1" s="1"/>
  <c r="E122" i="1"/>
  <c r="B122" i="1" s="1"/>
  <c r="E433" i="1"/>
  <c r="B433" i="1" s="1"/>
  <c r="E366" i="1"/>
  <c r="B366" i="1" s="1"/>
  <c r="E818" i="1"/>
  <c r="B818" i="1" s="1"/>
  <c r="E409" i="1"/>
  <c r="B409" i="1" s="1"/>
  <c r="E719" i="1"/>
  <c r="B719" i="1" s="1"/>
  <c r="E161" i="1"/>
  <c r="B161" i="1" s="1"/>
  <c r="E139" i="1"/>
  <c r="B139" i="1" s="1"/>
  <c r="E569" i="1"/>
  <c r="B569" i="1" s="1"/>
  <c r="E779" i="1"/>
  <c r="B779" i="1" s="1"/>
  <c r="E544" i="1"/>
  <c r="B544" i="1" s="1"/>
  <c r="E991" i="1"/>
  <c r="B991" i="1" s="1"/>
  <c r="E38" i="1"/>
  <c r="B38" i="1" s="1"/>
  <c r="E231" i="1"/>
  <c r="B231" i="1" s="1"/>
  <c r="E586" i="1"/>
  <c r="B586" i="1" s="1"/>
  <c r="E475" i="1"/>
  <c r="B475" i="1" s="1"/>
  <c r="E39" i="1"/>
  <c r="B39" i="1" s="1"/>
  <c r="E255" i="1"/>
  <c r="B255" i="1" s="1"/>
  <c r="E545" i="1"/>
  <c r="B545" i="1" s="1"/>
  <c r="E992" i="1"/>
  <c r="B992" i="1" s="1"/>
  <c r="E162" i="1"/>
  <c r="B162" i="1" s="1"/>
  <c r="E699" i="1"/>
  <c r="B699" i="1" s="1"/>
  <c r="E587" i="1"/>
  <c r="B587" i="1" s="1"/>
  <c r="E21" i="1"/>
  <c r="B21" i="1" s="1"/>
  <c r="E819" i="1"/>
  <c r="B819" i="1" s="1"/>
  <c r="E820" i="1"/>
  <c r="B820" i="1" s="1"/>
  <c r="E800" i="1"/>
  <c r="B800" i="1" s="1"/>
  <c r="E476" i="1"/>
  <c r="B476" i="1" s="1"/>
  <c r="E140" i="1"/>
  <c r="B140" i="1" s="1"/>
  <c r="E271" i="1"/>
  <c r="B271" i="1" s="1"/>
  <c r="E499" i="1"/>
  <c r="B499" i="1" s="1"/>
  <c r="E477" i="1"/>
  <c r="B477" i="1" s="1"/>
  <c r="E780" i="1"/>
  <c r="B780" i="1" s="1"/>
  <c r="E209" i="1"/>
  <c r="B209" i="1" s="1"/>
  <c r="E971" i="1"/>
  <c r="B971" i="1" s="1"/>
  <c r="E855" i="1"/>
  <c r="B855" i="1" s="1"/>
  <c r="E636" i="1"/>
  <c r="B636" i="1" s="1"/>
  <c r="E451" i="1"/>
  <c r="B451" i="1" s="1"/>
  <c r="E296" i="1"/>
  <c r="B296" i="1" s="1"/>
  <c r="E452" i="1"/>
  <c r="B452" i="1" s="1"/>
  <c r="E662" i="1"/>
  <c r="B662" i="1" s="1"/>
  <c r="E103" i="1"/>
  <c r="B103" i="1" s="1"/>
  <c r="E84" i="1"/>
  <c r="B84" i="1" s="1"/>
  <c r="E522" i="1"/>
  <c r="B522" i="1" s="1"/>
  <c r="E500" i="1"/>
  <c r="B500" i="1" s="1"/>
  <c r="E856" i="1"/>
  <c r="B856" i="1" s="1"/>
  <c r="E883" i="1"/>
  <c r="B883" i="1" s="1"/>
  <c r="E523" i="1"/>
  <c r="B523" i="1" s="1"/>
  <c r="E330" i="1"/>
  <c r="B330" i="1" s="1"/>
  <c r="E410" i="1"/>
  <c r="B410" i="1" s="1"/>
  <c r="E104" i="1"/>
  <c r="B104" i="1" s="1"/>
  <c r="E570" i="1"/>
  <c r="B570" i="1" s="1"/>
  <c r="E478" i="1"/>
  <c r="B478" i="1" s="1"/>
  <c r="E434" i="1"/>
  <c r="B434" i="1" s="1"/>
  <c r="E588" i="1"/>
  <c r="B588" i="1" s="1"/>
  <c r="E857" i="1"/>
  <c r="B857" i="1" s="1"/>
  <c r="E663" i="1"/>
  <c r="B663" i="1" s="1"/>
  <c r="E605" i="1"/>
  <c r="B605" i="1" s="1"/>
  <c r="E141" i="1"/>
  <c r="B141" i="1" s="1"/>
  <c r="E606" i="1"/>
  <c r="B606" i="1" s="1"/>
  <c r="E571" i="1"/>
  <c r="B571" i="1" s="1"/>
  <c r="E435" i="1"/>
  <c r="B435" i="1" s="1"/>
  <c r="E163" i="1"/>
  <c r="B163" i="1" s="1"/>
  <c r="E858" i="1"/>
  <c r="B858" i="1" s="1"/>
  <c r="E993" i="1"/>
  <c r="B993" i="1" s="1"/>
  <c r="E343" i="1"/>
  <c r="B343" i="1" s="1"/>
  <c r="E739" i="1"/>
  <c r="B739" i="1" s="1"/>
  <c r="E387" i="1"/>
  <c r="B387" i="1" s="1"/>
  <c r="E546" i="1"/>
  <c r="B546" i="1" s="1"/>
  <c r="E618" i="1"/>
  <c r="B618" i="1" s="1"/>
  <c r="E344" i="1"/>
  <c r="B344" i="1" s="1"/>
  <c r="E388" i="1"/>
  <c r="B388" i="1" s="1"/>
  <c r="E411" i="1"/>
  <c r="B411" i="1" s="1"/>
  <c r="E61" i="1"/>
  <c r="B61" i="1" s="1"/>
  <c r="E412" i="1"/>
  <c r="B412" i="1" s="1"/>
  <c r="E389" i="1"/>
  <c r="B389" i="1" s="1"/>
  <c r="E680" i="1"/>
  <c r="B680" i="1" s="1"/>
  <c r="E164" i="1"/>
  <c r="B164" i="1" s="1"/>
  <c r="E619" i="1"/>
  <c r="B619" i="1" s="1"/>
  <c r="E637" i="1"/>
  <c r="B637" i="1" s="1"/>
  <c r="E994" i="1"/>
  <c r="B994" i="1" s="1"/>
  <c r="E720" i="1"/>
  <c r="B720" i="1" s="1"/>
  <c r="E22" i="1"/>
  <c r="B22" i="1" s="1"/>
  <c r="E972" i="1"/>
  <c r="B972" i="1" s="1"/>
  <c r="E436" i="1"/>
  <c r="B436" i="1" s="1"/>
  <c r="E390" i="1"/>
  <c r="B390" i="1" s="1"/>
  <c r="E210" i="1"/>
  <c r="B210" i="1" s="1"/>
  <c r="E931" i="1"/>
  <c r="B931" i="1" s="1"/>
  <c r="E995" i="1"/>
  <c r="B995" i="1" s="1"/>
  <c r="E844" i="1"/>
  <c r="B844" i="1" s="1"/>
  <c r="E413" i="1"/>
  <c r="B413" i="1" s="1"/>
  <c r="E185" i="1"/>
  <c r="B185" i="1" s="1"/>
  <c r="E948" i="1"/>
  <c r="B948" i="1" s="1"/>
  <c r="E345" i="1"/>
  <c r="B345" i="1" s="1"/>
  <c r="E801" i="1"/>
  <c r="B801" i="1" s="1"/>
  <c r="E802" i="1"/>
  <c r="B802" i="1" s="1"/>
  <c r="E620" i="1"/>
  <c r="B620" i="1" s="1"/>
  <c r="E40" i="1"/>
  <c r="B40" i="1" s="1"/>
  <c r="E297" i="1"/>
  <c r="B297" i="1" s="1"/>
  <c r="E331" i="1"/>
  <c r="B331" i="1" s="1"/>
  <c r="E547" i="1"/>
  <c r="B547" i="1" s="1"/>
  <c r="E437" i="1"/>
  <c r="B437" i="1" s="1"/>
  <c r="E346" i="1"/>
  <c r="B346" i="1" s="1"/>
  <c r="E859" i="1"/>
  <c r="B859" i="1" s="1"/>
  <c r="E414" i="1"/>
  <c r="B414" i="1" s="1"/>
  <c r="E845" i="1"/>
  <c r="B845" i="1" s="1"/>
  <c r="E996" i="1"/>
  <c r="B996" i="1" s="1"/>
  <c r="E949" i="1"/>
  <c r="B949" i="1" s="1"/>
  <c r="E524" i="1"/>
  <c r="B524" i="1" s="1"/>
  <c r="E548" i="1"/>
  <c r="B548" i="1" s="1"/>
  <c r="E846" i="1"/>
  <c r="B846" i="1" s="1"/>
  <c r="E23" i="1"/>
  <c r="B23" i="1" s="1"/>
  <c r="E232" i="1"/>
  <c r="B232" i="1" s="1"/>
  <c r="E950" i="1"/>
  <c r="B950" i="1" s="1"/>
  <c r="E332" i="1"/>
  <c r="B332" i="1" s="1"/>
  <c r="E438" i="1"/>
  <c r="B438" i="1" s="1"/>
  <c r="E24" i="1"/>
  <c r="B24" i="1" s="1"/>
  <c r="E847" i="1"/>
  <c r="B847" i="1" s="1"/>
  <c r="E298" i="1"/>
  <c r="B298" i="1" s="1"/>
  <c r="E272" i="1"/>
  <c r="B272" i="1" s="1"/>
  <c r="E347" i="1"/>
  <c r="B347" i="1" s="1"/>
  <c r="E525" i="1"/>
  <c r="B525" i="1" s="1"/>
  <c r="E721" i="1"/>
  <c r="B721" i="1" s="1"/>
  <c r="E348" i="1"/>
  <c r="B348" i="1" s="1"/>
  <c r="E41" i="1"/>
  <c r="B41" i="1" s="1"/>
  <c r="E105" i="1"/>
  <c r="B105" i="1" s="1"/>
  <c r="E681" i="1"/>
  <c r="B681" i="1" s="1"/>
  <c r="E932" i="1"/>
  <c r="B932" i="1" s="1"/>
  <c r="E233" i="1"/>
  <c r="B233" i="1" s="1"/>
  <c r="E589" i="1"/>
  <c r="B589" i="1" s="1"/>
  <c r="E722" i="1"/>
  <c r="B722" i="1" s="1"/>
  <c r="E367" i="1"/>
  <c r="B367" i="1" s="1"/>
  <c r="E638" i="1"/>
  <c r="B638" i="1" s="1"/>
  <c r="E860" i="1"/>
  <c r="B860" i="1" s="1"/>
  <c r="E803" i="1"/>
  <c r="B803" i="1" s="1"/>
  <c r="E861" i="1"/>
  <c r="B861" i="1" s="1"/>
  <c r="E333" i="1"/>
  <c r="B333" i="1" s="1"/>
  <c r="E549" i="1"/>
  <c r="B549" i="1" s="1"/>
  <c r="E590" i="1"/>
  <c r="B590" i="1" s="1"/>
  <c r="E621" i="1"/>
  <c r="B621" i="1" s="1"/>
  <c r="E622" i="1"/>
  <c r="B622" i="1" s="1"/>
  <c r="E256" i="1"/>
  <c r="B256" i="1" s="1"/>
  <c r="E415" i="1"/>
  <c r="B415" i="1" s="1"/>
  <c r="E639" i="1"/>
  <c r="B639" i="1" s="1"/>
  <c r="E973" i="1"/>
  <c r="B973" i="1" s="1"/>
  <c r="E997" i="1"/>
  <c r="B997" i="1" s="1"/>
  <c r="E25" i="1"/>
  <c r="B25" i="1" s="1"/>
  <c r="E909" i="1"/>
  <c r="B909" i="1" s="1"/>
  <c r="E607" i="1"/>
  <c r="B607" i="1" s="1"/>
  <c r="E781" i="1"/>
  <c r="B781" i="1" s="1"/>
  <c r="E123" i="1"/>
  <c r="B123" i="1" s="1"/>
  <c r="E974" i="1"/>
  <c r="B974" i="1" s="1"/>
  <c r="E951" i="1"/>
  <c r="B951" i="1" s="1"/>
  <c r="E550" i="1"/>
  <c r="B550" i="1" s="1"/>
  <c r="E758" i="1"/>
  <c r="B758" i="1" s="1"/>
  <c r="E608" i="1"/>
  <c r="B608" i="1" s="1"/>
  <c r="E910" i="1"/>
  <c r="B910" i="1" s="1"/>
  <c r="E234" i="1"/>
  <c r="B234" i="1" s="1"/>
  <c r="E211" i="1"/>
  <c r="B211" i="1" s="1"/>
  <c r="E391" i="1"/>
  <c r="B391" i="1" s="1"/>
  <c r="E821" i="1"/>
  <c r="B821" i="1" s="1"/>
  <c r="E299" i="1"/>
  <c r="B299" i="1" s="1"/>
  <c r="E85" i="1"/>
  <c r="B85" i="1" s="1"/>
  <c r="E273" i="1"/>
  <c r="B273" i="1" s="1"/>
  <c r="E572" i="1"/>
  <c r="B572" i="1" s="1"/>
  <c r="E86" i="1"/>
  <c r="B86" i="1" s="1"/>
  <c r="E526" i="1"/>
  <c r="B526" i="1" s="1"/>
  <c r="E664" i="1"/>
  <c r="B664" i="1" s="1"/>
  <c r="E804" i="1"/>
  <c r="B804" i="1" s="1"/>
  <c r="E392" i="1"/>
  <c r="B392" i="1" s="1"/>
  <c r="E42" i="1"/>
  <c r="B42" i="1" s="1"/>
  <c r="E551" i="1"/>
  <c r="B551" i="1" s="1"/>
  <c r="E349" i="1"/>
  <c r="B349" i="1" s="1"/>
  <c r="E665" i="1"/>
  <c r="B665" i="1" s="1"/>
  <c r="E666" i="1"/>
  <c r="B666" i="1" s="1"/>
  <c r="E723" i="1"/>
  <c r="B723" i="1" s="1"/>
  <c r="E822" i="1"/>
  <c r="B822" i="1" s="1"/>
  <c r="E165" i="1"/>
  <c r="B165" i="1" s="1"/>
  <c r="E975" i="1"/>
  <c r="B975" i="1" s="1"/>
  <c r="E62" i="1"/>
  <c r="B62" i="1" s="1"/>
  <c r="E501" i="1"/>
  <c r="B501" i="1" s="1"/>
  <c r="E186" i="1"/>
  <c r="B186" i="1" s="1"/>
  <c r="E823" i="1"/>
  <c r="B823" i="1" s="1"/>
  <c r="E573" i="1"/>
  <c r="B573" i="1" s="1"/>
  <c r="E106" i="1"/>
  <c r="B106" i="1" s="1"/>
  <c r="E43" i="1"/>
  <c r="B43" i="1" s="1"/>
  <c r="E933" i="1"/>
  <c r="B933" i="1" s="1"/>
  <c r="E479" i="1"/>
  <c r="B479" i="1" s="1"/>
  <c r="E416" i="1"/>
  <c r="B416" i="1" s="1"/>
  <c r="E63" i="1"/>
  <c r="B63" i="1" s="1"/>
  <c r="E300" i="1"/>
  <c r="B300" i="1" s="1"/>
  <c r="E552" i="1"/>
  <c r="B552" i="1" s="1"/>
  <c r="E235" i="1"/>
  <c r="B235" i="1" s="1"/>
  <c r="E782" i="1"/>
  <c r="B782" i="1" s="1"/>
  <c r="E884" i="1"/>
  <c r="B884" i="1" s="1"/>
  <c r="E640" i="1"/>
  <c r="B640" i="1" s="1"/>
  <c r="E591" i="1"/>
  <c r="B591" i="1" s="1"/>
  <c r="E124" i="1"/>
  <c r="B124" i="1" s="1"/>
  <c r="E257" i="1"/>
  <c r="B257" i="1" s="1"/>
  <c r="E142" i="1"/>
  <c r="B142" i="1" s="1"/>
  <c r="E212" i="1"/>
  <c r="B212" i="1" s="1"/>
  <c r="E301" i="1"/>
  <c r="B301" i="1" s="1"/>
  <c r="E667" i="1"/>
  <c r="B667" i="1" s="1"/>
  <c r="E236" i="1"/>
  <c r="B236" i="1" s="1"/>
  <c r="E502" i="1"/>
  <c r="B502" i="1" s="1"/>
  <c r="E213" i="1"/>
  <c r="B213" i="1" s="1"/>
  <c r="E759" i="1"/>
  <c r="B759" i="1" s="1"/>
  <c r="E553" i="1"/>
  <c r="B553" i="1" s="1"/>
  <c r="E125" i="1"/>
  <c r="B125" i="1" s="1"/>
  <c r="E574" i="1"/>
  <c r="B574" i="1" s="1"/>
  <c r="E592" i="1"/>
  <c r="B592" i="1" s="1"/>
  <c r="E453" i="1"/>
  <c r="B453" i="1" s="1"/>
  <c r="E368" i="1"/>
  <c r="B368" i="1" s="1"/>
  <c r="E885" i="1"/>
  <c r="B885" i="1" s="1"/>
  <c r="E454" i="1"/>
  <c r="B454" i="1" s="1"/>
  <c r="E166" i="1"/>
  <c r="B166" i="1" s="1"/>
  <c r="E302" i="1"/>
  <c r="B302" i="1" s="1"/>
  <c r="E760" i="1"/>
  <c r="B760" i="1" s="1"/>
  <c r="E64" i="1"/>
  <c r="B64" i="1" s="1"/>
  <c r="E862" i="1"/>
  <c r="B862" i="1" s="1"/>
  <c r="E805" i="1"/>
  <c r="B805" i="1" s="1"/>
  <c r="E65" i="1"/>
  <c r="B65" i="1" s="1"/>
  <c r="E668" i="1"/>
  <c r="B668" i="1" s="1"/>
  <c r="E480" i="1"/>
  <c r="B480" i="1" s="1"/>
  <c r="E593" i="1"/>
  <c r="B593" i="1" s="1"/>
  <c r="E439" i="1"/>
  <c r="B439" i="1" s="1"/>
  <c r="E44" i="1"/>
  <c r="B44" i="1" s="1"/>
  <c r="E976" i="1"/>
  <c r="B976" i="1" s="1"/>
  <c r="E107" i="1"/>
  <c r="B107" i="1" s="1"/>
  <c r="E998" i="1"/>
  <c r="B998" i="1" s="1"/>
  <c r="E258" i="1"/>
  <c r="B258" i="1" s="1"/>
  <c r="E481" i="1"/>
  <c r="B481" i="1" s="1"/>
  <c r="E417" i="1"/>
  <c r="B417" i="1" s="1"/>
  <c r="E594" i="1"/>
  <c r="B594" i="1" s="1"/>
  <c r="E783" i="1"/>
  <c r="B783" i="1" s="1"/>
  <c r="E167" i="1"/>
  <c r="B167" i="1" s="1"/>
  <c r="E784" i="1"/>
  <c r="B784" i="1" s="1"/>
  <c r="E259" i="1"/>
  <c r="B259" i="1" s="1"/>
  <c r="E187" i="1"/>
  <c r="B187" i="1" s="1"/>
  <c r="E168" i="1"/>
  <c r="B168" i="1" s="1"/>
  <c r="E274" i="1"/>
  <c r="B274" i="1" s="1"/>
  <c r="E303" i="1"/>
  <c r="B303" i="1" s="1"/>
  <c r="E26" i="1"/>
  <c r="B26" i="1" s="1"/>
  <c r="E527" i="1"/>
  <c r="B527" i="1" s="1"/>
  <c r="E575" i="1"/>
  <c r="B575" i="1" s="1"/>
  <c r="E911" i="1"/>
  <c r="B911" i="1" s="1"/>
  <c r="E334" i="1"/>
  <c r="B334" i="1" s="1"/>
  <c r="E260" i="1"/>
  <c r="B260" i="1" s="1"/>
  <c r="E27" i="1"/>
  <c r="B27" i="1" s="1"/>
  <c r="E609" i="1"/>
  <c r="B609" i="1" s="1"/>
  <c r="E623" i="1"/>
  <c r="B623" i="1" s="1"/>
  <c r="E275" i="1"/>
  <c r="B275" i="1" s="1"/>
  <c r="E108" i="1"/>
  <c r="B108" i="1" s="1"/>
  <c r="E669" i="1"/>
  <c r="B669" i="1" s="1"/>
  <c r="E66" i="1"/>
  <c r="B66" i="1" s="1"/>
  <c r="E109" i="1"/>
  <c r="B109" i="1" s="1"/>
  <c r="E304" i="1"/>
  <c r="B304" i="1" s="1"/>
  <c r="E824" i="1"/>
  <c r="B824" i="1" s="1"/>
  <c r="E482" i="1"/>
  <c r="B482" i="1" s="1"/>
  <c r="E977" i="1"/>
  <c r="B977" i="1" s="1"/>
  <c r="E825" i="1"/>
  <c r="B825" i="1" s="1"/>
  <c r="E826" i="1"/>
  <c r="B826" i="1" s="1"/>
  <c r="E169" i="1"/>
  <c r="B169" i="1" s="1"/>
  <c r="E670" i="1"/>
  <c r="B670" i="1" s="1"/>
  <c r="E999" i="1"/>
  <c r="B999" i="1" s="1"/>
  <c r="E503" i="1"/>
  <c r="B503" i="1" s="1"/>
  <c r="E110" i="1"/>
  <c r="B110" i="1" s="1"/>
  <c r="E170" i="1"/>
  <c r="B170" i="1" s="1"/>
  <c r="E126" i="1"/>
  <c r="B126" i="1" s="1"/>
  <c r="E504" i="1"/>
  <c r="B504" i="1" s="1"/>
  <c r="E188" i="1"/>
  <c r="B188" i="1" s="1"/>
  <c r="E276" i="1"/>
  <c r="B276" i="1" s="1"/>
  <c r="E952" i="1"/>
  <c r="B952" i="1" s="1"/>
  <c r="E237" i="1"/>
  <c r="B237" i="1" s="1"/>
  <c r="E87" i="1"/>
  <c r="B87" i="1" s="1"/>
  <c r="E88" i="1"/>
  <c r="B88" i="1" s="1"/>
  <c r="E393" i="1"/>
  <c r="B393" i="1" s="1"/>
  <c r="E214" i="1"/>
  <c r="B214" i="1" s="1"/>
  <c r="E305" i="1"/>
  <c r="B305" i="1" s="1"/>
  <c r="E761" i="1"/>
  <c r="B761" i="1" s="1"/>
  <c r="E624" i="1"/>
  <c r="B624" i="1" s="1"/>
  <c r="E238" i="1"/>
  <c r="B238" i="1" s="1"/>
  <c r="E89" i="1"/>
  <c r="B89" i="1" s="1"/>
  <c r="E671" i="1"/>
  <c r="B671" i="1" s="1"/>
  <c r="E806" i="1"/>
  <c r="B806" i="1" s="1"/>
  <c r="E28" i="1"/>
  <c r="B28" i="1" s="1"/>
  <c r="E762" i="1"/>
  <c r="B762" i="1" s="1"/>
  <c r="E682" i="1"/>
  <c r="B682" i="1" s="1"/>
  <c r="E528" i="1"/>
  <c r="B528" i="1" s="1"/>
  <c r="E625" i="1"/>
  <c r="B625" i="1" s="1"/>
  <c r="E848" i="1"/>
  <c r="B848" i="1" s="1"/>
  <c r="E369" i="1"/>
  <c r="B369" i="1" s="1"/>
  <c r="E595" i="1"/>
  <c r="B595" i="1" s="1"/>
  <c r="E672" i="1"/>
  <c r="B672" i="1" s="1"/>
  <c r="E554" i="1"/>
  <c r="B554" i="1" s="1"/>
  <c r="E239" i="1"/>
  <c r="B239" i="1" s="1"/>
  <c r="E683" i="1"/>
  <c r="B683" i="1" s="1"/>
  <c r="E886" i="1"/>
  <c r="B886" i="1" s="1"/>
  <c r="E849" i="1"/>
  <c r="B849" i="1" s="1"/>
  <c r="E505" i="1"/>
  <c r="B505" i="1" s="1"/>
  <c r="E641" i="1"/>
  <c r="B641" i="1" s="1"/>
  <c r="E506" i="1"/>
  <c r="B506" i="1" s="1"/>
  <c r="E763" i="1"/>
  <c r="B763" i="1" s="1"/>
  <c r="E700" i="1"/>
  <c r="B700" i="1" s="1"/>
  <c r="E483" i="1"/>
  <c r="B483" i="1" s="1"/>
  <c r="E143" i="1"/>
  <c r="B143" i="1" s="1"/>
  <c r="E67" i="1"/>
  <c r="B67" i="1" s="1"/>
  <c r="E484" i="1"/>
  <c r="B484" i="1" s="1"/>
  <c r="E29" i="1"/>
  <c r="B29" i="1" s="1"/>
  <c r="E350" i="1"/>
  <c r="B350" i="1" s="1"/>
  <c r="E807" i="1"/>
  <c r="B807" i="1" s="1"/>
  <c r="E684" i="1"/>
  <c r="B684" i="1" s="1"/>
  <c r="E863" i="1"/>
  <c r="B863" i="1" s="1"/>
  <c r="E673" i="1"/>
  <c r="B673" i="1" s="1"/>
  <c r="E555" i="1"/>
  <c r="B555" i="1" s="1"/>
  <c r="E485" i="1"/>
  <c r="B485" i="1" s="1"/>
  <c r="E596" i="1"/>
  <c r="B596" i="1" s="1"/>
  <c r="E576" i="1"/>
  <c r="B576" i="1" s="1"/>
  <c r="E864" i="1"/>
  <c r="B864" i="1" s="1"/>
  <c r="E724" i="1"/>
  <c r="B724" i="1" s="1"/>
  <c r="E701" i="1"/>
  <c r="B701" i="1" s="1"/>
  <c r="E865" i="1"/>
  <c r="B865" i="1" s="1"/>
  <c r="E827" i="1"/>
  <c r="B827" i="1" s="1"/>
  <c r="E850" i="1"/>
  <c r="B850" i="1" s="1"/>
  <c r="E556" i="1"/>
  <c r="B556" i="1" s="1"/>
  <c r="E418" i="1"/>
  <c r="B418" i="1" s="1"/>
  <c r="E642" i="1"/>
  <c r="B642" i="1" s="1"/>
  <c r="E370" i="1"/>
  <c r="B370" i="1" s="1"/>
  <c r="E394" i="1"/>
  <c r="B394" i="1" s="1"/>
  <c r="E189" i="1"/>
  <c r="B189" i="1" s="1"/>
  <c r="E277" i="1"/>
  <c r="B277" i="1" s="1"/>
  <c r="E643" i="1"/>
  <c r="B643" i="1" s="1"/>
  <c r="E127" i="1"/>
  <c r="B127" i="1" s="1"/>
  <c r="E190" i="1"/>
  <c r="B190" i="1" s="1"/>
  <c r="E674" i="1"/>
  <c r="B674" i="1" s="1"/>
  <c r="E725" i="1"/>
  <c r="B725" i="1" s="1"/>
  <c r="E371" i="1"/>
  <c r="B371" i="1" s="1"/>
  <c r="E529" i="1"/>
  <c r="B529" i="1" s="1"/>
  <c r="E278" i="1"/>
  <c r="B278" i="1" s="1"/>
  <c r="E90" i="1"/>
  <c r="B90" i="1" s="1"/>
  <c r="E68" i="1"/>
  <c r="B68" i="1" s="1"/>
  <c r="E306" i="1"/>
  <c r="B306" i="1" s="1"/>
  <c r="E953" i="1"/>
  <c r="B953" i="1" s="1"/>
  <c r="E240" i="1"/>
  <c r="B240" i="1" s="1"/>
  <c r="E111" i="1"/>
  <c r="B111" i="1" s="1"/>
  <c r="E171" i="1"/>
  <c r="B171" i="1" s="1"/>
  <c r="E486" i="1"/>
  <c r="B486" i="1" s="1"/>
  <c r="E557" i="1"/>
  <c r="B557" i="1" s="1"/>
  <c r="E91" i="1"/>
  <c r="B91" i="1" s="1"/>
  <c r="E191" i="1"/>
  <c r="B191" i="1" s="1"/>
  <c r="E702" i="1"/>
  <c r="B702" i="1" s="1"/>
  <c r="E934" i="1"/>
  <c r="B934" i="1" s="1"/>
  <c r="E419" i="1"/>
  <c r="B419" i="1" s="1"/>
  <c r="E577" i="1"/>
  <c r="B577" i="1" s="1"/>
  <c r="E507" i="1"/>
  <c r="B507" i="1" s="1"/>
  <c r="E740" i="1"/>
  <c r="B740" i="1" s="1"/>
  <c r="E644" i="1"/>
  <c r="B644" i="1" s="1"/>
  <c r="E335" i="1"/>
  <c r="B335" i="1" s="1"/>
  <c r="E685" i="1"/>
  <c r="B685" i="1" s="1"/>
  <c r="E69" i="1"/>
  <c r="B69" i="1" s="1"/>
  <c r="E128" i="1"/>
  <c r="B128" i="1" s="1"/>
  <c r="E92" i="1"/>
  <c r="B92" i="1" s="1"/>
  <c r="E978" i="1"/>
  <c r="B978" i="1" s="1"/>
  <c r="E279" i="1"/>
  <c r="B279" i="1" s="1"/>
  <c r="E129" i="1"/>
  <c r="B129" i="1" s="1"/>
  <c r="E307" i="1"/>
  <c r="B307" i="1" s="1"/>
  <c r="E395" i="1"/>
  <c r="B395" i="1" s="1"/>
  <c r="E741" i="1"/>
  <c r="B741" i="1" s="1"/>
  <c r="E742" i="1"/>
  <c r="B742" i="1" s="1"/>
  <c r="E645" i="1"/>
  <c r="B645" i="1" s="1"/>
  <c r="E351" i="1"/>
  <c r="B351" i="1" s="1"/>
  <c r="E352" i="1"/>
  <c r="B352" i="1" s="1"/>
  <c r="E280" i="1"/>
  <c r="B280" i="1" s="1"/>
  <c r="E192" i="1"/>
  <c r="B192" i="1" s="1"/>
  <c r="E45" i="1"/>
  <c r="B45" i="1" s="1"/>
  <c r="E420" i="1"/>
  <c r="B420" i="1" s="1"/>
  <c r="E421" i="1"/>
  <c r="B421" i="1" s="1"/>
  <c r="E93" i="1"/>
  <c r="B93" i="1" s="1"/>
  <c r="E686" i="1"/>
  <c r="B686" i="1" s="1"/>
  <c r="E94" i="1"/>
  <c r="B94" i="1" s="1"/>
  <c r="E30" i="1"/>
  <c r="B30" i="1" s="1"/>
  <c r="E808" i="1"/>
  <c r="B808" i="1" s="1"/>
  <c r="E396" i="1"/>
  <c r="B396" i="1" s="1"/>
  <c r="E508" i="1"/>
  <c r="B508" i="1" s="1"/>
  <c r="E193" i="1"/>
  <c r="B193" i="1" s="1"/>
  <c r="E610" i="1"/>
  <c r="B610" i="1" s="1"/>
  <c r="E912" i="1"/>
  <c r="B912" i="1" s="1"/>
  <c r="E1000" i="1"/>
  <c r="B1000" i="1" s="1"/>
  <c r="E397" i="1"/>
  <c r="B397" i="1" s="1"/>
  <c r="E954" i="1"/>
  <c r="B954" i="1" s="1"/>
  <c r="E70" i="1"/>
  <c r="B70" i="1" s="1"/>
  <c r="E726" i="1"/>
  <c r="B726" i="1" s="1"/>
  <c r="E398" i="1"/>
  <c r="B398" i="1" s="1"/>
  <c r="E935" i="1"/>
  <c r="B935" i="1" s="1"/>
  <c r="E646" i="1"/>
  <c r="B646" i="1" s="1"/>
  <c r="E241" i="1"/>
  <c r="B241" i="1" s="1"/>
  <c r="E509" i="1"/>
  <c r="B509" i="1" s="1"/>
  <c r="E1001" i="1"/>
  <c r="B1001" i="1" s="1"/>
  <c r="E46" i="1"/>
  <c r="B46" i="1" s="1"/>
  <c r="E703" i="1"/>
  <c r="B703" i="1" s="1"/>
  <c r="E828" i="1"/>
  <c r="B828" i="1" s="1"/>
  <c r="E704" i="1"/>
  <c r="B704" i="1" s="1"/>
  <c r="E530" i="1"/>
  <c r="B530" i="1" s="1"/>
  <c r="E936" i="1"/>
  <c r="B936" i="1" s="1"/>
  <c r="E764" i="1"/>
  <c r="B764" i="1" s="1"/>
  <c r="E242" i="1"/>
  <c r="B242" i="1" s="1"/>
  <c r="E243" i="1"/>
  <c r="B243" i="1" s="1"/>
  <c r="E112" i="1"/>
  <c r="B112" i="1" s="1"/>
  <c r="E887" i="1"/>
  <c r="B887" i="1" s="1"/>
  <c r="E194" i="1"/>
  <c r="B194" i="1" s="1"/>
  <c r="E47" i="1"/>
  <c r="B47" i="1" s="1"/>
  <c r="E531" i="1"/>
  <c r="B531" i="1" s="1"/>
  <c r="E785" i="1"/>
  <c r="B785" i="1" s="1"/>
  <c r="E743" i="1"/>
  <c r="B743" i="1" s="1"/>
  <c r="E308" i="1"/>
  <c r="B308" i="1" s="1"/>
  <c r="E510" i="1"/>
  <c r="B510" i="1" s="1"/>
  <c r="E866" i="1"/>
  <c r="B866" i="1" s="1"/>
  <c r="E937" i="1"/>
  <c r="B937" i="1" s="1"/>
  <c r="E851" i="1"/>
  <c r="B851" i="1" s="1"/>
  <c r="E611" i="1"/>
  <c r="B611" i="1" s="1"/>
  <c r="E422" i="1"/>
  <c r="B422" i="1" s="1"/>
  <c r="E71" i="1"/>
  <c r="B71" i="1" s="1"/>
  <c r="E48" i="1"/>
  <c r="B48" i="1" s="1"/>
  <c r="E809" i="1"/>
  <c r="B809" i="1" s="1"/>
  <c r="E113" i="1"/>
  <c r="B113" i="1" s="1"/>
  <c r="E309" i="1"/>
  <c r="B309" i="1" s="1"/>
  <c r="E487" i="1"/>
  <c r="B487" i="1" s="1"/>
  <c r="E144" i="1"/>
  <c r="B144" i="1" s="1"/>
  <c r="E955" i="1"/>
  <c r="B955" i="1" s="1"/>
  <c r="E888" i="1"/>
  <c r="B888" i="1" s="1"/>
  <c r="E913" i="1"/>
  <c r="B913" i="1" s="1"/>
  <c r="E914" i="1"/>
  <c r="B914" i="1" s="1"/>
  <c r="E31" i="1"/>
  <c r="B31" i="1" s="1"/>
  <c r="E558" i="1"/>
  <c r="B558" i="1" s="1"/>
  <c r="E829" i="1"/>
  <c r="B829" i="1" s="1"/>
  <c r="E281" i="1"/>
  <c r="B281" i="1" s="1"/>
  <c r="E612" i="1"/>
  <c r="B612" i="1" s="1"/>
  <c r="E130" i="1"/>
  <c r="B130" i="1" s="1"/>
  <c r="E282" i="1"/>
  <c r="B282" i="1" s="1"/>
  <c r="E647" i="1"/>
  <c r="B647" i="1" s="1"/>
  <c r="E675" i="1"/>
  <c r="B675" i="1" s="1"/>
  <c r="E532" i="1"/>
  <c r="B532" i="1" s="1"/>
  <c r="E956" i="1"/>
  <c r="B956" i="1" s="1"/>
  <c r="E353" i="1"/>
  <c r="B353" i="1" s="1"/>
  <c r="E283" i="1"/>
  <c r="B283" i="1" s="1"/>
  <c r="E215" i="1"/>
  <c r="B215" i="1" s="1"/>
  <c r="E744" i="1"/>
  <c r="B744" i="1" s="1"/>
  <c r="E32" i="1"/>
  <c r="B32" i="1" s="1"/>
  <c r="E511" i="1"/>
  <c r="B511" i="1" s="1"/>
  <c r="E830" i="1"/>
  <c r="B830" i="1" s="1"/>
  <c r="E938" i="1"/>
  <c r="B938" i="1" s="1"/>
  <c r="E727" i="1"/>
  <c r="B727" i="1" s="1"/>
  <c r="E244" i="1"/>
  <c r="B244" i="1" s="1"/>
  <c r="E310" i="1"/>
  <c r="B310" i="1" s="1"/>
  <c r="E786" i="1"/>
  <c r="B786" i="1" s="1"/>
  <c r="E145" i="1"/>
  <c r="B145" i="1" s="1"/>
  <c r="E957" i="1"/>
  <c r="B957" i="1" s="1"/>
  <c r="E440" i="1"/>
  <c r="B440" i="1" s="1"/>
  <c r="E423" i="1"/>
  <c r="B423" i="1" s="1"/>
  <c r="E831" i="1"/>
  <c r="B831" i="1" s="1"/>
  <c r="E958" i="1"/>
  <c r="B958" i="1" s="1"/>
  <c r="E512" i="1"/>
  <c r="B512" i="1" s="1"/>
  <c r="E311" i="1"/>
  <c r="B311" i="1" s="1"/>
  <c r="E765" i="1"/>
  <c r="B765" i="1" s="1"/>
  <c r="E131" i="1"/>
  <c r="B131" i="1" s="1"/>
  <c r="E832" i="1"/>
  <c r="B832" i="1" s="1"/>
  <c r="E705" i="1"/>
  <c r="B705" i="1" s="1"/>
  <c r="E172" i="1"/>
  <c r="B172" i="1" s="1"/>
  <c r="E513" i="1"/>
  <c r="B513" i="1" s="1"/>
  <c r="E915" i="1"/>
  <c r="B915" i="1" s="1"/>
  <c r="E787" i="1"/>
  <c r="B787" i="1" s="1"/>
  <c r="E312" i="1"/>
  <c r="B312" i="1" s="1"/>
  <c r="E533" i="1"/>
  <c r="B533" i="1" s="1"/>
  <c r="E706" i="1"/>
  <c r="B706" i="1" s="1"/>
  <c r="E216" i="1"/>
  <c r="B216" i="1" s="1"/>
  <c r="E852" i="1"/>
  <c r="B852" i="1" s="1"/>
  <c r="E916" i="1"/>
  <c r="B916" i="1" s="1"/>
  <c r="E488" i="1"/>
  <c r="B488" i="1" s="1"/>
  <c r="E648" i="1"/>
  <c r="B648" i="1" s="1"/>
  <c r="E889" i="1"/>
  <c r="B889" i="1" s="1"/>
  <c r="E245" i="1"/>
  <c r="B245" i="1" s="1"/>
  <c r="E745" i="1"/>
  <c r="B745" i="1" s="1"/>
  <c r="E441" i="1"/>
  <c r="B441" i="1" s="1"/>
  <c r="E917" i="1"/>
  <c r="B917" i="1" s="1"/>
  <c r="E746" i="1"/>
  <c r="B746" i="1" s="1"/>
  <c r="E676" i="1"/>
  <c r="B676" i="1" s="1"/>
  <c r="E173" i="1"/>
  <c r="B173" i="1" s="1"/>
  <c r="E72" i="1"/>
  <c r="B72" i="1" s="1"/>
  <c r="E354" i="1"/>
  <c r="B354" i="1" s="1"/>
  <c r="E424" i="1"/>
  <c r="B424" i="1" s="1"/>
  <c r="E959" i="1"/>
  <c r="B959" i="1" s="1"/>
  <c r="E174" i="1"/>
  <c r="B174" i="1" s="1"/>
  <c r="E313" i="1"/>
  <c r="B313" i="1" s="1"/>
  <c r="E175" i="1"/>
  <c r="B175" i="1" s="1"/>
  <c r="E455" i="1"/>
  <c r="B455" i="1" s="1"/>
  <c r="E747" i="1"/>
  <c r="B747" i="1" s="1"/>
  <c r="E73" i="1"/>
  <c r="B73" i="1" s="1"/>
  <c r="E336" i="1"/>
  <c r="B336" i="1" s="1"/>
  <c r="E890" i="1"/>
  <c r="B890" i="1" s="1"/>
  <c r="E534" i="1"/>
  <c r="B534" i="1" s="1"/>
  <c r="E626" i="1"/>
  <c r="B626" i="1" s="1"/>
  <c r="E687" i="1"/>
  <c r="B687" i="1" s="1"/>
  <c r="E176" i="1"/>
  <c r="B176" i="1" s="1"/>
  <c r="E442" i="1"/>
  <c r="B442" i="1" s="1"/>
  <c r="E337" i="1"/>
  <c r="B337" i="1" s="1"/>
  <c r="E146" i="1"/>
  <c r="B146" i="1" s="1"/>
  <c r="E748" i="1"/>
  <c r="B748" i="1" s="1"/>
  <c r="E114" i="1"/>
  <c r="B114" i="1" s="1"/>
  <c r="E74" i="1"/>
  <c r="B74" i="1" s="1"/>
  <c r="E514" i="1"/>
  <c r="B514" i="1" s="1"/>
  <c r="E132" i="1"/>
  <c r="B132" i="1" s="1"/>
  <c r="E261" i="1"/>
  <c r="B261" i="1" s="1"/>
  <c r="E456" i="1"/>
  <c r="B456" i="1" s="1"/>
  <c r="E217" i="1"/>
  <c r="B217" i="1" s="1"/>
  <c r="E867" i="1"/>
  <c r="B867" i="1" s="1"/>
  <c r="E918" i="1"/>
  <c r="B918" i="1" s="1"/>
  <c r="E115" i="1"/>
  <c r="B115" i="1" s="1"/>
  <c r="E75" i="1"/>
  <c r="B75" i="1" s="1"/>
  <c r="E372" i="1"/>
  <c r="B372" i="1" s="1"/>
  <c r="E559" i="1"/>
  <c r="B559" i="1" s="1"/>
  <c r="E133" i="1"/>
  <c r="B133" i="1" s="1"/>
  <c r="E810" i="1"/>
  <c r="B810" i="1" s="1"/>
  <c r="E355" i="1"/>
  <c r="B355" i="1" s="1"/>
  <c r="E116" i="1"/>
  <c r="B116" i="1" s="1"/>
  <c r="E399" i="1"/>
  <c r="B399" i="1" s="1"/>
  <c r="E195" i="1"/>
  <c r="B195" i="1" s="1"/>
  <c r="E373" i="1"/>
  <c r="B373" i="1" s="1"/>
  <c r="E649" i="1"/>
  <c r="B649" i="1" s="1"/>
  <c r="E262" i="1"/>
  <c r="B262" i="1" s="1"/>
  <c r="E979" i="1"/>
  <c r="B979" i="1" s="1"/>
  <c r="E728" i="1"/>
  <c r="B728" i="1" s="1"/>
  <c r="E749" i="1"/>
  <c r="B749" i="1" s="1"/>
  <c r="E425" i="1"/>
  <c r="B425" i="1" s="1"/>
  <c r="E766" i="1"/>
  <c r="B766" i="1" s="1"/>
  <c r="E196" i="1"/>
  <c r="B196" i="1" s="1"/>
  <c r="E980" i="1"/>
  <c r="B980" i="1" s="1"/>
  <c r="E356" i="1"/>
  <c r="B356" i="1" s="1"/>
  <c r="E750" i="1"/>
  <c r="B750" i="1" s="1"/>
  <c r="E49" i="1"/>
  <c r="B49" i="1" s="1"/>
  <c r="E457" i="1"/>
  <c r="B457" i="1" s="1"/>
  <c r="E147" i="1"/>
  <c r="B147" i="1" s="1"/>
  <c r="E677" i="1"/>
  <c r="B677" i="1" s="1"/>
  <c r="E177" i="1"/>
  <c r="B177" i="1" s="1"/>
  <c r="E374" i="1"/>
  <c r="B374" i="1" s="1"/>
  <c r="E314" i="1"/>
  <c r="B314" i="1" s="1"/>
  <c r="E535" i="1"/>
  <c r="B535" i="1" s="1"/>
  <c r="E76" i="1"/>
  <c r="B76" i="1" s="1"/>
  <c r="E284" i="1"/>
  <c r="B284" i="1" s="1"/>
  <c r="E891" i="1"/>
  <c r="B891" i="1" s="1"/>
  <c r="E627" i="1"/>
  <c r="B627" i="1" s="1"/>
  <c r="E400" i="1"/>
  <c r="B400" i="1" s="1"/>
  <c r="E650" i="1"/>
  <c r="B650" i="1" s="1"/>
  <c r="W15" i="1"/>
  <c r="G811" i="1"/>
  <c r="G315" i="1"/>
  <c r="G597" i="1"/>
  <c r="G729" i="1"/>
  <c r="G426" i="1"/>
  <c r="G401" i="1"/>
  <c r="G730" i="1"/>
  <c r="G33" i="1"/>
  <c r="G263" i="1"/>
  <c r="G868" i="1"/>
  <c r="G628" i="1"/>
  <c r="G892" i="1"/>
  <c r="G2" i="1"/>
  <c r="G489" i="1"/>
  <c r="G960" i="1"/>
  <c r="G788" i="1"/>
  <c r="G375" i="1"/>
  <c r="G50" i="1"/>
  <c r="G893" i="1"/>
  <c r="G316" i="1"/>
  <c r="G981" i="1"/>
  <c r="G629" i="1"/>
  <c r="G338" i="1"/>
  <c r="G3" i="1"/>
  <c r="G767" i="1"/>
  <c r="G578" i="1"/>
  <c r="G458" i="1"/>
  <c r="G490" i="1"/>
  <c r="G560" i="1"/>
  <c r="G443" i="1"/>
  <c r="G731" i="1"/>
  <c r="G317" i="1"/>
  <c r="G285" i="1"/>
  <c r="G134" i="1"/>
  <c r="G264" i="1"/>
  <c r="G982" i="1"/>
  <c r="G579" i="1"/>
  <c r="G869" i="1"/>
  <c r="G427" i="1"/>
  <c r="G651" i="1"/>
  <c r="G894" i="1"/>
  <c r="G357" i="1"/>
  <c r="G895" i="1"/>
  <c r="G197" i="1"/>
  <c r="G939" i="1"/>
  <c r="G536" i="1"/>
  <c r="G218" i="1"/>
  <c r="G219" i="1"/>
  <c r="G789" i="1"/>
  <c r="G790" i="1"/>
  <c r="G613" i="1"/>
  <c r="G652" i="1"/>
  <c r="G580" i="1"/>
  <c r="G707" i="1"/>
  <c r="G812" i="1"/>
  <c r="G34" i="1"/>
  <c r="G983" i="1"/>
  <c r="G51" i="1"/>
  <c r="G732" i="1"/>
  <c r="G919" i="1"/>
  <c r="G984" i="1"/>
  <c r="G148" i="1"/>
  <c r="G339" i="1"/>
  <c r="G286" i="1"/>
  <c r="G428" i="1"/>
  <c r="G358" i="1"/>
  <c r="G833" i="1"/>
  <c r="G178" i="1"/>
  <c r="G459" i="1"/>
  <c r="G287" i="1"/>
  <c r="G940" i="1"/>
  <c r="G751" i="1"/>
  <c r="G985" i="1"/>
  <c r="G77" i="1"/>
  <c r="G896" i="1"/>
  <c r="G376" i="1"/>
  <c r="G377" i="1"/>
  <c r="G653" i="1"/>
  <c r="G4" i="1"/>
  <c r="G537" i="1"/>
  <c r="G688" i="1"/>
  <c r="G220" i="1"/>
  <c r="G581" i="1"/>
  <c r="G708" i="1"/>
  <c r="G961" i="1"/>
  <c r="G768" i="1"/>
  <c r="G179" i="1"/>
  <c r="G198" i="1"/>
  <c r="G288" i="1"/>
  <c r="G199" i="1"/>
  <c r="G289" i="1"/>
  <c r="G630" i="1"/>
  <c r="G378" i="1"/>
  <c r="G689" i="1"/>
  <c r="G444" i="1"/>
  <c r="G290" i="1"/>
  <c r="G200" i="1"/>
  <c r="G318" i="1"/>
  <c r="G515" i="1"/>
  <c r="G690" i="1"/>
  <c r="G379" i="1"/>
  <c r="G117" i="1"/>
  <c r="G654" i="1"/>
  <c r="G897" i="1"/>
  <c r="G402" i="1"/>
  <c r="G920" i="1"/>
  <c r="G791" i="1"/>
  <c r="G655" i="1"/>
  <c r="G792" i="1"/>
  <c r="G656" i="1"/>
  <c r="G598" i="1"/>
  <c r="G516" i="1"/>
  <c r="G898" i="1"/>
  <c r="G291" i="1"/>
  <c r="G870" i="1"/>
  <c r="G962" i="1"/>
  <c r="G733" i="1"/>
  <c r="G95" i="1"/>
  <c r="G96" i="1"/>
  <c r="G769" i="1"/>
  <c r="G5" i="1"/>
  <c r="G538" i="1"/>
  <c r="G678" i="1"/>
  <c r="G359" i="1"/>
  <c r="G770" i="1"/>
  <c r="G679" i="1"/>
  <c r="G834" i="1"/>
  <c r="G921" i="1"/>
  <c r="G149" i="1"/>
  <c r="G922" i="1"/>
  <c r="G491" i="1"/>
  <c r="G941" i="1"/>
  <c r="G340" i="1"/>
  <c r="G942" i="1"/>
  <c r="G445" i="1"/>
  <c r="G403" i="1"/>
  <c r="G341" i="1"/>
  <c r="G614" i="1"/>
  <c r="G582" i="1"/>
  <c r="G899" i="1"/>
  <c r="G631" i="1"/>
  <c r="G429" i="1"/>
  <c r="G118" i="1"/>
  <c r="G561" i="1"/>
  <c r="G583" i="1"/>
  <c r="G871" i="1"/>
  <c r="G986" i="1"/>
  <c r="G900" i="1"/>
  <c r="G135" i="1"/>
  <c r="G752" i="1"/>
  <c r="G460" i="1"/>
  <c r="G35" i="1"/>
  <c r="G292" i="1"/>
  <c r="G709" i="1"/>
  <c r="G461" i="1"/>
  <c r="G52" i="1"/>
  <c r="G446" i="1"/>
  <c r="G813" i="1"/>
  <c r="G462" i="1"/>
  <c r="G6" i="1"/>
  <c r="G562" i="1"/>
  <c r="G7" i="1"/>
  <c r="G380" i="1"/>
  <c r="G97" i="1"/>
  <c r="G657" i="1"/>
  <c r="G463" i="1"/>
  <c r="G246" i="1"/>
  <c r="G987" i="1"/>
  <c r="G835" i="1"/>
  <c r="G265" i="1"/>
  <c r="G691" i="1"/>
  <c r="G8" i="1"/>
  <c r="G563" i="1"/>
  <c r="G710" i="1"/>
  <c r="G464" i="1"/>
  <c r="G430" i="1"/>
  <c r="G539" i="1"/>
  <c r="G711" i="1"/>
  <c r="G517" i="1"/>
  <c r="G963" i="1"/>
  <c r="G53" i="1"/>
  <c r="G465" i="1"/>
  <c r="G712" i="1"/>
  <c r="G853" i="1"/>
  <c r="G943" i="1"/>
  <c r="G9" i="1"/>
  <c r="G540" i="1"/>
  <c r="G36" i="1"/>
  <c r="G98" i="1"/>
  <c r="G10" i="1"/>
  <c r="G54" i="1"/>
  <c r="G632" i="1"/>
  <c r="G201" i="1"/>
  <c r="G266" i="1"/>
  <c r="G692" i="1"/>
  <c r="G492" i="1"/>
  <c r="G221" i="1"/>
  <c r="G431" i="1"/>
  <c r="G793" i="1"/>
  <c r="G180" i="1"/>
  <c r="G658" i="1"/>
  <c r="G181" i="1"/>
  <c r="G564" i="1"/>
  <c r="G466" i="1"/>
  <c r="G78" i="1"/>
  <c r="G493" i="1"/>
  <c r="G659" i="1"/>
  <c r="G734" i="1"/>
  <c r="G599" i="1"/>
  <c r="G494" i="1"/>
  <c r="G923" i="1"/>
  <c r="G794" i="1"/>
  <c r="G944" i="1"/>
  <c r="G136" i="1"/>
  <c r="G55" i="1"/>
  <c r="G633" i="1"/>
  <c r="G11" i="1"/>
  <c r="G247" i="1"/>
  <c r="G12" i="1"/>
  <c r="G565" i="1"/>
  <c r="G293" i="1"/>
  <c r="G13" i="1"/>
  <c r="G836" i="1"/>
  <c r="G150" i="1"/>
  <c r="G79" i="1"/>
  <c r="G615" i="1"/>
  <c r="G119" i="1"/>
  <c r="G137" i="1"/>
  <c r="G222" i="1"/>
  <c r="G872" i="1"/>
  <c r="G467" i="1"/>
  <c r="G294" i="1"/>
  <c r="G56" i="1"/>
  <c r="G873" i="1"/>
  <c r="G223" i="1"/>
  <c r="G319" i="1"/>
  <c r="G566" i="1"/>
  <c r="G584" i="1"/>
  <c r="G874" i="1"/>
  <c r="G875" i="1"/>
  <c r="G924" i="1"/>
  <c r="G381" i="1"/>
  <c r="G771" i="1"/>
  <c r="G382" i="1"/>
  <c r="G360" i="1"/>
  <c r="G518" i="1"/>
  <c r="G814" i="1"/>
  <c r="G945" i="1"/>
  <c r="G361" i="1"/>
  <c r="G151" i="1"/>
  <c r="G224" i="1"/>
  <c r="G248" i="1"/>
  <c r="G519" i="1"/>
  <c r="G362" i="1"/>
  <c r="G876" i="1"/>
  <c r="G964" i="1"/>
  <c r="G600" i="1"/>
  <c r="G432" i="1"/>
  <c r="G772" i="1"/>
  <c r="G925" i="1"/>
  <c r="G693" i="1"/>
  <c r="G877" i="1"/>
  <c r="G383" i="1"/>
  <c r="G202" i="1"/>
  <c r="G965" i="1"/>
  <c r="G694" i="1"/>
  <c r="G773" i="1"/>
  <c r="G837" i="1"/>
  <c r="G468" i="1"/>
  <c r="G57" i="1"/>
  <c r="G80" i="1"/>
  <c r="G901" i="1"/>
  <c r="G878" i="1"/>
  <c r="G469" i="1"/>
  <c r="G926" i="1"/>
  <c r="G616" i="1"/>
  <c r="G601" i="1"/>
  <c r="G320" i="1"/>
  <c r="G602" i="1"/>
  <c r="G753" i="1"/>
  <c r="G14" i="1"/>
  <c r="G988" i="1"/>
  <c r="G470" i="1"/>
  <c r="G713" i="1"/>
  <c r="G203" i="1"/>
  <c r="G225" i="1"/>
  <c r="G774" i="1"/>
  <c r="G249" i="1"/>
  <c r="G735" i="1"/>
  <c r="G99" i="1"/>
  <c r="G946" i="1"/>
  <c r="G321" i="1"/>
  <c r="G879" i="1"/>
  <c r="G795" i="1"/>
  <c r="G902" i="1"/>
  <c r="G541" i="1"/>
  <c r="G796" i="1"/>
  <c r="G81" i="1"/>
  <c r="G966" i="1"/>
  <c r="G736" i="1"/>
  <c r="G152" i="1"/>
  <c r="G967" i="1"/>
  <c r="G603" i="1"/>
  <c r="G989" i="1"/>
  <c r="G226" i="1"/>
  <c r="G815" i="1"/>
  <c r="G660" i="1"/>
  <c r="G816" i="1"/>
  <c r="G775" i="1"/>
  <c r="G695" i="1"/>
  <c r="G520" i="1"/>
  <c r="G204" i="1"/>
  <c r="G267" i="1"/>
  <c r="G384" i="1"/>
  <c r="G363" i="1"/>
  <c r="G903" i="1"/>
  <c r="G82" i="1"/>
  <c r="G714" i="1"/>
  <c r="G776" i="1"/>
  <c r="G817" i="1"/>
  <c r="G295" i="1"/>
  <c r="G754" i="1"/>
  <c r="G268" i="1"/>
  <c r="G269" i="1"/>
  <c r="G990" i="1"/>
  <c r="G153" i="1"/>
  <c r="G567" i="1"/>
  <c r="G404" i="1"/>
  <c r="G838" i="1"/>
  <c r="G777" i="1"/>
  <c r="G138" i="1"/>
  <c r="G227" i="1"/>
  <c r="G715" i="1"/>
  <c r="G385" i="1"/>
  <c r="G270" i="1"/>
  <c r="G585" i="1"/>
  <c r="G228" i="1"/>
  <c r="G904" i="1"/>
  <c r="G617" i="1"/>
  <c r="G716" i="1"/>
  <c r="G471" i="1"/>
  <c r="G927" i="1"/>
  <c r="G495" i="1"/>
  <c r="G58" i="1"/>
  <c r="G120" i="1"/>
  <c r="G496" i="1"/>
  <c r="G634" i="1"/>
  <c r="G154" i="1"/>
  <c r="G839" i="1"/>
  <c r="G182" i="1"/>
  <c r="G155" i="1"/>
  <c r="G717" i="1"/>
  <c r="G342" i="1"/>
  <c r="G205" i="1"/>
  <c r="G322" i="1"/>
  <c r="G542" i="1"/>
  <c r="G696" i="1"/>
  <c r="G323" i="1"/>
  <c r="G497" i="1"/>
  <c r="G661" i="1"/>
  <c r="G324" i="1"/>
  <c r="G15" i="1"/>
  <c r="G968" i="1"/>
  <c r="G718" i="1"/>
  <c r="G156" i="1"/>
  <c r="G157" i="1"/>
  <c r="G183" i="1"/>
  <c r="G880" i="1"/>
  <c r="G881" i="1"/>
  <c r="G947" i="1"/>
  <c r="G854" i="1"/>
  <c r="G840" i="1"/>
  <c r="G121" i="1"/>
  <c r="G697" i="1"/>
  <c r="G16" i="1"/>
  <c r="G405" i="1"/>
  <c r="G325" i="1"/>
  <c r="G386" i="1"/>
  <c r="G184" i="1"/>
  <c r="G447" i="1"/>
  <c r="G250" i="1"/>
  <c r="G406" i="1"/>
  <c r="G206" i="1"/>
  <c r="G326" i="1"/>
  <c r="G229" i="1"/>
  <c r="G448" i="1"/>
  <c r="G327" i="1"/>
  <c r="G928" i="1"/>
  <c r="G568" i="1"/>
  <c r="G969" i="1"/>
  <c r="G797" i="1"/>
  <c r="G905" i="1"/>
  <c r="G798" i="1"/>
  <c r="G328" i="1"/>
  <c r="G207" i="1"/>
  <c r="G737" i="1"/>
  <c r="G364" i="1"/>
  <c r="G17" i="1"/>
  <c r="G251" i="1"/>
  <c r="G59" i="1"/>
  <c r="G521" i="1"/>
  <c r="G698" i="1"/>
  <c r="G407" i="1"/>
  <c r="G841" i="1"/>
  <c r="G906" i="1"/>
  <c r="G408" i="1"/>
  <c r="G18" i="1"/>
  <c r="G929" i="1"/>
  <c r="G755" i="1"/>
  <c r="G60" i="1"/>
  <c r="G970" i="1"/>
  <c r="G449" i="1"/>
  <c r="G365" i="1"/>
  <c r="G252" i="1"/>
  <c r="G253" i="1"/>
  <c r="G472" i="1"/>
  <c r="G100" i="1"/>
  <c r="G450" i="1"/>
  <c r="G907" i="1"/>
  <c r="G604" i="1"/>
  <c r="G778" i="1"/>
  <c r="G799" i="1"/>
  <c r="G158" i="1"/>
  <c r="G208" i="1"/>
  <c r="G882" i="1"/>
  <c r="G842" i="1"/>
  <c r="G543" i="1"/>
  <c r="G19" i="1"/>
  <c r="G473" i="1"/>
  <c r="G37" i="1"/>
  <c r="G101" i="1"/>
  <c r="G756" i="1"/>
  <c r="G474" i="1"/>
  <c r="G738" i="1"/>
  <c r="G159" i="1"/>
  <c r="G635" i="1"/>
  <c r="G498" i="1"/>
  <c r="G329" i="1"/>
  <c r="G20" i="1"/>
  <c r="G160" i="1"/>
  <c r="G102" i="1"/>
  <c r="G757" i="1"/>
  <c r="G83" i="1"/>
  <c r="G254" i="1"/>
  <c r="G930" i="1"/>
  <c r="G908" i="1"/>
  <c r="G230" i="1"/>
  <c r="G843" i="1"/>
  <c r="G122" i="1"/>
  <c r="G433" i="1"/>
  <c r="G366" i="1"/>
  <c r="G818" i="1"/>
  <c r="G409" i="1"/>
  <c r="G719" i="1"/>
  <c r="G161" i="1"/>
  <c r="G139" i="1"/>
  <c r="G569" i="1"/>
  <c r="G779" i="1"/>
  <c r="G544" i="1"/>
  <c r="G991" i="1"/>
  <c r="G38" i="1"/>
  <c r="G231" i="1"/>
  <c r="G586" i="1"/>
  <c r="G475" i="1"/>
  <c r="G39" i="1"/>
  <c r="G255" i="1"/>
  <c r="G545" i="1"/>
  <c r="G992" i="1"/>
  <c r="G162" i="1"/>
  <c r="G699" i="1"/>
  <c r="G587" i="1"/>
  <c r="G21" i="1"/>
  <c r="G819" i="1"/>
  <c r="G820" i="1"/>
  <c r="G800" i="1"/>
  <c r="G476" i="1"/>
  <c r="G140" i="1"/>
  <c r="G271" i="1"/>
  <c r="G499" i="1"/>
  <c r="G477" i="1"/>
  <c r="G780" i="1"/>
  <c r="G209" i="1"/>
  <c r="G971" i="1"/>
  <c r="G855" i="1"/>
  <c r="G636" i="1"/>
  <c r="G451" i="1"/>
  <c r="G296" i="1"/>
  <c r="G452" i="1"/>
  <c r="G662" i="1"/>
  <c r="G103" i="1"/>
  <c r="G84" i="1"/>
  <c r="G522" i="1"/>
  <c r="G500" i="1"/>
  <c r="G856" i="1"/>
  <c r="G883" i="1"/>
  <c r="G523" i="1"/>
  <c r="G330" i="1"/>
  <c r="G410" i="1"/>
  <c r="G104" i="1"/>
  <c r="G570" i="1"/>
  <c r="G478" i="1"/>
  <c r="G434" i="1"/>
  <c r="G588" i="1"/>
  <c r="G857" i="1"/>
  <c r="G663" i="1"/>
  <c r="G605" i="1"/>
  <c r="G141" i="1"/>
  <c r="G606" i="1"/>
  <c r="G571" i="1"/>
  <c r="G435" i="1"/>
  <c r="G163" i="1"/>
  <c r="G858" i="1"/>
  <c r="G993" i="1"/>
  <c r="G343" i="1"/>
  <c r="G739" i="1"/>
  <c r="G387" i="1"/>
  <c r="G546" i="1"/>
  <c r="G618" i="1"/>
  <c r="G344" i="1"/>
  <c r="G388" i="1"/>
  <c r="G411" i="1"/>
  <c r="G61" i="1"/>
  <c r="G412" i="1"/>
  <c r="G389" i="1"/>
  <c r="G680" i="1"/>
  <c r="G164" i="1"/>
  <c r="G619" i="1"/>
  <c r="G637" i="1"/>
  <c r="G994" i="1"/>
  <c r="G720" i="1"/>
  <c r="G22" i="1"/>
  <c r="G972" i="1"/>
  <c r="G436" i="1"/>
  <c r="G390" i="1"/>
  <c r="G210" i="1"/>
  <c r="G931" i="1"/>
  <c r="G995" i="1"/>
  <c r="G844" i="1"/>
  <c r="G413" i="1"/>
  <c r="G185" i="1"/>
  <c r="G948" i="1"/>
  <c r="G345" i="1"/>
  <c r="G801" i="1"/>
  <c r="G802" i="1"/>
  <c r="G620" i="1"/>
  <c r="G40" i="1"/>
  <c r="G297" i="1"/>
  <c r="G331" i="1"/>
  <c r="G547" i="1"/>
  <c r="G437" i="1"/>
  <c r="G346" i="1"/>
  <c r="G859" i="1"/>
  <c r="G414" i="1"/>
  <c r="G845" i="1"/>
  <c r="G996" i="1"/>
  <c r="G949" i="1"/>
  <c r="G524" i="1"/>
  <c r="G548" i="1"/>
  <c r="G846" i="1"/>
  <c r="G23" i="1"/>
  <c r="G232" i="1"/>
  <c r="G950" i="1"/>
  <c r="G332" i="1"/>
  <c r="G438" i="1"/>
  <c r="G24" i="1"/>
  <c r="G847" i="1"/>
  <c r="G298" i="1"/>
  <c r="G272" i="1"/>
  <c r="G347" i="1"/>
  <c r="G525" i="1"/>
  <c r="G721" i="1"/>
  <c r="G348" i="1"/>
  <c r="G41" i="1"/>
  <c r="G105" i="1"/>
  <c r="G681" i="1"/>
  <c r="G932" i="1"/>
  <c r="G233" i="1"/>
  <c r="G589" i="1"/>
  <c r="G722" i="1"/>
  <c r="G367" i="1"/>
  <c r="G638" i="1"/>
  <c r="G860" i="1"/>
  <c r="G803" i="1"/>
  <c r="G861" i="1"/>
  <c r="G333" i="1"/>
  <c r="G549" i="1"/>
  <c r="G590" i="1"/>
  <c r="G621" i="1"/>
  <c r="G622" i="1"/>
  <c r="G256" i="1"/>
  <c r="G415" i="1"/>
  <c r="G639" i="1"/>
  <c r="G973" i="1"/>
  <c r="G997" i="1"/>
  <c r="G25" i="1"/>
  <c r="G909" i="1"/>
  <c r="G607" i="1"/>
  <c r="G781" i="1"/>
  <c r="G123" i="1"/>
  <c r="G974" i="1"/>
  <c r="G951" i="1"/>
  <c r="G550" i="1"/>
  <c r="G758" i="1"/>
  <c r="G608" i="1"/>
  <c r="G910" i="1"/>
  <c r="G234" i="1"/>
  <c r="G211" i="1"/>
  <c r="G391" i="1"/>
  <c r="G821" i="1"/>
  <c r="G299" i="1"/>
  <c r="G85" i="1"/>
  <c r="G273" i="1"/>
  <c r="G572" i="1"/>
  <c r="G86" i="1"/>
  <c r="G526" i="1"/>
  <c r="G664" i="1"/>
  <c r="G804" i="1"/>
  <c r="G392" i="1"/>
  <c r="G42" i="1"/>
  <c r="G551" i="1"/>
  <c r="G349" i="1"/>
  <c r="G665" i="1"/>
  <c r="G666" i="1"/>
  <c r="G723" i="1"/>
  <c r="G822" i="1"/>
  <c r="G165" i="1"/>
  <c r="G975" i="1"/>
  <c r="G62" i="1"/>
  <c r="G501" i="1"/>
  <c r="G186" i="1"/>
  <c r="G823" i="1"/>
  <c r="G573" i="1"/>
  <c r="G106" i="1"/>
  <c r="G43" i="1"/>
  <c r="G933" i="1"/>
  <c r="G479" i="1"/>
  <c r="G416" i="1"/>
  <c r="G63" i="1"/>
  <c r="G300" i="1"/>
  <c r="G552" i="1"/>
  <c r="G235" i="1"/>
  <c r="G782" i="1"/>
  <c r="G884" i="1"/>
  <c r="G640" i="1"/>
  <c r="G591" i="1"/>
  <c r="G124" i="1"/>
  <c r="G257" i="1"/>
  <c r="G142" i="1"/>
  <c r="G212" i="1"/>
  <c r="G301" i="1"/>
  <c r="G667" i="1"/>
  <c r="G236" i="1"/>
  <c r="G502" i="1"/>
  <c r="G213" i="1"/>
  <c r="G759" i="1"/>
  <c r="G553" i="1"/>
  <c r="G125" i="1"/>
  <c r="G574" i="1"/>
  <c r="G592" i="1"/>
  <c r="G453" i="1"/>
  <c r="G368" i="1"/>
  <c r="G885" i="1"/>
  <c r="G454" i="1"/>
  <c r="G166" i="1"/>
  <c r="G302" i="1"/>
  <c r="G760" i="1"/>
  <c r="G64" i="1"/>
  <c r="G862" i="1"/>
  <c r="G805" i="1"/>
  <c r="G65" i="1"/>
  <c r="G668" i="1"/>
  <c r="G480" i="1"/>
  <c r="G593" i="1"/>
  <c r="G439" i="1"/>
  <c r="G44" i="1"/>
  <c r="G976" i="1"/>
  <c r="G107" i="1"/>
  <c r="G998" i="1"/>
  <c r="G258" i="1"/>
  <c r="G481" i="1"/>
  <c r="G417" i="1"/>
  <c r="G594" i="1"/>
  <c r="G783" i="1"/>
  <c r="G167" i="1"/>
  <c r="G784" i="1"/>
  <c r="G259" i="1"/>
  <c r="G187" i="1"/>
  <c r="G168" i="1"/>
  <c r="G274" i="1"/>
  <c r="G303" i="1"/>
  <c r="G26" i="1"/>
  <c r="G527" i="1"/>
  <c r="G575" i="1"/>
  <c r="G911" i="1"/>
  <c r="G334" i="1"/>
  <c r="G260" i="1"/>
  <c r="G27" i="1"/>
  <c r="G609" i="1"/>
  <c r="G623" i="1"/>
  <c r="G275" i="1"/>
  <c r="G108" i="1"/>
  <c r="G669" i="1"/>
  <c r="G66" i="1"/>
  <c r="G109" i="1"/>
  <c r="G304" i="1"/>
  <c r="G824" i="1"/>
  <c r="G482" i="1"/>
  <c r="G977" i="1"/>
  <c r="G825" i="1"/>
  <c r="G826" i="1"/>
  <c r="G169" i="1"/>
  <c r="G670" i="1"/>
  <c r="G999" i="1"/>
  <c r="G503" i="1"/>
  <c r="G110" i="1"/>
  <c r="G170" i="1"/>
  <c r="G126" i="1"/>
  <c r="G504" i="1"/>
  <c r="G188" i="1"/>
  <c r="G276" i="1"/>
  <c r="G952" i="1"/>
  <c r="G237" i="1"/>
  <c r="G87" i="1"/>
  <c r="G88" i="1"/>
  <c r="G393" i="1"/>
  <c r="G214" i="1"/>
  <c r="G305" i="1"/>
  <c r="G761" i="1"/>
  <c r="G624" i="1"/>
  <c r="G238" i="1"/>
  <c r="G89" i="1"/>
  <c r="G671" i="1"/>
  <c r="G806" i="1"/>
  <c r="G28" i="1"/>
  <c r="G762" i="1"/>
  <c r="G682" i="1"/>
  <c r="G528" i="1"/>
  <c r="G625" i="1"/>
  <c r="G848" i="1"/>
  <c r="G369" i="1"/>
  <c r="G595" i="1"/>
  <c r="G672" i="1"/>
  <c r="G554" i="1"/>
  <c r="G239" i="1"/>
  <c r="G683" i="1"/>
  <c r="G886" i="1"/>
  <c r="G849" i="1"/>
  <c r="G505" i="1"/>
  <c r="G641" i="1"/>
  <c r="G506" i="1"/>
  <c r="G763" i="1"/>
  <c r="G700" i="1"/>
  <c r="G483" i="1"/>
  <c r="G143" i="1"/>
  <c r="G67" i="1"/>
  <c r="G484" i="1"/>
  <c r="G29" i="1"/>
  <c r="G350" i="1"/>
  <c r="G807" i="1"/>
  <c r="G684" i="1"/>
  <c r="G863" i="1"/>
  <c r="G673" i="1"/>
  <c r="G555" i="1"/>
  <c r="G485" i="1"/>
  <c r="G596" i="1"/>
  <c r="G576" i="1"/>
  <c r="G864" i="1"/>
  <c r="G724" i="1"/>
  <c r="G701" i="1"/>
  <c r="G865" i="1"/>
  <c r="G827" i="1"/>
  <c r="G850" i="1"/>
  <c r="G556" i="1"/>
  <c r="G418" i="1"/>
  <c r="G642" i="1"/>
  <c r="G370" i="1"/>
  <c r="G394" i="1"/>
  <c r="G189" i="1"/>
  <c r="G277" i="1"/>
  <c r="G643" i="1"/>
  <c r="G127" i="1"/>
  <c r="G190" i="1"/>
  <c r="G674" i="1"/>
  <c r="G725" i="1"/>
  <c r="G371" i="1"/>
  <c r="G529" i="1"/>
  <c r="G278" i="1"/>
  <c r="G90" i="1"/>
  <c r="G68" i="1"/>
  <c r="G306" i="1"/>
  <c r="G953" i="1"/>
  <c r="G240" i="1"/>
  <c r="G111" i="1"/>
  <c r="G171" i="1"/>
  <c r="G486" i="1"/>
  <c r="G557" i="1"/>
  <c r="G91" i="1"/>
  <c r="G191" i="1"/>
  <c r="G702" i="1"/>
  <c r="G934" i="1"/>
  <c r="G419" i="1"/>
  <c r="G577" i="1"/>
  <c r="G507" i="1"/>
  <c r="G740" i="1"/>
  <c r="G644" i="1"/>
  <c r="G335" i="1"/>
  <c r="G685" i="1"/>
  <c r="G69" i="1"/>
  <c r="G128" i="1"/>
  <c r="G92" i="1"/>
  <c r="G978" i="1"/>
  <c r="G279" i="1"/>
  <c r="G129" i="1"/>
  <c r="G307" i="1"/>
  <c r="G395" i="1"/>
  <c r="G741" i="1"/>
  <c r="G742" i="1"/>
  <c r="G645" i="1"/>
  <c r="G351" i="1"/>
  <c r="G352" i="1"/>
  <c r="G280" i="1"/>
  <c r="G192" i="1"/>
  <c r="G45" i="1"/>
  <c r="G420" i="1"/>
  <c r="G421" i="1"/>
  <c r="G93" i="1"/>
  <c r="G686" i="1"/>
  <c r="G94" i="1"/>
  <c r="G30" i="1"/>
  <c r="G808" i="1"/>
  <c r="G396" i="1"/>
  <c r="G508" i="1"/>
  <c r="G193" i="1"/>
  <c r="G610" i="1"/>
  <c r="G912" i="1"/>
  <c r="G1000" i="1"/>
  <c r="G397" i="1"/>
  <c r="G954" i="1"/>
  <c r="G70" i="1"/>
  <c r="G726" i="1"/>
  <c r="G398" i="1"/>
  <c r="G935" i="1"/>
  <c r="G646" i="1"/>
  <c r="G241" i="1"/>
  <c r="G509" i="1"/>
  <c r="G1001" i="1"/>
  <c r="G46" i="1"/>
  <c r="G703" i="1"/>
  <c r="G828" i="1"/>
  <c r="G704" i="1"/>
  <c r="G530" i="1"/>
  <c r="G936" i="1"/>
  <c r="G764" i="1"/>
  <c r="G242" i="1"/>
  <c r="G243" i="1"/>
  <c r="G112" i="1"/>
  <c r="G887" i="1"/>
  <c r="G194" i="1"/>
  <c r="G47" i="1"/>
  <c r="G531" i="1"/>
  <c r="G785" i="1"/>
  <c r="G743" i="1"/>
  <c r="G308" i="1"/>
  <c r="G510" i="1"/>
  <c r="G866" i="1"/>
  <c r="G937" i="1"/>
  <c r="G851" i="1"/>
  <c r="G611" i="1"/>
  <c r="G422" i="1"/>
  <c r="G71" i="1"/>
  <c r="G48" i="1"/>
  <c r="G809" i="1"/>
  <c r="G113" i="1"/>
  <c r="G309" i="1"/>
  <c r="G487" i="1"/>
  <c r="G144" i="1"/>
  <c r="G955" i="1"/>
  <c r="G888" i="1"/>
  <c r="G913" i="1"/>
  <c r="G914" i="1"/>
  <c r="G31" i="1"/>
  <c r="G558" i="1"/>
  <c r="G829" i="1"/>
  <c r="G281" i="1"/>
  <c r="G612" i="1"/>
  <c r="G130" i="1"/>
  <c r="G282" i="1"/>
  <c r="G647" i="1"/>
  <c r="G675" i="1"/>
  <c r="G532" i="1"/>
  <c r="G956" i="1"/>
  <c r="G353" i="1"/>
  <c r="G283" i="1"/>
  <c r="G215" i="1"/>
  <c r="G744" i="1"/>
  <c r="G32" i="1"/>
  <c r="G511" i="1"/>
  <c r="G830" i="1"/>
  <c r="G938" i="1"/>
  <c r="G727" i="1"/>
  <c r="G244" i="1"/>
  <c r="G310" i="1"/>
  <c r="G786" i="1"/>
  <c r="G145" i="1"/>
  <c r="G957" i="1"/>
  <c r="G440" i="1"/>
  <c r="G423" i="1"/>
  <c r="G831" i="1"/>
  <c r="G958" i="1"/>
  <c r="G512" i="1"/>
  <c r="G311" i="1"/>
  <c r="G765" i="1"/>
  <c r="G131" i="1"/>
  <c r="G832" i="1"/>
  <c r="G705" i="1"/>
  <c r="G172" i="1"/>
  <c r="G513" i="1"/>
  <c r="G915" i="1"/>
  <c r="G787" i="1"/>
  <c r="G312" i="1"/>
  <c r="G533" i="1"/>
  <c r="G706" i="1"/>
  <c r="G216" i="1"/>
  <c r="G852" i="1"/>
  <c r="G916" i="1"/>
  <c r="G488" i="1"/>
  <c r="G648" i="1"/>
  <c r="G889" i="1"/>
  <c r="G245" i="1"/>
  <c r="G745" i="1"/>
  <c r="G441" i="1"/>
  <c r="G917" i="1"/>
  <c r="G746" i="1"/>
  <c r="G676" i="1"/>
  <c r="G173" i="1"/>
  <c r="G72" i="1"/>
  <c r="G354" i="1"/>
  <c r="G424" i="1"/>
  <c r="G959" i="1"/>
  <c r="G174" i="1"/>
  <c r="G313" i="1"/>
  <c r="G175" i="1"/>
  <c r="G455" i="1"/>
  <c r="G747" i="1"/>
  <c r="G73" i="1"/>
  <c r="G336" i="1"/>
  <c r="G890" i="1"/>
  <c r="G534" i="1"/>
  <c r="G626" i="1"/>
  <c r="G687" i="1"/>
  <c r="G176" i="1"/>
  <c r="G442" i="1"/>
  <c r="G337" i="1"/>
  <c r="G146" i="1"/>
  <c r="G748" i="1"/>
  <c r="G114" i="1"/>
  <c r="G74" i="1"/>
  <c r="G514" i="1"/>
  <c r="G132" i="1"/>
  <c r="G261" i="1"/>
  <c r="G456" i="1"/>
  <c r="G217" i="1"/>
  <c r="G867" i="1"/>
  <c r="G918" i="1"/>
  <c r="G115" i="1"/>
  <c r="G75" i="1"/>
  <c r="G372" i="1"/>
  <c r="G559" i="1"/>
  <c r="G133" i="1"/>
  <c r="G810" i="1"/>
  <c r="G355" i="1"/>
  <c r="G116" i="1"/>
  <c r="G399" i="1"/>
  <c r="G195" i="1"/>
  <c r="G373" i="1"/>
  <c r="G649" i="1"/>
  <c r="G262" i="1"/>
  <c r="G979" i="1"/>
  <c r="G728" i="1"/>
  <c r="G749" i="1"/>
  <c r="G425" i="1"/>
  <c r="G766" i="1"/>
  <c r="G196" i="1"/>
  <c r="G980" i="1"/>
  <c r="G356" i="1"/>
  <c r="G750" i="1"/>
  <c r="G49" i="1"/>
  <c r="G457" i="1"/>
  <c r="G147" i="1"/>
  <c r="G677" i="1"/>
  <c r="G177" i="1"/>
  <c r="G374" i="1"/>
  <c r="G314" i="1"/>
  <c r="G535" i="1"/>
  <c r="G76" i="1"/>
  <c r="G284" i="1"/>
  <c r="G891" i="1"/>
  <c r="G627" i="1"/>
  <c r="G400" i="1"/>
  <c r="G650" i="1"/>
  <c r="V15" i="1"/>
  <c r="W18" i="1"/>
  <c r="W16" i="1" s="1"/>
  <c r="W17" i="1"/>
  <c r="V18" i="1"/>
  <c r="V17" i="1"/>
  <c r="Y9" i="1" a="1"/>
  <c r="Y9" i="1" s="1"/>
  <c r="P811" i="1"/>
  <c r="R811" i="1" s="1"/>
  <c r="P315" i="1"/>
  <c r="R315" i="1" s="1"/>
  <c r="P597" i="1"/>
  <c r="P729" i="1"/>
  <c r="P426" i="1"/>
  <c r="P401" i="1"/>
  <c r="P730" i="1"/>
  <c r="P33" i="1"/>
  <c r="P263" i="1"/>
  <c r="B2" i="2" s="1" a="1"/>
  <c r="B2" i="2" s="1"/>
  <c r="P868" i="1"/>
  <c r="P628" i="1"/>
  <c r="P892" i="1"/>
  <c r="P2" i="1"/>
  <c r="P489" i="1"/>
  <c r="B3" i="2" s="1" a="1"/>
  <c r="B3" i="2" s="1"/>
  <c r="P960" i="1"/>
  <c r="R960" i="1" s="1"/>
  <c r="P788" i="1"/>
  <c r="R788" i="1" s="1"/>
  <c r="P375" i="1"/>
  <c r="R375" i="1" s="1"/>
  <c r="P50" i="1"/>
  <c r="R50" i="1" s="1"/>
  <c r="P893" i="1"/>
  <c r="R893" i="1" s="1"/>
  <c r="P316" i="1"/>
  <c r="P981" i="1"/>
  <c r="P629" i="1"/>
  <c r="P338" i="1"/>
  <c r="P3" i="1"/>
  <c r="B4" i="2" s="1" a="1"/>
  <c r="B4" i="2" s="1"/>
  <c r="P767" i="1"/>
  <c r="Q767" i="1" s="1"/>
  <c r="P578" i="1"/>
  <c r="Q578" i="1" s="1"/>
  <c r="P458" i="1"/>
  <c r="Q458" i="1" s="1"/>
  <c r="P490" i="1"/>
  <c r="P560" i="1"/>
  <c r="Q560" i="1" s="1"/>
  <c r="P443" i="1"/>
  <c r="P731" i="1"/>
  <c r="P317" i="1"/>
  <c r="R317" i="1" s="1"/>
  <c r="P285" i="1"/>
  <c r="R285" i="1" s="1"/>
  <c r="P134" i="1"/>
  <c r="R134" i="1" s="1"/>
  <c r="P264" i="1"/>
  <c r="R264" i="1" s="1"/>
  <c r="P982" i="1"/>
  <c r="R982" i="1" s="1"/>
  <c r="P579" i="1"/>
  <c r="P869" i="1"/>
  <c r="P427" i="1"/>
  <c r="P651" i="1"/>
  <c r="P894" i="1"/>
  <c r="P357" i="1"/>
  <c r="Q357" i="1" s="1"/>
  <c r="P895" i="1"/>
  <c r="Q895" i="1" s="1"/>
  <c r="P197" i="1"/>
  <c r="Q197" i="1" s="1"/>
  <c r="P939" i="1"/>
  <c r="Q939" i="1" s="1"/>
  <c r="P536" i="1"/>
  <c r="Q536" i="1" s="1"/>
  <c r="P218" i="1"/>
  <c r="P219" i="1"/>
  <c r="P789" i="1"/>
  <c r="R789" i="1" s="1"/>
  <c r="P790" i="1"/>
  <c r="R790" i="1" s="1"/>
  <c r="P613" i="1"/>
  <c r="R613" i="1" s="1"/>
  <c r="P652" i="1"/>
  <c r="R652" i="1" s="1"/>
  <c r="P580" i="1"/>
  <c r="R580" i="1" s="1"/>
  <c r="P707" i="1"/>
  <c r="B7" i="2" s="1" a="1"/>
  <c r="B7" i="2" s="1"/>
  <c r="P812" i="1"/>
  <c r="P34" i="1"/>
  <c r="P983" i="1"/>
  <c r="P51" i="1"/>
  <c r="P732" i="1"/>
  <c r="Q732" i="1" s="1"/>
  <c r="P919" i="1"/>
  <c r="Q919" i="1" s="1"/>
  <c r="P984" i="1"/>
  <c r="Q984" i="1" s="1"/>
  <c r="P148" i="1"/>
  <c r="Q148" i="1" s="1"/>
  <c r="P339" i="1"/>
  <c r="Q339" i="1" s="1"/>
  <c r="P286" i="1"/>
  <c r="P428" i="1"/>
  <c r="P358" i="1"/>
  <c r="R358" i="1" s="1"/>
  <c r="P833" i="1"/>
  <c r="R833" i="1" s="1"/>
  <c r="P178" i="1"/>
  <c r="R178" i="1" s="1"/>
  <c r="P459" i="1"/>
  <c r="R459" i="1" s="1"/>
  <c r="P287" i="1"/>
  <c r="R287" i="1" s="1"/>
  <c r="P940" i="1"/>
  <c r="P751" i="1"/>
  <c r="P985" i="1"/>
  <c r="P77" i="1"/>
  <c r="P896" i="1"/>
  <c r="P376" i="1"/>
  <c r="Q376" i="1" s="1"/>
  <c r="P377" i="1"/>
  <c r="Q377" i="1" s="1"/>
  <c r="P653" i="1"/>
  <c r="Q653" i="1" s="1"/>
  <c r="P4" i="1"/>
  <c r="Q4" i="1" s="1"/>
  <c r="P537" i="1"/>
  <c r="Q537" i="1" s="1"/>
  <c r="P688" i="1"/>
  <c r="P220" i="1"/>
  <c r="P581" i="1"/>
  <c r="R581" i="1" s="1"/>
  <c r="P708" i="1"/>
  <c r="R708" i="1" s="1"/>
  <c r="P961" i="1"/>
  <c r="R961" i="1" s="1"/>
  <c r="P768" i="1"/>
  <c r="R768" i="1" s="1"/>
  <c r="P179" i="1"/>
  <c r="R179" i="1" s="1"/>
  <c r="P198" i="1"/>
  <c r="B9" i="2" s="1" a="1"/>
  <c r="B9" i="2" s="1"/>
  <c r="P288" i="1"/>
  <c r="P199" i="1"/>
  <c r="P289" i="1"/>
  <c r="P630" i="1"/>
  <c r="P378" i="1"/>
  <c r="Q378" i="1" s="1"/>
  <c r="P689" i="1"/>
  <c r="Q689" i="1" s="1"/>
  <c r="P444" i="1"/>
  <c r="Q444" i="1" s="1"/>
  <c r="P290" i="1"/>
  <c r="Q290" i="1" s="1"/>
  <c r="P200" i="1"/>
  <c r="Q200" i="1" s="1"/>
  <c r="P318" i="1"/>
  <c r="P515" i="1"/>
  <c r="B10" i="2" s="1" a="1"/>
  <c r="B10" i="2" s="1"/>
  <c r="P690" i="1"/>
  <c r="R690" i="1" s="1"/>
  <c r="P379" i="1"/>
  <c r="R379" i="1" s="1"/>
  <c r="P117" i="1"/>
  <c r="R117" i="1" s="1"/>
  <c r="P654" i="1"/>
  <c r="R654" i="1" s="1"/>
  <c r="P897" i="1"/>
  <c r="R897" i="1" s="1"/>
  <c r="P402" i="1"/>
  <c r="P920" i="1"/>
  <c r="P791" i="1"/>
  <c r="P655" i="1"/>
  <c r="P792" i="1"/>
  <c r="P656" i="1"/>
  <c r="Q656" i="1" s="1"/>
  <c r="P598" i="1"/>
  <c r="Q598" i="1" s="1"/>
  <c r="P516" i="1"/>
  <c r="Q516" i="1" s="1"/>
  <c r="P898" i="1"/>
  <c r="Q898" i="1" s="1"/>
  <c r="P291" i="1"/>
  <c r="Q291" i="1" s="1"/>
  <c r="P870" i="1"/>
  <c r="P962" i="1"/>
  <c r="P733" i="1"/>
  <c r="R733" i="1" s="1"/>
  <c r="P95" i="1"/>
  <c r="R95" i="1" s="1"/>
  <c r="P96" i="1"/>
  <c r="R96" i="1" s="1"/>
  <c r="P769" i="1"/>
  <c r="R769" i="1" s="1"/>
  <c r="P5" i="1"/>
  <c r="R5" i="1" s="1"/>
  <c r="P538" i="1"/>
  <c r="P678" i="1"/>
  <c r="P359" i="1"/>
  <c r="P770" i="1"/>
  <c r="P679" i="1"/>
  <c r="P834" i="1"/>
  <c r="Q834" i="1" s="1"/>
  <c r="P921" i="1"/>
  <c r="Q921" i="1" s="1"/>
  <c r="P149" i="1"/>
  <c r="Q149" i="1" s="1"/>
  <c r="P922" i="1"/>
  <c r="Q922" i="1" s="1"/>
  <c r="P491" i="1"/>
  <c r="P941" i="1"/>
  <c r="Q941" i="1" s="1"/>
  <c r="P340" i="1"/>
  <c r="P942" i="1"/>
  <c r="R942" i="1" s="1"/>
  <c r="P445" i="1"/>
  <c r="R445" i="1" s="1"/>
  <c r="P403" i="1"/>
  <c r="R403" i="1" s="1"/>
  <c r="P341" i="1"/>
  <c r="R341" i="1" s="1"/>
  <c r="P614" i="1"/>
  <c r="R614" i="1" s="1"/>
  <c r="P582" i="1"/>
  <c r="P899" i="1"/>
  <c r="P631" i="1"/>
  <c r="P429" i="1"/>
  <c r="P118" i="1"/>
  <c r="P561" i="1"/>
  <c r="Q561" i="1" s="1"/>
  <c r="P583" i="1"/>
  <c r="Q583" i="1" s="1"/>
  <c r="P871" i="1"/>
  <c r="Q871" i="1" s="1"/>
  <c r="P986" i="1"/>
  <c r="P900" i="1"/>
  <c r="Q900" i="1" s="1"/>
  <c r="P135" i="1"/>
  <c r="Q135" i="1" s="1"/>
  <c r="P752" i="1"/>
  <c r="P460" i="1"/>
  <c r="R460" i="1" s="1"/>
  <c r="P35" i="1"/>
  <c r="R35" i="1" s="1"/>
  <c r="P292" i="1"/>
  <c r="R292" i="1" s="1"/>
  <c r="P709" i="1"/>
  <c r="R709" i="1" s="1"/>
  <c r="P461" i="1"/>
  <c r="P52" i="1"/>
  <c r="R52" i="1" s="1"/>
  <c r="P446" i="1"/>
  <c r="P813" i="1"/>
  <c r="P462" i="1"/>
  <c r="P6" i="1"/>
  <c r="P562" i="1"/>
  <c r="Q562" i="1" s="1"/>
  <c r="P7" i="1"/>
  <c r="Q7" i="1" s="1"/>
  <c r="P380" i="1"/>
  <c r="P97" i="1"/>
  <c r="Q97" i="1" s="1"/>
  <c r="P657" i="1"/>
  <c r="Q657" i="1" s="1"/>
  <c r="P463" i="1"/>
  <c r="Q463" i="1" s="1"/>
  <c r="P246" i="1"/>
  <c r="P987" i="1"/>
  <c r="R987" i="1" s="1"/>
  <c r="P835" i="1"/>
  <c r="R835" i="1" s="1"/>
  <c r="P265" i="1"/>
  <c r="R265" i="1" s="1"/>
  <c r="P691" i="1"/>
  <c r="P8" i="1"/>
  <c r="R8" i="1" s="1"/>
  <c r="P563" i="1"/>
  <c r="R563" i="1" s="1"/>
  <c r="P710" i="1"/>
  <c r="P464" i="1"/>
  <c r="P430" i="1"/>
  <c r="P539" i="1"/>
  <c r="P711" i="1"/>
  <c r="Q711" i="1" s="1"/>
  <c r="P517" i="1"/>
  <c r="P963" i="1"/>
  <c r="Q963" i="1" s="1"/>
  <c r="P53" i="1"/>
  <c r="Q53" i="1" s="1"/>
  <c r="P465" i="1"/>
  <c r="Q465" i="1" s="1"/>
  <c r="P712" i="1"/>
  <c r="Q712" i="1" s="1"/>
  <c r="P853" i="1"/>
  <c r="P943" i="1"/>
  <c r="R943" i="1" s="1"/>
  <c r="P9" i="1"/>
  <c r="R9" i="1" s="1"/>
  <c r="P540" i="1"/>
  <c r="P36" i="1"/>
  <c r="R36" i="1" s="1"/>
  <c r="P98" i="1"/>
  <c r="R98" i="1" s="1"/>
  <c r="P10" i="1"/>
  <c r="R10" i="1" s="1"/>
  <c r="P54" i="1"/>
  <c r="P632" i="1"/>
  <c r="P201" i="1"/>
  <c r="P266" i="1"/>
  <c r="P692" i="1"/>
  <c r="P492" i="1"/>
  <c r="Q492" i="1" s="1"/>
  <c r="P221" i="1"/>
  <c r="Q221" i="1" s="1"/>
  <c r="P431" i="1"/>
  <c r="Q431" i="1" s="1"/>
  <c r="P793" i="1"/>
  <c r="Q793" i="1" s="1"/>
  <c r="P180" i="1"/>
  <c r="Q180" i="1" s="1"/>
  <c r="P658" i="1"/>
  <c r="P181" i="1"/>
  <c r="R181" i="1" s="1"/>
  <c r="P564" i="1"/>
  <c r="P466" i="1"/>
  <c r="R466" i="1" s="1"/>
  <c r="P78" i="1"/>
  <c r="R78" i="1" s="1"/>
  <c r="P493" i="1"/>
  <c r="R493" i="1" s="1"/>
  <c r="P659" i="1"/>
  <c r="R659" i="1" s="1"/>
  <c r="P734" i="1"/>
  <c r="P599" i="1"/>
  <c r="P494" i="1"/>
  <c r="P923" i="1"/>
  <c r="P794" i="1"/>
  <c r="P944" i="1"/>
  <c r="Q944" i="1" s="1"/>
  <c r="P136" i="1"/>
  <c r="Q136" i="1" s="1"/>
  <c r="P55" i="1"/>
  <c r="Q55" i="1" s="1"/>
  <c r="P633" i="1"/>
  <c r="Q633" i="1" s="1"/>
  <c r="P11" i="1"/>
  <c r="Q11" i="1" s="1"/>
  <c r="P247" i="1"/>
  <c r="P12" i="1"/>
  <c r="P565" i="1"/>
  <c r="R565" i="1" s="1"/>
  <c r="P293" i="1"/>
  <c r="R293" i="1" s="1"/>
  <c r="P13" i="1"/>
  <c r="R13" i="1" s="1"/>
  <c r="P836" i="1"/>
  <c r="R836" i="1" s="1"/>
  <c r="P150" i="1"/>
  <c r="R150" i="1" s="1"/>
  <c r="P79" i="1"/>
  <c r="P615" i="1"/>
  <c r="P119" i="1"/>
  <c r="P137" i="1"/>
  <c r="P222" i="1"/>
  <c r="P872" i="1"/>
  <c r="Q872" i="1" s="1"/>
  <c r="P467" i="1"/>
  <c r="Q467" i="1" s="1"/>
  <c r="P294" i="1"/>
  <c r="Q294" i="1" s="1"/>
  <c r="P56" i="1"/>
  <c r="Q56" i="1" s="1"/>
  <c r="P873" i="1"/>
  <c r="Q873" i="1" s="1"/>
  <c r="P223" i="1"/>
  <c r="P319" i="1"/>
  <c r="P566" i="1"/>
  <c r="R566" i="1" s="1"/>
  <c r="P584" i="1"/>
  <c r="R584" i="1" s="1"/>
  <c r="P874" i="1"/>
  <c r="R874" i="1" s="1"/>
  <c r="P875" i="1"/>
  <c r="R875" i="1" s="1"/>
  <c r="P924" i="1"/>
  <c r="R924" i="1" s="1"/>
  <c r="P381" i="1"/>
  <c r="P771" i="1"/>
  <c r="P382" i="1"/>
  <c r="P360" i="1"/>
  <c r="P518" i="1"/>
  <c r="P814" i="1"/>
  <c r="Q814" i="1" s="1"/>
  <c r="P945" i="1"/>
  <c r="Q945" i="1" s="1"/>
  <c r="P361" i="1"/>
  <c r="Q361" i="1" s="1"/>
  <c r="P151" i="1"/>
  <c r="Q151" i="1" s="1"/>
  <c r="P224" i="1"/>
  <c r="Q224" i="1" s="1"/>
  <c r="P248" i="1"/>
  <c r="P519" i="1"/>
  <c r="P362" i="1"/>
  <c r="R362" i="1" s="1"/>
  <c r="P876" i="1"/>
  <c r="R876" i="1" s="1"/>
  <c r="P964" i="1"/>
  <c r="R964" i="1" s="1"/>
  <c r="P600" i="1"/>
  <c r="R600" i="1" s="1"/>
  <c r="P432" i="1"/>
  <c r="R432" i="1" s="1"/>
  <c r="P772" i="1"/>
  <c r="P925" i="1"/>
  <c r="P693" i="1"/>
  <c r="P877" i="1"/>
  <c r="P383" i="1"/>
  <c r="P202" i="1"/>
  <c r="Q202" i="1" s="1"/>
  <c r="P965" i="1"/>
  <c r="Q965" i="1" s="1"/>
  <c r="P694" i="1"/>
  <c r="Q694" i="1" s="1"/>
  <c r="P773" i="1"/>
  <c r="Q773" i="1" s="1"/>
  <c r="P837" i="1"/>
  <c r="Q837" i="1" s="1"/>
  <c r="P468" i="1"/>
  <c r="P57" i="1"/>
  <c r="P80" i="1"/>
  <c r="R80" i="1" s="1"/>
  <c r="P901" i="1"/>
  <c r="R901" i="1" s="1"/>
  <c r="P878" i="1"/>
  <c r="R878" i="1" s="1"/>
  <c r="P469" i="1"/>
  <c r="R469" i="1" s="1"/>
  <c r="P926" i="1"/>
  <c r="R926" i="1" s="1"/>
  <c r="P616" i="1"/>
  <c r="P601" i="1"/>
  <c r="P320" i="1"/>
  <c r="P602" i="1"/>
  <c r="P753" i="1"/>
  <c r="P14" i="1"/>
  <c r="Q14" i="1" s="1"/>
  <c r="P988" i="1"/>
  <c r="Q988" i="1" s="1"/>
  <c r="P470" i="1"/>
  <c r="Q470" i="1" s="1"/>
  <c r="P713" i="1"/>
  <c r="Q713" i="1" s="1"/>
  <c r="P203" i="1"/>
  <c r="Q203" i="1" s="1"/>
  <c r="P225" i="1"/>
  <c r="P774" i="1"/>
  <c r="P249" i="1"/>
  <c r="R249" i="1" s="1"/>
  <c r="P735" i="1"/>
  <c r="R735" i="1" s="1"/>
  <c r="P99" i="1"/>
  <c r="R99" i="1" s="1"/>
  <c r="P946" i="1"/>
  <c r="R946" i="1" s="1"/>
  <c r="P321" i="1"/>
  <c r="R321" i="1" s="1"/>
  <c r="P879" i="1"/>
  <c r="P795" i="1"/>
  <c r="P902" i="1"/>
  <c r="P541" i="1"/>
  <c r="P796" i="1"/>
  <c r="P81" i="1"/>
  <c r="Q81" i="1" s="1"/>
  <c r="P966" i="1"/>
  <c r="Q966" i="1" s="1"/>
  <c r="P736" i="1"/>
  <c r="Q736" i="1" s="1"/>
  <c r="P152" i="1"/>
  <c r="Q152" i="1" s="1"/>
  <c r="P967" i="1"/>
  <c r="Q967" i="1" s="1"/>
  <c r="P603" i="1"/>
  <c r="P989" i="1"/>
  <c r="P226" i="1"/>
  <c r="R226" i="1" s="1"/>
  <c r="P815" i="1"/>
  <c r="R815" i="1" s="1"/>
  <c r="P660" i="1"/>
  <c r="R660" i="1" s="1"/>
  <c r="P816" i="1"/>
  <c r="R816" i="1" s="1"/>
  <c r="P775" i="1"/>
  <c r="R775" i="1" s="1"/>
  <c r="P695" i="1"/>
  <c r="P520" i="1"/>
  <c r="P204" i="1"/>
  <c r="P267" i="1"/>
  <c r="P384" i="1"/>
  <c r="P363" i="1"/>
  <c r="Q363" i="1" s="1"/>
  <c r="P903" i="1"/>
  <c r="Q903" i="1" s="1"/>
  <c r="P82" i="1"/>
  <c r="Q82" i="1" s="1"/>
  <c r="P714" i="1"/>
  <c r="Q714" i="1" s="1"/>
  <c r="P776" i="1"/>
  <c r="Q776" i="1" s="1"/>
  <c r="P817" i="1"/>
  <c r="P295" i="1"/>
  <c r="P754" i="1"/>
  <c r="R754" i="1" s="1"/>
  <c r="P268" i="1"/>
  <c r="R268" i="1" s="1"/>
  <c r="P269" i="1"/>
  <c r="R269" i="1" s="1"/>
  <c r="P990" i="1"/>
  <c r="R990" i="1" s="1"/>
  <c r="P153" i="1"/>
  <c r="R153" i="1" s="1"/>
  <c r="P567" i="1"/>
  <c r="P404" i="1"/>
  <c r="P838" i="1"/>
  <c r="P777" i="1"/>
  <c r="P138" i="1"/>
  <c r="P227" i="1"/>
  <c r="Q227" i="1" s="1"/>
  <c r="P715" i="1"/>
  <c r="Q715" i="1" s="1"/>
  <c r="P385" i="1"/>
  <c r="Q385" i="1" s="1"/>
  <c r="P270" i="1"/>
  <c r="Q270" i="1" s="1"/>
  <c r="P585" i="1"/>
  <c r="Q585" i="1" s="1"/>
  <c r="P228" i="1"/>
  <c r="P904" i="1"/>
  <c r="P617" i="1"/>
  <c r="R617" i="1" s="1"/>
  <c r="P716" i="1"/>
  <c r="R716" i="1" s="1"/>
  <c r="P471" i="1"/>
  <c r="R471" i="1" s="1"/>
  <c r="P927" i="1"/>
  <c r="R927" i="1" s="1"/>
  <c r="P495" i="1"/>
  <c r="R495" i="1" s="1"/>
  <c r="P58" i="1"/>
  <c r="P120" i="1"/>
  <c r="P496" i="1"/>
  <c r="P634" i="1"/>
  <c r="P154" i="1"/>
  <c r="P839" i="1"/>
  <c r="Q839" i="1" s="1"/>
  <c r="P182" i="1"/>
  <c r="Q182" i="1" s="1"/>
  <c r="P155" i="1"/>
  <c r="Q155" i="1" s="1"/>
  <c r="P717" i="1"/>
  <c r="Q717" i="1" s="1"/>
  <c r="P342" i="1"/>
  <c r="Q342" i="1" s="1"/>
  <c r="P205" i="1"/>
  <c r="P322" i="1"/>
  <c r="P542" i="1"/>
  <c r="R542" i="1" s="1"/>
  <c r="P696" i="1"/>
  <c r="R696" i="1" s="1"/>
  <c r="P323" i="1"/>
  <c r="R323" i="1" s="1"/>
  <c r="P497" i="1"/>
  <c r="R497" i="1" s="1"/>
  <c r="P661" i="1"/>
  <c r="R661" i="1" s="1"/>
  <c r="P324" i="1"/>
  <c r="P15" i="1"/>
  <c r="P968" i="1"/>
  <c r="P718" i="1"/>
  <c r="P156" i="1"/>
  <c r="P157" i="1"/>
  <c r="Q157" i="1" s="1"/>
  <c r="P183" i="1"/>
  <c r="Q183" i="1" s="1"/>
  <c r="P880" i="1"/>
  <c r="Q880" i="1" s="1"/>
  <c r="P881" i="1"/>
  <c r="Q881" i="1" s="1"/>
  <c r="P947" i="1"/>
  <c r="Q947" i="1" s="1"/>
  <c r="P854" i="1"/>
  <c r="R854" i="1" s="1"/>
  <c r="P840" i="1"/>
  <c r="R840" i="1" s="1"/>
  <c r="P121" i="1"/>
  <c r="R121" i="1" s="1"/>
  <c r="P697" i="1"/>
  <c r="R697" i="1" s="1"/>
  <c r="P16" i="1"/>
  <c r="R16" i="1" s="1"/>
  <c r="P405" i="1"/>
  <c r="R405" i="1" s="1"/>
  <c r="P325" i="1"/>
  <c r="P386" i="1"/>
  <c r="P184" i="1"/>
  <c r="P447" i="1"/>
  <c r="P250" i="1"/>
  <c r="P406" i="1"/>
  <c r="P206" i="1"/>
  <c r="Q206" i="1" s="1"/>
  <c r="P326" i="1"/>
  <c r="Q326" i="1" s="1"/>
  <c r="P229" i="1"/>
  <c r="Q229" i="1" s="1"/>
  <c r="P448" i="1"/>
  <c r="Q448" i="1" s="1"/>
  <c r="P327" i="1"/>
  <c r="R327" i="1" s="1"/>
  <c r="P928" i="1"/>
  <c r="Q928" i="1" s="1"/>
  <c r="P568" i="1"/>
  <c r="R568" i="1" s="1"/>
  <c r="P969" i="1"/>
  <c r="R969" i="1" s="1"/>
  <c r="P797" i="1"/>
  <c r="R797" i="1" s="1"/>
  <c r="P905" i="1"/>
  <c r="R905" i="1" s="1"/>
  <c r="P798" i="1"/>
  <c r="P328" i="1"/>
  <c r="P207" i="1"/>
  <c r="P737" i="1"/>
  <c r="P364" i="1"/>
  <c r="P17" i="1"/>
  <c r="P251" i="1"/>
  <c r="P59" i="1"/>
  <c r="Q59" i="1" s="1"/>
  <c r="P521" i="1"/>
  <c r="Q521" i="1" s="1"/>
  <c r="P698" i="1"/>
  <c r="Q698" i="1" s="1"/>
  <c r="P407" i="1"/>
  <c r="R407" i="1" s="1"/>
  <c r="P841" i="1"/>
  <c r="R841" i="1" s="1"/>
  <c r="P906" i="1"/>
  <c r="R906" i="1" s="1"/>
  <c r="P408" i="1"/>
  <c r="R408" i="1" s="1"/>
  <c r="P18" i="1"/>
  <c r="R18" i="1" s="1"/>
  <c r="P929" i="1"/>
  <c r="R929" i="1" s="1"/>
  <c r="P755" i="1"/>
  <c r="P60" i="1"/>
  <c r="P970" i="1"/>
  <c r="P449" i="1"/>
  <c r="P365" i="1"/>
  <c r="P252" i="1"/>
  <c r="P253" i="1"/>
  <c r="P472" i="1"/>
  <c r="P100" i="1"/>
  <c r="Q100" i="1" s="1"/>
  <c r="P450" i="1"/>
  <c r="Q450" i="1" s="1"/>
  <c r="P907" i="1"/>
  <c r="R907" i="1" s="1"/>
  <c r="P604" i="1"/>
  <c r="R604" i="1" s="1"/>
  <c r="P778" i="1"/>
  <c r="R778" i="1" s="1"/>
  <c r="P799" i="1"/>
  <c r="R799" i="1" s="1"/>
  <c r="P158" i="1"/>
  <c r="R158" i="1" s="1"/>
  <c r="P208" i="1"/>
  <c r="R208" i="1" s="1"/>
  <c r="P882" i="1"/>
  <c r="P842" i="1"/>
  <c r="P543" i="1"/>
  <c r="P19" i="1"/>
  <c r="P473" i="1"/>
  <c r="P37" i="1"/>
  <c r="P101" i="1"/>
  <c r="P756" i="1"/>
  <c r="P474" i="1"/>
  <c r="P738" i="1"/>
  <c r="Q738" i="1" s="1"/>
  <c r="P159" i="1"/>
  <c r="R159" i="1" s="1"/>
  <c r="P635" i="1"/>
  <c r="Q635" i="1" s="1"/>
  <c r="P498" i="1"/>
  <c r="Q498" i="1" s="1"/>
  <c r="P329" i="1"/>
  <c r="Q329" i="1" s="1"/>
  <c r="P20" i="1"/>
  <c r="Q20" i="1" s="1"/>
  <c r="P160" i="1"/>
  <c r="R160" i="1" s="1"/>
  <c r="P102" i="1"/>
  <c r="P757" i="1"/>
  <c r="P83" i="1"/>
  <c r="P254" i="1"/>
  <c r="P930" i="1"/>
  <c r="P908" i="1"/>
  <c r="P230" i="1"/>
  <c r="P843" i="1"/>
  <c r="P122" i="1"/>
  <c r="P433" i="1"/>
  <c r="P366" i="1"/>
  <c r="R366" i="1" s="1"/>
  <c r="P818" i="1"/>
  <c r="Q818" i="1" s="1"/>
  <c r="P409" i="1"/>
  <c r="Q409" i="1" s="1"/>
  <c r="P719" i="1"/>
  <c r="Q719" i="1" s="1"/>
  <c r="P161" i="1"/>
  <c r="Q161" i="1" s="1"/>
  <c r="P139" i="1"/>
  <c r="R139" i="1" s="1"/>
  <c r="P569" i="1"/>
  <c r="R569" i="1" s="1"/>
  <c r="P779" i="1"/>
  <c r="R779" i="1" s="1"/>
  <c r="P544" i="1"/>
  <c r="R544" i="1" s="1"/>
  <c r="P991" i="1"/>
  <c r="R991" i="1" s="1"/>
  <c r="P38" i="1"/>
  <c r="R38" i="1" s="1"/>
  <c r="P231" i="1"/>
  <c r="R231" i="1" s="1"/>
  <c r="P586" i="1"/>
  <c r="R586" i="1" s="1"/>
  <c r="P475" i="1"/>
  <c r="R475" i="1" s="1"/>
  <c r="P39" i="1"/>
  <c r="R39" i="1" s="1"/>
  <c r="P255" i="1"/>
  <c r="R255" i="1" s="1"/>
  <c r="P545" i="1"/>
  <c r="R545" i="1" s="1"/>
  <c r="P992" i="1"/>
  <c r="R992" i="1" s="1"/>
  <c r="P162" i="1"/>
  <c r="R162" i="1" s="1"/>
  <c r="P699" i="1"/>
  <c r="R699" i="1" s="1"/>
  <c r="P587" i="1"/>
  <c r="R587" i="1" s="1"/>
  <c r="P21" i="1"/>
  <c r="R21" i="1" s="1"/>
  <c r="P819" i="1"/>
  <c r="R819" i="1" s="1"/>
  <c r="P820" i="1"/>
  <c r="R820" i="1" s="1"/>
  <c r="P800" i="1"/>
  <c r="R800" i="1" s="1"/>
  <c r="P476" i="1"/>
  <c r="R476" i="1" s="1"/>
  <c r="P140" i="1"/>
  <c r="R140" i="1" s="1"/>
  <c r="P271" i="1"/>
  <c r="R271" i="1" s="1"/>
  <c r="P499" i="1"/>
  <c r="R499" i="1" s="1"/>
  <c r="P477" i="1"/>
  <c r="R477" i="1" s="1"/>
  <c r="P780" i="1"/>
  <c r="R780" i="1" s="1"/>
  <c r="P209" i="1"/>
  <c r="R209" i="1" s="1"/>
  <c r="P971" i="1"/>
  <c r="R971" i="1" s="1"/>
  <c r="P855" i="1"/>
  <c r="R855" i="1" s="1"/>
  <c r="P636" i="1"/>
  <c r="R636" i="1" s="1"/>
  <c r="P451" i="1"/>
  <c r="R451" i="1" s="1"/>
  <c r="P296" i="1"/>
  <c r="R296" i="1" s="1"/>
  <c r="P452" i="1"/>
  <c r="R452" i="1" s="1"/>
  <c r="P662" i="1"/>
  <c r="R662" i="1" s="1"/>
  <c r="P103" i="1"/>
  <c r="R103" i="1" s="1"/>
  <c r="P84" i="1"/>
  <c r="R84" i="1" s="1"/>
  <c r="P522" i="1"/>
  <c r="R522" i="1" s="1"/>
  <c r="P500" i="1"/>
  <c r="R500" i="1" s="1"/>
  <c r="P856" i="1"/>
  <c r="R856" i="1" s="1"/>
  <c r="P883" i="1"/>
  <c r="R883" i="1" s="1"/>
  <c r="P523" i="1"/>
  <c r="R523" i="1" s="1"/>
  <c r="P330" i="1"/>
  <c r="R330" i="1" s="1"/>
  <c r="P410" i="1"/>
  <c r="R410" i="1" s="1"/>
  <c r="P104" i="1"/>
  <c r="R104" i="1" s="1"/>
  <c r="P570" i="1"/>
  <c r="R570" i="1" s="1"/>
  <c r="P478" i="1"/>
  <c r="R478" i="1" s="1"/>
  <c r="P434" i="1"/>
  <c r="R434" i="1" s="1"/>
  <c r="P588" i="1"/>
  <c r="R588" i="1" s="1"/>
  <c r="P857" i="1"/>
  <c r="R857" i="1" s="1"/>
  <c r="P663" i="1"/>
  <c r="R663" i="1" s="1"/>
  <c r="P605" i="1"/>
  <c r="R605" i="1" s="1"/>
  <c r="P141" i="1"/>
  <c r="Q141" i="1" s="1"/>
  <c r="P606" i="1"/>
  <c r="R606" i="1" s="1"/>
  <c r="P571" i="1"/>
  <c r="R571" i="1" s="1"/>
  <c r="P435" i="1"/>
  <c r="R435" i="1" s="1"/>
  <c r="P163" i="1"/>
  <c r="R163" i="1" s="1"/>
  <c r="P858" i="1"/>
  <c r="R858" i="1" s="1"/>
  <c r="P993" i="1"/>
  <c r="R993" i="1" s="1"/>
  <c r="P343" i="1"/>
  <c r="R343" i="1" s="1"/>
  <c r="P739" i="1"/>
  <c r="R739" i="1" s="1"/>
  <c r="P387" i="1"/>
  <c r="R387" i="1" s="1"/>
  <c r="P546" i="1"/>
  <c r="R546" i="1" s="1"/>
  <c r="P618" i="1"/>
  <c r="R618" i="1" s="1"/>
  <c r="P344" i="1"/>
  <c r="R344" i="1" s="1"/>
  <c r="P388" i="1"/>
  <c r="R388" i="1" s="1"/>
  <c r="P411" i="1"/>
  <c r="R411" i="1" s="1"/>
  <c r="P61" i="1"/>
  <c r="R61" i="1" s="1"/>
  <c r="P412" i="1"/>
  <c r="Q412" i="1" s="1"/>
  <c r="P389" i="1"/>
  <c r="Q389" i="1" s="1"/>
  <c r="P680" i="1"/>
  <c r="R680" i="1" s="1"/>
  <c r="P164" i="1"/>
  <c r="R164" i="1" s="1"/>
  <c r="P619" i="1"/>
  <c r="R619" i="1" s="1"/>
  <c r="P637" i="1"/>
  <c r="R637" i="1" s="1"/>
  <c r="P994" i="1"/>
  <c r="R994" i="1" s="1"/>
  <c r="P720" i="1"/>
  <c r="R720" i="1" s="1"/>
  <c r="P22" i="1"/>
  <c r="R22" i="1" s="1"/>
  <c r="P972" i="1"/>
  <c r="R972" i="1" s="1"/>
  <c r="P436" i="1"/>
  <c r="R436" i="1" s="1"/>
  <c r="P390" i="1"/>
  <c r="R390" i="1" s="1"/>
  <c r="P210" i="1"/>
  <c r="R210" i="1" s="1"/>
  <c r="P931" i="1"/>
  <c r="R931" i="1" s="1"/>
  <c r="P995" i="1"/>
  <c r="R995" i="1" s="1"/>
  <c r="P844" i="1"/>
  <c r="R844" i="1" s="1"/>
  <c r="P413" i="1"/>
  <c r="Q413" i="1" s="1"/>
  <c r="P185" i="1"/>
  <c r="Q185" i="1" s="1"/>
  <c r="P948" i="1"/>
  <c r="Q948" i="1" s="1"/>
  <c r="P345" i="1"/>
  <c r="R345" i="1" s="1"/>
  <c r="P801" i="1"/>
  <c r="R801" i="1" s="1"/>
  <c r="P802" i="1"/>
  <c r="R802" i="1" s="1"/>
  <c r="P620" i="1"/>
  <c r="R620" i="1" s="1"/>
  <c r="P40" i="1"/>
  <c r="R40" i="1" s="1"/>
  <c r="P297" i="1"/>
  <c r="R297" i="1" s="1"/>
  <c r="P331" i="1"/>
  <c r="R331" i="1" s="1"/>
  <c r="P547" i="1"/>
  <c r="R547" i="1" s="1"/>
  <c r="P437" i="1"/>
  <c r="R437" i="1" s="1"/>
  <c r="P346" i="1"/>
  <c r="R346" i="1" s="1"/>
  <c r="P859" i="1"/>
  <c r="R859" i="1" s="1"/>
  <c r="P414" i="1"/>
  <c r="R414" i="1" s="1"/>
  <c r="P845" i="1"/>
  <c r="R845" i="1" s="1"/>
  <c r="P996" i="1"/>
  <c r="Q996" i="1" s="1"/>
  <c r="P949" i="1"/>
  <c r="Q949" i="1" s="1"/>
  <c r="P524" i="1"/>
  <c r="Q524" i="1" s="1"/>
  <c r="P548" i="1"/>
  <c r="Q548" i="1" s="1"/>
  <c r="P846" i="1"/>
  <c r="R846" i="1" s="1"/>
  <c r="P23" i="1"/>
  <c r="R23" i="1" s="1"/>
  <c r="P232" i="1"/>
  <c r="R232" i="1" s="1"/>
  <c r="P950" i="1"/>
  <c r="R950" i="1" s="1"/>
  <c r="P332" i="1"/>
  <c r="R332" i="1" s="1"/>
  <c r="P438" i="1"/>
  <c r="R438" i="1" s="1"/>
  <c r="P24" i="1"/>
  <c r="R24" i="1" s="1"/>
  <c r="P847" i="1"/>
  <c r="R847" i="1" s="1"/>
  <c r="P298" i="1"/>
  <c r="R298" i="1" s="1"/>
  <c r="P272" i="1"/>
  <c r="R272" i="1" s="1"/>
  <c r="P347" i="1"/>
  <c r="R347" i="1" s="1"/>
  <c r="P525" i="1"/>
  <c r="R525" i="1" s="1"/>
  <c r="P721" i="1"/>
  <c r="Q721" i="1" s="1"/>
  <c r="P348" i="1"/>
  <c r="R348" i="1" s="1"/>
  <c r="P41" i="1"/>
  <c r="R41" i="1" s="1"/>
  <c r="P105" i="1"/>
  <c r="R105" i="1" s="1"/>
  <c r="P681" i="1"/>
  <c r="R681" i="1" s="1"/>
  <c r="P932" i="1"/>
  <c r="R932" i="1" s="1"/>
  <c r="P233" i="1"/>
  <c r="R233" i="1" s="1"/>
  <c r="P589" i="1"/>
  <c r="R589" i="1" s="1"/>
  <c r="P722" i="1"/>
  <c r="R722" i="1" s="1"/>
  <c r="P367" i="1"/>
  <c r="R367" i="1" s="1"/>
  <c r="P638" i="1"/>
  <c r="R638" i="1" s="1"/>
  <c r="P860" i="1"/>
  <c r="R860" i="1" s="1"/>
  <c r="P803" i="1"/>
  <c r="R803" i="1" s="1"/>
  <c r="P861" i="1"/>
  <c r="R861" i="1" s="1"/>
  <c r="P333" i="1"/>
  <c r="R333" i="1" s="1"/>
  <c r="P549" i="1"/>
  <c r="R549" i="1" s="1"/>
  <c r="P590" i="1"/>
  <c r="R590" i="1" s="1"/>
  <c r="P621" i="1"/>
  <c r="Q621" i="1" s="1"/>
  <c r="P622" i="1"/>
  <c r="Q622" i="1" s="1"/>
  <c r="P256" i="1"/>
  <c r="Q256" i="1" s="1"/>
  <c r="P415" i="1"/>
  <c r="Q415" i="1" s="1"/>
  <c r="P639" i="1"/>
  <c r="Q639" i="1" s="1"/>
  <c r="P973" i="1"/>
  <c r="R973" i="1" s="1"/>
  <c r="P997" i="1"/>
  <c r="R997" i="1" s="1"/>
  <c r="P25" i="1"/>
  <c r="R25" i="1" s="1"/>
  <c r="P909" i="1"/>
  <c r="R909" i="1" s="1"/>
  <c r="P607" i="1"/>
  <c r="R607" i="1" s="1"/>
  <c r="P781" i="1"/>
  <c r="R781" i="1" s="1"/>
  <c r="P123" i="1"/>
  <c r="R123" i="1" s="1"/>
  <c r="P974" i="1"/>
  <c r="R974" i="1" s="1"/>
  <c r="P951" i="1"/>
  <c r="R951" i="1" s="1"/>
  <c r="P550" i="1"/>
  <c r="R550" i="1" s="1"/>
  <c r="P758" i="1"/>
  <c r="R758" i="1" s="1"/>
  <c r="P608" i="1"/>
  <c r="R608" i="1" s="1"/>
  <c r="P910" i="1"/>
  <c r="Q910" i="1" s="1"/>
  <c r="P234" i="1"/>
  <c r="Q234" i="1" s="1"/>
  <c r="P211" i="1"/>
  <c r="Q211" i="1" s="1"/>
  <c r="P391" i="1"/>
  <c r="Q391" i="1" s="1"/>
  <c r="P821" i="1"/>
  <c r="Q821" i="1" s="1"/>
  <c r="P299" i="1"/>
  <c r="R299" i="1" s="1"/>
  <c r="P85" i="1"/>
  <c r="R85" i="1" s="1"/>
  <c r="P273" i="1"/>
  <c r="R273" i="1" s="1"/>
  <c r="P572" i="1"/>
  <c r="R572" i="1" s="1"/>
  <c r="P86" i="1"/>
  <c r="R86" i="1" s="1"/>
  <c r="P526" i="1"/>
  <c r="R526" i="1" s="1"/>
  <c r="P664" i="1"/>
  <c r="R664" i="1" s="1"/>
  <c r="P804" i="1"/>
  <c r="R804" i="1" s="1"/>
  <c r="P392" i="1"/>
  <c r="R392" i="1" s="1"/>
  <c r="P42" i="1"/>
  <c r="R42" i="1" s="1"/>
  <c r="P551" i="1"/>
  <c r="R551" i="1" s="1"/>
  <c r="P349" i="1"/>
  <c r="R349" i="1" s="1"/>
  <c r="P665" i="1"/>
  <c r="Q665" i="1" s="1"/>
  <c r="P666" i="1"/>
  <c r="Q666" i="1" s="1"/>
  <c r="P723" i="1"/>
  <c r="R723" i="1" s="1"/>
  <c r="P822" i="1"/>
  <c r="R822" i="1" s="1"/>
  <c r="P165" i="1"/>
  <c r="R165" i="1" s="1"/>
  <c r="P975" i="1"/>
  <c r="R975" i="1" s="1"/>
  <c r="P62" i="1"/>
  <c r="R62" i="1" s="1"/>
  <c r="P501" i="1"/>
  <c r="R501" i="1" s="1"/>
  <c r="P186" i="1"/>
  <c r="R186" i="1" s="1"/>
  <c r="P823" i="1"/>
  <c r="R823" i="1" s="1"/>
  <c r="P573" i="1"/>
  <c r="R573" i="1" s="1"/>
  <c r="P106" i="1"/>
  <c r="R106" i="1" s="1"/>
  <c r="P43" i="1"/>
  <c r="R43" i="1" s="1"/>
  <c r="P933" i="1"/>
  <c r="R933" i="1" s="1"/>
  <c r="P479" i="1"/>
  <c r="R479" i="1" s="1"/>
  <c r="P416" i="1"/>
  <c r="R416" i="1" s="1"/>
  <c r="P63" i="1"/>
  <c r="R63" i="1" s="1"/>
  <c r="P300" i="1"/>
  <c r="R300" i="1" s="1"/>
  <c r="P552" i="1"/>
  <c r="R552" i="1" s="1"/>
  <c r="P235" i="1"/>
  <c r="R235" i="1" s="1"/>
  <c r="P782" i="1"/>
  <c r="R782" i="1" s="1"/>
  <c r="P884" i="1"/>
  <c r="R884" i="1" s="1"/>
  <c r="P640" i="1"/>
  <c r="R640" i="1" s="1"/>
  <c r="P591" i="1"/>
  <c r="R591" i="1" s="1"/>
  <c r="P124" i="1"/>
  <c r="R124" i="1" s="1"/>
  <c r="P257" i="1"/>
  <c r="R257" i="1" s="1"/>
  <c r="P142" i="1"/>
  <c r="R142" i="1" s="1"/>
  <c r="P212" i="1"/>
  <c r="R212" i="1" s="1"/>
  <c r="P301" i="1"/>
  <c r="R301" i="1" s="1"/>
  <c r="P667" i="1"/>
  <c r="R667" i="1" s="1"/>
  <c r="P236" i="1"/>
  <c r="R236" i="1" s="1"/>
  <c r="P502" i="1"/>
  <c r="R502" i="1" s="1"/>
  <c r="P213" i="1"/>
  <c r="R213" i="1" s="1"/>
  <c r="P759" i="1"/>
  <c r="R759" i="1" s="1"/>
  <c r="P553" i="1"/>
  <c r="Q553" i="1" s="1"/>
  <c r="P125" i="1"/>
  <c r="Q125" i="1" s="1"/>
  <c r="P574" i="1"/>
  <c r="Q574" i="1" s="1"/>
  <c r="P592" i="1"/>
  <c r="R592" i="1" s="1"/>
  <c r="P453" i="1"/>
  <c r="Q453" i="1" s="1"/>
  <c r="P368" i="1"/>
  <c r="Q368" i="1" s="1"/>
  <c r="P885" i="1"/>
  <c r="R885" i="1" s="1"/>
  <c r="P454" i="1"/>
  <c r="R454" i="1" s="1"/>
  <c r="P166" i="1"/>
  <c r="R166" i="1" s="1"/>
  <c r="P302" i="1"/>
  <c r="R302" i="1" s="1"/>
  <c r="P760" i="1"/>
  <c r="R760" i="1" s="1"/>
  <c r="P64" i="1"/>
  <c r="R64" i="1" s="1"/>
  <c r="P862" i="1"/>
  <c r="R862" i="1" s="1"/>
  <c r="P805" i="1"/>
  <c r="R805" i="1" s="1"/>
  <c r="P65" i="1"/>
  <c r="R65" i="1" s="1"/>
  <c r="P668" i="1"/>
  <c r="R668" i="1" s="1"/>
  <c r="P480" i="1"/>
  <c r="R480" i="1" s="1"/>
  <c r="P593" i="1"/>
  <c r="Q593" i="1" s="1"/>
  <c r="P439" i="1"/>
  <c r="Q439" i="1" s="1"/>
  <c r="P44" i="1"/>
  <c r="R44" i="1" s="1"/>
  <c r="P976" i="1"/>
  <c r="Q976" i="1" s="1"/>
  <c r="P107" i="1"/>
  <c r="R107" i="1" s="1"/>
  <c r="P998" i="1"/>
  <c r="R998" i="1" s="1"/>
  <c r="P258" i="1"/>
  <c r="R258" i="1" s="1"/>
  <c r="P481" i="1"/>
  <c r="R481" i="1" s="1"/>
  <c r="P417" i="1"/>
  <c r="R417" i="1" s="1"/>
  <c r="P594" i="1"/>
  <c r="R594" i="1" s="1"/>
  <c r="P783" i="1"/>
  <c r="R783" i="1" s="1"/>
  <c r="P167" i="1"/>
  <c r="R167" i="1" s="1"/>
  <c r="P784" i="1"/>
  <c r="R784" i="1" s="1"/>
  <c r="P259" i="1"/>
  <c r="R259" i="1" s="1"/>
  <c r="P187" i="1"/>
  <c r="R187" i="1" s="1"/>
  <c r="P168" i="1"/>
  <c r="R168" i="1" s="1"/>
  <c r="P274" i="1"/>
  <c r="R274" i="1" s="1"/>
  <c r="P303" i="1"/>
  <c r="R303" i="1" s="1"/>
  <c r="P26" i="1"/>
  <c r="R26" i="1" s="1"/>
  <c r="P527" i="1"/>
  <c r="R527" i="1" s="1"/>
  <c r="P575" i="1"/>
  <c r="R575" i="1" s="1"/>
  <c r="P911" i="1"/>
  <c r="R911" i="1" s="1"/>
  <c r="P334" i="1"/>
  <c r="R334" i="1" s="1"/>
  <c r="P260" i="1"/>
  <c r="R260" i="1" s="1"/>
  <c r="P27" i="1"/>
  <c r="R27" i="1" s="1"/>
  <c r="P609" i="1"/>
  <c r="R609" i="1" s="1"/>
  <c r="P623" i="1"/>
  <c r="R623" i="1" s="1"/>
  <c r="P275" i="1"/>
  <c r="R275" i="1" s="1"/>
  <c r="P108" i="1"/>
  <c r="R108" i="1" s="1"/>
  <c r="P669" i="1"/>
  <c r="R669" i="1" s="1"/>
  <c r="P66" i="1"/>
  <c r="R66" i="1" s="1"/>
  <c r="P109" i="1"/>
  <c r="R109" i="1" s="1"/>
  <c r="P304" i="1"/>
  <c r="R304" i="1" s="1"/>
  <c r="P824" i="1"/>
  <c r="R824" i="1" s="1"/>
  <c r="P482" i="1"/>
  <c r="R482" i="1" s="1"/>
  <c r="P977" i="1"/>
  <c r="R977" i="1" s="1"/>
  <c r="P825" i="1"/>
  <c r="R825" i="1" s="1"/>
  <c r="P826" i="1"/>
  <c r="R826" i="1" s="1"/>
  <c r="P169" i="1"/>
  <c r="R169" i="1" s="1"/>
  <c r="P670" i="1"/>
  <c r="R670" i="1" s="1"/>
  <c r="P999" i="1"/>
  <c r="R999" i="1" s="1"/>
  <c r="P503" i="1"/>
  <c r="R503" i="1" s="1"/>
  <c r="P110" i="1"/>
  <c r="R110" i="1" s="1"/>
  <c r="P170" i="1"/>
  <c r="R170" i="1" s="1"/>
  <c r="P126" i="1"/>
  <c r="R126" i="1" s="1"/>
  <c r="P504" i="1"/>
  <c r="R504" i="1" s="1"/>
  <c r="P188" i="1"/>
  <c r="R188" i="1" s="1"/>
  <c r="P276" i="1"/>
  <c r="R276" i="1" s="1"/>
  <c r="P952" i="1"/>
  <c r="R952" i="1" s="1"/>
  <c r="P237" i="1"/>
  <c r="R237" i="1" s="1"/>
  <c r="P87" i="1"/>
  <c r="R87" i="1" s="1"/>
  <c r="P88" i="1"/>
  <c r="R88" i="1" s="1"/>
  <c r="P393" i="1"/>
  <c r="Q393" i="1" s="1"/>
  <c r="P214" i="1"/>
  <c r="Q214" i="1" s="1"/>
  <c r="P305" i="1"/>
  <c r="Q305" i="1" s="1"/>
  <c r="P761" i="1"/>
  <c r="Q761" i="1" s="1"/>
  <c r="P624" i="1"/>
  <c r="R624" i="1" s="1"/>
  <c r="P238" i="1"/>
  <c r="R238" i="1" s="1"/>
  <c r="P89" i="1"/>
  <c r="R89" i="1" s="1"/>
  <c r="P671" i="1"/>
  <c r="R671" i="1" s="1"/>
  <c r="P806" i="1"/>
  <c r="R806" i="1" s="1"/>
  <c r="P28" i="1"/>
  <c r="R28" i="1" s="1"/>
  <c r="P762" i="1"/>
  <c r="R762" i="1" s="1"/>
  <c r="P682" i="1"/>
  <c r="R682" i="1" s="1"/>
  <c r="P528" i="1"/>
  <c r="R528" i="1" s="1"/>
  <c r="P625" i="1"/>
  <c r="R625" i="1" s="1"/>
  <c r="P848" i="1"/>
  <c r="R848" i="1" s="1"/>
  <c r="P369" i="1"/>
  <c r="R369" i="1" s="1"/>
  <c r="P595" i="1"/>
  <c r="R595" i="1" s="1"/>
  <c r="P672" i="1"/>
  <c r="R672" i="1" s="1"/>
  <c r="P554" i="1"/>
  <c r="R554" i="1" s="1"/>
  <c r="P239" i="1"/>
  <c r="R239" i="1" s="1"/>
  <c r="P683" i="1"/>
  <c r="R683" i="1" s="1"/>
  <c r="P886" i="1"/>
  <c r="R886" i="1" s="1"/>
  <c r="P849" i="1"/>
  <c r="R849" i="1" s="1"/>
  <c r="P505" i="1"/>
  <c r="R505" i="1" s="1"/>
  <c r="P641" i="1"/>
  <c r="R641" i="1" s="1"/>
  <c r="P506" i="1"/>
  <c r="R506" i="1" s="1"/>
  <c r="P763" i="1"/>
  <c r="R763" i="1" s="1"/>
  <c r="P700" i="1"/>
  <c r="R700" i="1" s="1"/>
  <c r="P483" i="1"/>
  <c r="R483" i="1" s="1"/>
  <c r="P143" i="1"/>
  <c r="R143" i="1" s="1"/>
  <c r="P67" i="1"/>
  <c r="R67" i="1" s="1"/>
  <c r="P484" i="1"/>
  <c r="R484" i="1" s="1"/>
  <c r="P29" i="1"/>
  <c r="R29" i="1" s="1"/>
  <c r="P350" i="1"/>
  <c r="R350" i="1" s="1"/>
  <c r="P807" i="1"/>
  <c r="R807" i="1" s="1"/>
  <c r="P684" i="1"/>
  <c r="R684" i="1" s="1"/>
  <c r="P863" i="1"/>
  <c r="R863" i="1" s="1"/>
  <c r="P673" i="1"/>
  <c r="R673" i="1" s="1"/>
  <c r="P555" i="1"/>
  <c r="Q555" i="1" s="1"/>
  <c r="P485" i="1"/>
  <c r="R485" i="1" s="1"/>
  <c r="P596" i="1"/>
  <c r="R596" i="1" s="1"/>
  <c r="P576" i="1"/>
  <c r="R576" i="1" s="1"/>
  <c r="P864" i="1"/>
  <c r="R864" i="1" s="1"/>
  <c r="P724" i="1"/>
  <c r="R724" i="1" s="1"/>
  <c r="P701" i="1"/>
  <c r="R701" i="1" s="1"/>
  <c r="P865" i="1"/>
  <c r="R865" i="1" s="1"/>
  <c r="P827" i="1"/>
  <c r="R827" i="1" s="1"/>
  <c r="P850" i="1"/>
  <c r="R850" i="1" s="1"/>
  <c r="P556" i="1"/>
  <c r="R556" i="1" s="1"/>
  <c r="P418" i="1"/>
  <c r="R418" i="1" s="1"/>
  <c r="P642" i="1"/>
  <c r="R642" i="1" s="1"/>
  <c r="P370" i="1"/>
  <c r="R370" i="1" s="1"/>
  <c r="P394" i="1"/>
  <c r="R394" i="1" s="1"/>
  <c r="P189" i="1"/>
  <c r="R189" i="1" s="1"/>
  <c r="P277" i="1"/>
  <c r="Q277" i="1" s="1"/>
  <c r="P643" i="1"/>
  <c r="Q643" i="1" s="1"/>
  <c r="P127" i="1"/>
  <c r="R127" i="1" s="1"/>
  <c r="P190" i="1"/>
  <c r="R190" i="1" s="1"/>
  <c r="P674" i="1"/>
  <c r="R674" i="1" s="1"/>
  <c r="P725" i="1"/>
  <c r="R725" i="1" s="1"/>
  <c r="P371" i="1"/>
  <c r="R371" i="1" s="1"/>
  <c r="P529" i="1"/>
  <c r="R529" i="1" s="1"/>
  <c r="P278" i="1"/>
  <c r="R278" i="1" s="1"/>
  <c r="P90" i="1"/>
  <c r="R90" i="1" s="1"/>
  <c r="P68" i="1"/>
  <c r="R68" i="1" s="1"/>
  <c r="P306" i="1"/>
  <c r="R306" i="1" s="1"/>
  <c r="P953" i="1"/>
  <c r="R953" i="1" s="1"/>
  <c r="P240" i="1"/>
  <c r="R240" i="1" s="1"/>
  <c r="P111" i="1"/>
  <c r="R111" i="1" s="1"/>
  <c r="P171" i="1"/>
  <c r="R171" i="1" s="1"/>
  <c r="P486" i="1"/>
  <c r="Q486" i="1" s="1"/>
  <c r="P557" i="1"/>
  <c r="Q557" i="1" s="1"/>
  <c r="P91" i="1"/>
  <c r="Q91" i="1" s="1"/>
  <c r="P191" i="1"/>
  <c r="R191" i="1" s="1"/>
  <c r="P702" i="1"/>
  <c r="R702" i="1" s="1"/>
  <c r="P934" i="1"/>
  <c r="R934" i="1" s="1"/>
  <c r="P419" i="1"/>
  <c r="R419" i="1" s="1"/>
  <c r="P577" i="1"/>
  <c r="R577" i="1" s="1"/>
  <c r="P507" i="1"/>
  <c r="R507" i="1" s="1"/>
  <c r="P740" i="1"/>
  <c r="R740" i="1" s="1"/>
  <c r="P644" i="1"/>
  <c r="R644" i="1" s="1"/>
  <c r="P335" i="1"/>
  <c r="R335" i="1" s="1"/>
  <c r="P685" i="1"/>
  <c r="R685" i="1" s="1"/>
  <c r="P69" i="1"/>
  <c r="R69" i="1" s="1"/>
  <c r="P128" i="1"/>
  <c r="R128" i="1" s="1"/>
  <c r="P92" i="1"/>
  <c r="R92" i="1" s="1"/>
  <c r="P978" i="1"/>
  <c r="Q978" i="1" s="1"/>
  <c r="P279" i="1"/>
  <c r="Q279" i="1" s="1"/>
  <c r="P129" i="1"/>
  <c r="Q129" i="1" s="1"/>
  <c r="P307" i="1"/>
  <c r="Q307" i="1" s="1"/>
  <c r="P395" i="1"/>
  <c r="R395" i="1" s="1"/>
  <c r="P741" i="1"/>
  <c r="R741" i="1" s="1"/>
  <c r="P742" i="1"/>
  <c r="R742" i="1" s="1"/>
  <c r="P645" i="1"/>
  <c r="R645" i="1" s="1"/>
  <c r="P351" i="1"/>
  <c r="R351" i="1" s="1"/>
  <c r="P352" i="1"/>
  <c r="R352" i="1" s="1"/>
  <c r="P280" i="1"/>
  <c r="R280" i="1" s="1"/>
  <c r="P192" i="1"/>
  <c r="R192" i="1" s="1"/>
  <c r="P45" i="1"/>
  <c r="R45" i="1" s="1"/>
  <c r="P420" i="1"/>
  <c r="R420" i="1" s="1"/>
  <c r="P421" i="1"/>
  <c r="R421" i="1" s="1"/>
  <c r="P93" i="1"/>
  <c r="R93" i="1" s="1"/>
  <c r="P686" i="1"/>
  <c r="Q686" i="1" s="1"/>
  <c r="P94" i="1"/>
  <c r="Q94" i="1" s="1"/>
  <c r="P30" i="1"/>
  <c r="Q30" i="1" s="1"/>
  <c r="P808" i="1"/>
  <c r="Q808" i="1" s="1"/>
  <c r="P396" i="1"/>
  <c r="Q396" i="1" s="1"/>
  <c r="P508" i="1"/>
  <c r="R508" i="1" s="1"/>
  <c r="P193" i="1"/>
  <c r="R193" i="1" s="1"/>
  <c r="P610" i="1"/>
  <c r="R610" i="1" s="1"/>
  <c r="P912" i="1"/>
  <c r="R912" i="1" s="1"/>
  <c r="P1000" i="1"/>
  <c r="R1000" i="1" s="1"/>
  <c r="P397" i="1"/>
  <c r="R397" i="1" s="1"/>
  <c r="P954" i="1"/>
  <c r="R954" i="1" s="1"/>
  <c r="P70" i="1"/>
  <c r="R70" i="1" s="1"/>
  <c r="P726" i="1"/>
  <c r="R726" i="1" s="1"/>
  <c r="P398" i="1"/>
  <c r="R398" i="1" s="1"/>
  <c r="P935" i="1"/>
  <c r="R935" i="1" s="1"/>
  <c r="P646" i="1"/>
  <c r="R646" i="1" s="1"/>
  <c r="P241" i="1"/>
  <c r="Q241" i="1" s="1"/>
  <c r="P509" i="1"/>
  <c r="R509" i="1" s="1"/>
  <c r="P1001" i="1"/>
  <c r="R1001" i="1" s="1"/>
  <c r="P46" i="1"/>
  <c r="R46" i="1" s="1"/>
  <c r="P703" i="1"/>
  <c r="R703" i="1" s="1"/>
  <c r="P828" i="1"/>
  <c r="R828" i="1" s="1"/>
  <c r="P704" i="1"/>
  <c r="R704" i="1" s="1"/>
  <c r="P530" i="1"/>
  <c r="R530" i="1" s="1"/>
  <c r="P936" i="1"/>
  <c r="R936" i="1" s="1"/>
  <c r="P764" i="1"/>
  <c r="R764" i="1" s="1"/>
  <c r="P242" i="1"/>
  <c r="R242" i="1" s="1"/>
  <c r="P243" i="1"/>
  <c r="R243" i="1" s="1"/>
  <c r="P112" i="1"/>
  <c r="R112" i="1" s="1"/>
  <c r="P887" i="1"/>
  <c r="R887" i="1" s="1"/>
  <c r="P194" i="1"/>
  <c r="R194" i="1" s="1"/>
  <c r="P47" i="1"/>
  <c r="R47" i="1" s="1"/>
  <c r="P531" i="1"/>
  <c r="R531" i="1" s="1"/>
  <c r="P785" i="1"/>
  <c r="Q785" i="1" s="1"/>
  <c r="P743" i="1"/>
  <c r="Q743" i="1" s="1"/>
  <c r="P308" i="1"/>
  <c r="Q308" i="1" s="1"/>
  <c r="P510" i="1"/>
  <c r="Q510" i="1" s="1"/>
  <c r="P866" i="1"/>
  <c r="Q866" i="1" s="1"/>
  <c r="P937" i="1"/>
  <c r="R937" i="1" s="1"/>
  <c r="P851" i="1"/>
  <c r="R851" i="1" s="1"/>
  <c r="P611" i="1"/>
  <c r="R611" i="1" s="1"/>
  <c r="P422" i="1"/>
  <c r="R422" i="1" s="1"/>
  <c r="P71" i="1"/>
  <c r="R71" i="1" s="1"/>
  <c r="P48" i="1"/>
  <c r="R48" i="1" s="1"/>
  <c r="P809" i="1"/>
  <c r="R809" i="1" s="1"/>
  <c r="P113" i="1"/>
  <c r="R113" i="1" s="1"/>
  <c r="P309" i="1"/>
  <c r="R309" i="1" s="1"/>
  <c r="P487" i="1"/>
  <c r="R487" i="1" s="1"/>
  <c r="P144" i="1"/>
  <c r="R144" i="1" s="1"/>
  <c r="P955" i="1"/>
  <c r="R955" i="1" s="1"/>
  <c r="P888" i="1"/>
  <c r="Q888" i="1" s="1"/>
  <c r="P913" i="1"/>
  <c r="Q913" i="1" s="1"/>
  <c r="P914" i="1"/>
  <c r="Q914" i="1" s="1"/>
  <c r="P31" i="1"/>
  <c r="Q31" i="1" s="1"/>
  <c r="P558" i="1"/>
  <c r="Q558" i="1" s="1"/>
  <c r="P829" i="1"/>
  <c r="R829" i="1" s="1"/>
  <c r="P281" i="1"/>
  <c r="R281" i="1" s="1"/>
  <c r="P612" i="1"/>
  <c r="R612" i="1" s="1"/>
  <c r="P130" i="1"/>
  <c r="R130" i="1" s="1"/>
  <c r="P282" i="1"/>
  <c r="R282" i="1" s="1"/>
  <c r="P647" i="1"/>
  <c r="R647" i="1" s="1"/>
  <c r="P675" i="1"/>
  <c r="R675" i="1" s="1"/>
  <c r="P532" i="1"/>
  <c r="R532" i="1" s="1"/>
  <c r="P956" i="1"/>
  <c r="R956" i="1" s="1"/>
  <c r="P353" i="1"/>
  <c r="R353" i="1" s="1"/>
  <c r="P283" i="1"/>
  <c r="R283" i="1" s="1"/>
  <c r="P215" i="1"/>
  <c r="R215" i="1" s="1"/>
  <c r="P744" i="1"/>
  <c r="Q744" i="1" s="1"/>
  <c r="P32" i="1"/>
  <c r="Q32" i="1" s="1"/>
  <c r="P511" i="1"/>
  <c r="R511" i="1" s="1"/>
  <c r="P830" i="1"/>
  <c r="R830" i="1" s="1"/>
  <c r="P938" i="1"/>
  <c r="R938" i="1" s="1"/>
  <c r="P727" i="1"/>
  <c r="R727" i="1" s="1"/>
  <c r="P244" i="1"/>
  <c r="R244" i="1" s="1"/>
  <c r="P310" i="1"/>
  <c r="R310" i="1" s="1"/>
  <c r="P786" i="1"/>
  <c r="R786" i="1" s="1"/>
  <c r="P145" i="1"/>
  <c r="R145" i="1" s="1"/>
  <c r="P957" i="1"/>
  <c r="R957" i="1" s="1"/>
  <c r="P440" i="1"/>
  <c r="R440" i="1" s="1"/>
  <c r="P423" i="1"/>
  <c r="R423" i="1" s="1"/>
  <c r="P831" i="1"/>
  <c r="R831" i="1" s="1"/>
  <c r="P958" i="1"/>
  <c r="R958" i="1" s="1"/>
  <c r="P512" i="1"/>
  <c r="R512" i="1" s="1"/>
  <c r="P311" i="1"/>
  <c r="R311" i="1" s="1"/>
  <c r="P765" i="1"/>
  <c r="R765" i="1" s="1"/>
  <c r="P131" i="1"/>
  <c r="R131" i="1" s="1"/>
  <c r="P832" i="1"/>
  <c r="R832" i="1" s="1"/>
  <c r="P705" i="1"/>
  <c r="R705" i="1" s="1"/>
  <c r="P172" i="1"/>
  <c r="R172" i="1" s="1"/>
  <c r="P513" i="1"/>
  <c r="R513" i="1" s="1"/>
  <c r="P915" i="1"/>
  <c r="R915" i="1" s="1"/>
  <c r="P787" i="1"/>
  <c r="R787" i="1" s="1"/>
  <c r="P312" i="1"/>
  <c r="R312" i="1" s="1"/>
  <c r="P533" i="1"/>
  <c r="R533" i="1" s="1"/>
  <c r="P706" i="1"/>
  <c r="R706" i="1" s="1"/>
  <c r="P216" i="1"/>
  <c r="R216" i="1" s="1"/>
  <c r="P852" i="1"/>
  <c r="R852" i="1" s="1"/>
  <c r="P916" i="1"/>
  <c r="R916" i="1" s="1"/>
  <c r="P488" i="1"/>
  <c r="R488" i="1" s="1"/>
  <c r="P648" i="1"/>
  <c r="R648" i="1" s="1"/>
  <c r="P889" i="1"/>
  <c r="R889" i="1" s="1"/>
  <c r="P245" i="1"/>
  <c r="Q245" i="1" s="1"/>
  <c r="P745" i="1"/>
  <c r="Q745" i="1" s="1"/>
  <c r="P441" i="1"/>
  <c r="R441" i="1" s="1"/>
  <c r="P917" i="1"/>
  <c r="Q917" i="1" s="1"/>
  <c r="P746" i="1"/>
  <c r="Q746" i="1" s="1"/>
  <c r="P676" i="1"/>
  <c r="Q676" i="1" s="1"/>
  <c r="P173" i="1"/>
  <c r="R173" i="1" s="1"/>
  <c r="P72" i="1"/>
  <c r="R72" i="1" s="1"/>
  <c r="P354" i="1"/>
  <c r="R354" i="1" s="1"/>
  <c r="P424" i="1"/>
  <c r="R424" i="1" s="1"/>
  <c r="P959" i="1"/>
  <c r="R959" i="1" s="1"/>
  <c r="P174" i="1"/>
  <c r="R174" i="1" s="1"/>
  <c r="P313" i="1"/>
  <c r="R313" i="1" s="1"/>
  <c r="P175" i="1"/>
  <c r="R175" i="1" s="1"/>
  <c r="P455" i="1"/>
  <c r="R455" i="1" s="1"/>
  <c r="P747" i="1"/>
  <c r="R747" i="1" s="1"/>
  <c r="P73" i="1"/>
  <c r="R73" i="1" s="1"/>
  <c r="P336" i="1"/>
  <c r="Q336" i="1" s="1"/>
  <c r="P890" i="1"/>
  <c r="R890" i="1" s="1"/>
  <c r="P534" i="1"/>
  <c r="Q534" i="1" s="1"/>
  <c r="P626" i="1"/>
  <c r="Q626" i="1" s="1"/>
  <c r="P687" i="1"/>
  <c r="R687" i="1" s="1"/>
  <c r="P176" i="1"/>
  <c r="R176" i="1" s="1"/>
  <c r="P442" i="1"/>
  <c r="R442" i="1" s="1"/>
  <c r="P337" i="1"/>
  <c r="R337" i="1" s="1"/>
  <c r="P146" i="1"/>
  <c r="R146" i="1" s="1"/>
  <c r="P748" i="1"/>
  <c r="R748" i="1" s="1"/>
  <c r="P114" i="1"/>
  <c r="R114" i="1" s="1"/>
  <c r="P74" i="1"/>
  <c r="R74" i="1" s="1"/>
  <c r="P514" i="1"/>
  <c r="R514" i="1" s="1"/>
  <c r="P132" i="1"/>
  <c r="R132" i="1" s="1"/>
  <c r="P261" i="1"/>
  <c r="R261" i="1" s="1"/>
  <c r="P456" i="1"/>
  <c r="R456" i="1" s="1"/>
  <c r="P217" i="1"/>
  <c r="R217" i="1" s="1"/>
  <c r="P867" i="1"/>
  <c r="R867" i="1" s="1"/>
  <c r="P918" i="1"/>
  <c r="R918" i="1" s="1"/>
  <c r="P115" i="1"/>
  <c r="R115" i="1" s="1"/>
  <c r="P75" i="1"/>
  <c r="R75" i="1" s="1"/>
  <c r="P372" i="1"/>
  <c r="R372" i="1" s="1"/>
  <c r="P559" i="1"/>
  <c r="R559" i="1" s="1"/>
  <c r="P133" i="1"/>
  <c r="R133" i="1" s="1"/>
  <c r="P810" i="1"/>
  <c r="R810" i="1" s="1"/>
  <c r="P355" i="1"/>
  <c r="R355" i="1" s="1"/>
  <c r="P116" i="1"/>
  <c r="R116" i="1" s="1"/>
  <c r="P399" i="1"/>
  <c r="R399" i="1" s="1"/>
  <c r="P195" i="1"/>
  <c r="R195" i="1" s="1"/>
  <c r="P373" i="1"/>
  <c r="R373" i="1" s="1"/>
  <c r="P649" i="1"/>
  <c r="R649" i="1" s="1"/>
  <c r="P262" i="1"/>
  <c r="R262" i="1" s="1"/>
  <c r="P979" i="1"/>
  <c r="R979" i="1" s="1"/>
  <c r="P728" i="1"/>
  <c r="R728" i="1" s="1"/>
  <c r="P749" i="1"/>
  <c r="R749" i="1" s="1"/>
  <c r="P425" i="1"/>
  <c r="R425" i="1" s="1"/>
  <c r="P766" i="1"/>
  <c r="R766" i="1" s="1"/>
  <c r="P196" i="1"/>
  <c r="R196" i="1" s="1"/>
  <c r="P980" i="1"/>
  <c r="R980" i="1" s="1"/>
  <c r="P356" i="1"/>
  <c r="R356" i="1" s="1"/>
  <c r="P750" i="1"/>
  <c r="R750" i="1" s="1"/>
  <c r="P49" i="1"/>
  <c r="R49" i="1" s="1"/>
  <c r="P457" i="1"/>
  <c r="R457" i="1" s="1"/>
  <c r="P147" i="1"/>
  <c r="R147" i="1" s="1"/>
  <c r="P677" i="1"/>
  <c r="R677" i="1" s="1"/>
  <c r="P177" i="1"/>
  <c r="R177" i="1" s="1"/>
  <c r="P374" i="1"/>
  <c r="R374" i="1" s="1"/>
  <c r="P314" i="1"/>
  <c r="R314" i="1" s="1"/>
  <c r="P535" i="1"/>
  <c r="R535" i="1" s="1"/>
  <c r="P76" i="1"/>
  <c r="R76" i="1" s="1"/>
  <c r="P284" i="1"/>
  <c r="R284" i="1" s="1"/>
  <c r="P891" i="1"/>
  <c r="R891" i="1" s="1"/>
  <c r="P627" i="1"/>
  <c r="Q627" i="1" s="1"/>
  <c r="P400" i="1"/>
  <c r="Q400" i="1" s="1"/>
  <c r="P650" i="1"/>
  <c r="Q650" i="1" s="1"/>
  <c r="C750" i="1" l="1"/>
  <c r="D750" i="1"/>
  <c r="C810" i="1"/>
  <c r="D810" i="1"/>
  <c r="C146" i="1"/>
  <c r="D146" i="1"/>
  <c r="C424" i="1"/>
  <c r="D424" i="1"/>
  <c r="C706" i="1"/>
  <c r="D706" i="1"/>
  <c r="C440" i="1"/>
  <c r="D440" i="1"/>
  <c r="C532" i="1"/>
  <c r="D532" i="1"/>
  <c r="C309" i="1"/>
  <c r="D309" i="1"/>
  <c r="C194" i="1"/>
  <c r="D194" i="1"/>
  <c r="C935" i="1"/>
  <c r="D935" i="1"/>
  <c r="C93" i="1"/>
  <c r="D93" i="1"/>
  <c r="C92" i="1"/>
  <c r="D92" i="1"/>
  <c r="C171" i="1"/>
  <c r="D171" i="1"/>
  <c r="C189" i="1"/>
  <c r="D189" i="1"/>
  <c r="C673" i="1"/>
  <c r="D673" i="1"/>
  <c r="C886" i="1"/>
  <c r="D886" i="1"/>
  <c r="C238" i="1"/>
  <c r="D238" i="1"/>
  <c r="C503" i="1"/>
  <c r="D503" i="1"/>
  <c r="C609" i="1"/>
  <c r="D609" i="1"/>
  <c r="C594" i="1"/>
  <c r="D594" i="1"/>
  <c r="C760" i="1"/>
  <c r="D760" i="1"/>
  <c r="C301" i="1"/>
  <c r="D301" i="1"/>
  <c r="C43" i="1"/>
  <c r="D43" i="1"/>
  <c r="C392" i="1"/>
  <c r="D392" i="1"/>
  <c r="C550" i="1"/>
  <c r="D550" i="1"/>
  <c r="C549" i="1"/>
  <c r="D549" i="1"/>
  <c r="C525" i="1"/>
  <c r="D525" i="1"/>
  <c r="C845" i="1"/>
  <c r="D845" i="1"/>
  <c r="C844" i="1"/>
  <c r="D844" i="1"/>
  <c r="C61" i="1"/>
  <c r="D61" i="1"/>
  <c r="C605" i="1"/>
  <c r="D605" i="1"/>
  <c r="C103" i="1"/>
  <c r="D103" i="1"/>
  <c r="C820" i="1"/>
  <c r="D820" i="1"/>
  <c r="C779" i="1"/>
  <c r="D779" i="1"/>
  <c r="C757" i="1"/>
  <c r="D757" i="1"/>
  <c r="C842" i="1"/>
  <c r="D842" i="1"/>
  <c r="C60" i="1"/>
  <c r="D60" i="1"/>
  <c r="C328" i="1"/>
  <c r="D328" i="1"/>
  <c r="C386" i="1"/>
  <c r="D386" i="1"/>
  <c r="C15" i="1"/>
  <c r="D15" i="1"/>
  <c r="C496" i="1"/>
  <c r="D496" i="1"/>
  <c r="C777" i="1"/>
  <c r="D777" i="1"/>
  <c r="C384" i="1"/>
  <c r="D384" i="1"/>
  <c r="C81" i="1"/>
  <c r="D81" i="1"/>
  <c r="C988" i="1"/>
  <c r="D988" i="1"/>
  <c r="C694" i="1"/>
  <c r="D694" i="1"/>
  <c r="C151" i="1"/>
  <c r="D151" i="1"/>
  <c r="C873" i="1"/>
  <c r="D873" i="1"/>
  <c r="C247" i="1"/>
  <c r="D247" i="1"/>
  <c r="C181" i="1"/>
  <c r="D181" i="1"/>
  <c r="C9" i="1"/>
  <c r="D9" i="1"/>
  <c r="C265" i="1"/>
  <c r="D265" i="1"/>
  <c r="C709" i="1"/>
  <c r="D709" i="1"/>
  <c r="C614" i="1"/>
  <c r="D614" i="1"/>
  <c r="C538" i="1"/>
  <c r="D538" i="1"/>
  <c r="C920" i="1"/>
  <c r="D920" i="1"/>
  <c r="C199" i="1"/>
  <c r="D199" i="1"/>
  <c r="C77" i="1"/>
  <c r="D77" i="1"/>
  <c r="C51" i="1"/>
  <c r="D51" i="1"/>
  <c r="C357" i="1"/>
  <c r="D357" i="1"/>
  <c r="C578" i="1"/>
  <c r="D578" i="1"/>
  <c r="C868" i="1"/>
  <c r="D868" i="1"/>
  <c r="C356" i="1"/>
  <c r="D356" i="1"/>
  <c r="C133" i="1"/>
  <c r="D133" i="1"/>
  <c r="C337" i="1"/>
  <c r="D337" i="1"/>
  <c r="C354" i="1"/>
  <c r="D354" i="1"/>
  <c r="C533" i="1"/>
  <c r="D533" i="1"/>
  <c r="C957" i="1"/>
  <c r="D957" i="1"/>
  <c r="C675" i="1"/>
  <c r="D675" i="1"/>
  <c r="C113" i="1"/>
  <c r="D113" i="1"/>
  <c r="C887" i="1"/>
  <c r="D887" i="1"/>
  <c r="C398" i="1"/>
  <c r="D398" i="1"/>
  <c r="C421" i="1"/>
  <c r="D421" i="1"/>
  <c r="C128" i="1"/>
  <c r="D128" i="1"/>
  <c r="C111" i="1"/>
  <c r="D111" i="1"/>
  <c r="C394" i="1"/>
  <c r="D394" i="1"/>
  <c r="C863" i="1"/>
  <c r="D863" i="1"/>
  <c r="C683" i="1"/>
  <c r="D683" i="1"/>
  <c r="C624" i="1"/>
  <c r="D624" i="1"/>
  <c r="C999" i="1"/>
  <c r="D999" i="1"/>
  <c r="C27" i="1"/>
  <c r="D27" i="1"/>
  <c r="C417" i="1"/>
  <c r="D417" i="1"/>
  <c r="C302" i="1"/>
  <c r="D302" i="1"/>
  <c r="C212" i="1"/>
  <c r="D212" i="1"/>
  <c r="C106" i="1"/>
  <c r="D106" i="1"/>
  <c r="C804" i="1"/>
  <c r="D804" i="1"/>
  <c r="C951" i="1"/>
  <c r="D951" i="1"/>
  <c r="C333" i="1"/>
  <c r="D333" i="1"/>
  <c r="C347" i="1"/>
  <c r="D347" i="1"/>
  <c r="C414" i="1"/>
  <c r="D414" i="1"/>
  <c r="C995" i="1"/>
  <c r="D995" i="1"/>
  <c r="C411" i="1"/>
  <c r="D411" i="1"/>
  <c r="C663" i="1"/>
  <c r="D663" i="1"/>
  <c r="C662" i="1"/>
  <c r="D662" i="1"/>
  <c r="C819" i="1"/>
  <c r="D819" i="1"/>
  <c r="C569" i="1"/>
  <c r="D569" i="1"/>
  <c r="C102" i="1"/>
  <c r="D102" i="1"/>
  <c r="C882" i="1"/>
  <c r="D882" i="1"/>
  <c r="C755" i="1"/>
  <c r="D755" i="1"/>
  <c r="C798" i="1"/>
  <c r="D798" i="1"/>
  <c r="C325" i="1"/>
  <c r="D325" i="1"/>
  <c r="C324" i="1"/>
  <c r="D324" i="1"/>
  <c r="C120" i="1"/>
  <c r="D120" i="1"/>
  <c r="C838" i="1"/>
  <c r="D838" i="1"/>
  <c r="C267" i="1"/>
  <c r="D267" i="1"/>
  <c r="C796" i="1"/>
  <c r="D796" i="1"/>
  <c r="C14" i="1"/>
  <c r="D14" i="1"/>
  <c r="C965" i="1"/>
  <c r="D965" i="1"/>
  <c r="C361" i="1"/>
  <c r="D361" i="1"/>
  <c r="C56" i="1"/>
  <c r="D56" i="1"/>
  <c r="C11" i="1"/>
  <c r="D11" i="1"/>
  <c r="C658" i="1"/>
  <c r="D658" i="1"/>
  <c r="C943" i="1"/>
  <c r="D943" i="1"/>
  <c r="C835" i="1"/>
  <c r="D835" i="1"/>
  <c r="C292" i="1"/>
  <c r="D292" i="1"/>
  <c r="C341" i="1"/>
  <c r="D341" i="1"/>
  <c r="C5" i="1"/>
  <c r="D5" i="1"/>
  <c r="C402" i="1"/>
  <c r="D402" i="1"/>
  <c r="C288" i="1"/>
  <c r="D288" i="1"/>
  <c r="C985" i="1"/>
  <c r="D985" i="1"/>
  <c r="C983" i="1"/>
  <c r="D983" i="1"/>
  <c r="C894" i="1"/>
  <c r="D894" i="1"/>
  <c r="C767" i="1"/>
  <c r="D767" i="1"/>
  <c r="C263" i="1"/>
  <c r="D263" i="1"/>
  <c r="C980" i="1"/>
  <c r="D980" i="1"/>
  <c r="C559" i="1"/>
  <c r="D559" i="1"/>
  <c r="C442" i="1"/>
  <c r="D442" i="1"/>
  <c r="C72" i="1"/>
  <c r="D72" i="1"/>
  <c r="C312" i="1"/>
  <c r="D312" i="1"/>
  <c r="C145" i="1"/>
  <c r="D145" i="1"/>
  <c r="C647" i="1"/>
  <c r="D647" i="1"/>
  <c r="C809" i="1"/>
  <c r="D809" i="1"/>
  <c r="C112" i="1"/>
  <c r="D112" i="1"/>
  <c r="C726" i="1"/>
  <c r="D726" i="1"/>
  <c r="C420" i="1"/>
  <c r="D420" i="1"/>
  <c r="C69" i="1"/>
  <c r="D69" i="1"/>
  <c r="C240" i="1"/>
  <c r="D240" i="1"/>
  <c r="C370" i="1"/>
  <c r="D370" i="1"/>
  <c r="C684" i="1"/>
  <c r="D684" i="1"/>
  <c r="C239" i="1"/>
  <c r="D239" i="1"/>
  <c r="C761" i="1"/>
  <c r="D761" i="1"/>
  <c r="C670" i="1"/>
  <c r="D670" i="1"/>
  <c r="C260" i="1"/>
  <c r="D260" i="1"/>
  <c r="C481" i="1"/>
  <c r="D481" i="1"/>
  <c r="C166" i="1"/>
  <c r="D166" i="1"/>
  <c r="C142" i="1"/>
  <c r="D142" i="1"/>
  <c r="C573" i="1"/>
  <c r="D573" i="1"/>
  <c r="C664" i="1"/>
  <c r="D664" i="1"/>
  <c r="C974" i="1"/>
  <c r="D974" i="1"/>
  <c r="C861" i="1"/>
  <c r="D861" i="1"/>
  <c r="C272" i="1"/>
  <c r="D272" i="1"/>
  <c r="C859" i="1"/>
  <c r="D859" i="1"/>
  <c r="C931" i="1"/>
  <c r="D931" i="1"/>
  <c r="C388" i="1"/>
  <c r="D388" i="1"/>
  <c r="C857" i="1"/>
  <c r="D857" i="1"/>
  <c r="C452" i="1"/>
  <c r="D452" i="1"/>
  <c r="C21" i="1"/>
  <c r="D21" i="1"/>
  <c r="C139" i="1"/>
  <c r="D139" i="1"/>
  <c r="C160" i="1"/>
  <c r="D160" i="1"/>
  <c r="C208" i="1"/>
  <c r="D208" i="1"/>
  <c r="C929" i="1"/>
  <c r="D929" i="1"/>
  <c r="C905" i="1"/>
  <c r="D905" i="1"/>
  <c r="C405" i="1"/>
  <c r="D405" i="1"/>
  <c r="C661" i="1"/>
  <c r="D661" i="1"/>
  <c r="C58" i="1"/>
  <c r="D58" i="1"/>
  <c r="C404" i="1"/>
  <c r="D404" i="1"/>
  <c r="C204" i="1"/>
  <c r="D204" i="1"/>
  <c r="C541" i="1"/>
  <c r="D541" i="1"/>
  <c r="C753" i="1"/>
  <c r="D753" i="1"/>
  <c r="C202" i="1"/>
  <c r="D202" i="1"/>
  <c r="C945" i="1"/>
  <c r="D945" i="1"/>
  <c r="C294" i="1"/>
  <c r="D294" i="1"/>
  <c r="C633" i="1"/>
  <c r="D633" i="1"/>
  <c r="C180" i="1"/>
  <c r="D180" i="1"/>
  <c r="C853" i="1"/>
  <c r="D853" i="1"/>
  <c r="C987" i="1"/>
  <c r="D987" i="1"/>
  <c r="C35" i="1"/>
  <c r="D35" i="1"/>
  <c r="C403" i="1"/>
  <c r="D403" i="1"/>
  <c r="C769" i="1"/>
  <c r="D769" i="1"/>
  <c r="C897" i="1"/>
  <c r="D897" i="1"/>
  <c r="C198" i="1"/>
  <c r="D198" i="1"/>
  <c r="C751" i="1"/>
  <c r="D751" i="1"/>
  <c r="C34" i="1"/>
  <c r="D34" i="1"/>
  <c r="C651" i="1"/>
  <c r="D651" i="1"/>
  <c r="C3" i="1"/>
  <c r="D3" i="1"/>
  <c r="C33" i="1"/>
  <c r="D33" i="1"/>
  <c r="C400" i="1"/>
  <c r="D400" i="1"/>
  <c r="C196" i="1"/>
  <c r="D196" i="1"/>
  <c r="C372" i="1"/>
  <c r="D372" i="1"/>
  <c r="C176" i="1"/>
  <c r="D176" i="1"/>
  <c r="C173" i="1"/>
  <c r="D173" i="1"/>
  <c r="C787" i="1"/>
  <c r="D787" i="1"/>
  <c r="C786" i="1"/>
  <c r="D786" i="1"/>
  <c r="C282" i="1"/>
  <c r="D282" i="1"/>
  <c r="C48" i="1"/>
  <c r="D48" i="1"/>
  <c r="C243" i="1"/>
  <c r="D243" i="1"/>
  <c r="C70" i="1"/>
  <c r="D70" i="1"/>
  <c r="C45" i="1"/>
  <c r="D45" i="1"/>
  <c r="C685" i="1"/>
  <c r="D685" i="1"/>
  <c r="C953" i="1"/>
  <c r="D953" i="1"/>
  <c r="C642" i="1"/>
  <c r="D642" i="1"/>
  <c r="C807" i="1"/>
  <c r="D807" i="1"/>
  <c r="C554" i="1"/>
  <c r="D554" i="1"/>
  <c r="C305" i="1"/>
  <c r="D305" i="1"/>
  <c r="C169" i="1"/>
  <c r="D169" i="1"/>
  <c r="C334" i="1"/>
  <c r="D334" i="1"/>
  <c r="C258" i="1"/>
  <c r="D258" i="1"/>
  <c r="C454" i="1"/>
  <c r="D454" i="1"/>
  <c r="C257" i="1"/>
  <c r="D257" i="1"/>
  <c r="C823" i="1"/>
  <c r="D823" i="1"/>
  <c r="C526" i="1"/>
  <c r="D526" i="1"/>
  <c r="C123" i="1"/>
  <c r="D123" i="1"/>
  <c r="C803" i="1"/>
  <c r="D803" i="1"/>
  <c r="C298" i="1"/>
  <c r="D298" i="1"/>
  <c r="C346" i="1"/>
  <c r="D346" i="1"/>
  <c r="C210" i="1"/>
  <c r="D210" i="1"/>
  <c r="C344" i="1"/>
  <c r="D344" i="1"/>
  <c r="C588" i="1"/>
  <c r="D588" i="1"/>
  <c r="C296" i="1"/>
  <c r="D296" i="1"/>
  <c r="C587" i="1"/>
  <c r="D587" i="1"/>
  <c r="C161" i="1"/>
  <c r="D161" i="1"/>
  <c r="C20" i="1"/>
  <c r="D20" i="1"/>
  <c r="C158" i="1"/>
  <c r="D158" i="1"/>
  <c r="C18" i="1"/>
  <c r="D18" i="1"/>
  <c r="C797" i="1"/>
  <c r="D797" i="1"/>
  <c r="C16" i="1"/>
  <c r="D16" i="1"/>
  <c r="C497" i="1"/>
  <c r="D497" i="1"/>
  <c r="C495" i="1"/>
  <c r="D495" i="1"/>
  <c r="C567" i="1"/>
  <c r="D567" i="1"/>
  <c r="C520" i="1"/>
  <c r="D520" i="1"/>
  <c r="C902" i="1"/>
  <c r="D902" i="1"/>
  <c r="C602" i="1"/>
  <c r="D602" i="1"/>
  <c r="C383" i="1"/>
  <c r="D383" i="1"/>
  <c r="C814" i="1"/>
  <c r="D814" i="1"/>
  <c r="C467" i="1"/>
  <c r="D467" i="1"/>
  <c r="C55" i="1"/>
  <c r="D55" i="1"/>
  <c r="C793" i="1"/>
  <c r="D793" i="1"/>
  <c r="C712" i="1"/>
  <c r="D712" i="1"/>
  <c r="C246" i="1"/>
  <c r="D246" i="1"/>
  <c r="C460" i="1"/>
  <c r="D460" i="1"/>
  <c r="C445" i="1"/>
  <c r="D445" i="1"/>
  <c r="C96" i="1"/>
  <c r="D96" i="1"/>
  <c r="C654" i="1"/>
  <c r="D654" i="1"/>
  <c r="C179" i="1"/>
  <c r="D179" i="1"/>
  <c r="C940" i="1"/>
  <c r="D940" i="1"/>
  <c r="C812" i="1"/>
  <c r="D812" i="1"/>
  <c r="C427" i="1"/>
  <c r="D427" i="1"/>
  <c r="C338" i="1"/>
  <c r="D338" i="1"/>
  <c r="C730" i="1"/>
  <c r="D730" i="1"/>
  <c r="C627" i="1"/>
  <c r="D627" i="1"/>
  <c r="C766" i="1"/>
  <c r="D766" i="1"/>
  <c r="C75" i="1"/>
  <c r="D75" i="1"/>
  <c r="C687" i="1"/>
  <c r="D687" i="1"/>
  <c r="C676" i="1"/>
  <c r="D676" i="1"/>
  <c r="C915" i="1"/>
  <c r="D915" i="1"/>
  <c r="C310" i="1"/>
  <c r="D310" i="1"/>
  <c r="C130" i="1"/>
  <c r="D130" i="1"/>
  <c r="C71" i="1"/>
  <c r="D71" i="1"/>
  <c r="C242" i="1"/>
  <c r="D242" i="1"/>
  <c r="C954" i="1"/>
  <c r="D954" i="1"/>
  <c r="C192" i="1"/>
  <c r="D192" i="1"/>
  <c r="C335" i="1"/>
  <c r="D335" i="1"/>
  <c r="C306" i="1"/>
  <c r="D306" i="1"/>
  <c r="C418" i="1"/>
  <c r="D418" i="1"/>
  <c r="C350" i="1"/>
  <c r="D350" i="1"/>
  <c r="C672" i="1"/>
  <c r="D672" i="1"/>
  <c r="C214" i="1"/>
  <c r="D214" i="1"/>
  <c r="C826" i="1"/>
  <c r="D826" i="1"/>
  <c r="C911" i="1"/>
  <c r="D911" i="1"/>
  <c r="C998" i="1"/>
  <c r="D998" i="1"/>
  <c r="C885" i="1"/>
  <c r="D885" i="1"/>
  <c r="C124" i="1"/>
  <c r="D124" i="1"/>
  <c r="C186" i="1"/>
  <c r="D186" i="1"/>
  <c r="C86" i="1"/>
  <c r="D86" i="1"/>
  <c r="C781" i="1"/>
  <c r="D781" i="1"/>
  <c r="C860" i="1"/>
  <c r="D860" i="1"/>
  <c r="C847" i="1"/>
  <c r="D847" i="1"/>
  <c r="C437" i="1"/>
  <c r="D437" i="1"/>
  <c r="C390" i="1"/>
  <c r="D390" i="1"/>
  <c r="C618" i="1"/>
  <c r="D618" i="1"/>
  <c r="C434" i="1"/>
  <c r="D434" i="1"/>
  <c r="C451" i="1"/>
  <c r="D451" i="1"/>
  <c r="C699" i="1"/>
  <c r="D699" i="1"/>
  <c r="C719" i="1"/>
  <c r="D719" i="1"/>
  <c r="C329" i="1"/>
  <c r="D329" i="1"/>
  <c r="C799" i="1"/>
  <c r="D799" i="1"/>
  <c r="C408" i="1"/>
  <c r="D408" i="1"/>
  <c r="C969" i="1"/>
  <c r="D969" i="1"/>
  <c r="C697" i="1"/>
  <c r="D697" i="1"/>
  <c r="C323" i="1"/>
  <c r="D323" i="1"/>
  <c r="C927" i="1"/>
  <c r="D927" i="1"/>
  <c r="C153" i="1"/>
  <c r="D153" i="1"/>
  <c r="C695" i="1"/>
  <c r="D695" i="1"/>
  <c r="C795" i="1"/>
  <c r="D795" i="1"/>
  <c r="C320" i="1"/>
  <c r="D320" i="1"/>
  <c r="C877" i="1"/>
  <c r="D877" i="1"/>
  <c r="C518" i="1"/>
  <c r="D518" i="1"/>
  <c r="C872" i="1"/>
  <c r="D872" i="1"/>
  <c r="C136" i="1"/>
  <c r="D136" i="1"/>
  <c r="C431" i="1"/>
  <c r="D431" i="1"/>
  <c r="C465" i="1"/>
  <c r="D465" i="1"/>
  <c r="C463" i="1"/>
  <c r="D463" i="1"/>
  <c r="C752" i="1"/>
  <c r="D752" i="1"/>
  <c r="C942" i="1"/>
  <c r="D942" i="1"/>
  <c r="C95" i="1"/>
  <c r="D95" i="1"/>
  <c r="C117" i="1"/>
  <c r="D117" i="1"/>
  <c r="C768" i="1"/>
  <c r="D768" i="1"/>
  <c r="C287" i="1"/>
  <c r="D287" i="1"/>
  <c r="C707" i="1"/>
  <c r="D707" i="1"/>
  <c r="C869" i="1"/>
  <c r="D869" i="1"/>
  <c r="C629" i="1"/>
  <c r="D629" i="1"/>
  <c r="C401" i="1"/>
  <c r="D401" i="1"/>
  <c r="C891" i="1"/>
  <c r="D891" i="1"/>
  <c r="C425" i="1"/>
  <c r="D425" i="1"/>
  <c r="C115" i="1"/>
  <c r="D115" i="1"/>
  <c r="C626" i="1"/>
  <c r="D626" i="1"/>
  <c r="C746" i="1"/>
  <c r="D746" i="1"/>
  <c r="C513" i="1"/>
  <c r="D513" i="1"/>
  <c r="C244" i="1"/>
  <c r="D244" i="1"/>
  <c r="C612" i="1"/>
  <c r="D612" i="1"/>
  <c r="C422" i="1"/>
  <c r="D422" i="1"/>
  <c r="C764" i="1"/>
  <c r="D764" i="1"/>
  <c r="C397" i="1"/>
  <c r="D397" i="1"/>
  <c r="C280" i="1"/>
  <c r="D280" i="1"/>
  <c r="C644" i="1"/>
  <c r="D644" i="1"/>
  <c r="C68" i="1"/>
  <c r="D68" i="1"/>
  <c r="C556" i="1"/>
  <c r="D556" i="1"/>
  <c r="C29" i="1"/>
  <c r="D29" i="1"/>
  <c r="C595" i="1"/>
  <c r="D595" i="1"/>
  <c r="C393" i="1"/>
  <c r="D393" i="1"/>
  <c r="C825" i="1"/>
  <c r="D825" i="1"/>
  <c r="C575" i="1"/>
  <c r="D575" i="1"/>
  <c r="C107" i="1"/>
  <c r="D107" i="1"/>
  <c r="C368" i="1"/>
  <c r="D368" i="1"/>
  <c r="C591" i="1"/>
  <c r="D591" i="1"/>
  <c r="C501" i="1"/>
  <c r="D501" i="1"/>
  <c r="C572" i="1"/>
  <c r="D572" i="1"/>
  <c r="C607" i="1"/>
  <c r="D607" i="1"/>
  <c r="C638" i="1"/>
  <c r="D638" i="1"/>
  <c r="C24" i="1"/>
  <c r="D24" i="1"/>
  <c r="C547" i="1"/>
  <c r="D547" i="1"/>
  <c r="C436" i="1"/>
  <c r="D436" i="1"/>
  <c r="C546" i="1"/>
  <c r="D546" i="1"/>
  <c r="C478" i="1"/>
  <c r="D478" i="1"/>
  <c r="C636" i="1"/>
  <c r="D636" i="1"/>
  <c r="C162" i="1"/>
  <c r="D162" i="1"/>
  <c r="C409" i="1"/>
  <c r="D409" i="1"/>
  <c r="C498" i="1"/>
  <c r="D498" i="1"/>
  <c r="C778" i="1"/>
  <c r="D778" i="1"/>
  <c r="C906" i="1"/>
  <c r="D906" i="1"/>
  <c r="C568" i="1"/>
  <c r="D568" i="1"/>
  <c r="C121" i="1"/>
  <c r="D121" i="1"/>
  <c r="C696" i="1"/>
  <c r="D696" i="1"/>
  <c r="C471" i="1"/>
  <c r="D471" i="1"/>
  <c r="C990" i="1"/>
  <c r="D990" i="1"/>
  <c r="C775" i="1"/>
  <c r="D775" i="1"/>
  <c r="C879" i="1"/>
  <c r="D879" i="1"/>
  <c r="C601" i="1"/>
  <c r="D601" i="1"/>
  <c r="C693" i="1"/>
  <c r="D693" i="1"/>
  <c r="C360" i="1"/>
  <c r="D360" i="1"/>
  <c r="C222" i="1"/>
  <c r="D222" i="1"/>
  <c r="C944" i="1"/>
  <c r="D944" i="1"/>
  <c r="C221" i="1"/>
  <c r="D221" i="1"/>
  <c r="C53" i="1"/>
  <c r="D53" i="1"/>
  <c r="C657" i="1"/>
  <c r="D657" i="1"/>
  <c r="C135" i="1"/>
  <c r="D135" i="1"/>
  <c r="C340" i="1"/>
  <c r="D340" i="1"/>
  <c r="C733" i="1"/>
  <c r="D733" i="1"/>
  <c r="C379" i="1"/>
  <c r="D379" i="1"/>
  <c r="C961" i="1"/>
  <c r="D961" i="1"/>
  <c r="C459" i="1"/>
  <c r="D459" i="1"/>
  <c r="C580" i="1"/>
  <c r="D580" i="1"/>
  <c r="C579" i="1"/>
  <c r="D579" i="1"/>
  <c r="C981" i="1"/>
  <c r="D981" i="1"/>
  <c r="C426" i="1"/>
  <c r="D426" i="1"/>
  <c r="C284" i="1"/>
  <c r="D284" i="1"/>
  <c r="C749" i="1"/>
  <c r="D749" i="1"/>
  <c r="C918" i="1"/>
  <c r="D918" i="1"/>
  <c r="C534" i="1"/>
  <c r="D534" i="1"/>
  <c r="C917" i="1"/>
  <c r="D917" i="1"/>
  <c r="C172" i="1"/>
  <c r="D172" i="1"/>
  <c r="C727" i="1"/>
  <c r="D727" i="1"/>
  <c r="C281" i="1"/>
  <c r="D281" i="1"/>
  <c r="C611" i="1"/>
  <c r="D611" i="1"/>
  <c r="C936" i="1"/>
  <c r="D936" i="1"/>
  <c r="C1000" i="1"/>
  <c r="D1000" i="1"/>
  <c r="C352" i="1"/>
  <c r="D352" i="1"/>
  <c r="C740" i="1"/>
  <c r="D740" i="1"/>
  <c r="C90" i="1"/>
  <c r="D90" i="1"/>
  <c r="C850" i="1"/>
  <c r="D850" i="1"/>
  <c r="C484" i="1"/>
  <c r="D484" i="1"/>
  <c r="C369" i="1"/>
  <c r="D369" i="1"/>
  <c r="C88" i="1"/>
  <c r="D88" i="1"/>
  <c r="C977" i="1"/>
  <c r="D977" i="1"/>
  <c r="C527" i="1"/>
  <c r="D527" i="1"/>
  <c r="C976" i="1"/>
  <c r="D976" i="1"/>
  <c r="C453" i="1"/>
  <c r="D453" i="1"/>
  <c r="C640" i="1"/>
  <c r="D640" i="1"/>
  <c r="C62" i="1"/>
  <c r="D62" i="1"/>
  <c r="C273" i="1"/>
  <c r="D273" i="1"/>
  <c r="C909" i="1"/>
  <c r="D909" i="1"/>
  <c r="C367" i="1"/>
  <c r="D367" i="1"/>
  <c r="C438" i="1"/>
  <c r="D438" i="1"/>
  <c r="C331" i="1"/>
  <c r="D331" i="1"/>
  <c r="C972" i="1"/>
  <c r="D972" i="1"/>
  <c r="C387" i="1"/>
  <c r="D387" i="1"/>
  <c r="C570" i="1"/>
  <c r="D570" i="1"/>
  <c r="C855" i="1"/>
  <c r="D855" i="1"/>
  <c r="C992" i="1"/>
  <c r="D992" i="1"/>
  <c r="C818" i="1"/>
  <c r="D818" i="1"/>
  <c r="C635" i="1"/>
  <c r="D635" i="1"/>
  <c r="C604" i="1"/>
  <c r="D604" i="1"/>
  <c r="C841" i="1"/>
  <c r="D841" i="1"/>
  <c r="C928" i="1"/>
  <c r="D928" i="1"/>
  <c r="C840" i="1"/>
  <c r="D840" i="1"/>
  <c r="C542" i="1"/>
  <c r="D542" i="1"/>
  <c r="C716" i="1"/>
  <c r="D716" i="1"/>
  <c r="C269" i="1"/>
  <c r="D269" i="1"/>
  <c r="C816" i="1"/>
  <c r="D816" i="1"/>
  <c r="C321" i="1"/>
  <c r="D321" i="1"/>
  <c r="C616" i="1"/>
  <c r="D616" i="1"/>
  <c r="C925" i="1"/>
  <c r="D925" i="1"/>
  <c r="C382" i="1"/>
  <c r="D382" i="1"/>
  <c r="C137" i="1"/>
  <c r="D137" i="1"/>
  <c r="C794" i="1"/>
  <c r="D794" i="1"/>
  <c r="C492" i="1"/>
  <c r="D492" i="1"/>
  <c r="C963" i="1"/>
  <c r="D963" i="1"/>
  <c r="C97" i="1"/>
  <c r="D97" i="1"/>
  <c r="C900" i="1"/>
  <c r="D900" i="1"/>
  <c r="C941" i="1"/>
  <c r="D941" i="1"/>
  <c r="C962" i="1"/>
  <c r="D962" i="1"/>
  <c r="C690" i="1"/>
  <c r="D690" i="1"/>
  <c r="C708" i="1"/>
  <c r="D708" i="1"/>
  <c r="C178" i="1"/>
  <c r="D178" i="1"/>
  <c r="C652" i="1"/>
  <c r="D652" i="1"/>
  <c r="C982" i="1"/>
  <c r="D982" i="1"/>
  <c r="C316" i="1"/>
  <c r="D316" i="1"/>
  <c r="C729" i="1"/>
  <c r="D729" i="1"/>
  <c r="C76" i="1"/>
  <c r="D76" i="1"/>
  <c r="C728" i="1"/>
  <c r="D728" i="1"/>
  <c r="C867" i="1"/>
  <c r="D867" i="1"/>
  <c r="C890" i="1"/>
  <c r="D890" i="1"/>
  <c r="C441" i="1"/>
  <c r="D441" i="1"/>
  <c r="C705" i="1"/>
  <c r="D705" i="1"/>
  <c r="C938" i="1"/>
  <c r="D938" i="1"/>
  <c r="C829" i="1"/>
  <c r="D829" i="1"/>
  <c r="C851" i="1"/>
  <c r="D851" i="1"/>
  <c r="C530" i="1"/>
  <c r="D530" i="1"/>
  <c r="C912" i="1"/>
  <c r="D912" i="1"/>
  <c r="C351" i="1"/>
  <c r="D351" i="1"/>
  <c r="C507" i="1"/>
  <c r="D507" i="1"/>
  <c r="C278" i="1"/>
  <c r="D278" i="1"/>
  <c r="C827" i="1"/>
  <c r="D827" i="1"/>
  <c r="C67" i="1"/>
  <c r="D67" i="1"/>
  <c r="C848" i="1"/>
  <c r="D848" i="1"/>
  <c r="C87" i="1"/>
  <c r="D87" i="1"/>
  <c r="C482" i="1"/>
  <c r="D482" i="1"/>
  <c r="C26" i="1"/>
  <c r="D26" i="1"/>
  <c r="C44" i="1"/>
  <c r="D44" i="1"/>
  <c r="C592" i="1"/>
  <c r="D592" i="1"/>
  <c r="C884" i="1"/>
  <c r="D884" i="1"/>
  <c r="C975" i="1"/>
  <c r="D975" i="1"/>
  <c r="C85" i="1"/>
  <c r="D85" i="1"/>
  <c r="C25" i="1"/>
  <c r="D25" i="1"/>
  <c r="C722" i="1"/>
  <c r="D722" i="1"/>
  <c r="C332" i="1"/>
  <c r="D332" i="1"/>
  <c r="C297" i="1"/>
  <c r="D297" i="1"/>
  <c r="C22" i="1"/>
  <c r="D22" i="1"/>
  <c r="C739" i="1"/>
  <c r="D739" i="1"/>
  <c r="C104" i="1"/>
  <c r="D104" i="1"/>
  <c r="C971" i="1"/>
  <c r="D971" i="1"/>
  <c r="C545" i="1"/>
  <c r="D545" i="1"/>
  <c r="C366" i="1"/>
  <c r="D366" i="1"/>
  <c r="C159" i="1"/>
  <c r="D159" i="1"/>
  <c r="C907" i="1"/>
  <c r="D907" i="1"/>
  <c r="C407" i="1"/>
  <c r="D407" i="1"/>
  <c r="C327" i="1"/>
  <c r="D327" i="1"/>
  <c r="C854" i="1"/>
  <c r="D854" i="1"/>
  <c r="C322" i="1"/>
  <c r="D322" i="1"/>
  <c r="C617" i="1"/>
  <c r="D617" i="1"/>
  <c r="C268" i="1"/>
  <c r="D268" i="1"/>
  <c r="C660" i="1"/>
  <c r="D660" i="1"/>
  <c r="C946" i="1"/>
  <c r="D946" i="1"/>
  <c r="C926" i="1"/>
  <c r="D926" i="1"/>
  <c r="C772" i="1"/>
  <c r="D772" i="1"/>
  <c r="C771" i="1"/>
  <c r="D771" i="1"/>
  <c r="C119" i="1"/>
  <c r="D119" i="1"/>
  <c r="C923" i="1"/>
  <c r="D923" i="1"/>
  <c r="C692" i="1"/>
  <c r="D692" i="1"/>
  <c r="C517" i="1"/>
  <c r="D517" i="1"/>
  <c r="C380" i="1"/>
  <c r="D380" i="1"/>
  <c r="C986" i="1"/>
  <c r="D986" i="1"/>
  <c r="C491" i="1"/>
  <c r="D491" i="1"/>
  <c r="C870" i="1"/>
  <c r="D870" i="1"/>
  <c r="C515" i="1"/>
  <c r="D515" i="1"/>
  <c r="C581" i="1"/>
  <c r="D581" i="1"/>
  <c r="C833" i="1"/>
  <c r="D833" i="1"/>
  <c r="C613" i="1"/>
  <c r="D613" i="1"/>
  <c r="C264" i="1"/>
  <c r="D264" i="1"/>
  <c r="C893" i="1"/>
  <c r="D893" i="1"/>
  <c r="C597" i="1"/>
  <c r="D597" i="1"/>
  <c r="C535" i="1"/>
  <c r="D535" i="1"/>
  <c r="C979" i="1"/>
  <c r="D979" i="1"/>
  <c r="C217" i="1"/>
  <c r="D217" i="1"/>
  <c r="C336" i="1"/>
  <c r="D336" i="1"/>
  <c r="C745" i="1"/>
  <c r="D745" i="1"/>
  <c r="C832" i="1"/>
  <c r="D832" i="1"/>
  <c r="C830" i="1"/>
  <c r="D830" i="1"/>
  <c r="C558" i="1"/>
  <c r="D558" i="1"/>
  <c r="C937" i="1"/>
  <c r="D937" i="1"/>
  <c r="C704" i="1"/>
  <c r="D704" i="1"/>
  <c r="C610" i="1"/>
  <c r="D610" i="1"/>
  <c r="C645" i="1"/>
  <c r="D645" i="1"/>
  <c r="C577" i="1"/>
  <c r="D577" i="1"/>
  <c r="C529" i="1"/>
  <c r="D529" i="1"/>
  <c r="C865" i="1"/>
  <c r="D865" i="1"/>
  <c r="C143" i="1"/>
  <c r="D143" i="1"/>
  <c r="C625" i="1"/>
  <c r="D625" i="1"/>
  <c r="C237" i="1"/>
  <c r="D237" i="1"/>
  <c r="C824" i="1"/>
  <c r="D824" i="1"/>
  <c r="C303" i="1"/>
  <c r="D303" i="1"/>
  <c r="C439" i="1"/>
  <c r="D439" i="1"/>
  <c r="C574" i="1"/>
  <c r="D574" i="1"/>
  <c r="C782" i="1"/>
  <c r="D782" i="1"/>
  <c r="C165" i="1"/>
  <c r="D165" i="1"/>
  <c r="C299" i="1"/>
  <c r="D299" i="1"/>
  <c r="C997" i="1"/>
  <c r="D997" i="1"/>
  <c r="C589" i="1"/>
  <c r="D589" i="1"/>
  <c r="C950" i="1"/>
  <c r="D950" i="1"/>
  <c r="C40" i="1"/>
  <c r="D40" i="1"/>
  <c r="C720" i="1"/>
  <c r="D720" i="1"/>
  <c r="C343" i="1"/>
  <c r="D343" i="1"/>
  <c r="C410" i="1"/>
  <c r="D410" i="1"/>
  <c r="C209" i="1"/>
  <c r="D209" i="1"/>
  <c r="C255" i="1"/>
  <c r="D255" i="1"/>
  <c r="C433" i="1"/>
  <c r="D433" i="1"/>
  <c r="C738" i="1"/>
  <c r="D738" i="1"/>
  <c r="C450" i="1"/>
  <c r="D450" i="1"/>
  <c r="C698" i="1"/>
  <c r="D698" i="1"/>
  <c r="C448" i="1"/>
  <c r="D448" i="1"/>
  <c r="C947" i="1"/>
  <c r="D947" i="1"/>
  <c r="C205" i="1"/>
  <c r="D205" i="1"/>
  <c r="C904" i="1"/>
  <c r="D904" i="1"/>
  <c r="C754" i="1"/>
  <c r="D754" i="1"/>
  <c r="C815" i="1"/>
  <c r="D815" i="1"/>
  <c r="C99" i="1"/>
  <c r="D99" i="1"/>
  <c r="C469" i="1"/>
  <c r="D469" i="1"/>
  <c r="C432" i="1"/>
  <c r="D432" i="1"/>
  <c r="C381" i="1"/>
  <c r="D381" i="1"/>
  <c r="C615" i="1"/>
  <c r="D615" i="1"/>
  <c r="C494" i="1"/>
  <c r="D494" i="1"/>
  <c r="C266" i="1"/>
  <c r="D266" i="1"/>
  <c r="C711" i="1"/>
  <c r="D711" i="1"/>
  <c r="C7" i="1"/>
  <c r="D7" i="1"/>
  <c r="C871" i="1"/>
  <c r="D871" i="1"/>
  <c r="C922" i="1"/>
  <c r="D922" i="1"/>
  <c r="C291" i="1"/>
  <c r="D291" i="1"/>
  <c r="C318" i="1"/>
  <c r="D318" i="1"/>
  <c r="C220" i="1"/>
  <c r="D220" i="1"/>
  <c r="C358" i="1"/>
  <c r="D358" i="1"/>
  <c r="C790" i="1"/>
  <c r="D790" i="1"/>
  <c r="C134" i="1"/>
  <c r="D134" i="1"/>
  <c r="C50" i="1"/>
  <c r="D50" i="1"/>
  <c r="C315" i="1"/>
  <c r="D315" i="1"/>
  <c r="C5" i="9"/>
  <c r="C314" i="1"/>
  <c r="D314" i="1"/>
  <c r="C262" i="1"/>
  <c r="D262" i="1"/>
  <c r="C456" i="1"/>
  <c r="D456" i="1"/>
  <c r="C73" i="1"/>
  <c r="D73" i="1"/>
  <c r="C245" i="1"/>
  <c r="D245" i="1"/>
  <c r="C131" i="1"/>
  <c r="D131" i="1"/>
  <c r="C511" i="1"/>
  <c r="D511" i="1"/>
  <c r="C31" i="1"/>
  <c r="D31" i="1"/>
  <c r="C866" i="1"/>
  <c r="D866" i="1"/>
  <c r="C828" i="1"/>
  <c r="D828" i="1"/>
  <c r="C193" i="1"/>
  <c r="D193" i="1"/>
  <c r="C742" i="1"/>
  <c r="D742" i="1"/>
  <c r="C419" i="1"/>
  <c r="D419" i="1"/>
  <c r="C371" i="1"/>
  <c r="D371" i="1"/>
  <c r="C701" i="1"/>
  <c r="D701" i="1"/>
  <c r="C483" i="1"/>
  <c r="D483" i="1"/>
  <c r="C528" i="1"/>
  <c r="D528" i="1"/>
  <c r="C952" i="1"/>
  <c r="D952" i="1"/>
  <c r="C304" i="1"/>
  <c r="D304" i="1"/>
  <c r="C274" i="1"/>
  <c r="D274" i="1"/>
  <c r="C593" i="1"/>
  <c r="D593" i="1"/>
  <c r="C125" i="1"/>
  <c r="D125" i="1"/>
  <c r="C235" i="1"/>
  <c r="D235" i="1"/>
  <c r="C822" i="1"/>
  <c r="D822" i="1"/>
  <c r="C821" i="1"/>
  <c r="D821" i="1"/>
  <c r="C973" i="1"/>
  <c r="D973" i="1"/>
  <c r="C233" i="1"/>
  <c r="D233" i="1"/>
  <c r="C232" i="1"/>
  <c r="D232" i="1"/>
  <c r="C620" i="1"/>
  <c r="D620" i="1"/>
  <c r="C994" i="1"/>
  <c r="D994" i="1"/>
  <c r="C993" i="1"/>
  <c r="D993" i="1"/>
  <c r="C330" i="1"/>
  <c r="D330" i="1"/>
  <c r="C780" i="1"/>
  <c r="D780" i="1"/>
  <c r="C39" i="1"/>
  <c r="D39" i="1"/>
  <c r="C122" i="1"/>
  <c r="D122" i="1"/>
  <c r="C474" i="1"/>
  <c r="D474" i="1"/>
  <c r="C100" i="1"/>
  <c r="D100" i="1"/>
  <c r="C521" i="1"/>
  <c r="D521" i="1"/>
  <c r="C229" i="1"/>
  <c r="D229" i="1"/>
  <c r="C881" i="1"/>
  <c r="D881" i="1"/>
  <c r="C342" i="1"/>
  <c r="D342" i="1"/>
  <c r="C228" i="1"/>
  <c r="D228" i="1"/>
  <c r="C295" i="1"/>
  <c r="D295" i="1"/>
  <c r="C226" i="1"/>
  <c r="D226" i="1"/>
  <c r="C735" i="1"/>
  <c r="D735" i="1"/>
  <c r="C878" i="1"/>
  <c r="D878" i="1"/>
  <c r="C600" i="1"/>
  <c r="D600" i="1"/>
  <c r="C924" i="1"/>
  <c r="D924" i="1"/>
  <c r="C79" i="1"/>
  <c r="D79" i="1"/>
  <c r="C599" i="1"/>
  <c r="D599" i="1"/>
  <c r="C201" i="1"/>
  <c r="D201" i="1"/>
  <c r="C539" i="1"/>
  <c r="D539" i="1"/>
  <c r="C562" i="1"/>
  <c r="D562" i="1"/>
  <c r="C583" i="1"/>
  <c r="D583" i="1"/>
  <c r="C149" i="1"/>
  <c r="D149" i="1"/>
  <c r="C898" i="1"/>
  <c r="D898" i="1"/>
  <c r="C200" i="1"/>
  <c r="D200" i="1"/>
  <c r="C688" i="1"/>
  <c r="D688" i="1"/>
  <c r="C428" i="1"/>
  <c r="D428" i="1"/>
  <c r="C789" i="1"/>
  <c r="D789" i="1"/>
  <c r="C285" i="1"/>
  <c r="D285" i="1"/>
  <c r="C375" i="1"/>
  <c r="D375" i="1"/>
  <c r="C811" i="1"/>
  <c r="D811" i="1"/>
  <c r="C374" i="1"/>
  <c r="D374" i="1"/>
  <c r="C649" i="1"/>
  <c r="D649" i="1"/>
  <c r="C261" i="1"/>
  <c r="D261" i="1"/>
  <c r="C747" i="1"/>
  <c r="D747" i="1"/>
  <c r="C889" i="1"/>
  <c r="D889" i="1"/>
  <c r="C765" i="1"/>
  <c r="D765" i="1"/>
  <c r="C32" i="1"/>
  <c r="D32" i="1"/>
  <c r="C914" i="1"/>
  <c r="D914" i="1"/>
  <c r="C510" i="1"/>
  <c r="D510" i="1"/>
  <c r="C703" i="1"/>
  <c r="D703" i="1"/>
  <c r="C508" i="1"/>
  <c r="D508" i="1"/>
  <c r="C741" i="1"/>
  <c r="D741" i="1"/>
  <c r="C934" i="1"/>
  <c r="D934" i="1"/>
  <c r="C725" i="1"/>
  <c r="D725" i="1"/>
  <c r="C724" i="1"/>
  <c r="D724" i="1"/>
  <c r="C700" i="1"/>
  <c r="D700" i="1"/>
  <c r="C682" i="1"/>
  <c r="D682" i="1"/>
  <c r="C276" i="1"/>
  <c r="D276" i="1"/>
  <c r="C109" i="1"/>
  <c r="D109" i="1"/>
  <c r="C168" i="1"/>
  <c r="D168" i="1"/>
  <c r="C480" i="1"/>
  <c r="D480" i="1"/>
  <c r="C553" i="1"/>
  <c r="D553" i="1"/>
  <c r="C552" i="1"/>
  <c r="D552" i="1"/>
  <c r="C723" i="1"/>
  <c r="D723" i="1"/>
  <c r="C391" i="1"/>
  <c r="D391" i="1"/>
  <c r="C639" i="1"/>
  <c r="D639" i="1"/>
  <c r="C932" i="1"/>
  <c r="D932" i="1"/>
  <c r="C23" i="1"/>
  <c r="D23" i="1"/>
  <c r="C802" i="1"/>
  <c r="D802" i="1"/>
  <c r="C637" i="1"/>
  <c r="D637" i="1"/>
  <c r="C858" i="1"/>
  <c r="D858" i="1"/>
  <c r="C523" i="1"/>
  <c r="D523" i="1"/>
  <c r="C477" i="1"/>
  <c r="D477" i="1"/>
  <c r="C475" i="1"/>
  <c r="D475" i="1"/>
  <c r="C843" i="1"/>
  <c r="D843" i="1"/>
  <c r="C756" i="1"/>
  <c r="D756" i="1"/>
  <c r="C472" i="1"/>
  <c r="D472" i="1"/>
  <c r="C59" i="1"/>
  <c r="D59" i="1"/>
  <c r="C326" i="1"/>
  <c r="D326" i="1"/>
  <c r="C880" i="1"/>
  <c r="D880" i="1"/>
  <c r="C717" i="1"/>
  <c r="D717" i="1"/>
  <c r="C585" i="1"/>
  <c r="D585" i="1"/>
  <c r="C817" i="1"/>
  <c r="D817" i="1"/>
  <c r="C989" i="1"/>
  <c r="D989" i="1"/>
  <c r="C249" i="1"/>
  <c r="D249" i="1"/>
  <c r="C901" i="1"/>
  <c r="D901" i="1"/>
  <c r="C964" i="1"/>
  <c r="D964" i="1"/>
  <c r="C875" i="1"/>
  <c r="D875" i="1"/>
  <c r="C150" i="1"/>
  <c r="D150" i="1"/>
  <c r="C734" i="1"/>
  <c r="D734" i="1"/>
  <c r="C632" i="1"/>
  <c r="D632" i="1"/>
  <c r="C430" i="1"/>
  <c r="D430" i="1"/>
  <c r="C6" i="1"/>
  <c r="D6" i="1"/>
  <c r="C561" i="1"/>
  <c r="D561" i="1"/>
  <c r="C921" i="1"/>
  <c r="D921" i="1"/>
  <c r="C516" i="1"/>
  <c r="D516" i="1"/>
  <c r="C290" i="1"/>
  <c r="D290" i="1"/>
  <c r="C537" i="1"/>
  <c r="D537" i="1"/>
  <c r="C286" i="1"/>
  <c r="D286" i="1"/>
  <c r="C219" i="1"/>
  <c r="D219" i="1"/>
  <c r="C317" i="1"/>
  <c r="D317" i="1"/>
  <c r="C788" i="1"/>
  <c r="D788" i="1"/>
  <c r="C177" i="1"/>
  <c r="D177" i="1"/>
  <c r="C373" i="1"/>
  <c r="D373" i="1"/>
  <c r="C132" i="1"/>
  <c r="D132" i="1"/>
  <c r="C455" i="1"/>
  <c r="D455" i="1"/>
  <c r="C648" i="1"/>
  <c r="D648" i="1"/>
  <c r="C311" i="1"/>
  <c r="D311" i="1"/>
  <c r="C744" i="1"/>
  <c r="D744" i="1"/>
  <c r="C913" i="1"/>
  <c r="D913" i="1"/>
  <c r="C308" i="1"/>
  <c r="D308" i="1"/>
  <c r="C46" i="1"/>
  <c r="D46" i="1"/>
  <c r="C396" i="1"/>
  <c r="D396" i="1"/>
  <c r="C395" i="1"/>
  <c r="D395" i="1"/>
  <c r="C702" i="1"/>
  <c r="D702" i="1"/>
  <c r="C674" i="1"/>
  <c r="D674" i="1"/>
  <c r="C864" i="1"/>
  <c r="D864" i="1"/>
  <c r="C763" i="1"/>
  <c r="D763" i="1"/>
  <c r="C762" i="1"/>
  <c r="D762" i="1"/>
  <c r="C188" i="1"/>
  <c r="D188" i="1"/>
  <c r="C66" i="1"/>
  <c r="D66" i="1"/>
  <c r="C187" i="1"/>
  <c r="D187" i="1"/>
  <c r="C668" i="1"/>
  <c r="D668" i="1"/>
  <c r="C759" i="1"/>
  <c r="D759" i="1"/>
  <c r="C300" i="1"/>
  <c r="D300" i="1"/>
  <c r="C666" i="1"/>
  <c r="D666" i="1"/>
  <c r="C211" i="1"/>
  <c r="D211" i="1"/>
  <c r="C415" i="1"/>
  <c r="D415" i="1"/>
  <c r="C681" i="1"/>
  <c r="D681" i="1"/>
  <c r="C846" i="1"/>
  <c r="D846" i="1"/>
  <c r="C801" i="1"/>
  <c r="D801" i="1"/>
  <c r="C619" i="1"/>
  <c r="D619" i="1"/>
  <c r="C163" i="1"/>
  <c r="D163" i="1"/>
  <c r="C883" i="1"/>
  <c r="D883" i="1"/>
  <c r="C499" i="1"/>
  <c r="D499" i="1"/>
  <c r="C586" i="1"/>
  <c r="D586" i="1"/>
  <c r="C230" i="1"/>
  <c r="D230" i="1"/>
  <c r="C101" i="1"/>
  <c r="D101" i="1"/>
  <c r="C253" i="1"/>
  <c r="D253" i="1"/>
  <c r="C251" i="1"/>
  <c r="D251" i="1"/>
  <c r="C206" i="1"/>
  <c r="D206" i="1"/>
  <c r="C183" i="1"/>
  <c r="D183" i="1"/>
  <c r="C155" i="1"/>
  <c r="D155" i="1"/>
  <c r="C270" i="1"/>
  <c r="D270" i="1"/>
  <c r="C776" i="1"/>
  <c r="D776" i="1"/>
  <c r="C603" i="1"/>
  <c r="D603" i="1"/>
  <c r="C774" i="1"/>
  <c r="D774" i="1"/>
  <c r="C80" i="1"/>
  <c r="D80" i="1"/>
  <c r="C876" i="1"/>
  <c r="D876" i="1"/>
  <c r="C874" i="1"/>
  <c r="D874" i="1"/>
  <c r="C836" i="1"/>
  <c r="D836" i="1"/>
  <c r="C659" i="1"/>
  <c r="D659" i="1"/>
  <c r="C54" i="1"/>
  <c r="D54" i="1"/>
  <c r="C464" i="1"/>
  <c r="D464" i="1"/>
  <c r="C462" i="1"/>
  <c r="D462" i="1"/>
  <c r="C118" i="1"/>
  <c r="D118" i="1"/>
  <c r="C834" i="1"/>
  <c r="D834" i="1"/>
  <c r="C598" i="1"/>
  <c r="D598" i="1"/>
  <c r="C444" i="1"/>
  <c r="D444" i="1"/>
  <c r="C4" i="1"/>
  <c r="D4" i="1"/>
  <c r="C339" i="1"/>
  <c r="D339" i="1"/>
  <c r="C218" i="1"/>
  <c r="D218" i="1"/>
  <c r="C731" i="1"/>
  <c r="D731" i="1"/>
  <c r="C960" i="1"/>
  <c r="D960" i="1"/>
  <c r="C677" i="1"/>
  <c r="D677" i="1"/>
  <c r="C195" i="1"/>
  <c r="D195" i="1"/>
  <c r="C514" i="1"/>
  <c r="D514" i="1"/>
  <c r="C175" i="1"/>
  <c r="D175" i="1"/>
  <c r="C488" i="1"/>
  <c r="D488" i="1"/>
  <c r="C512" i="1"/>
  <c r="D512" i="1"/>
  <c r="C215" i="1"/>
  <c r="D215" i="1"/>
  <c r="C888" i="1"/>
  <c r="D888" i="1"/>
  <c r="C743" i="1"/>
  <c r="D743" i="1"/>
  <c r="C1001" i="1"/>
  <c r="D1001" i="1"/>
  <c r="C808" i="1"/>
  <c r="D808" i="1"/>
  <c r="C307" i="1"/>
  <c r="D307" i="1"/>
  <c r="C191" i="1"/>
  <c r="D191" i="1"/>
  <c r="C190" i="1"/>
  <c r="D190" i="1"/>
  <c r="C576" i="1"/>
  <c r="D576" i="1"/>
  <c r="C506" i="1"/>
  <c r="D506" i="1"/>
  <c r="C28" i="1"/>
  <c r="D28" i="1"/>
  <c r="C504" i="1"/>
  <c r="D504" i="1"/>
  <c r="C669" i="1"/>
  <c r="D669" i="1"/>
  <c r="C259" i="1"/>
  <c r="D259" i="1"/>
  <c r="C65" i="1"/>
  <c r="D65" i="1"/>
  <c r="C213" i="1"/>
  <c r="D213" i="1"/>
  <c r="C63" i="1"/>
  <c r="D63" i="1"/>
  <c r="C665" i="1"/>
  <c r="D665" i="1"/>
  <c r="C234" i="1"/>
  <c r="D234" i="1"/>
  <c r="C256" i="1"/>
  <c r="D256" i="1"/>
  <c r="C105" i="1"/>
  <c r="D105" i="1"/>
  <c r="C548" i="1"/>
  <c r="D548" i="1"/>
  <c r="C345" i="1"/>
  <c r="D345" i="1"/>
  <c r="C164" i="1"/>
  <c r="D164" i="1"/>
  <c r="C435" i="1"/>
  <c r="D435" i="1"/>
  <c r="C856" i="1"/>
  <c r="D856" i="1"/>
  <c r="C271" i="1"/>
  <c r="D271" i="1"/>
  <c r="C231" i="1"/>
  <c r="D231" i="1"/>
  <c r="C908" i="1"/>
  <c r="D908" i="1"/>
  <c r="C37" i="1"/>
  <c r="D37" i="1"/>
  <c r="C252" i="1"/>
  <c r="D252" i="1"/>
  <c r="C17" i="1"/>
  <c r="D17" i="1"/>
  <c r="C406" i="1"/>
  <c r="D406" i="1"/>
  <c r="C157" i="1"/>
  <c r="D157" i="1"/>
  <c r="C182" i="1"/>
  <c r="D182" i="1"/>
  <c r="C385" i="1"/>
  <c r="D385" i="1"/>
  <c r="C714" i="1"/>
  <c r="D714" i="1"/>
  <c r="C967" i="1"/>
  <c r="D967" i="1"/>
  <c r="C225" i="1"/>
  <c r="D225" i="1"/>
  <c r="C57" i="1"/>
  <c r="D57" i="1"/>
  <c r="C362" i="1"/>
  <c r="D362" i="1"/>
  <c r="C584" i="1"/>
  <c r="D584" i="1"/>
  <c r="C13" i="1"/>
  <c r="D13" i="1"/>
  <c r="C493" i="1"/>
  <c r="D493" i="1"/>
  <c r="C10" i="1"/>
  <c r="D10" i="1"/>
  <c r="C710" i="1"/>
  <c r="D710" i="1"/>
  <c r="C813" i="1"/>
  <c r="D813" i="1"/>
  <c r="C429" i="1"/>
  <c r="D429" i="1"/>
  <c r="C679" i="1"/>
  <c r="D679" i="1"/>
  <c r="C656" i="1"/>
  <c r="D656" i="1"/>
  <c r="C689" i="1"/>
  <c r="D689" i="1"/>
  <c r="C653" i="1"/>
  <c r="D653" i="1"/>
  <c r="C148" i="1"/>
  <c r="D148" i="1"/>
  <c r="C536" i="1"/>
  <c r="D536" i="1"/>
  <c r="C443" i="1"/>
  <c r="D443" i="1"/>
  <c r="C489" i="1"/>
  <c r="D489" i="1"/>
  <c r="C147" i="1"/>
  <c r="D147" i="1"/>
  <c r="C399" i="1"/>
  <c r="D399" i="1"/>
  <c r="C74" i="1"/>
  <c r="D74" i="1"/>
  <c r="C313" i="1"/>
  <c r="D313" i="1"/>
  <c r="C916" i="1"/>
  <c r="D916" i="1"/>
  <c r="C958" i="1"/>
  <c r="D958" i="1"/>
  <c r="C283" i="1"/>
  <c r="D283" i="1"/>
  <c r="C955" i="1"/>
  <c r="D955" i="1"/>
  <c r="C785" i="1"/>
  <c r="D785" i="1"/>
  <c r="C509" i="1"/>
  <c r="D509" i="1"/>
  <c r="C30" i="1"/>
  <c r="D30" i="1"/>
  <c r="C129" i="1"/>
  <c r="D129" i="1"/>
  <c r="C91" i="1"/>
  <c r="D91" i="1"/>
  <c r="C127" i="1"/>
  <c r="D127" i="1"/>
  <c r="C596" i="1"/>
  <c r="D596" i="1"/>
  <c r="C641" i="1"/>
  <c r="D641" i="1"/>
  <c r="C806" i="1"/>
  <c r="D806" i="1"/>
  <c r="C126" i="1"/>
  <c r="D126" i="1"/>
  <c r="C108" i="1"/>
  <c r="D108" i="1"/>
  <c r="C784" i="1"/>
  <c r="D784" i="1"/>
  <c r="C805" i="1"/>
  <c r="D805" i="1"/>
  <c r="C502" i="1"/>
  <c r="D502" i="1"/>
  <c r="C416" i="1"/>
  <c r="D416" i="1"/>
  <c r="C349" i="1"/>
  <c r="D349" i="1"/>
  <c r="C910" i="1"/>
  <c r="D910" i="1"/>
  <c r="C622" i="1"/>
  <c r="D622" i="1"/>
  <c r="C41" i="1"/>
  <c r="D41" i="1"/>
  <c r="C524" i="1"/>
  <c r="D524" i="1"/>
  <c r="C948" i="1"/>
  <c r="D948" i="1"/>
  <c r="C680" i="1"/>
  <c r="D680" i="1"/>
  <c r="C571" i="1"/>
  <c r="D571" i="1"/>
  <c r="C500" i="1"/>
  <c r="D500" i="1"/>
  <c r="C140" i="1"/>
  <c r="D140" i="1"/>
  <c r="C38" i="1"/>
  <c r="D38" i="1"/>
  <c r="C930" i="1"/>
  <c r="D930" i="1"/>
  <c r="C473" i="1"/>
  <c r="D473" i="1"/>
  <c r="C365" i="1"/>
  <c r="D365" i="1"/>
  <c r="C364" i="1"/>
  <c r="D364" i="1"/>
  <c r="C250" i="1"/>
  <c r="D250" i="1"/>
  <c r="C156" i="1"/>
  <c r="D156" i="1"/>
  <c r="C839" i="1"/>
  <c r="D839" i="1"/>
  <c r="C715" i="1"/>
  <c r="D715" i="1"/>
  <c r="C82" i="1"/>
  <c r="D82" i="1"/>
  <c r="C152" i="1"/>
  <c r="D152" i="1"/>
  <c r="C203" i="1"/>
  <c r="D203" i="1"/>
  <c r="C468" i="1"/>
  <c r="D468" i="1"/>
  <c r="C519" i="1"/>
  <c r="D519" i="1"/>
  <c r="C566" i="1"/>
  <c r="D566" i="1"/>
  <c r="C293" i="1"/>
  <c r="D293" i="1"/>
  <c r="C78" i="1"/>
  <c r="D78" i="1"/>
  <c r="C98" i="1"/>
  <c r="D98" i="1"/>
  <c r="C563" i="1"/>
  <c r="D563" i="1"/>
  <c r="C446" i="1"/>
  <c r="D446" i="1"/>
  <c r="C631" i="1"/>
  <c r="D631" i="1"/>
  <c r="C770" i="1"/>
  <c r="D770" i="1"/>
  <c r="C792" i="1"/>
  <c r="D792" i="1"/>
  <c r="C378" i="1"/>
  <c r="D378" i="1"/>
  <c r="C377" i="1"/>
  <c r="D377" i="1"/>
  <c r="C984" i="1"/>
  <c r="D984" i="1"/>
  <c r="C939" i="1"/>
  <c r="D939" i="1"/>
  <c r="C560" i="1"/>
  <c r="D560" i="1"/>
  <c r="C2" i="1"/>
  <c r="D2" i="1"/>
  <c r="C457" i="1"/>
  <c r="D457" i="1"/>
  <c r="C116" i="1"/>
  <c r="D116" i="1"/>
  <c r="C114" i="1"/>
  <c r="D114" i="1"/>
  <c r="C174" i="1"/>
  <c r="D174" i="1"/>
  <c r="C852" i="1"/>
  <c r="D852" i="1"/>
  <c r="C831" i="1"/>
  <c r="D831" i="1"/>
  <c r="C353" i="1"/>
  <c r="D353" i="1"/>
  <c r="C144" i="1"/>
  <c r="D144" i="1"/>
  <c r="C531" i="1"/>
  <c r="D531" i="1"/>
  <c r="C241" i="1"/>
  <c r="D241" i="1"/>
  <c r="C94" i="1"/>
  <c r="D94" i="1"/>
  <c r="C279" i="1"/>
  <c r="D279" i="1"/>
  <c r="C557" i="1"/>
  <c r="D557" i="1"/>
  <c r="C643" i="1"/>
  <c r="D643" i="1"/>
  <c r="C485" i="1"/>
  <c r="D485" i="1"/>
  <c r="C505" i="1"/>
  <c r="D505" i="1"/>
  <c r="C671" i="1"/>
  <c r="D671" i="1"/>
  <c r="C170" i="1"/>
  <c r="D170" i="1"/>
  <c r="C275" i="1"/>
  <c r="D275" i="1"/>
  <c r="C167" i="1"/>
  <c r="D167" i="1"/>
  <c r="C862" i="1"/>
  <c r="D862" i="1"/>
  <c r="C236" i="1"/>
  <c r="D236" i="1"/>
  <c r="C479" i="1"/>
  <c r="D479" i="1"/>
  <c r="C551" i="1"/>
  <c r="D551" i="1"/>
  <c r="C608" i="1"/>
  <c r="D608" i="1"/>
  <c r="C621" i="1"/>
  <c r="D621" i="1"/>
  <c r="C348" i="1"/>
  <c r="D348" i="1"/>
  <c r="C949" i="1"/>
  <c r="D949" i="1"/>
  <c r="C185" i="1"/>
  <c r="D185" i="1"/>
  <c r="C389" i="1"/>
  <c r="D389" i="1"/>
  <c r="C606" i="1"/>
  <c r="D606" i="1"/>
  <c r="C522" i="1"/>
  <c r="D522" i="1"/>
  <c r="C476" i="1"/>
  <c r="D476" i="1"/>
  <c r="C991" i="1"/>
  <c r="D991" i="1"/>
  <c r="C254" i="1"/>
  <c r="D254" i="1"/>
  <c r="C19" i="1"/>
  <c r="D19" i="1"/>
  <c r="C449" i="1"/>
  <c r="D449" i="1"/>
  <c r="C737" i="1"/>
  <c r="D737" i="1"/>
  <c r="C447" i="1"/>
  <c r="D447" i="1"/>
  <c r="C718" i="1"/>
  <c r="D718" i="1"/>
  <c r="C154" i="1"/>
  <c r="D154" i="1"/>
  <c r="C227" i="1"/>
  <c r="D227" i="1"/>
  <c r="C903" i="1"/>
  <c r="D903" i="1"/>
  <c r="C736" i="1"/>
  <c r="D736" i="1"/>
  <c r="C713" i="1"/>
  <c r="D713" i="1"/>
  <c r="C837" i="1"/>
  <c r="D837" i="1"/>
  <c r="C248" i="1"/>
  <c r="D248" i="1"/>
  <c r="C319" i="1"/>
  <c r="D319" i="1"/>
  <c r="C565" i="1"/>
  <c r="D565" i="1"/>
  <c r="C466" i="1"/>
  <c r="D466" i="1"/>
  <c r="C36" i="1"/>
  <c r="D36" i="1"/>
  <c r="C8" i="1"/>
  <c r="D8" i="1"/>
  <c r="C52" i="1"/>
  <c r="D52" i="1"/>
  <c r="C899" i="1"/>
  <c r="D899" i="1"/>
  <c r="C359" i="1"/>
  <c r="D359" i="1"/>
  <c r="C655" i="1"/>
  <c r="D655" i="1"/>
  <c r="C630" i="1"/>
  <c r="D630" i="1"/>
  <c r="C376" i="1"/>
  <c r="D376" i="1"/>
  <c r="C919" i="1"/>
  <c r="D919" i="1"/>
  <c r="C197" i="1"/>
  <c r="D197" i="1"/>
  <c r="C490" i="1"/>
  <c r="D490" i="1"/>
  <c r="C892" i="1"/>
  <c r="D892" i="1"/>
  <c r="C49" i="1"/>
  <c r="D49" i="1"/>
  <c r="C355" i="1"/>
  <c r="D355" i="1"/>
  <c r="C748" i="1"/>
  <c r="D748" i="1"/>
  <c r="C959" i="1"/>
  <c r="D959" i="1"/>
  <c r="C216" i="1"/>
  <c r="D216" i="1"/>
  <c r="C423" i="1"/>
  <c r="D423" i="1"/>
  <c r="C956" i="1"/>
  <c r="D956" i="1"/>
  <c r="C487" i="1"/>
  <c r="D487" i="1"/>
  <c r="C47" i="1"/>
  <c r="D47" i="1"/>
  <c r="C646" i="1"/>
  <c r="D646" i="1"/>
  <c r="C686" i="1"/>
  <c r="D686" i="1"/>
  <c r="C978" i="1"/>
  <c r="D978" i="1"/>
  <c r="C486" i="1"/>
  <c r="D486" i="1"/>
  <c r="C277" i="1"/>
  <c r="D277" i="1"/>
  <c r="C555" i="1"/>
  <c r="D555" i="1"/>
  <c r="C849" i="1"/>
  <c r="D849" i="1"/>
  <c r="C89" i="1"/>
  <c r="D89" i="1"/>
  <c r="C110" i="1"/>
  <c r="D110" i="1"/>
  <c r="C623" i="1"/>
  <c r="D623" i="1"/>
  <c r="C783" i="1"/>
  <c r="D783" i="1"/>
  <c r="C64" i="1"/>
  <c r="D64" i="1"/>
  <c r="C667" i="1"/>
  <c r="D667" i="1"/>
  <c r="C933" i="1"/>
  <c r="D933" i="1"/>
  <c r="C42" i="1"/>
  <c r="D42" i="1"/>
  <c r="C758" i="1"/>
  <c r="D758" i="1"/>
  <c r="C590" i="1"/>
  <c r="D590" i="1"/>
  <c r="C721" i="1"/>
  <c r="D721" i="1"/>
  <c r="C996" i="1"/>
  <c r="D996" i="1"/>
  <c r="C413" i="1"/>
  <c r="D413" i="1"/>
  <c r="C412" i="1"/>
  <c r="D412" i="1"/>
  <c r="C141" i="1"/>
  <c r="D141" i="1"/>
  <c r="C84" i="1"/>
  <c r="D84" i="1"/>
  <c r="C800" i="1"/>
  <c r="D800" i="1"/>
  <c r="C544" i="1"/>
  <c r="D544" i="1"/>
  <c r="C83" i="1"/>
  <c r="D83" i="1"/>
  <c r="C543" i="1"/>
  <c r="D543" i="1"/>
  <c r="C970" i="1"/>
  <c r="D970" i="1"/>
  <c r="C207" i="1"/>
  <c r="D207" i="1"/>
  <c r="C184" i="1"/>
  <c r="D184" i="1"/>
  <c r="C968" i="1"/>
  <c r="D968" i="1"/>
  <c r="C634" i="1"/>
  <c r="D634" i="1"/>
  <c r="C138" i="1"/>
  <c r="D138" i="1"/>
  <c r="C363" i="1"/>
  <c r="D363" i="1"/>
  <c r="C966" i="1"/>
  <c r="D966" i="1"/>
  <c r="C470" i="1"/>
  <c r="D470" i="1"/>
  <c r="C773" i="1"/>
  <c r="D773" i="1"/>
  <c r="C224" i="1"/>
  <c r="D224" i="1"/>
  <c r="C223" i="1"/>
  <c r="D223" i="1"/>
  <c r="C12" i="1"/>
  <c r="D12" i="1"/>
  <c r="C564" i="1"/>
  <c r="D564" i="1"/>
  <c r="C540" i="1"/>
  <c r="D540" i="1"/>
  <c r="C691" i="1"/>
  <c r="D691" i="1"/>
  <c r="C461" i="1"/>
  <c r="D461" i="1"/>
  <c r="C582" i="1"/>
  <c r="D582" i="1"/>
  <c r="C678" i="1"/>
  <c r="D678" i="1"/>
  <c r="C791" i="1"/>
  <c r="D791" i="1"/>
  <c r="C289" i="1"/>
  <c r="D289" i="1"/>
  <c r="C896" i="1"/>
  <c r="D896" i="1"/>
  <c r="C732" i="1"/>
  <c r="D732" i="1"/>
  <c r="C895" i="1"/>
  <c r="D895" i="1"/>
  <c r="C458" i="1"/>
  <c r="D458" i="1"/>
  <c r="C628" i="1"/>
  <c r="D628" i="1"/>
  <c r="B8" i="2" a="1"/>
  <c r="B8" i="2" s="1"/>
  <c r="D8" i="2" s="1"/>
  <c r="B6" i="2" a="1"/>
  <c r="B6" i="2" s="1"/>
  <c r="D6" i="2" s="1"/>
  <c r="B5" i="2" a="1"/>
  <c r="B5" i="2" s="1"/>
  <c r="D5" i="2" s="1"/>
  <c r="D7" i="2"/>
  <c r="D4" i="2"/>
  <c r="D9" i="2"/>
  <c r="D3" i="2"/>
  <c r="D2" i="2"/>
  <c r="D10" i="2"/>
  <c r="X18" i="1"/>
  <c r="X17" i="1"/>
  <c r="X16" i="1"/>
  <c r="X15" i="1"/>
  <c r="U15" i="1"/>
  <c r="V16" i="1"/>
  <c r="U11" i="1"/>
  <c r="U10" i="1"/>
  <c r="U16" i="1"/>
  <c r="U17" i="1"/>
  <c r="U18" i="1"/>
  <c r="U9" i="1"/>
  <c r="Q37" i="1"/>
  <c r="R37" i="1"/>
  <c r="Q17" i="1"/>
  <c r="R17" i="1"/>
  <c r="Q429" i="1"/>
  <c r="R429" i="1"/>
  <c r="Q364" i="1"/>
  <c r="R364" i="1"/>
  <c r="Q651" i="1"/>
  <c r="R651" i="1"/>
  <c r="Q879" i="1"/>
  <c r="R879" i="1"/>
  <c r="Q693" i="1"/>
  <c r="R693" i="1"/>
  <c r="Q433" i="1"/>
  <c r="R433" i="1"/>
  <c r="R205" i="1"/>
  <c r="Q205" i="1"/>
  <c r="R904" i="1"/>
  <c r="Q904" i="1"/>
  <c r="Q381" i="1"/>
  <c r="R381" i="1"/>
  <c r="Q615" i="1"/>
  <c r="R615" i="1"/>
  <c r="Q494" i="1"/>
  <c r="R494" i="1"/>
  <c r="Q266" i="1"/>
  <c r="R266" i="1"/>
  <c r="R318" i="1"/>
  <c r="Q318" i="1"/>
  <c r="R220" i="1"/>
  <c r="Q220" i="1"/>
  <c r="Q750" i="1"/>
  <c r="Q810" i="1"/>
  <c r="Q146" i="1"/>
  <c r="Q424" i="1"/>
  <c r="Q706" i="1"/>
  <c r="Q440" i="1"/>
  <c r="Q532" i="1"/>
  <c r="Q309" i="1"/>
  <c r="Q194" i="1"/>
  <c r="Q935" i="1"/>
  <c r="Q93" i="1"/>
  <c r="Q92" i="1"/>
  <c r="Q171" i="1"/>
  <c r="Q189" i="1"/>
  <c r="Q673" i="1"/>
  <c r="Q886" i="1"/>
  <c r="Q238" i="1"/>
  <c r="Q503" i="1"/>
  <c r="Q609" i="1"/>
  <c r="Q594" i="1"/>
  <c r="Q760" i="1"/>
  <c r="Q301" i="1"/>
  <c r="Q43" i="1"/>
  <c r="Q392" i="1"/>
  <c r="Q550" i="1"/>
  <c r="Q549" i="1"/>
  <c r="Q525" i="1"/>
  <c r="Q845" i="1"/>
  <c r="Q844" i="1"/>
  <c r="Q61" i="1"/>
  <c r="Q605" i="1"/>
  <c r="Q103" i="1"/>
  <c r="Q820" i="1"/>
  <c r="Q779" i="1"/>
  <c r="Q799" i="1"/>
  <c r="Q405" i="1"/>
  <c r="Q153" i="1"/>
  <c r="Q469" i="1"/>
  <c r="Q13" i="1"/>
  <c r="Q835" i="1"/>
  <c r="Q733" i="1"/>
  <c r="Q580" i="1"/>
  <c r="Q811" i="1"/>
  <c r="R626" i="1"/>
  <c r="R32" i="1"/>
  <c r="R241" i="1"/>
  <c r="R643" i="1"/>
  <c r="R761" i="1"/>
  <c r="R976" i="1"/>
  <c r="R666" i="1"/>
  <c r="R721" i="1"/>
  <c r="R141" i="1"/>
  <c r="R161" i="1"/>
  <c r="R698" i="1"/>
  <c r="R182" i="1"/>
  <c r="R81" i="1"/>
  <c r="R873" i="1"/>
  <c r="R465" i="1"/>
  <c r="R149" i="1"/>
  <c r="R377" i="1"/>
  <c r="Q3" i="1"/>
  <c r="R3" i="1"/>
  <c r="Q601" i="1"/>
  <c r="R601" i="1"/>
  <c r="Q360" i="1"/>
  <c r="R360" i="1"/>
  <c r="Q122" i="1"/>
  <c r="R122" i="1"/>
  <c r="Q474" i="1"/>
  <c r="R474" i="1"/>
  <c r="R228" i="1"/>
  <c r="Q228" i="1"/>
  <c r="R295" i="1"/>
  <c r="Q295" i="1"/>
  <c r="Q79" i="1"/>
  <c r="R79" i="1"/>
  <c r="Q599" i="1"/>
  <c r="R599" i="1"/>
  <c r="Q201" i="1"/>
  <c r="R201" i="1"/>
  <c r="Q539" i="1"/>
  <c r="R539" i="1"/>
  <c r="R688" i="1"/>
  <c r="Q688" i="1"/>
  <c r="R428" i="1"/>
  <c r="Q428" i="1"/>
  <c r="Q356" i="1"/>
  <c r="Q133" i="1"/>
  <c r="Q337" i="1"/>
  <c r="Q354" i="1"/>
  <c r="Q533" i="1"/>
  <c r="Q957" i="1"/>
  <c r="Q675" i="1"/>
  <c r="Q113" i="1"/>
  <c r="Q887" i="1"/>
  <c r="Q398" i="1"/>
  <c r="Q421" i="1"/>
  <c r="Q128" i="1"/>
  <c r="Q111" i="1"/>
  <c r="Q394" i="1"/>
  <c r="Q863" i="1"/>
  <c r="Q683" i="1"/>
  <c r="Q624" i="1"/>
  <c r="Q999" i="1"/>
  <c r="Q27" i="1"/>
  <c r="Q417" i="1"/>
  <c r="Q302" i="1"/>
  <c r="Q212" i="1"/>
  <c r="Q106" i="1"/>
  <c r="Q804" i="1"/>
  <c r="Q951" i="1"/>
  <c r="Q333" i="1"/>
  <c r="Q347" i="1"/>
  <c r="Q414" i="1"/>
  <c r="Q995" i="1"/>
  <c r="Q411" i="1"/>
  <c r="Q663" i="1"/>
  <c r="Q662" i="1"/>
  <c r="Q819" i="1"/>
  <c r="Q569" i="1"/>
  <c r="Q778" i="1"/>
  <c r="Q16" i="1"/>
  <c r="Q990" i="1"/>
  <c r="Q878" i="1"/>
  <c r="Q293" i="1"/>
  <c r="Q987" i="1"/>
  <c r="Q897" i="1"/>
  <c r="Q652" i="1"/>
  <c r="R650" i="1"/>
  <c r="R534" i="1"/>
  <c r="R744" i="1"/>
  <c r="R396" i="1"/>
  <c r="R277" i="1"/>
  <c r="R305" i="1"/>
  <c r="R439" i="1"/>
  <c r="R665" i="1"/>
  <c r="R548" i="1"/>
  <c r="R719" i="1"/>
  <c r="R521" i="1"/>
  <c r="R839" i="1"/>
  <c r="R203" i="1"/>
  <c r="R56" i="1"/>
  <c r="R53" i="1"/>
  <c r="R921" i="1"/>
  <c r="R376" i="1"/>
  <c r="R225" i="1"/>
  <c r="Q225" i="1"/>
  <c r="R57" i="1"/>
  <c r="Q57" i="1"/>
  <c r="Q710" i="1"/>
  <c r="R710" i="1"/>
  <c r="Q679" i="1"/>
  <c r="R679" i="1"/>
  <c r="Q930" i="1"/>
  <c r="R930" i="1"/>
  <c r="Q473" i="1"/>
  <c r="R473" i="1"/>
  <c r="Q365" i="1"/>
  <c r="R365" i="1"/>
  <c r="Q250" i="1"/>
  <c r="R250" i="1"/>
  <c r="Q156" i="1"/>
  <c r="R156" i="1"/>
  <c r="Q404" i="1"/>
  <c r="R404" i="1"/>
  <c r="Q204" i="1"/>
  <c r="R204" i="1"/>
  <c r="Q541" i="1"/>
  <c r="R541" i="1"/>
  <c r="Q753" i="1"/>
  <c r="R753" i="1"/>
  <c r="Q751" i="1"/>
  <c r="R751" i="1"/>
  <c r="Q222" i="1"/>
  <c r="R222" i="1"/>
  <c r="Q843" i="1"/>
  <c r="R843" i="1"/>
  <c r="Q756" i="1"/>
  <c r="R756" i="1"/>
  <c r="Q472" i="1"/>
  <c r="R472" i="1"/>
  <c r="R817" i="1"/>
  <c r="Q817" i="1"/>
  <c r="R989" i="1"/>
  <c r="Q989" i="1"/>
  <c r="Q734" i="1"/>
  <c r="R734" i="1"/>
  <c r="Q632" i="1"/>
  <c r="R632" i="1"/>
  <c r="Q430" i="1"/>
  <c r="R430" i="1"/>
  <c r="Q6" i="1"/>
  <c r="R6" i="1"/>
  <c r="R286" i="1"/>
  <c r="Q286" i="1"/>
  <c r="R219" i="1"/>
  <c r="Q219" i="1"/>
  <c r="Q980" i="1"/>
  <c r="Q559" i="1"/>
  <c r="Q442" i="1"/>
  <c r="Q72" i="1"/>
  <c r="Q312" i="1"/>
  <c r="Q145" i="1"/>
  <c r="Q647" i="1"/>
  <c r="Q809" i="1"/>
  <c r="Q112" i="1"/>
  <c r="Q726" i="1"/>
  <c r="Q420" i="1"/>
  <c r="Q69" i="1"/>
  <c r="Q240" i="1"/>
  <c r="Q370" i="1"/>
  <c r="Q684" i="1"/>
  <c r="Q239" i="1"/>
  <c r="Q670" i="1"/>
  <c r="Q260" i="1"/>
  <c r="Q481" i="1"/>
  <c r="Q166" i="1"/>
  <c r="Q142" i="1"/>
  <c r="Q573" i="1"/>
  <c r="Q664" i="1"/>
  <c r="Q974" i="1"/>
  <c r="Q861" i="1"/>
  <c r="Q272" i="1"/>
  <c r="Q859" i="1"/>
  <c r="Q931" i="1"/>
  <c r="Q388" i="1"/>
  <c r="Q857" i="1"/>
  <c r="Q452" i="1"/>
  <c r="Q21" i="1"/>
  <c r="Q139" i="1"/>
  <c r="Q604" i="1"/>
  <c r="Q697" i="1"/>
  <c r="Q269" i="1"/>
  <c r="Q901" i="1"/>
  <c r="Q565" i="1"/>
  <c r="Q52" i="1"/>
  <c r="Q654" i="1"/>
  <c r="Q613" i="1"/>
  <c r="R400" i="1"/>
  <c r="R336" i="1"/>
  <c r="R558" i="1"/>
  <c r="R808" i="1"/>
  <c r="R214" i="1"/>
  <c r="R593" i="1"/>
  <c r="R821" i="1"/>
  <c r="R524" i="1"/>
  <c r="R409" i="1"/>
  <c r="R59" i="1"/>
  <c r="R585" i="1"/>
  <c r="R713" i="1"/>
  <c r="R294" i="1"/>
  <c r="R963" i="1"/>
  <c r="R834" i="1"/>
  <c r="R339" i="1"/>
  <c r="Q230" i="1"/>
  <c r="R230" i="1"/>
  <c r="Q101" i="1"/>
  <c r="R101" i="1"/>
  <c r="Q253" i="1"/>
  <c r="R253" i="1"/>
  <c r="Q251" i="1"/>
  <c r="R251" i="1"/>
  <c r="R603" i="1"/>
  <c r="Q603" i="1"/>
  <c r="R774" i="1"/>
  <c r="Q774" i="1"/>
  <c r="Q54" i="1"/>
  <c r="R54" i="1"/>
  <c r="Q464" i="1"/>
  <c r="R464" i="1"/>
  <c r="Q462" i="1"/>
  <c r="R462" i="1"/>
  <c r="Q118" i="1"/>
  <c r="R118" i="1"/>
  <c r="R218" i="1"/>
  <c r="Q218" i="1"/>
  <c r="R731" i="1"/>
  <c r="Q731" i="1"/>
  <c r="Q196" i="1"/>
  <c r="Q372" i="1"/>
  <c r="Q176" i="1"/>
  <c r="Q173" i="1"/>
  <c r="Q787" i="1"/>
  <c r="Q786" i="1"/>
  <c r="Q282" i="1"/>
  <c r="Q48" i="1"/>
  <c r="Q243" i="1"/>
  <c r="Q70" i="1"/>
  <c r="Q45" i="1"/>
  <c r="Q685" i="1"/>
  <c r="Q953" i="1"/>
  <c r="Q642" i="1"/>
  <c r="Q807" i="1"/>
  <c r="Q554" i="1"/>
  <c r="Q169" i="1"/>
  <c r="Q334" i="1"/>
  <c r="Q258" i="1"/>
  <c r="Q454" i="1"/>
  <c r="Q257" i="1"/>
  <c r="Q823" i="1"/>
  <c r="Q526" i="1"/>
  <c r="Q123" i="1"/>
  <c r="Q803" i="1"/>
  <c r="Q298" i="1"/>
  <c r="Q346" i="1"/>
  <c r="Q210" i="1"/>
  <c r="Q344" i="1"/>
  <c r="Q588" i="1"/>
  <c r="Q296" i="1"/>
  <c r="Q587" i="1"/>
  <c r="Q907" i="1"/>
  <c r="Q121" i="1"/>
  <c r="Q268" i="1"/>
  <c r="Q80" i="1"/>
  <c r="Q659" i="1"/>
  <c r="Q709" i="1"/>
  <c r="Q117" i="1"/>
  <c r="Q790" i="1"/>
  <c r="R627" i="1"/>
  <c r="R676" i="1"/>
  <c r="R31" i="1"/>
  <c r="R30" i="1"/>
  <c r="R393" i="1"/>
  <c r="R368" i="1"/>
  <c r="R391" i="1"/>
  <c r="R949" i="1"/>
  <c r="R818" i="1"/>
  <c r="R928" i="1"/>
  <c r="R270" i="1"/>
  <c r="R470" i="1"/>
  <c r="R467" i="1"/>
  <c r="R711" i="1"/>
  <c r="R291" i="1"/>
  <c r="R148" i="1"/>
  <c r="R443" i="1"/>
  <c r="Q443" i="1"/>
  <c r="R489" i="1"/>
  <c r="Q489" i="1"/>
  <c r="Q766" i="1"/>
  <c r="Q75" i="1"/>
  <c r="Q687" i="1"/>
  <c r="Q915" i="1"/>
  <c r="Q310" i="1"/>
  <c r="Q130" i="1"/>
  <c r="Q71" i="1"/>
  <c r="Q242" i="1"/>
  <c r="Q954" i="1"/>
  <c r="Q192" i="1"/>
  <c r="Q335" i="1"/>
  <c r="Q306" i="1"/>
  <c r="Q418" i="1"/>
  <c r="Q350" i="1"/>
  <c r="Q672" i="1"/>
  <c r="Q826" i="1"/>
  <c r="Q911" i="1"/>
  <c r="Q998" i="1"/>
  <c r="Q885" i="1"/>
  <c r="Q124" i="1"/>
  <c r="Q186" i="1"/>
  <c r="Q86" i="1"/>
  <c r="Q781" i="1"/>
  <c r="Q860" i="1"/>
  <c r="Q847" i="1"/>
  <c r="Q437" i="1"/>
  <c r="Q390" i="1"/>
  <c r="Q618" i="1"/>
  <c r="Q434" i="1"/>
  <c r="Q451" i="1"/>
  <c r="Q699" i="1"/>
  <c r="Q929" i="1"/>
  <c r="Q840" i="1"/>
  <c r="Q754" i="1"/>
  <c r="Q432" i="1"/>
  <c r="Q493" i="1"/>
  <c r="Q292" i="1"/>
  <c r="Q379" i="1"/>
  <c r="Q789" i="1"/>
  <c r="R746" i="1"/>
  <c r="R914" i="1"/>
  <c r="R94" i="1"/>
  <c r="R453" i="1"/>
  <c r="R211" i="1"/>
  <c r="R996" i="1"/>
  <c r="R20" i="1"/>
  <c r="R448" i="1"/>
  <c r="R385" i="1"/>
  <c r="R988" i="1"/>
  <c r="R872" i="1"/>
  <c r="R463" i="1"/>
  <c r="R898" i="1"/>
  <c r="R984" i="1"/>
  <c r="R468" i="1"/>
  <c r="Q468" i="1"/>
  <c r="R519" i="1"/>
  <c r="Q519" i="1"/>
  <c r="Q446" i="1"/>
  <c r="R446" i="1"/>
  <c r="Q631" i="1"/>
  <c r="R631" i="1"/>
  <c r="Q770" i="1"/>
  <c r="R770" i="1"/>
  <c r="Q792" i="1"/>
  <c r="R792" i="1"/>
  <c r="R2" i="1"/>
  <c r="Q2" i="1"/>
  <c r="Q891" i="1"/>
  <c r="Q425" i="1"/>
  <c r="Q115" i="1"/>
  <c r="Q513" i="1"/>
  <c r="Q244" i="1"/>
  <c r="Q612" i="1"/>
  <c r="Q422" i="1"/>
  <c r="Q764" i="1"/>
  <c r="Q397" i="1"/>
  <c r="Q280" i="1"/>
  <c r="Q644" i="1"/>
  <c r="Q68" i="1"/>
  <c r="Q556" i="1"/>
  <c r="Q29" i="1"/>
  <c r="Q595" i="1"/>
  <c r="Q825" i="1"/>
  <c r="Q575" i="1"/>
  <c r="Q107" i="1"/>
  <c r="Q591" i="1"/>
  <c r="Q501" i="1"/>
  <c r="Q572" i="1"/>
  <c r="Q607" i="1"/>
  <c r="Q638" i="1"/>
  <c r="Q24" i="1"/>
  <c r="Q547" i="1"/>
  <c r="Q436" i="1"/>
  <c r="Q546" i="1"/>
  <c r="Q478" i="1"/>
  <c r="Q636" i="1"/>
  <c r="Q162" i="1"/>
  <c r="Q18" i="1"/>
  <c r="Q854" i="1"/>
  <c r="Q775" i="1"/>
  <c r="Q600" i="1"/>
  <c r="Q78" i="1"/>
  <c r="Q35" i="1"/>
  <c r="Q690" i="1"/>
  <c r="Q982" i="1"/>
  <c r="R917" i="1"/>
  <c r="R913" i="1"/>
  <c r="R686" i="1"/>
  <c r="R555" i="1"/>
  <c r="R574" i="1"/>
  <c r="R234" i="1"/>
  <c r="R329" i="1"/>
  <c r="R229" i="1"/>
  <c r="R715" i="1"/>
  <c r="R14" i="1"/>
  <c r="R11" i="1"/>
  <c r="R657" i="1"/>
  <c r="R516" i="1"/>
  <c r="R919" i="1"/>
  <c r="Q254" i="1"/>
  <c r="R254" i="1"/>
  <c r="Q19" i="1"/>
  <c r="R19" i="1"/>
  <c r="Q449" i="1"/>
  <c r="R449" i="1"/>
  <c r="Q737" i="1"/>
  <c r="R737" i="1"/>
  <c r="Q447" i="1"/>
  <c r="R447" i="1"/>
  <c r="Q718" i="1"/>
  <c r="R718" i="1"/>
  <c r="Q154" i="1"/>
  <c r="R154" i="1"/>
  <c r="R248" i="1"/>
  <c r="Q248" i="1"/>
  <c r="R319" i="1"/>
  <c r="Q319" i="1"/>
  <c r="Q899" i="1"/>
  <c r="R899" i="1"/>
  <c r="Q359" i="1"/>
  <c r="R359" i="1"/>
  <c r="Q655" i="1"/>
  <c r="R655" i="1"/>
  <c r="Q630" i="1"/>
  <c r="R630" i="1"/>
  <c r="Q490" i="1"/>
  <c r="R490" i="1"/>
  <c r="R892" i="1"/>
  <c r="Q892" i="1"/>
  <c r="Q284" i="1"/>
  <c r="Q749" i="1"/>
  <c r="Q918" i="1"/>
  <c r="Q172" i="1"/>
  <c r="Q727" i="1"/>
  <c r="Q281" i="1"/>
  <c r="Q611" i="1"/>
  <c r="Q936" i="1"/>
  <c r="Q1000" i="1"/>
  <c r="Q352" i="1"/>
  <c r="Q740" i="1"/>
  <c r="Q90" i="1"/>
  <c r="Q850" i="1"/>
  <c r="Q484" i="1"/>
  <c r="Q369" i="1"/>
  <c r="Q88" i="1"/>
  <c r="Q977" i="1"/>
  <c r="Q527" i="1"/>
  <c r="Q640" i="1"/>
  <c r="Q62" i="1"/>
  <c r="Q273" i="1"/>
  <c r="Q909" i="1"/>
  <c r="Q367" i="1"/>
  <c r="Q438" i="1"/>
  <c r="Q331" i="1"/>
  <c r="Q972" i="1"/>
  <c r="Q387" i="1"/>
  <c r="Q570" i="1"/>
  <c r="Q855" i="1"/>
  <c r="Q992" i="1"/>
  <c r="Q408" i="1"/>
  <c r="Q661" i="1"/>
  <c r="Q816" i="1"/>
  <c r="Q964" i="1"/>
  <c r="Q466" i="1"/>
  <c r="Q460" i="1"/>
  <c r="Q179" i="1"/>
  <c r="Q264" i="1"/>
  <c r="R745" i="1"/>
  <c r="R888" i="1"/>
  <c r="R307" i="1"/>
  <c r="R125" i="1"/>
  <c r="R910" i="1"/>
  <c r="R948" i="1"/>
  <c r="R498" i="1"/>
  <c r="R326" i="1"/>
  <c r="R227" i="1"/>
  <c r="R837" i="1"/>
  <c r="R633" i="1"/>
  <c r="R97" i="1"/>
  <c r="R598" i="1"/>
  <c r="R732" i="1"/>
  <c r="Q83" i="1"/>
  <c r="R83" i="1"/>
  <c r="Q543" i="1"/>
  <c r="R543" i="1"/>
  <c r="Q970" i="1"/>
  <c r="R970" i="1"/>
  <c r="Q207" i="1"/>
  <c r="R207" i="1"/>
  <c r="Q184" i="1"/>
  <c r="R184" i="1"/>
  <c r="Q968" i="1"/>
  <c r="R968" i="1"/>
  <c r="Q634" i="1"/>
  <c r="R634" i="1"/>
  <c r="Q138" i="1"/>
  <c r="R138" i="1"/>
  <c r="Q223" i="1"/>
  <c r="R223" i="1"/>
  <c r="Q12" i="1"/>
  <c r="R12" i="1"/>
  <c r="Q564" i="1"/>
  <c r="R564" i="1"/>
  <c r="Q540" i="1"/>
  <c r="R540" i="1"/>
  <c r="Q691" i="1"/>
  <c r="R691" i="1"/>
  <c r="Q461" i="1"/>
  <c r="R461" i="1"/>
  <c r="Q582" i="1"/>
  <c r="R582" i="1"/>
  <c r="Q678" i="1"/>
  <c r="R678" i="1"/>
  <c r="Q791" i="1"/>
  <c r="R791" i="1"/>
  <c r="Q289" i="1"/>
  <c r="R289" i="1"/>
  <c r="Q896" i="1"/>
  <c r="R896" i="1"/>
  <c r="Q628" i="1"/>
  <c r="R628" i="1"/>
  <c r="Q76" i="1"/>
  <c r="Q728" i="1"/>
  <c r="Q867" i="1"/>
  <c r="Q890" i="1"/>
  <c r="Q441" i="1"/>
  <c r="Q705" i="1"/>
  <c r="Q938" i="1"/>
  <c r="Q829" i="1"/>
  <c r="Q851" i="1"/>
  <c r="Q530" i="1"/>
  <c r="Q912" i="1"/>
  <c r="Q351" i="1"/>
  <c r="Q507" i="1"/>
  <c r="Q278" i="1"/>
  <c r="Q827" i="1"/>
  <c r="Q67" i="1"/>
  <c r="Q848" i="1"/>
  <c r="Q87" i="1"/>
  <c r="Q482" i="1"/>
  <c r="Q26" i="1"/>
  <c r="Q44" i="1"/>
  <c r="Q592" i="1"/>
  <c r="Q884" i="1"/>
  <c r="Q975" i="1"/>
  <c r="Q85" i="1"/>
  <c r="Q25" i="1"/>
  <c r="Q722" i="1"/>
  <c r="Q332" i="1"/>
  <c r="Q297" i="1"/>
  <c r="Q22" i="1"/>
  <c r="Q739" i="1"/>
  <c r="Q104" i="1"/>
  <c r="Q971" i="1"/>
  <c r="Q545" i="1"/>
  <c r="Q366" i="1"/>
  <c r="Q906" i="1"/>
  <c r="Q497" i="1"/>
  <c r="Q660" i="1"/>
  <c r="Q876" i="1"/>
  <c r="Q181" i="1"/>
  <c r="Q614" i="1"/>
  <c r="Q768" i="1"/>
  <c r="Q134" i="1"/>
  <c r="R245" i="1"/>
  <c r="R866" i="1"/>
  <c r="R129" i="1"/>
  <c r="R553" i="1"/>
  <c r="R639" i="1"/>
  <c r="R185" i="1"/>
  <c r="R635" i="1"/>
  <c r="R206" i="1"/>
  <c r="R776" i="1"/>
  <c r="R773" i="1"/>
  <c r="R55" i="1"/>
  <c r="R7" i="1"/>
  <c r="R656" i="1"/>
  <c r="R536" i="1"/>
  <c r="Q757" i="1"/>
  <c r="R757" i="1"/>
  <c r="Q842" i="1"/>
  <c r="R842" i="1"/>
  <c r="Q60" i="1"/>
  <c r="R60" i="1"/>
  <c r="Q328" i="1"/>
  <c r="R328" i="1"/>
  <c r="Q386" i="1"/>
  <c r="R386" i="1"/>
  <c r="Q15" i="1"/>
  <c r="R15" i="1"/>
  <c r="Q496" i="1"/>
  <c r="R496" i="1"/>
  <c r="Q777" i="1"/>
  <c r="R777" i="1"/>
  <c r="Q384" i="1"/>
  <c r="R384" i="1"/>
  <c r="R247" i="1"/>
  <c r="Q247" i="1"/>
  <c r="Q538" i="1"/>
  <c r="R538" i="1"/>
  <c r="Q920" i="1"/>
  <c r="R920" i="1"/>
  <c r="Q199" i="1"/>
  <c r="R199" i="1"/>
  <c r="Q77" i="1"/>
  <c r="R77" i="1"/>
  <c r="Q51" i="1"/>
  <c r="R51" i="1"/>
  <c r="R868" i="1"/>
  <c r="Q868" i="1"/>
  <c r="Q535" i="1"/>
  <c r="Q979" i="1"/>
  <c r="Q217" i="1"/>
  <c r="Q832" i="1"/>
  <c r="Q830" i="1"/>
  <c r="Q937" i="1"/>
  <c r="Q704" i="1"/>
  <c r="Q610" i="1"/>
  <c r="Q645" i="1"/>
  <c r="Q577" i="1"/>
  <c r="Q529" i="1"/>
  <c r="Q865" i="1"/>
  <c r="Q143" i="1"/>
  <c r="Q625" i="1"/>
  <c r="Q237" i="1"/>
  <c r="Q824" i="1"/>
  <c r="Q303" i="1"/>
  <c r="Q782" i="1"/>
  <c r="Q165" i="1"/>
  <c r="Q299" i="1"/>
  <c r="Q997" i="1"/>
  <c r="Q589" i="1"/>
  <c r="Q950" i="1"/>
  <c r="Q40" i="1"/>
  <c r="Q720" i="1"/>
  <c r="Q343" i="1"/>
  <c r="Q410" i="1"/>
  <c r="Q209" i="1"/>
  <c r="Q255" i="1"/>
  <c r="Q160" i="1"/>
  <c r="Q841" i="1"/>
  <c r="Q323" i="1"/>
  <c r="Q815" i="1"/>
  <c r="Q362" i="1"/>
  <c r="Q10" i="1"/>
  <c r="Q341" i="1"/>
  <c r="Q961" i="1"/>
  <c r="Q285" i="1"/>
  <c r="R510" i="1"/>
  <c r="R279" i="1"/>
  <c r="R415" i="1"/>
  <c r="R413" i="1"/>
  <c r="R738" i="1"/>
  <c r="R947" i="1"/>
  <c r="R714" i="1"/>
  <c r="R694" i="1"/>
  <c r="R136" i="1"/>
  <c r="R562" i="1"/>
  <c r="R200" i="1"/>
  <c r="R939" i="1"/>
  <c r="Q102" i="1"/>
  <c r="R102" i="1"/>
  <c r="Q882" i="1"/>
  <c r="R882" i="1"/>
  <c r="Q755" i="1"/>
  <c r="R755" i="1"/>
  <c r="Q798" i="1"/>
  <c r="R798" i="1"/>
  <c r="Q325" i="1"/>
  <c r="R325" i="1"/>
  <c r="Q324" i="1"/>
  <c r="R324" i="1"/>
  <c r="Q120" i="1"/>
  <c r="R120" i="1"/>
  <c r="Q838" i="1"/>
  <c r="R838" i="1"/>
  <c r="Q267" i="1"/>
  <c r="R267" i="1"/>
  <c r="Q796" i="1"/>
  <c r="R796" i="1"/>
  <c r="R658" i="1"/>
  <c r="Q658" i="1"/>
  <c r="Q402" i="1"/>
  <c r="R402" i="1"/>
  <c r="Q288" i="1"/>
  <c r="R288" i="1"/>
  <c r="Q985" i="1"/>
  <c r="R985" i="1"/>
  <c r="Q983" i="1"/>
  <c r="R983" i="1"/>
  <c r="Q894" i="1"/>
  <c r="R894" i="1"/>
  <c r="R263" i="1"/>
  <c r="Q263" i="1"/>
  <c r="Q314" i="1"/>
  <c r="Q262" i="1"/>
  <c r="Q456" i="1"/>
  <c r="Q73" i="1"/>
  <c r="Q131" i="1"/>
  <c r="Q511" i="1"/>
  <c r="Q828" i="1"/>
  <c r="Q193" i="1"/>
  <c r="Q742" i="1"/>
  <c r="Q419" i="1"/>
  <c r="Q371" i="1"/>
  <c r="Q701" i="1"/>
  <c r="Q483" i="1"/>
  <c r="Q528" i="1"/>
  <c r="Q952" i="1"/>
  <c r="Q304" i="1"/>
  <c r="Q274" i="1"/>
  <c r="Q235" i="1"/>
  <c r="Q822" i="1"/>
  <c r="Q973" i="1"/>
  <c r="Q233" i="1"/>
  <c r="Q232" i="1"/>
  <c r="Q620" i="1"/>
  <c r="Q994" i="1"/>
  <c r="Q993" i="1"/>
  <c r="Q330" i="1"/>
  <c r="Q780" i="1"/>
  <c r="Q39" i="1"/>
  <c r="Q407" i="1"/>
  <c r="Q696" i="1"/>
  <c r="Q226" i="1"/>
  <c r="Q924" i="1"/>
  <c r="Q98" i="1"/>
  <c r="Q403" i="1"/>
  <c r="Q708" i="1"/>
  <c r="Q317" i="1"/>
  <c r="R308" i="1"/>
  <c r="R978" i="1"/>
  <c r="R256" i="1"/>
  <c r="R881" i="1"/>
  <c r="R82" i="1"/>
  <c r="R965" i="1"/>
  <c r="R944" i="1"/>
  <c r="R135" i="1"/>
  <c r="R290" i="1"/>
  <c r="R197" i="1"/>
  <c r="R33" i="1"/>
  <c r="Q33" i="1"/>
  <c r="Q374" i="1"/>
  <c r="Q649" i="1"/>
  <c r="Q261" i="1"/>
  <c r="Q747" i="1"/>
  <c r="Q889" i="1"/>
  <c r="Q765" i="1"/>
  <c r="Q703" i="1"/>
  <c r="Q508" i="1"/>
  <c r="Q741" i="1"/>
  <c r="Q934" i="1"/>
  <c r="Q725" i="1"/>
  <c r="Q724" i="1"/>
  <c r="Q700" i="1"/>
  <c r="Q682" i="1"/>
  <c r="Q276" i="1"/>
  <c r="Q109" i="1"/>
  <c r="Q168" i="1"/>
  <c r="Q480" i="1"/>
  <c r="Q552" i="1"/>
  <c r="Q723" i="1"/>
  <c r="Q932" i="1"/>
  <c r="Q23" i="1"/>
  <c r="Q802" i="1"/>
  <c r="Q637" i="1"/>
  <c r="Q858" i="1"/>
  <c r="Q523" i="1"/>
  <c r="Q477" i="1"/>
  <c r="Q475" i="1"/>
  <c r="Q905" i="1"/>
  <c r="Q542" i="1"/>
  <c r="Q321" i="1"/>
  <c r="Q875" i="1"/>
  <c r="Q36" i="1"/>
  <c r="Q445" i="1"/>
  <c r="Q581" i="1"/>
  <c r="Q893" i="1"/>
  <c r="R743" i="1"/>
  <c r="R622" i="1"/>
  <c r="R880" i="1"/>
  <c r="R903" i="1"/>
  <c r="R202" i="1"/>
  <c r="R180" i="1"/>
  <c r="R900" i="1"/>
  <c r="R444" i="1"/>
  <c r="R895" i="1"/>
  <c r="R730" i="1"/>
  <c r="Q730" i="1"/>
  <c r="Q177" i="1"/>
  <c r="Q373" i="1"/>
  <c r="Q132" i="1"/>
  <c r="Q455" i="1"/>
  <c r="Q648" i="1"/>
  <c r="Q311" i="1"/>
  <c r="Q46" i="1"/>
  <c r="Q395" i="1"/>
  <c r="Q702" i="1"/>
  <c r="Q674" i="1"/>
  <c r="Q864" i="1"/>
  <c r="Q763" i="1"/>
  <c r="Q762" i="1"/>
  <c r="Q188" i="1"/>
  <c r="Q66" i="1"/>
  <c r="Q187" i="1"/>
  <c r="Q668" i="1"/>
  <c r="Q759" i="1"/>
  <c r="Q300" i="1"/>
  <c r="Q681" i="1"/>
  <c r="Q846" i="1"/>
  <c r="Q801" i="1"/>
  <c r="Q619" i="1"/>
  <c r="Q163" i="1"/>
  <c r="Q883" i="1"/>
  <c r="Q499" i="1"/>
  <c r="Q586" i="1"/>
  <c r="Q797" i="1"/>
  <c r="Q495" i="1"/>
  <c r="Q946" i="1"/>
  <c r="Q874" i="1"/>
  <c r="Q9" i="1"/>
  <c r="Q942" i="1"/>
  <c r="Q287" i="1"/>
  <c r="Q50" i="1"/>
  <c r="R785" i="1"/>
  <c r="R91" i="1"/>
  <c r="R621" i="1"/>
  <c r="R389" i="1"/>
  <c r="R183" i="1"/>
  <c r="R363" i="1"/>
  <c r="R224" i="1"/>
  <c r="R793" i="1"/>
  <c r="R871" i="1"/>
  <c r="R689" i="1"/>
  <c r="R357" i="1"/>
  <c r="Q908" i="1"/>
  <c r="R908" i="1"/>
  <c r="Q252" i="1"/>
  <c r="R252" i="1"/>
  <c r="Q406" i="1"/>
  <c r="R406" i="1"/>
  <c r="Q813" i="1"/>
  <c r="R813" i="1"/>
  <c r="Q58" i="1"/>
  <c r="R58" i="1"/>
  <c r="R853" i="1"/>
  <c r="Q853" i="1"/>
  <c r="Q198" i="1"/>
  <c r="R198" i="1"/>
  <c r="Q34" i="1"/>
  <c r="R34" i="1"/>
  <c r="Q567" i="1"/>
  <c r="R567" i="1"/>
  <c r="Q520" i="1"/>
  <c r="R520" i="1"/>
  <c r="Q902" i="1"/>
  <c r="R902" i="1"/>
  <c r="Q602" i="1"/>
  <c r="R602" i="1"/>
  <c r="Q383" i="1"/>
  <c r="R383" i="1"/>
  <c r="R246" i="1"/>
  <c r="Q246" i="1"/>
  <c r="Q940" i="1"/>
  <c r="R940" i="1"/>
  <c r="Q812" i="1"/>
  <c r="R812" i="1"/>
  <c r="Q427" i="1"/>
  <c r="R427" i="1"/>
  <c r="Q338" i="1"/>
  <c r="R338" i="1"/>
  <c r="Q695" i="1"/>
  <c r="R695" i="1"/>
  <c r="Q795" i="1"/>
  <c r="R795" i="1"/>
  <c r="Q320" i="1"/>
  <c r="R320" i="1"/>
  <c r="Q877" i="1"/>
  <c r="R877" i="1"/>
  <c r="Q518" i="1"/>
  <c r="R518" i="1"/>
  <c r="R752" i="1"/>
  <c r="Q752" i="1"/>
  <c r="Q707" i="1"/>
  <c r="R707" i="1"/>
  <c r="Q869" i="1"/>
  <c r="R869" i="1"/>
  <c r="Q629" i="1"/>
  <c r="R629" i="1"/>
  <c r="R401" i="1"/>
  <c r="Q401" i="1"/>
  <c r="Q677" i="1"/>
  <c r="Q195" i="1"/>
  <c r="Q514" i="1"/>
  <c r="Q175" i="1"/>
  <c r="Q488" i="1"/>
  <c r="Q512" i="1"/>
  <c r="Q215" i="1"/>
  <c r="Q1001" i="1"/>
  <c r="Q191" i="1"/>
  <c r="Q190" i="1"/>
  <c r="Q576" i="1"/>
  <c r="Q506" i="1"/>
  <c r="Q28" i="1"/>
  <c r="Q504" i="1"/>
  <c r="Q669" i="1"/>
  <c r="Q259" i="1"/>
  <c r="Q65" i="1"/>
  <c r="Q213" i="1"/>
  <c r="Q63" i="1"/>
  <c r="Q105" i="1"/>
  <c r="Q345" i="1"/>
  <c r="Q164" i="1"/>
  <c r="Q435" i="1"/>
  <c r="Q856" i="1"/>
  <c r="Q271" i="1"/>
  <c r="Q231" i="1"/>
  <c r="Q969" i="1"/>
  <c r="Q927" i="1"/>
  <c r="Q99" i="1"/>
  <c r="Q584" i="1"/>
  <c r="Q943" i="1"/>
  <c r="Q5" i="1"/>
  <c r="Q459" i="1"/>
  <c r="Q375" i="1"/>
  <c r="R557" i="1"/>
  <c r="R412" i="1"/>
  <c r="R450" i="1"/>
  <c r="R157" i="1"/>
  <c r="R967" i="1"/>
  <c r="R151" i="1"/>
  <c r="R431" i="1"/>
  <c r="R583" i="1"/>
  <c r="R378" i="1"/>
  <c r="R560" i="1"/>
  <c r="R340" i="1"/>
  <c r="Q340" i="1"/>
  <c r="Q579" i="1"/>
  <c r="R579" i="1"/>
  <c r="Q981" i="1"/>
  <c r="R981" i="1"/>
  <c r="R426" i="1"/>
  <c r="Q426" i="1"/>
  <c r="Q147" i="1"/>
  <c r="Q399" i="1"/>
  <c r="Q74" i="1"/>
  <c r="Q313" i="1"/>
  <c r="Q916" i="1"/>
  <c r="Q958" i="1"/>
  <c r="Q283" i="1"/>
  <c r="Q955" i="1"/>
  <c r="Q509" i="1"/>
  <c r="Q127" i="1"/>
  <c r="Q596" i="1"/>
  <c r="Q641" i="1"/>
  <c r="Q806" i="1"/>
  <c r="Q126" i="1"/>
  <c r="Q108" i="1"/>
  <c r="Q784" i="1"/>
  <c r="Q805" i="1"/>
  <c r="Q502" i="1"/>
  <c r="Q416" i="1"/>
  <c r="Q349" i="1"/>
  <c r="Q41" i="1"/>
  <c r="Q680" i="1"/>
  <c r="Q571" i="1"/>
  <c r="Q500" i="1"/>
  <c r="Q140" i="1"/>
  <c r="Q38" i="1"/>
  <c r="Q159" i="1"/>
  <c r="Q568" i="1"/>
  <c r="Q471" i="1"/>
  <c r="Q735" i="1"/>
  <c r="Q566" i="1"/>
  <c r="Q563" i="1"/>
  <c r="Q769" i="1"/>
  <c r="Q178" i="1"/>
  <c r="Q788" i="1"/>
  <c r="R486" i="1"/>
  <c r="R100" i="1"/>
  <c r="R342" i="1"/>
  <c r="R152" i="1"/>
  <c r="R361" i="1"/>
  <c r="R221" i="1"/>
  <c r="R561" i="1"/>
  <c r="R537" i="1"/>
  <c r="R458" i="1"/>
  <c r="Q616" i="1"/>
  <c r="R616" i="1"/>
  <c r="Q925" i="1"/>
  <c r="R925" i="1"/>
  <c r="Q382" i="1"/>
  <c r="R382" i="1"/>
  <c r="Q137" i="1"/>
  <c r="R137" i="1"/>
  <c r="Q794" i="1"/>
  <c r="R794" i="1"/>
  <c r="R962" i="1"/>
  <c r="Q962" i="1"/>
  <c r="Q316" i="1"/>
  <c r="R316" i="1"/>
  <c r="R729" i="1"/>
  <c r="Q729" i="1"/>
  <c r="Q457" i="1"/>
  <c r="Q116" i="1"/>
  <c r="Q114" i="1"/>
  <c r="Q174" i="1"/>
  <c r="Q852" i="1"/>
  <c r="Q831" i="1"/>
  <c r="Q353" i="1"/>
  <c r="Q144" i="1"/>
  <c r="Q531" i="1"/>
  <c r="Q485" i="1"/>
  <c r="Q505" i="1"/>
  <c r="Q671" i="1"/>
  <c r="Q170" i="1"/>
  <c r="Q275" i="1"/>
  <c r="Q167" i="1"/>
  <c r="Q862" i="1"/>
  <c r="Q236" i="1"/>
  <c r="Q479" i="1"/>
  <c r="Q551" i="1"/>
  <c r="Q608" i="1"/>
  <c r="Q348" i="1"/>
  <c r="Q606" i="1"/>
  <c r="Q522" i="1"/>
  <c r="Q476" i="1"/>
  <c r="Q991" i="1"/>
  <c r="Q208" i="1"/>
  <c r="Q716" i="1"/>
  <c r="Q249" i="1"/>
  <c r="Q150" i="1"/>
  <c r="Q8" i="1"/>
  <c r="Q96" i="1"/>
  <c r="Q833" i="1"/>
  <c r="Q960" i="1"/>
  <c r="R717" i="1"/>
  <c r="R736" i="1"/>
  <c r="R945" i="1"/>
  <c r="R492" i="1"/>
  <c r="R941" i="1"/>
  <c r="R4" i="1"/>
  <c r="R578" i="1"/>
  <c r="R322" i="1"/>
  <c r="Q322" i="1"/>
  <c r="R772" i="1"/>
  <c r="Q772" i="1"/>
  <c r="R771" i="1"/>
  <c r="Q771" i="1"/>
  <c r="R119" i="1"/>
  <c r="Q119" i="1"/>
  <c r="R923" i="1"/>
  <c r="Q923" i="1"/>
  <c r="R692" i="1"/>
  <c r="Q692" i="1"/>
  <c r="R517" i="1"/>
  <c r="Q517" i="1"/>
  <c r="R380" i="1"/>
  <c r="Q380" i="1"/>
  <c r="R986" i="1"/>
  <c r="Q986" i="1"/>
  <c r="R491" i="1"/>
  <c r="Q491" i="1"/>
  <c r="R870" i="1"/>
  <c r="Q870" i="1"/>
  <c r="R515" i="1"/>
  <c r="Q515" i="1"/>
  <c r="R597" i="1"/>
  <c r="Q597" i="1"/>
  <c r="Q49" i="1"/>
  <c r="Q355" i="1"/>
  <c r="Q748" i="1"/>
  <c r="Q959" i="1"/>
  <c r="Q216" i="1"/>
  <c r="Q423" i="1"/>
  <c r="Q956" i="1"/>
  <c r="Q487" i="1"/>
  <c r="Q47" i="1"/>
  <c r="Q646" i="1"/>
  <c r="Q849" i="1"/>
  <c r="Q89" i="1"/>
  <c r="Q110" i="1"/>
  <c r="Q623" i="1"/>
  <c r="Q783" i="1"/>
  <c r="Q64" i="1"/>
  <c r="Q667" i="1"/>
  <c r="Q933" i="1"/>
  <c r="Q42" i="1"/>
  <c r="Q758" i="1"/>
  <c r="Q590" i="1"/>
  <c r="Q84" i="1"/>
  <c r="Q800" i="1"/>
  <c r="Q544" i="1"/>
  <c r="Q158" i="1"/>
  <c r="Q327" i="1"/>
  <c r="Q617" i="1"/>
  <c r="Q926" i="1"/>
  <c r="Q836" i="1"/>
  <c r="Q265" i="1"/>
  <c r="Q95" i="1"/>
  <c r="Q358" i="1"/>
  <c r="Q315" i="1"/>
  <c r="R155" i="1"/>
  <c r="R966" i="1"/>
  <c r="R814" i="1"/>
  <c r="R712" i="1"/>
  <c r="R922" i="1"/>
  <c r="R653" i="1"/>
  <c r="R767" i="1"/>
  <c r="Q1005" i="1" l="1"/>
  <c r="Q1003" i="1"/>
  <c r="R1005" i="1"/>
  <c r="R100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<sst xmlns="http://schemas.openxmlformats.org/spreadsheetml/2006/main" count="3156" uniqueCount="1101">
  <si>
    <t>Conclusions from the retail sheet data</t>
  </si>
  <si>
    <t>Average qty purchase per client</t>
  </si>
  <si>
    <t>Average spent per client</t>
  </si>
  <si>
    <t>Max spent by a customer</t>
  </si>
  <si>
    <t>How much was spent in Beauty &amp; Electronics in February</t>
  </si>
  <si>
    <t xml:space="preserve">On average, customers purchased 2.5 units across all product categories, with an average spend of £179.90 per client. </t>
  </si>
  <si>
    <t>The highest individual purchase was £2,000.</t>
  </si>
  <si>
    <t>In February, the combined total spent on Beauty and Electronics was £14,035</t>
  </si>
  <si>
    <t>Total Comission by Department and Day of the Week</t>
  </si>
  <si>
    <t>Weekday</t>
  </si>
  <si>
    <t>Total Commision 2023</t>
  </si>
  <si>
    <t>Total Commision 2024</t>
  </si>
  <si>
    <t>Monday</t>
  </si>
  <si>
    <t>Beauty</t>
  </si>
  <si>
    <t>Clothing</t>
  </si>
  <si>
    <t>Electronics</t>
  </si>
  <si>
    <t>Tuesday</t>
  </si>
  <si>
    <t>Wednesday</t>
  </si>
  <si>
    <t>Thursday</t>
  </si>
  <si>
    <t>Friday</t>
  </si>
  <si>
    <t>Saturday</t>
  </si>
  <si>
    <t>Sunday</t>
  </si>
  <si>
    <t>Grand Total</t>
  </si>
  <si>
    <t>Student Name</t>
  </si>
  <si>
    <t xml:space="preserve"> English MArks</t>
  </si>
  <si>
    <t>Mathematics marks</t>
  </si>
  <si>
    <t>Science marks</t>
  </si>
  <si>
    <t>Carol</t>
  </si>
  <si>
    <t>Linda</t>
  </si>
  <si>
    <t>Mary</t>
  </si>
  <si>
    <t>Sarah</t>
  </si>
  <si>
    <t>Gender</t>
  </si>
  <si>
    <t>Female</t>
  </si>
  <si>
    <t>Average of Quantity</t>
  </si>
  <si>
    <t>Product Category</t>
  </si>
  <si>
    <t>Jan</t>
  </si>
  <si>
    <t>Feb</t>
  </si>
  <si>
    <t>Mar</t>
  </si>
  <si>
    <t>Apr</t>
  </si>
  <si>
    <t>May</t>
  </si>
  <si>
    <t>Jun</t>
  </si>
  <si>
    <t>Jul</t>
  </si>
  <si>
    <t>Aug</t>
  </si>
  <si>
    <t>Sep</t>
  </si>
  <si>
    <t>Oct</t>
  </si>
  <si>
    <t>Nov</t>
  </si>
  <si>
    <t>Dec</t>
  </si>
  <si>
    <t>Sum of Total Sales</t>
  </si>
  <si>
    <t>Male</t>
  </si>
  <si>
    <t>Average of Total Sales</t>
  </si>
  <si>
    <t>Generation</t>
  </si>
  <si>
    <t>Row Labels</t>
  </si>
  <si>
    <t>Adult</t>
  </si>
  <si>
    <t>Senior</t>
  </si>
  <si>
    <t>Transaction ID</t>
  </si>
  <si>
    <t>DAY name</t>
  </si>
  <si>
    <t>MONTH name</t>
  </si>
  <si>
    <t>Month</t>
  </si>
  <si>
    <t>Day</t>
  </si>
  <si>
    <t>Year</t>
  </si>
  <si>
    <t>Date</t>
  </si>
  <si>
    <t>Customer ID</t>
  </si>
  <si>
    <t>Age</t>
  </si>
  <si>
    <t>Quantity</t>
  </si>
  <si>
    <t>Price per Unit</t>
  </si>
  <si>
    <t>Total Sales</t>
  </si>
  <si>
    <t>Commision 2023</t>
  </si>
  <si>
    <t>Commision 2024</t>
  </si>
  <si>
    <t>Rate %</t>
  </si>
  <si>
    <t>CUST014</t>
  </si>
  <si>
    <t>CUST025</t>
  </si>
  <si>
    <t>Commision rate  2023</t>
  </si>
  <si>
    <t>CUST080</t>
  </si>
  <si>
    <t>Commision rate  2024</t>
  </si>
  <si>
    <t>CUST122</t>
  </si>
  <si>
    <t>CUST161</t>
  </si>
  <si>
    <t>CUST163</t>
  </si>
  <si>
    <t>CUST173</t>
  </si>
  <si>
    <t>Product Categories</t>
  </si>
  <si>
    <t>CUST187</t>
  </si>
  <si>
    <t>CUST191</t>
  </si>
  <si>
    <t>CUST218</t>
  </si>
  <si>
    <t>CUST220</t>
  </si>
  <si>
    <t>CUST223</t>
  </si>
  <si>
    <t>QTY</t>
  </si>
  <si>
    <t>CUST282</t>
  </si>
  <si>
    <t>Total</t>
  </si>
  <si>
    <t>Average Sales</t>
  </si>
  <si>
    <t>CUST363</t>
  </si>
  <si>
    <t>All products</t>
  </si>
  <si>
    <t>CUST376</t>
  </si>
  <si>
    <t>CUST399</t>
  </si>
  <si>
    <t>CUST408</t>
  </si>
  <si>
    <t>CUST429</t>
  </si>
  <si>
    <t>CUST440</t>
  </si>
  <si>
    <t>CUST473</t>
  </si>
  <si>
    <t>CUST532</t>
  </si>
  <si>
    <t>CUST561</t>
  </si>
  <si>
    <t>CUST566</t>
  </si>
  <si>
    <t>CUST596</t>
  </si>
  <si>
    <t>CUST692</t>
  </si>
  <si>
    <t>CUST698</t>
  </si>
  <si>
    <t>CUST735</t>
  </si>
  <si>
    <t>CUST758</t>
  </si>
  <si>
    <t>CUST830</t>
  </si>
  <si>
    <t>CUST882</t>
  </si>
  <si>
    <t>CUST897</t>
  </si>
  <si>
    <t>CUST009</t>
  </si>
  <si>
    <t>CUST057</t>
  </si>
  <si>
    <t>CUST153</t>
  </si>
  <si>
    <t>CUST189</t>
  </si>
  <si>
    <t>CUST431</t>
  </si>
  <si>
    <t>CUST462</t>
  </si>
  <si>
    <t>CUST466</t>
  </si>
  <si>
    <t>CUST547</t>
  </si>
  <si>
    <t>CUST574</t>
  </si>
  <si>
    <t>CUST620</t>
  </si>
  <si>
    <t>CUST635</t>
  </si>
  <si>
    <t>CUST676</t>
  </si>
  <si>
    <t>CUST824</t>
  </si>
  <si>
    <t>CUST848</t>
  </si>
  <si>
    <t>CUST860</t>
  </si>
  <si>
    <t>CUST872</t>
  </si>
  <si>
    <t>CUST988</t>
  </si>
  <si>
    <t>CUST019</t>
  </si>
  <si>
    <t>CUST059</t>
  </si>
  <si>
    <t>CUST157</t>
  </si>
  <si>
    <t>CUST182</t>
  </si>
  <si>
    <t>CUST192</t>
  </si>
  <si>
    <t>CUST216</t>
  </si>
  <si>
    <t>CUST234</t>
  </si>
  <si>
    <t>CUST271</t>
  </si>
  <si>
    <t>CUST345</t>
  </si>
  <si>
    <t>CUST401</t>
  </si>
  <si>
    <t>CUST411</t>
  </si>
  <si>
    <t>CUST523</t>
  </si>
  <si>
    <t>CUST629</t>
  </si>
  <si>
    <t>CUST639</t>
  </si>
  <si>
    <t>CUST668</t>
  </si>
  <si>
    <t>CUST671</t>
  </si>
  <si>
    <t>CUST704</t>
  </si>
  <si>
    <t>CUST756</t>
  </si>
  <si>
    <t>CUST790</t>
  </si>
  <si>
    <t>CUST809</t>
  </si>
  <si>
    <t>CUST840</t>
  </si>
  <si>
    <t>CUST871</t>
  </si>
  <si>
    <t>CUST937</t>
  </si>
  <si>
    <t>CUST946</t>
  </si>
  <si>
    <t>CUST958</t>
  </si>
  <si>
    <t>CUST967</t>
  </si>
  <si>
    <t>CUST996</t>
  </si>
  <si>
    <t>CUST075</t>
  </si>
  <si>
    <t>CUST206</t>
  </si>
  <si>
    <t>CUST226</t>
  </si>
  <si>
    <t>CUST272</t>
  </si>
  <si>
    <t>CUST299</t>
  </si>
  <si>
    <t>CUST318</t>
  </si>
  <si>
    <t>CUST444</t>
  </si>
  <si>
    <t>CUST492</t>
  </si>
  <si>
    <t>CUST612</t>
  </si>
  <si>
    <t>CUST615</t>
  </si>
  <si>
    <t>CUST724</t>
  </si>
  <si>
    <t>CUST725</t>
  </si>
  <si>
    <t>CUST732</t>
  </si>
  <si>
    <t>CUST789</t>
  </si>
  <si>
    <t>CUST798</t>
  </si>
  <si>
    <t>CUST811</t>
  </si>
  <si>
    <t>CUST827</t>
  </si>
  <si>
    <t>CUST829</t>
  </si>
  <si>
    <t>CUST119</t>
  </si>
  <si>
    <t>CUST120</t>
  </si>
  <si>
    <t>CUST165</t>
  </si>
  <si>
    <t>CUST190</t>
  </si>
  <si>
    <t>CUST291</t>
  </si>
  <si>
    <t>CUST418</t>
  </si>
  <si>
    <t>CUST432</t>
  </si>
  <si>
    <t>CUST442</t>
  </si>
  <si>
    <t>CUST491</t>
  </si>
  <si>
    <t>CUST500</t>
  </si>
  <si>
    <t>CUST575</t>
  </si>
  <si>
    <t>CUST634</t>
  </si>
  <si>
    <t>CUST678</t>
  </si>
  <si>
    <t>CUST702</t>
  </si>
  <si>
    <t>CUST705</t>
  </si>
  <si>
    <t>CUST716</t>
  </si>
  <si>
    <t>CUST794</t>
  </si>
  <si>
    <t>CUST857</t>
  </si>
  <si>
    <t>CUST874</t>
  </si>
  <si>
    <t>CUST957</t>
  </si>
  <si>
    <t>CUST966</t>
  </si>
  <si>
    <t>CUST973</t>
  </si>
  <si>
    <t>CUST103</t>
  </si>
  <si>
    <t>CUST144</t>
  </si>
  <si>
    <t>CUST228</t>
  </si>
  <si>
    <t>CUST346</t>
  </si>
  <si>
    <t>CUST374</t>
  </si>
  <si>
    <t>CUST450</t>
  </si>
  <si>
    <t>CUST600</t>
  </si>
  <si>
    <t>CUST647</t>
  </si>
  <si>
    <t>CUST658</t>
  </si>
  <si>
    <t>CUST718</t>
  </si>
  <si>
    <t>CUST782</t>
  </si>
  <si>
    <t>CUST810</t>
  </si>
  <si>
    <t>CUST814</t>
  </si>
  <si>
    <t>CUST887</t>
  </si>
  <si>
    <t>CUST914</t>
  </si>
  <si>
    <t>CUST960</t>
  </si>
  <si>
    <t>CUST970</t>
  </si>
  <si>
    <t>CUST035</t>
  </si>
  <si>
    <t>CUST150</t>
  </si>
  <si>
    <t>CUST215</t>
  </si>
  <si>
    <t>CUST229</t>
  </si>
  <si>
    <t>CUST332</t>
  </si>
  <si>
    <t>CUST457</t>
  </si>
  <si>
    <t>CUST478</t>
  </si>
  <si>
    <t>CUST508</t>
  </si>
  <si>
    <t>CUST649</t>
  </si>
  <si>
    <t>CUST755</t>
  </si>
  <si>
    <t>CUST877</t>
  </si>
  <si>
    <t>CUST905</t>
  </si>
  <si>
    <t>CUST955</t>
  </si>
  <si>
    <t>CUST990</t>
  </si>
  <si>
    <t>CUST063</t>
  </si>
  <si>
    <t>CUST130</t>
  </si>
  <si>
    <t>CUST225</t>
  </si>
  <si>
    <t>CUST251</t>
  </si>
  <si>
    <t>CUST302</t>
  </si>
  <si>
    <t>CUST327</t>
  </si>
  <si>
    <t>CUST349</t>
  </si>
  <si>
    <t>CUST352</t>
  </si>
  <si>
    <t>CUST366</t>
  </si>
  <si>
    <t>CUST367</t>
  </si>
  <si>
    <t>CUST424</t>
  </si>
  <si>
    <t>CUST436</t>
  </si>
  <si>
    <t>CUST441</t>
  </si>
  <si>
    <t>CUST456</t>
  </si>
  <si>
    <t>CUST470</t>
  </si>
  <si>
    <t>CUST512</t>
  </si>
  <si>
    <t>CUST527</t>
  </si>
  <si>
    <t>CUST627</t>
  </si>
  <si>
    <t>CUST665</t>
  </si>
  <si>
    <t>CUST685</t>
  </si>
  <si>
    <t>CUST689</t>
  </si>
  <si>
    <t>CUST712</t>
  </si>
  <si>
    <t>CUST717</t>
  </si>
  <si>
    <t>CUST795</t>
  </si>
  <si>
    <t>CUST917</t>
  </si>
  <si>
    <t>CUST936</t>
  </si>
  <si>
    <t>CUST941</t>
  </si>
  <si>
    <t>CUST943</t>
  </si>
  <si>
    <t>CUST952</t>
  </si>
  <si>
    <t>CUST992</t>
  </si>
  <si>
    <t>CUST069</t>
  </si>
  <si>
    <t>CUST088</t>
  </si>
  <si>
    <t>CUST201</t>
  </si>
  <si>
    <t>CUST203</t>
  </si>
  <si>
    <t>CUST351</t>
  </si>
  <si>
    <t>CUST368</t>
  </si>
  <si>
    <t>CUST380</t>
  </si>
  <si>
    <t>CUST541</t>
  </si>
  <si>
    <t>CUST631</t>
  </si>
  <si>
    <t>CUST688</t>
  </si>
  <si>
    <t>CUST720</t>
  </si>
  <si>
    <t>CUST779</t>
  </si>
  <si>
    <t>CUST783</t>
  </si>
  <si>
    <t>CUST799</t>
  </si>
  <si>
    <t>CUST823</t>
  </si>
  <si>
    <t>CUST834</t>
  </si>
  <si>
    <t>CUST859</t>
  </si>
  <si>
    <t>CUST975</t>
  </si>
  <si>
    <t>CUST984</t>
  </si>
  <si>
    <t>CUST045</t>
  </si>
  <si>
    <t>CUST089</t>
  </si>
  <si>
    <t>CUST091</t>
  </si>
  <si>
    <t>CUST098</t>
  </si>
  <si>
    <t>CUST194</t>
  </si>
  <si>
    <t>CUST265</t>
  </si>
  <si>
    <t>CUST286</t>
  </si>
  <si>
    <t>CUST313</t>
  </si>
  <si>
    <t>CUST355</t>
  </si>
  <si>
    <t>CUST384</t>
  </si>
  <si>
    <t>CUST396</t>
  </si>
  <si>
    <t>CUST425</t>
  </si>
  <si>
    <t>CUST483</t>
  </si>
  <si>
    <t>CUST536</t>
  </si>
  <si>
    <t>CUST608</t>
  </si>
  <si>
    <t>CUST650</t>
  </si>
  <si>
    <t>CUST655</t>
  </si>
  <si>
    <t>CUST727</t>
  </si>
  <si>
    <t>CUST895</t>
  </si>
  <si>
    <t>CUST924</t>
  </si>
  <si>
    <t>CUST963</t>
  </si>
  <si>
    <t>CUST048</t>
  </si>
  <si>
    <t>CUST049</t>
  </si>
  <si>
    <t>CUST083</t>
  </si>
  <si>
    <t>CUST198</t>
  </si>
  <si>
    <t>CUST230</t>
  </si>
  <si>
    <t>CUST236</t>
  </si>
  <si>
    <t>CUST252</t>
  </si>
  <si>
    <t>CUST287</t>
  </si>
  <si>
    <t>CUST306</t>
  </si>
  <si>
    <t>CUST333</t>
  </si>
  <si>
    <t>CUST338</t>
  </si>
  <si>
    <t>CUST386</t>
  </si>
  <si>
    <t>CUST448</t>
  </si>
  <si>
    <t>CUST463</t>
  </si>
  <si>
    <t>CUST562</t>
  </si>
  <si>
    <t>CUST578</t>
  </si>
  <si>
    <t>CUST607</t>
  </si>
  <si>
    <t>CUST642</t>
  </si>
  <si>
    <t>CUST653</t>
  </si>
  <si>
    <t>CUST723</t>
  </si>
  <si>
    <t>CUST731</t>
  </si>
  <si>
    <t>CUST745</t>
  </si>
  <si>
    <t>CUST793</t>
  </si>
  <si>
    <t>CUST845</t>
  </si>
  <si>
    <t>CUST855</t>
  </si>
  <si>
    <t>CUST856</t>
  </si>
  <si>
    <t>CUST902</t>
  </si>
  <si>
    <t>CUST930</t>
  </si>
  <si>
    <t>CUST168</t>
  </si>
  <si>
    <t>CUST219</t>
  </si>
  <si>
    <t>CUST253</t>
  </si>
  <si>
    <t>CUST289</t>
  </si>
  <si>
    <t>CUST382</t>
  </si>
  <si>
    <t>CUST400</t>
  </si>
  <si>
    <t>CUST415</t>
  </si>
  <si>
    <t>CUST416</t>
  </si>
  <si>
    <t>CUST445</t>
  </si>
  <si>
    <t>CUST467</t>
  </si>
  <si>
    <t>CUST591</t>
  </si>
  <si>
    <t>CUST648</t>
  </si>
  <si>
    <t>CUST680</t>
  </si>
  <si>
    <t>CUST687</t>
  </si>
  <si>
    <t>CUST697</t>
  </si>
  <si>
    <t>CUST961</t>
  </si>
  <si>
    <t>CUST978</t>
  </si>
  <si>
    <t>CUST010</t>
  </si>
  <si>
    <t>CUST036</t>
  </si>
  <si>
    <t>CUST171</t>
  </si>
  <si>
    <t>CUST195</t>
  </si>
  <si>
    <t>CUST314</t>
  </si>
  <si>
    <t>CUST324</t>
  </si>
  <si>
    <t>CUST325</t>
  </si>
  <si>
    <t>CUST336</t>
  </si>
  <si>
    <t>CUST479</t>
  </si>
  <si>
    <t>CUST569</t>
  </si>
  <si>
    <t>CUST613</t>
  </si>
  <si>
    <t>CUST690</t>
  </si>
  <si>
    <t>CUST701</t>
  </si>
  <si>
    <t>CUST721</t>
  </si>
  <si>
    <t>CUST780</t>
  </si>
  <si>
    <t>CUST788</t>
  </si>
  <si>
    <t>CUST813</t>
  </si>
  <si>
    <t>CUST822</t>
  </si>
  <si>
    <t>CUST885</t>
  </si>
  <si>
    <t>CUST888</t>
  </si>
  <si>
    <t>CUST894</t>
  </si>
  <si>
    <t>CUST997</t>
  </si>
  <si>
    <t>CUST034</t>
  </si>
  <si>
    <t>CUST065</t>
  </si>
  <si>
    <t>CUST071</t>
  </si>
  <si>
    <t>CUST090</t>
  </si>
  <si>
    <t>CUST092</t>
  </si>
  <si>
    <t>CUST097</t>
  </si>
  <si>
    <t>CUST115</t>
  </si>
  <si>
    <t>CUST154</t>
  </si>
  <si>
    <t>CUST222</t>
  </si>
  <si>
    <t>CUST233</t>
  </si>
  <si>
    <t>CUST322</t>
  </si>
  <si>
    <t>CUST488</t>
  </si>
  <si>
    <t>CUST548</t>
  </si>
  <si>
    <t>CUST568</t>
  </si>
  <si>
    <t>CUST611</t>
  </si>
  <si>
    <t>CUST640</t>
  </si>
  <si>
    <t>CUST651</t>
  </si>
  <si>
    <t>CUST666</t>
  </si>
  <si>
    <t>CUST691</t>
  </si>
  <si>
    <t>CUST706</t>
  </si>
  <si>
    <t>CUST728</t>
  </si>
  <si>
    <t>CUST791</t>
  </si>
  <si>
    <t>CUST815</t>
  </si>
  <si>
    <t>CUST864</t>
  </si>
  <si>
    <t>CUST875</t>
  </si>
  <si>
    <t>CUST903</t>
  </si>
  <si>
    <t>CUST912</t>
  </si>
  <si>
    <t>CUST921</t>
  </si>
  <si>
    <t>CUST942</t>
  </si>
  <si>
    <t>CUST994</t>
  </si>
  <si>
    <t>CUST003</t>
  </si>
  <si>
    <t>CUST021</t>
  </si>
  <si>
    <t>CUST033</t>
  </si>
  <si>
    <t>CUST099</t>
  </si>
  <si>
    <t>CUST237</t>
  </si>
  <si>
    <t>CUST279</t>
  </si>
  <si>
    <t>CUST293</t>
  </si>
  <si>
    <t>CUST356</t>
  </si>
  <si>
    <t>CUST359</t>
  </si>
  <si>
    <t>CUST362</t>
  </si>
  <si>
    <t>CUST378</t>
  </si>
  <si>
    <t>CUST385</t>
  </si>
  <si>
    <t>CUST388</t>
  </si>
  <si>
    <t>CUST395</t>
  </si>
  <si>
    <t>CUST439</t>
  </si>
  <si>
    <t>CUST498</t>
  </si>
  <si>
    <t>CUST549</t>
  </si>
  <si>
    <t>CUST564</t>
  </si>
  <si>
    <t>CUST586</t>
  </si>
  <si>
    <t>CUST696</t>
  </si>
  <si>
    <t>CUST807</t>
  </si>
  <si>
    <t>CUST947</t>
  </si>
  <si>
    <t>CUST954</t>
  </si>
  <si>
    <t>CUST024</t>
  </si>
  <si>
    <t>CUST064</t>
  </si>
  <si>
    <t>CUST134</t>
  </si>
  <si>
    <t>CUST138</t>
  </si>
  <si>
    <t>CUST354</t>
  </si>
  <si>
    <t>CUST515</t>
  </si>
  <si>
    <t>CUST520</t>
  </si>
  <si>
    <t>CUST543</t>
  </si>
  <si>
    <t>CUST552</t>
  </si>
  <si>
    <t>CUST570</t>
  </si>
  <si>
    <t>CUST573</t>
  </si>
  <si>
    <t>CUST622</t>
  </si>
  <si>
    <t>CUST759</t>
  </si>
  <si>
    <t>CUST820</t>
  </si>
  <si>
    <t>CUST821</t>
  </si>
  <si>
    <t>CUST893</t>
  </si>
  <si>
    <t>CUST938</t>
  </si>
  <si>
    <t>CUST972</t>
  </si>
  <si>
    <t>CUST986</t>
  </si>
  <si>
    <t>CUST043</t>
  </si>
  <si>
    <t>CUST067</t>
  </si>
  <si>
    <t>CUST125</t>
  </si>
  <si>
    <t>CUST246</t>
  </si>
  <si>
    <t>CUST250</t>
  </si>
  <si>
    <t>CUST255</t>
  </si>
  <si>
    <t>CUST316</t>
  </si>
  <si>
    <t>CUST398</t>
  </si>
  <si>
    <t>CUST414</t>
  </si>
  <si>
    <t>CUST452</t>
  </si>
  <si>
    <t>CUST581</t>
  </si>
  <si>
    <t>CUST662</t>
  </si>
  <si>
    <t>CUST741</t>
  </si>
  <si>
    <t>CUST777</t>
  </si>
  <si>
    <t>CUST786</t>
  </si>
  <si>
    <t>CUST968</t>
  </si>
  <si>
    <t>CUST976</t>
  </si>
  <si>
    <t>CUST993</t>
  </si>
  <si>
    <t>CUST018</t>
  </si>
  <si>
    <t>CUST077</t>
  </si>
  <si>
    <t>CUST078</t>
  </si>
  <si>
    <t>CUST094</t>
  </si>
  <si>
    <t>CUST102</t>
  </si>
  <si>
    <t>CUST164</t>
  </si>
  <si>
    <t>CUST243</t>
  </si>
  <si>
    <t>CUST245</t>
  </si>
  <si>
    <t>CUST264</t>
  </si>
  <si>
    <t>CUST315</t>
  </si>
  <si>
    <t>CUST335</t>
  </si>
  <si>
    <t>CUST379</t>
  </si>
  <si>
    <t>CUST517</t>
  </si>
  <si>
    <t>CUST521</t>
  </si>
  <si>
    <t>CUST525</t>
  </si>
  <si>
    <t>CUST535</t>
  </si>
  <si>
    <t>CUST609</t>
  </si>
  <si>
    <t>CUST619</t>
  </si>
  <si>
    <t>CUST726</t>
  </si>
  <si>
    <t>CUST778</t>
  </si>
  <si>
    <t>CUST816</t>
  </si>
  <si>
    <t>CUST832</t>
  </si>
  <si>
    <t>CUST838</t>
  </si>
  <si>
    <t>CUST842</t>
  </si>
  <si>
    <t>CUST974</t>
  </si>
  <si>
    <t>CUST1000</t>
  </si>
  <si>
    <t>CUST007</t>
  </si>
  <si>
    <t>CUST106</t>
  </si>
  <si>
    <t>CUST137</t>
  </si>
  <si>
    <t>CUST329</t>
  </si>
  <si>
    <t>CUST377</t>
  </si>
  <si>
    <t>CUST383</t>
  </si>
  <si>
    <t>CUST404</t>
  </si>
  <si>
    <t>CUST407</t>
  </si>
  <si>
    <t>CUST454</t>
  </si>
  <si>
    <t>CUST499</t>
  </si>
  <si>
    <t>CUST522</t>
  </si>
  <si>
    <t>CUST524</t>
  </si>
  <si>
    <t>CUST540</t>
  </si>
  <si>
    <t>CUST554</t>
  </si>
  <si>
    <t>CUST592</t>
  </si>
  <si>
    <t>CUST638</t>
  </si>
  <si>
    <t>CUST682</t>
  </si>
  <si>
    <t>CUST775</t>
  </si>
  <si>
    <t>CUST802</t>
  </si>
  <si>
    <t>CUST825</t>
  </si>
  <si>
    <t>CUST826</t>
  </si>
  <si>
    <t>CUST870</t>
  </si>
  <si>
    <t>CUST908</t>
  </si>
  <si>
    <t>CUST939</t>
  </si>
  <si>
    <t>CUST982</t>
  </si>
  <si>
    <t>CUST006</t>
  </si>
  <si>
    <t>CUST040</t>
  </si>
  <si>
    <t>CUST066</t>
  </si>
  <si>
    <t>CUST143</t>
  </si>
  <si>
    <t>CUST177</t>
  </si>
  <si>
    <t>CUST199</t>
  </si>
  <si>
    <t>CUST259</t>
  </si>
  <si>
    <t>CUST451</t>
  </si>
  <si>
    <t>CUST503</t>
  </si>
  <si>
    <t>CUST511</t>
  </si>
  <si>
    <t>CUST534</t>
  </si>
  <si>
    <t>CUST551</t>
  </si>
  <si>
    <t>CUST565</t>
  </si>
  <si>
    <t>CUST675</t>
  </si>
  <si>
    <t>CUST907</t>
  </si>
  <si>
    <t>CUST932</t>
  </si>
  <si>
    <t>CUST953</t>
  </si>
  <si>
    <t>CUST031</t>
  </si>
  <si>
    <t>CUST096</t>
  </si>
  <si>
    <t>CUST136</t>
  </si>
  <si>
    <t>CUST158</t>
  </si>
  <si>
    <t>CUST381</t>
  </si>
  <si>
    <t>CUST387</t>
  </si>
  <si>
    <t>CUST413</t>
  </si>
  <si>
    <t>CUST419</t>
  </si>
  <si>
    <t>CUST487</t>
  </si>
  <si>
    <t>CUST489</t>
  </si>
  <si>
    <t>CUST661</t>
  </si>
  <si>
    <t>CUST664</t>
  </si>
  <si>
    <t>CUST944</t>
  </si>
  <si>
    <t>CUST962</t>
  </si>
  <si>
    <t>CUST989</t>
  </si>
  <si>
    <t>CUST028</t>
  </si>
  <si>
    <t>CUST070</t>
  </si>
  <si>
    <t>CUST152</t>
  </si>
  <si>
    <t>CUST156</t>
  </si>
  <si>
    <t>CUST160</t>
  </si>
  <si>
    <t>CUST167</t>
  </si>
  <si>
    <t>CUST176</t>
  </si>
  <si>
    <t>CUST183</t>
  </si>
  <si>
    <t>CUST205</t>
  </si>
  <si>
    <t>CUST232</t>
  </si>
  <si>
    <t>CUST270</t>
  </si>
  <si>
    <t>CUST275</t>
  </si>
  <si>
    <t>CUST284</t>
  </si>
  <si>
    <t>CUST342</t>
  </si>
  <si>
    <t>CUST417</t>
  </si>
  <si>
    <t>CUST430</t>
  </si>
  <si>
    <t>CUST434</t>
  </si>
  <si>
    <t>CUST465</t>
  </si>
  <si>
    <t>CUST477</t>
  </si>
  <si>
    <t>CUST481</t>
  </si>
  <si>
    <t>CUST502</t>
  </si>
  <si>
    <t>CUST637</t>
  </si>
  <si>
    <t>CUST673</t>
  </si>
  <si>
    <t>CUST681</t>
  </si>
  <si>
    <t>CUST708</t>
  </si>
  <si>
    <t>CUST754</t>
  </si>
  <si>
    <t>CUST757</t>
  </si>
  <si>
    <t>CUST765</t>
  </si>
  <si>
    <t>CUST796</t>
  </si>
  <si>
    <t>CUST876</t>
  </si>
  <si>
    <t>CUST927</t>
  </si>
  <si>
    <t>CUST015</t>
  </si>
  <si>
    <t>CUST029</t>
  </si>
  <si>
    <t>CUST132</t>
  </si>
  <si>
    <t>CUST197</t>
  </si>
  <si>
    <t>CUST207</t>
  </si>
  <si>
    <t>CUST211</t>
  </si>
  <si>
    <t>CUST344</t>
  </si>
  <si>
    <t>CUST347</t>
  </si>
  <si>
    <t>CUST360</t>
  </si>
  <si>
    <t>CUST438</t>
  </si>
  <si>
    <t>CUST480</t>
  </si>
  <si>
    <t>CUST494</t>
  </si>
  <si>
    <t>CUST630</t>
  </si>
  <si>
    <t>CUST654</t>
  </si>
  <si>
    <t>CUST715</t>
  </si>
  <si>
    <t>CUST719</t>
  </si>
  <si>
    <t>CUST749</t>
  </si>
  <si>
    <t>CUST751</t>
  </si>
  <si>
    <t>CUST804</t>
  </si>
  <si>
    <t>CUST833</t>
  </si>
  <si>
    <t>CUST846</t>
  </si>
  <si>
    <t>CUST865</t>
  </si>
  <si>
    <t>CUST898</t>
  </si>
  <si>
    <t>CUST911</t>
  </si>
  <si>
    <t>CUST918</t>
  </si>
  <si>
    <t>CUST959</t>
  </si>
  <si>
    <t>CUST100</t>
  </si>
  <si>
    <t>CUST113</t>
  </si>
  <si>
    <t>CUST180</t>
  </si>
  <si>
    <t>CUST247</t>
  </si>
  <si>
    <t>CUST254</t>
  </si>
  <si>
    <t>CUST312</t>
  </si>
  <si>
    <t>CUST402</t>
  </si>
  <si>
    <t>CUST493</t>
  </si>
  <si>
    <t>CUST497</t>
  </si>
  <si>
    <t>CUST558</t>
  </si>
  <si>
    <t>CUST571</t>
  </si>
  <si>
    <t>CUST616</t>
  </si>
  <si>
    <t>CUST693</t>
  </si>
  <si>
    <t>CUST738</t>
  </si>
  <si>
    <t>CUST787</t>
  </si>
  <si>
    <t>CUST852</t>
  </si>
  <si>
    <t>CUST861</t>
  </si>
  <si>
    <t>CUST891</t>
  </si>
  <si>
    <t>CUST922</t>
  </si>
  <si>
    <t>CUST949</t>
  </si>
  <si>
    <t>CUST995</t>
  </si>
  <si>
    <t>CUST047</t>
  </si>
  <si>
    <t>CUST081</t>
  </si>
  <si>
    <t>CUST123</t>
  </si>
  <si>
    <t>CUST178</t>
  </si>
  <si>
    <t>CUST188</t>
  </si>
  <si>
    <t>CUST297</t>
  </si>
  <si>
    <t>CUST357</t>
  </si>
  <si>
    <t>CUST428</t>
  </si>
  <si>
    <t>CUST460</t>
  </si>
  <si>
    <t>CUST468</t>
  </si>
  <si>
    <t>CUST518</t>
  </si>
  <si>
    <t>CUST550</t>
  </si>
  <si>
    <t>CUST559</t>
  </si>
  <si>
    <t>CUST587</t>
  </si>
  <si>
    <t>CUST603</t>
  </si>
  <si>
    <t>CUST621</t>
  </si>
  <si>
    <t>CUST641</t>
  </si>
  <si>
    <t>CUST657</t>
  </si>
  <si>
    <t>CUST744</t>
  </si>
  <si>
    <t>CUST764</t>
  </si>
  <si>
    <t>CUST774</t>
  </si>
  <si>
    <t>CUST797</t>
  </si>
  <si>
    <t>CUST883</t>
  </si>
  <si>
    <t>CUST969</t>
  </si>
  <si>
    <t>CUST030</t>
  </si>
  <si>
    <t>CUST145</t>
  </si>
  <si>
    <t>CUST162</t>
  </si>
  <si>
    <t>CUST174</t>
  </si>
  <si>
    <t>CUST204</t>
  </si>
  <si>
    <t>CUST221</t>
  </si>
  <si>
    <t>CUST238</t>
  </si>
  <si>
    <t>CUST328</t>
  </si>
  <si>
    <t>CUST390</t>
  </si>
  <si>
    <t>CUST458</t>
  </si>
  <si>
    <t>CUST501</t>
  </si>
  <si>
    <t>CUST510</t>
  </si>
  <si>
    <t>CUST614</t>
  </si>
  <si>
    <t>CUST633</t>
  </si>
  <si>
    <t>CUST659</t>
  </si>
  <si>
    <t>CUST694</t>
  </si>
  <si>
    <t>CUST767</t>
  </si>
  <si>
    <t>CUST803</t>
  </si>
  <si>
    <t>CUST027</t>
  </si>
  <si>
    <t>CUST038</t>
  </si>
  <si>
    <t>CUST054</t>
  </si>
  <si>
    <t>CUST084</t>
  </si>
  <si>
    <t>CUST140</t>
  </si>
  <si>
    <t>CUST146</t>
  </si>
  <si>
    <t>CUST239</t>
  </si>
  <si>
    <t>CUST337</t>
  </si>
  <si>
    <t>CUST464</t>
  </si>
  <si>
    <t>CUST472</t>
  </si>
  <si>
    <t>CUST504</t>
  </si>
  <si>
    <t>CUST579</t>
  </si>
  <si>
    <t>CUST588</t>
  </si>
  <si>
    <t>CUST646</t>
  </si>
  <si>
    <t>CUST660</t>
  </si>
  <si>
    <t>CUST674</t>
  </si>
  <si>
    <t>CUST683</t>
  </si>
  <si>
    <t>CUST742</t>
  </si>
  <si>
    <t>CUST766</t>
  </si>
  <si>
    <t>CUST004</t>
  </si>
  <si>
    <t>CUST112</t>
  </si>
  <si>
    <t>CUST210</t>
  </si>
  <si>
    <t>CUST258</t>
  </si>
  <si>
    <t>CUST278</t>
  </si>
  <si>
    <t>CUST280</t>
  </si>
  <si>
    <t>CUST304</t>
  </si>
  <si>
    <t>CUST421</t>
  </si>
  <si>
    <t>CUST507</t>
  </si>
  <si>
    <t>CUST509</t>
  </si>
  <si>
    <t>CUST598</t>
  </si>
  <si>
    <t>CUST605</t>
  </si>
  <si>
    <t>CUST699</t>
  </si>
  <si>
    <t>CUST835</t>
  </si>
  <si>
    <t>CUST869</t>
  </si>
  <si>
    <t>CUST886</t>
  </si>
  <si>
    <t>CUST052</t>
  </si>
  <si>
    <t>CUST139</t>
  </si>
  <si>
    <t>CUST227</t>
  </si>
  <si>
    <t>CUST277</t>
  </si>
  <si>
    <t>CUST340</t>
  </si>
  <si>
    <t>CUST519</t>
  </si>
  <si>
    <t>CUST528</t>
  </si>
  <si>
    <t>CUST546</t>
  </si>
  <si>
    <t>CUST589</t>
  </si>
  <si>
    <t>CUST590</t>
  </si>
  <si>
    <t>CUST700</t>
  </si>
  <si>
    <t>CUST730</t>
  </si>
  <si>
    <t>CUST739</t>
  </si>
  <si>
    <t>CUST950</t>
  </si>
  <si>
    <t>CUST999</t>
  </si>
  <si>
    <t>CUST012</t>
  </si>
  <si>
    <t>CUST023</t>
  </si>
  <si>
    <t>CUST093</t>
  </si>
  <si>
    <t>CUST142</t>
  </si>
  <si>
    <t>CUST193</t>
  </si>
  <si>
    <t>CUST217</t>
  </si>
  <si>
    <t>CUST348</t>
  </si>
  <si>
    <t>CUST437</t>
  </si>
  <si>
    <t>CUST486</t>
  </si>
  <si>
    <t>CUST529</t>
  </si>
  <si>
    <t>CUST582</t>
  </si>
  <si>
    <t>CUST593</t>
  </si>
  <si>
    <t>CUST645</t>
  </si>
  <si>
    <t>CUST750</t>
  </si>
  <si>
    <t>CUST776</t>
  </si>
  <si>
    <t>CUST781</t>
  </si>
  <si>
    <t>CUST806</t>
  </si>
  <si>
    <t>CUST819</t>
  </si>
  <si>
    <t>CUST844</t>
  </si>
  <si>
    <t>CUST889</t>
  </si>
  <si>
    <t>CUST928</t>
  </si>
  <si>
    <t>CUST977</t>
  </si>
  <si>
    <t>CUST001</t>
  </si>
  <si>
    <t>CUST041</t>
  </si>
  <si>
    <t>CUST053</t>
  </si>
  <si>
    <t>CUST079</t>
  </si>
  <si>
    <t>CUST104</t>
  </si>
  <si>
    <t>CUST109</t>
  </si>
  <si>
    <t>CUST111</t>
  </si>
  <si>
    <t>CUST166</t>
  </si>
  <si>
    <t>CUST202</t>
  </si>
  <si>
    <t>CUST208</t>
  </si>
  <si>
    <t>CUST308</t>
  </si>
  <si>
    <t>CUST361</t>
  </si>
  <si>
    <t>CUST490</t>
  </si>
  <si>
    <t>CUST506</t>
  </si>
  <si>
    <t>CUST617</t>
  </si>
  <si>
    <t>CUST623</t>
  </si>
  <si>
    <t>CUST624</t>
  </si>
  <si>
    <t>CUST652</t>
  </si>
  <si>
    <t>CUST672</t>
  </si>
  <si>
    <t>CUST703</t>
  </si>
  <si>
    <t>CUST713</t>
  </si>
  <si>
    <t>CUST733</t>
  </si>
  <si>
    <t>CUST743</t>
  </si>
  <si>
    <t>CUST763</t>
  </si>
  <si>
    <t>CUST784</t>
  </si>
  <si>
    <t>CUST890</t>
  </si>
  <si>
    <t>CUST935</t>
  </si>
  <si>
    <t>CUST991</t>
  </si>
  <si>
    <t>CUST124</t>
  </si>
  <si>
    <t>CUST127</t>
  </si>
  <si>
    <t>CUST526</t>
  </si>
  <si>
    <t>CUST576</t>
  </si>
  <si>
    <t>CUST737</t>
  </si>
  <si>
    <t>CUST746</t>
  </si>
  <si>
    <t>CUST761</t>
  </si>
  <si>
    <t>CUST808</t>
  </si>
  <si>
    <t>CUST828</t>
  </si>
  <si>
    <t>CUST951</t>
  </si>
  <si>
    <t>CUST082</t>
  </si>
  <si>
    <t>CUST095</t>
  </si>
  <si>
    <t>CUST101</t>
  </si>
  <si>
    <t>CUST172</t>
  </si>
  <si>
    <t>CUST196</t>
  </si>
  <si>
    <t>CUST262</t>
  </si>
  <si>
    <t>CUST267</t>
  </si>
  <si>
    <t>CUST311</t>
  </si>
  <si>
    <t>CUST358</t>
  </si>
  <si>
    <t>CUST375</t>
  </si>
  <si>
    <t>CUST403</t>
  </si>
  <si>
    <t>CUST471</t>
  </si>
  <si>
    <t>CUST753</t>
  </si>
  <si>
    <t>CUST770</t>
  </si>
  <si>
    <t>CUST800</t>
  </si>
  <si>
    <t>CUST849</t>
  </si>
  <si>
    <t>CUST851</t>
  </si>
  <si>
    <t>CUST916</t>
  </si>
  <si>
    <t>CUST923</t>
  </si>
  <si>
    <t>CUST055</t>
  </si>
  <si>
    <t>CUST085</t>
  </si>
  <si>
    <t>CUST155</t>
  </si>
  <si>
    <t>CUST175</t>
  </si>
  <si>
    <t>CUST179</t>
  </si>
  <si>
    <t>CUST184</t>
  </si>
  <si>
    <t>CUST285</t>
  </si>
  <si>
    <t>CUST319</t>
  </si>
  <si>
    <t>CUST334</t>
  </si>
  <si>
    <t>CUST341</t>
  </si>
  <si>
    <t>CUST353</t>
  </si>
  <si>
    <t>CUST365</t>
  </si>
  <si>
    <t>CUST455</t>
  </si>
  <si>
    <t>CUST531</t>
  </si>
  <si>
    <t>CUST572</t>
  </si>
  <si>
    <t>CUST580</t>
  </si>
  <si>
    <t>CUST625</t>
  </si>
  <si>
    <t>CUST769</t>
  </si>
  <si>
    <t>CUST785</t>
  </si>
  <si>
    <t>CUST841</t>
  </si>
  <si>
    <t>CUST901</t>
  </si>
  <si>
    <t>CUST980</t>
  </si>
  <si>
    <t>CUST005</t>
  </si>
  <si>
    <t>CUST008</t>
  </si>
  <si>
    <t>CUST032</t>
  </si>
  <si>
    <t>CUST060</t>
  </si>
  <si>
    <t>CUST118</t>
  </si>
  <si>
    <t>CUST209</t>
  </si>
  <si>
    <t>CUST290</t>
  </si>
  <si>
    <t>CUST301</t>
  </si>
  <si>
    <t>CUST397</t>
  </si>
  <si>
    <t>CUST435</t>
  </si>
  <si>
    <t>CUST516</t>
  </si>
  <si>
    <t>CUST805</t>
  </si>
  <si>
    <t>CUST817</t>
  </si>
  <si>
    <t>CUST818</t>
  </si>
  <si>
    <t>CUST863</t>
  </si>
  <si>
    <t>CUST896</t>
  </si>
  <si>
    <t>CUST931</t>
  </si>
  <si>
    <t>CUST934</t>
  </si>
  <si>
    <t>CUST945</t>
  </si>
  <si>
    <t>CUST956</t>
  </si>
  <si>
    <t>CUST981</t>
  </si>
  <si>
    <t>CUST987</t>
  </si>
  <si>
    <t>CUST073</t>
  </si>
  <si>
    <t>CUST151</t>
  </si>
  <si>
    <t>CUST281</t>
  </si>
  <si>
    <t>CUST323</t>
  </si>
  <si>
    <t>CUST410</t>
  </si>
  <si>
    <t>CUST433</t>
  </si>
  <si>
    <t>CUST443</t>
  </si>
  <si>
    <t>CUST604</t>
  </si>
  <si>
    <t>CUST656</t>
  </si>
  <si>
    <t>CUST667</t>
  </si>
  <si>
    <t>CUST729</t>
  </si>
  <si>
    <t>CUST736</t>
  </si>
  <si>
    <t>CUST752</t>
  </si>
  <si>
    <t>CUST854</t>
  </si>
  <si>
    <t>CUST913</t>
  </si>
  <si>
    <t>CUST983</t>
  </si>
  <si>
    <t>CUST026</t>
  </si>
  <si>
    <t>CUST087</t>
  </si>
  <si>
    <t>CUST121</t>
  </si>
  <si>
    <t>CUST126</t>
  </si>
  <si>
    <t>CUST244</t>
  </si>
  <si>
    <t>CUST260</t>
  </si>
  <si>
    <t>CUST268</t>
  </si>
  <si>
    <t>CUST288</t>
  </si>
  <si>
    <t>CUST310</t>
  </si>
  <si>
    <t>CUST320</t>
  </si>
  <si>
    <t>CUST331</t>
  </si>
  <si>
    <t>CUST422</t>
  </si>
  <si>
    <t>CUST459</t>
  </si>
  <si>
    <t>CUST482</t>
  </si>
  <si>
    <t>CUST599</t>
  </si>
  <si>
    <t>CUST643</t>
  </si>
  <si>
    <t>CUST684</t>
  </si>
  <si>
    <t>CUST686</t>
  </si>
  <si>
    <t>CUST862</t>
  </si>
  <si>
    <t>CUST904</t>
  </si>
  <si>
    <t>CUST920</t>
  </si>
  <si>
    <t>CUST017</t>
  </si>
  <si>
    <t>CUST050</t>
  </si>
  <si>
    <t>CUST051</t>
  </si>
  <si>
    <t>CUST108</t>
  </si>
  <si>
    <t>CUST110</t>
  </si>
  <si>
    <t>CUST200</t>
  </si>
  <si>
    <t>CUST213</t>
  </si>
  <si>
    <t>CUST295</t>
  </si>
  <si>
    <t>CUST298</t>
  </si>
  <si>
    <t>CUST392</t>
  </si>
  <si>
    <t>CUST394</t>
  </si>
  <si>
    <t>CUST423</t>
  </si>
  <si>
    <t>CUST476</t>
  </si>
  <si>
    <t>CUST544</t>
  </si>
  <si>
    <t>CUST545</t>
  </si>
  <si>
    <t>CUST584</t>
  </si>
  <si>
    <t>CUST618</t>
  </si>
  <si>
    <t>CUST670</t>
  </si>
  <si>
    <t>CUST734</t>
  </si>
  <si>
    <t>CUST760</t>
  </si>
  <si>
    <t>CUST831</t>
  </si>
  <si>
    <t>CUST873</t>
  </si>
  <si>
    <t>CUST971</t>
  </si>
  <si>
    <t>CUST002</t>
  </si>
  <si>
    <t>CUST056</t>
  </si>
  <si>
    <t>CUST159</t>
  </si>
  <si>
    <t>CUST248</t>
  </si>
  <si>
    <t>CUST307</t>
  </si>
  <si>
    <t>CUST309</t>
  </si>
  <si>
    <t>CUST321</t>
  </si>
  <si>
    <t>CUST453</t>
  </si>
  <si>
    <t>CUST474</t>
  </si>
  <si>
    <t>CUST475</t>
  </si>
  <si>
    <t>CUST610</t>
  </si>
  <si>
    <t>CUST626</t>
  </si>
  <si>
    <t>CUST632</t>
  </si>
  <si>
    <t>CUST707</t>
  </si>
  <si>
    <t>CUST710</t>
  </si>
  <si>
    <t>CUST711</t>
  </si>
  <si>
    <t>CUST772</t>
  </si>
  <si>
    <t>CUST850</t>
  </si>
  <si>
    <t>CUST884</t>
  </si>
  <si>
    <t>CUST899</t>
  </si>
  <si>
    <t>CUST909</t>
  </si>
  <si>
    <t>CUST915</t>
  </si>
  <si>
    <t>CUST068</t>
  </si>
  <si>
    <t>CUST128</t>
  </si>
  <si>
    <t>CUST170</t>
  </si>
  <si>
    <t>CUST224</t>
  </si>
  <si>
    <t>CUST269</t>
  </si>
  <si>
    <t>CUST330</t>
  </si>
  <si>
    <t>CUST350</t>
  </si>
  <si>
    <t>CUST373</t>
  </si>
  <si>
    <t>CUST405</t>
  </si>
  <si>
    <t>CUST427</t>
  </si>
  <si>
    <t>CUST449</t>
  </si>
  <si>
    <t>CUST539</t>
  </si>
  <si>
    <t>CUST555</t>
  </si>
  <si>
    <t>CUST560</t>
  </si>
  <si>
    <t>CUST567</t>
  </si>
  <si>
    <t>CUST740</t>
  </si>
  <si>
    <t>CUST748</t>
  </si>
  <si>
    <t>CUST773</t>
  </si>
  <si>
    <t>CUST868</t>
  </si>
  <si>
    <t>CUST925</t>
  </si>
  <si>
    <t>CUST185</t>
  </si>
  <si>
    <t>CUST372</t>
  </si>
  <si>
    <t>CUST485</t>
  </si>
  <si>
    <t>CUST495</t>
  </si>
  <si>
    <t>CUST505</t>
  </si>
  <si>
    <t>CUST513</t>
  </si>
  <si>
    <t>CUST553</t>
  </si>
  <si>
    <t>CUST583</t>
  </si>
  <si>
    <t>CUST585</t>
  </si>
  <si>
    <t>CUST669</t>
  </si>
  <si>
    <t>CUST762</t>
  </si>
  <si>
    <t>CUST768</t>
  </si>
  <si>
    <t>CUST771</t>
  </si>
  <si>
    <t>CUST866</t>
  </si>
  <si>
    <t>CUST964</t>
  </si>
  <si>
    <t>CUST011</t>
  </si>
  <si>
    <t>CUST039</t>
  </si>
  <si>
    <t>CUST116</t>
  </si>
  <si>
    <t>CUST147</t>
  </si>
  <si>
    <t>CUST231</t>
  </si>
  <si>
    <t>CUST235</t>
  </si>
  <si>
    <t>CUST240</t>
  </si>
  <si>
    <t>CUST241</t>
  </si>
  <si>
    <t>CUST256</t>
  </si>
  <si>
    <t>CUST263</t>
  </si>
  <si>
    <t>CUST274</t>
  </si>
  <si>
    <t>CUST294</t>
  </si>
  <si>
    <t>CUST369</t>
  </si>
  <si>
    <t>CUST370</t>
  </si>
  <si>
    <t>CUST426</t>
  </si>
  <si>
    <t>CUST496</t>
  </si>
  <si>
    <t>CUST644</t>
  </si>
  <si>
    <t>CUST663</t>
  </si>
  <si>
    <t>CUST747</t>
  </si>
  <si>
    <t>CUST858</t>
  </si>
  <si>
    <t>CUST879</t>
  </si>
  <si>
    <t>CUST929</t>
  </si>
  <si>
    <t>CUST948</t>
  </si>
  <si>
    <t>CUST998</t>
  </si>
  <si>
    <t>CUST013</t>
  </si>
  <si>
    <t>CUST020</t>
  </si>
  <si>
    <t>CUST042</t>
  </si>
  <si>
    <t>CUST044</t>
  </si>
  <si>
    <t>CUST076</t>
  </si>
  <si>
    <t>CUST105</t>
  </si>
  <si>
    <t>CUST114</t>
  </si>
  <si>
    <t>CUST141</t>
  </si>
  <si>
    <t>CUST149</t>
  </si>
  <si>
    <t>CUST273</t>
  </si>
  <si>
    <t>CUST296</t>
  </si>
  <si>
    <t>CUST317</t>
  </si>
  <si>
    <t>CUST339</t>
  </si>
  <si>
    <t>CUST393</t>
  </si>
  <si>
    <t>CUST406</t>
  </si>
  <si>
    <t>CUST420</t>
  </si>
  <si>
    <t>CUST447</t>
  </si>
  <si>
    <t>CUST597</t>
  </si>
  <si>
    <t>CUST606</t>
  </si>
  <si>
    <t>CUST695</t>
  </si>
  <si>
    <t>CUST836</t>
  </si>
  <si>
    <t>CUST880</t>
  </si>
  <si>
    <t>CUST881</t>
  </si>
  <si>
    <t>CUST919</t>
  </si>
  <si>
    <t>CUST926</t>
  </si>
  <si>
    <t>CUST933</t>
  </si>
  <si>
    <t>CUST965</t>
  </si>
  <si>
    <t>CUST061</t>
  </si>
  <si>
    <t>CUST107</t>
  </si>
  <si>
    <t>CUST129</t>
  </si>
  <si>
    <t>CUST131</t>
  </si>
  <si>
    <t>CUST212</t>
  </si>
  <si>
    <t>CUST242</t>
  </si>
  <si>
    <t>CUST261</t>
  </si>
  <si>
    <t>CUST276</t>
  </si>
  <si>
    <t>CUST343</t>
  </si>
  <si>
    <t>CUST389</t>
  </si>
  <si>
    <t>CUST409</t>
  </si>
  <si>
    <t>CUST446</t>
  </si>
  <si>
    <t>CUST537</t>
  </si>
  <si>
    <t>CUST577</t>
  </si>
  <si>
    <t>CUST636</t>
  </si>
  <si>
    <t>CUST801</t>
  </si>
  <si>
    <t>CUST843</t>
  </si>
  <si>
    <t>CUST853</t>
  </si>
  <si>
    <t>CUST867</t>
  </si>
  <si>
    <t>CUST900</t>
  </si>
  <si>
    <t>CUST046</t>
  </si>
  <si>
    <t>CUST072</t>
  </si>
  <si>
    <t>CUST133</t>
  </si>
  <si>
    <t>CUST135</t>
  </si>
  <si>
    <t>CUST186</t>
  </si>
  <si>
    <t>CUST214</t>
  </si>
  <si>
    <t>CUST249</t>
  </si>
  <si>
    <t>CUST292</t>
  </si>
  <si>
    <t>CUST371</t>
  </si>
  <si>
    <t>CUST542</t>
  </si>
  <si>
    <t>CUST557</t>
  </si>
  <si>
    <t>CUST563</t>
  </si>
  <si>
    <t>CUST602</t>
  </si>
  <si>
    <t>CUST722</t>
  </si>
  <si>
    <t>CUST792</t>
  </si>
  <si>
    <t>CUST839</t>
  </si>
  <si>
    <t>CUST878</t>
  </si>
  <si>
    <t>CUST892</t>
  </si>
  <si>
    <t>CUST906</t>
  </si>
  <si>
    <t>CUST910</t>
  </si>
  <si>
    <t>CUST940</t>
  </si>
  <si>
    <t>CUST016</t>
  </si>
  <si>
    <t>CUST086</t>
  </si>
  <si>
    <t>CUST117</t>
  </si>
  <si>
    <t>CUST181</t>
  </si>
  <si>
    <t>CUST257</t>
  </si>
  <si>
    <t>CUST266</t>
  </si>
  <si>
    <t>CUST300</t>
  </si>
  <si>
    <t>CUST303</t>
  </si>
  <si>
    <t>CUST364</t>
  </si>
  <si>
    <t>CUST391</t>
  </si>
  <si>
    <t>CUST412</t>
  </si>
  <si>
    <t>CUST484</t>
  </si>
  <si>
    <t>CUST533</t>
  </si>
  <si>
    <t>CUST594</t>
  </si>
  <si>
    <t>CUST601</t>
  </si>
  <si>
    <t>CUST628</t>
  </si>
  <si>
    <t>CUST677</t>
  </si>
  <si>
    <t>CUST709</t>
  </si>
  <si>
    <t>CUST812</t>
  </si>
  <si>
    <t>CUST979</t>
  </si>
  <si>
    <t>CUST985</t>
  </si>
  <si>
    <t>CUST022</t>
  </si>
  <si>
    <t>CUST037</t>
  </si>
  <si>
    <t>CUST058</t>
  </si>
  <si>
    <t>CUST062</t>
  </si>
  <si>
    <t>CUST074</t>
  </si>
  <si>
    <t>CUST148</t>
  </si>
  <si>
    <t>CUST169</t>
  </si>
  <si>
    <t>CUST283</t>
  </si>
  <si>
    <t>CUST305</t>
  </si>
  <si>
    <t>CUST326</t>
  </si>
  <si>
    <t>CUST461</t>
  </si>
  <si>
    <t>CUST469</t>
  </si>
  <si>
    <t>CUST514</t>
  </si>
  <si>
    <t>CUST530</t>
  </si>
  <si>
    <t>CUST538</t>
  </si>
  <si>
    <t>CUST556</t>
  </si>
  <si>
    <t>CUST595</t>
  </si>
  <si>
    <t>CUST679</t>
  </si>
  <si>
    <t>CUST714</t>
  </si>
  <si>
    <t>CUST837</t>
  </si>
  <si>
    <t>CUST847</t>
  </si>
  <si>
    <t>SUM</t>
  </si>
  <si>
    <t>Average</t>
  </si>
  <si>
    <t>Product category</t>
  </si>
  <si>
    <t>Concatenate</t>
  </si>
  <si>
    <t>Student name</t>
  </si>
  <si>
    <t>English</t>
  </si>
  <si>
    <t>Mathematics</t>
  </si>
  <si>
    <t>Science</t>
  </si>
  <si>
    <t xml:space="preserve">Average </t>
  </si>
  <si>
    <t>Highest score</t>
  </si>
  <si>
    <t>Ted</t>
  </si>
  <si>
    <t>Khan</t>
  </si>
  <si>
    <t>Harry</t>
  </si>
  <si>
    <t>John</t>
  </si>
  <si>
    <t>Edward</t>
  </si>
  <si>
    <t>Thomas</t>
  </si>
  <si>
    <t>Task</t>
  </si>
  <si>
    <t>1) Apply filter and sorting to show the best students in each subject.</t>
  </si>
  <si>
    <t>Linda in English/Carol in Mathematics/Ted in Science</t>
  </si>
  <si>
    <t>2) Calculate the average for all students and fill into Column E. (Use formula)</t>
  </si>
  <si>
    <t>3) Using the =MAX fucntion, tell me what the students highest score was in column F.</t>
  </si>
  <si>
    <t>Ted and Linda are the highest scores</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</si>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</sst>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quot;&quot;;@"/>
    <numFmt numFmtId="165" formatCode="&quot;£&quot;#,##0.00"/>
    <numFmt numFmtId="166" formatCode="0.0"/>
    <numFmt numFmtId="167" formatCode="&quot;£&quot;#,##0.0"/>
    <numFmt numFmtId="168" formatCode="&quot;£&quot;#,##0"/>
  </numFmts>
  <fonts count="2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
      <sz val="8"/>
      <name val="Calibri"/>
      <family val="2"/>
      <scheme val="minor"/>
    </font>
    <font>
      <sz val="12"/>
      <name val="Calibri"/>
      <family val="2"/>
      <scheme val="minor"/>
    </font>
    <font>
      <u/>
      <sz val="12"/>
      <color theme="10"/>
      <name val="Calibri"/>
      <family val="2"/>
      <scheme val="minor"/>
    </font>
    <font>
      <sz val="16"/>
      <color theme="1"/>
      <name val="Calibri"/>
      <family val="2"/>
      <scheme val="minor"/>
    </font>
    <font>
      <b/>
      <i/>
      <sz val="14"/>
      <color theme="0"/>
      <name val="Calibri"/>
      <family val="2"/>
      <scheme val="minor"/>
    </font>
    <font>
      <sz val="14"/>
      <color theme="1"/>
      <name val="Calibri"/>
      <family val="2"/>
      <scheme val="minor"/>
    </font>
    <font>
      <b/>
      <sz val="14"/>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499984740745262"/>
        <bgColor theme="7" tint="-0.499984740745262"/>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3" fillId="0" borderId="0" applyNumberFormat="0" applyFill="0" applyBorder="0" applyAlignment="0" applyProtection="0"/>
  </cellStyleXfs>
  <cellXfs count="63">
    <xf numFmtId="0" fontId="0" fillId="0" borderId="0" xfId="0"/>
    <xf numFmtId="0" fontId="16" fillId="0" borderId="0" xfId="0" applyFont="1"/>
    <xf numFmtId="0" fontId="0" fillId="0" borderId="13" xfId="0" applyBorder="1"/>
    <xf numFmtId="14" fontId="0" fillId="0" borderId="14" xfId="0" applyNumberFormat="1" applyBorder="1"/>
    <xf numFmtId="0" fontId="0" fillId="0" borderId="14" xfId="0" applyBorder="1"/>
    <xf numFmtId="0" fontId="0" fillId="0" borderId="15" xfId="0" applyBorder="1"/>
    <xf numFmtId="0" fontId="0" fillId="0" borderId="10" xfId="0" applyBorder="1"/>
    <xf numFmtId="14" fontId="0" fillId="0" borderId="11" xfId="0" applyNumberFormat="1" applyBorder="1"/>
    <xf numFmtId="0" fontId="0" fillId="0" borderId="11" xfId="0" applyBorder="1"/>
    <xf numFmtId="0" fontId="0" fillId="0" borderId="12" xfId="0" applyBorder="1"/>
    <xf numFmtId="0" fontId="19" fillId="0" borderId="16" xfId="0" applyFont="1" applyBorder="1"/>
    <xf numFmtId="0" fontId="19" fillId="0" borderId="16" xfId="0" applyFont="1" applyBorder="1" applyAlignment="1">
      <alignment horizontal="center" vertical="center"/>
    </xf>
    <xf numFmtId="164" fontId="20" fillId="0" borderId="16" xfId="0" applyNumberFormat="1" applyFont="1" applyBorder="1" applyAlignment="1">
      <alignment horizontal="left"/>
    </xf>
    <xf numFmtId="0" fontId="18" fillId="0" borderId="13" xfId="0" applyFont="1" applyBorder="1" applyAlignment="1">
      <alignment horizontal="center" vertic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8" fillId="0" borderId="0" xfId="0" applyFont="1" applyAlignment="1">
      <alignment horizontal="center" vertical="center"/>
    </xf>
    <xf numFmtId="0" fontId="18" fillId="33" borderId="0" xfId="0" applyFont="1" applyFill="1" applyAlignment="1">
      <alignment horizontal="center" vertical="center"/>
    </xf>
    <xf numFmtId="0" fontId="0" fillId="0" borderId="0" xfId="0" applyAlignment="1">
      <alignment horizontal="center" vertical="center"/>
    </xf>
    <xf numFmtId="0" fontId="0" fillId="34" borderId="0" xfId="0" applyFill="1"/>
    <xf numFmtId="10" fontId="0" fillId="0" borderId="0" xfId="42" applyNumberFormat="1" applyFont="1"/>
    <xf numFmtId="165" fontId="18" fillId="0" borderId="0" xfId="0" applyNumberFormat="1" applyFont="1" applyAlignment="1">
      <alignment horizontal="center" vertical="center"/>
    </xf>
    <xf numFmtId="165" fontId="0" fillId="0" borderId="0" xfId="0" applyNumberFormat="1"/>
    <xf numFmtId="165" fontId="16" fillId="0" borderId="0" xfId="0" applyNumberFormat="1" applyFont="1"/>
    <xf numFmtId="1" fontId="0" fillId="0" borderId="0" xfId="0" applyNumberFormat="1"/>
    <xf numFmtId="0" fontId="0" fillId="0" borderId="17" xfId="0" applyBorder="1"/>
    <xf numFmtId="0" fontId="16" fillId="0" borderId="17" xfId="0" applyFont="1" applyBorder="1"/>
    <xf numFmtId="0" fontId="0" fillId="0" borderId="0" xfId="0" applyAlignment="1">
      <alignment horizontal="center"/>
    </xf>
    <xf numFmtId="0" fontId="18" fillId="33" borderId="14" xfId="0" applyFont="1" applyFill="1" applyBorder="1" applyAlignment="1">
      <alignment horizontal="center" vertical="center"/>
    </xf>
    <xf numFmtId="0" fontId="16" fillId="35" borderId="0" xfId="0" applyFont="1" applyFill="1"/>
    <xf numFmtId="0" fontId="18" fillId="34" borderId="14" xfId="0" applyFont="1" applyFill="1" applyBorder="1" applyAlignment="1">
      <alignment horizontal="center" vertical="center"/>
    </xf>
    <xf numFmtId="0" fontId="0" fillId="34" borderId="14" xfId="0" applyFill="1" applyBorder="1"/>
    <xf numFmtId="0" fontId="16" fillId="34" borderId="0" xfId="0" applyFont="1" applyFill="1"/>
    <xf numFmtId="1" fontId="0" fillId="0" borderId="14"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8" fontId="0" fillId="0" borderId="0" xfId="0" applyNumberFormat="1"/>
    <xf numFmtId="0" fontId="18" fillId="36" borderId="14" xfId="0" applyFont="1" applyFill="1" applyBorder="1" applyAlignment="1">
      <alignment horizontal="right" vertical="center"/>
    </xf>
    <xf numFmtId="0" fontId="22" fillId="36" borderId="14" xfId="0" applyFont="1" applyFill="1" applyBorder="1" applyAlignment="1">
      <alignment horizontal="right"/>
    </xf>
    <xf numFmtId="0" fontId="18" fillId="36" borderId="0" xfId="0" applyFont="1" applyFill="1" applyAlignment="1">
      <alignment horizontal="right"/>
    </xf>
    <xf numFmtId="0" fontId="22" fillId="36" borderId="0" xfId="0" applyFont="1" applyFill="1" applyAlignment="1">
      <alignment horizontal="right"/>
    </xf>
    <xf numFmtId="0" fontId="0" fillId="0" borderId="18" xfId="0" applyBorder="1"/>
    <xf numFmtId="0" fontId="0" fillId="0" borderId="19" xfId="0" applyBorder="1"/>
    <xf numFmtId="2" fontId="19" fillId="0" borderId="16" xfId="0" applyNumberFormat="1" applyFont="1" applyBorder="1"/>
    <xf numFmtId="0" fontId="0" fillId="36" borderId="0" xfId="0" applyFill="1"/>
    <xf numFmtId="0" fontId="23" fillId="0" borderId="0" xfId="43"/>
    <xf numFmtId="1" fontId="0" fillId="0" borderId="0" xfId="0" applyNumberFormat="1" applyAlignment="1">
      <alignment horizontal="left"/>
    </xf>
    <xf numFmtId="166" fontId="0" fillId="0" borderId="0" xfId="0" applyNumberFormat="1" applyAlignment="1">
      <alignment horizontal="center" vertical="center"/>
    </xf>
    <xf numFmtId="166" fontId="0" fillId="37" borderId="0" xfId="0" applyNumberFormat="1" applyFill="1" applyAlignment="1">
      <alignment horizontal="center" vertical="center"/>
    </xf>
    <xf numFmtId="0" fontId="0" fillId="0" borderId="0" xfId="0" pivotButton="1" applyAlignment="1">
      <alignment vertical="center"/>
    </xf>
    <xf numFmtId="0" fontId="0" fillId="0" borderId="0" xfId="0" pivotButton="1" applyAlignment="1">
      <alignment horizontal="center" vertical="center" wrapText="1"/>
    </xf>
    <xf numFmtId="0" fontId="0" fillId="0" borderId="0" xfId="0" applyAlignment="1">
      <alignment horizontal="center" vertical="center" wrapText="1"/>
    </xf>
    <xf numFmtId="0" fontId="24" fillId="0" borderId="0" xfId="0" applyFont="1"/>
    <xf numFmtId="0" fontId="26" fillId="0" borderId="0" xfId="0" pivotButton="1" applyFont="1" applyAlignment="1">
      <alignment horizontal="center" vertical="center" wrapText="1"/>
    </xf>
    <xf numFmtId="0" fontId="26" fillId="0" borderId="0" xfId="0" applyFont="1" applyAlignment="1">
      <alignment horizontal="center" vertical="center" wrapText="1"/>
    </xf>
    <xf numFmtId="0" fontId="27" fillId="37" borderId="0" xfId="0" applyFont="1" applyFill="1"/>
    <xf numFmtId="166" fontId="0" fillId="0" borderId="17" xfId="0" applyNumberFormat="1" applyBorder="1"/>
    <xf numFmtId="167" fontId="0" fillId="0" borderId="17" xfId="0" applyNumberFormat="1" applyBorder="1"/>
    <xf numFmtId="168" fontId="0" fillId="0" borderId="17" xfId="0" applyNumberFormat="1" applyBorder="1"/>
    <xf numFmtId="0" fontId="25" fillId="38" borderId="0" xfId="0" applyFont="1" applyFill="1" applyAlignment="1">
      <alignment horizontal="center" vertical="center"/>
    </xf>
    <xf numFmtId="0" fontId="0" fillId="0" borderId="0" xfId="0" applyNumberFormat="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6">
    <dxf>
      <numFmt numFmtId="168" formatCode="&quot;£&quot;#,##0"/>
    </dxf>
    <dxf>
      <alignment wrapText="1"/>
    </dxf>
    <dxf>
      <alignment wrapText="1"/>
    </dxf>
    <dxf>
      <alignment horizontal="center"/>
    </dxf>
    <dxf>
      <alignment horizontal="center"/>
    </dxf>
    <dxf>
      <alignment vertical="center"/>
    </dxf>
    <dxf>
      <alignment vertical="center"/>
    </dxf>
    <dxf>
      <alignment horizontal="center"/>
    </dxf>
    <dxf>
      <alignment vertical="center"/>
    </dxf>
    <dxf>
      <alignment horizontal="center"/>
    </dxf>
    <dxf>
      <alignment vertical="center"/>
    </dxf>
    <dxf>
      <fill>
        <patternFill>
          <bgColor rgb="FF92D050"/>
        </patternFill>
      </fill>
    </dxf>
    <dxf>
      <fill>
        <patternFill>
          <bgColor rgb="FFFF0000"/>
        </patternFill>
      </fill>
    </dxf>
    <dxf>
      <border>
        <left style="thin">
          <color rgb="FF9C0006"/>
        </left>
        <right style="thin">
          <color rgb="FF9C0006"/>
        </right>
        <top style="thin">
          <color rgb="FF9C0006"/>
        </top>
        <bottom style="thin">
          <color rgb="FF9C0006"/>
        </bottom>
      </border>
    </dxf>
    <dxf>
      <font>
        <color rgb="FF006100"/>
      </font>
      <fill>
        <patternFill>
          <bgColor rgb="FFC6EFCE"/>
        </patternFill>
      </fill>
    </dxf>
    <dxf>
      <numFmt numFmtId="168" formatCode="&quot;£&quot;#,##0"/>
    </dxf>
    <dxf>
      <alignment vertical="center"/>
    </dxf>
    <dxf>
      <fill>
        <patternFill>
          <bgColor theme="4" tint="0.79998168889431442"/>
        </patternFill>
      </fill>
    </dxf>
    <dxf>
      <fill>
        <patternFill patternType="solid">
          <bgColor theme="5" tint="0.39997558519241921"/>
        </patternFill>
      </fill>
    </dxf>
    <dxf>
      <alignment horizontal="center"/>
    </dxf>
    <dxf>
      <alignment vertical="center"/>
    </dxf>
    <dxf>
      <numFmt numFmtId="166" formatCode="0.0"/>
    </dxf>
    <dxf>
      <numFmt numFmtId="166" formatCode="0.0"/>
    </dxf>
    <dxf>
      <alignment vertical="center"/>
    </dxf>
    <dxf>
      <alignment horizontal="center"/>
    </dxf>
    <dxf>
      <alignment vertical="center"/>
    </dxf>
    <dxf>
      <alignment horizontal="center"/>
    </dxf>
    <dxf>
      <alignment vertical="center"/>
    </dxf>
    <dxf>
      <alignment horizontal="center"/>
    </dxf>
    <dxf>
      <alignment vertical="center"/>
    </dxf>
    <dxf>
      <alignment vertical="center"/>
    </dxf>
    <dxf>
      <alignment horizontal="center"/>
    </dxf>
    <dxf>
      <alignment horizontal="center"/>
    </dxf>
    <dxf>
      <alignment wrapText="1"/>
    </dxf>
    <dxf>
      <alignment wrapText="1"/>
    </dxf>
    <dxf>
      <font>
        <sz val="14"/>
      </font>
    </dxf>
    <dxf>
      <font>
        <sz val="14"/>
      </font>
    </dxf>
    <dxf>
      <alignment vertical="center"/>
    </dxf>
    <dxf>
      <alignment vertical="center"/>
    </dxf>
    <dxf>
      <alignment horizontal="center"/>
    </dxf>
    <dxf>
      <alignment horizontal="center"/>
    </dxf>
    <dxf>
      <alignment wrapText="1"/>
    </dxf>
    <dxf>
      <alignment wrapText="1"/>
    </dxf>
    <dxf>
      <font>
        <sz val="16"/>
      </font>
    </dxf>
    <dxf>
      <font>
        <sz val="16"/>
      </font>
    </dxf>
    <dxf>
      <numFmt numFmtId="168"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42"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1.xml"/><Relationship Id="rId19" Type="http://schemas.openxmlformats.org/officeDocument/2006/relationships/styles" Target="style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 - Susana.xlsx]Fun 2!PivotTable8</c:name>
    <c:fmtId val="2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'Fun 2'!$B$3</c:f>
              <c:strCache>
                <c:ptCount val="1"/>
                <c:pt idx="0">
                  <c:v>Total Commision 2023</c:v>
                </c:pt>
              </c:strCache>
            </c:strRef>
          </c:tx>
          <c:spPr>
            <a:ln w="28575" cap="rnd">
              <a:solidFill>
                <a:schemeClr val="accent1"/>
              </a:solidFill>
              <a:round/>
            </a:ln>
            <a:effectLst/>
          </c:spPr>
          <c:marker>
            <c:symbol val="none"/>
          </c:marker>
          <c:cat>
            <c:multiLvlStrRef>
              <c:f>'Fun 2'!$A$4:$A$32</c:f>
              <c:multiLvlStrCache>
                <c:ptCount val="21"/>
                <c:lvl>
                  <c:pt idx="0">
                    <c:v>Beauty</c:v>
                  </c:pt>
                  <c:pt idx="1">
                    <c:v>Clothing</c:v>
                  </c:pt>
                  <c:pt idx="2">
                    <c:v>Electronics</c:v>
                  </c:pt>
                  <c:pt idx="3">
                    <c:v>Beauty</c:v>
                  </c:pt>
                  <c:pt idx="4">
                    <c:v>Clothing</c:v>
                  </c:pt>
                  <c:pt idx="5">
                    <c:v>Electronics</c:v>
                  </c:pt>
                  <c:pt idx="6">
                    <c:v>Beauty</c:v>
                  </c:pt>
                  <c:pt idx="7">
                    <c:v>Clothing</c:v>
                  </c:pt>
                  <c:pt idx="8">
                    <c:v>Electronics</c:v>
                  </c:pt>
                  <c:pt idx="9">
                    <c:v>Beauty</c:v>
                  </c:pt>
                  <c:pt idx="10">
                    <c:v>Clothing</c:v>
                  </c:pt>
                  <c:pt idx="11">
                    <c:v>Electronics</c:v>
                  </c:pt>
                  <c:pt idx="12">
                    <c:v>Beauty</c:v>
                  </c:pt>
                  <c:pt idx="13">
                    <c:v>Clothing</c:v>
                  </c:pt>
                  <c:pt idx="14">
                    <c:v>Electronics</c:v>
                  </c:pt>
                  <c:pt idx="15">
                    <c:v>Beauty</c:v>
                  </c:pt>
                  <c:pt idx="16">
                    <c:v>Clothing</c:v>
                  </c:pt>
                  <c:pt idx="17">
                    <c:v>Electronics</c:v>
                  </c:pt>
                  <c:pt idx="18">
                    <c:v>Beauty</c:v>
                  </c:pt>
                  <c:pt idx="19">
                    <c:v>Clothing</c:v>
                  </c:pt>
                  <c:pt idx="20">
                    <c:v>Electronics</c:v>
                  </c:pt>
                </c:lvl>
                <c:lvl>
                  <c:pt idx="0">
                    <c:v>Monday</c:v>
                  </c:pt>
                  <c:pt idx="3">
                    <c:v>Tuesday</c:v>
                  </c:pt>
                  <c:pt idx="6">
                    <c:v>Wednesday</c:v>
                  </c:pt>
                  <c:pt idx="9">
                    <c:v>Thursday</c:v>
                  </c:pt>
                  <c:pt idx="12">
                    <c:v>Friday</c:v>
                  </c:pt>
                  <c:pt idx="15">
                    <c:v>Saturday</c:v>
                  </c:pt>
                  <c:pt idx="18">
                    <c:v>Sunday</c:v>
                  </c:pt>
                </c:lvl>
              </c:multiLvlStrCache>
            </c:multiLvlStrRef>
          </c:cat>
          <c:val>
            <c:numRef>
              <c:f>'Fun 2'!$B$4:$B$32</c:f>
              <c:numCache>
                <c:formatCode>"£"#,##0</c:formatCode>
                <c:ptCount val="21"/>
                <c:pt idx="0">
                  <c:v>246.22499999999999</c:v>
                </c:pt>
                <c:pt idx="1">
                  <c:v>407.24999999999994</c:v>
                </c:pt>
                <c:pt idx="2">
                  <c:v>555.9</c:v>
                </c:pt>
                <c:pt idx="3">
                  <c:v>282.75</c:v>
                </c:pt>
                <c:pt idx="4">
                  <c:v>417.90000000000003</c:v>
                </c:pt>
                <c:pt idx="5">
                  <c:v>403.27500000000003</c:v>
                </c:pt>
                <c:pt idx="6">
                  <c:v>350.32500000000005</c:v>
                </c:pt>
                <c:pt idx="7">
                  <c:v>203.47499999999999</c:v>
                </c:pt>
                <c:pt idx="8">
                  <c:v>283.95</c:v>
                </c:pt>
                <c:pt idx="9">
                  <c:v>262.95</c:v>
                </c:pt>
                <c:pt idx="10">
                  <c:v>271.875</c:v>
                </c:pt>
                <c:pt idx="11">
                  <c:v>284.92500000000001</c:v>
                </c:pt>
                <c:pt idx="12">
                  <c:v>244.42499999999998</c:v>
                </c:pt>
                <c:pt idx="13">
                  <c:v>315</c:v>
                </c:pt>
                <c:pt idx="14">
                  <c:v>278.39999999999992</c:v>
                </c:pt>
                <c:pt idx="15">
                  <c:v>243.22500000000002</c:v>
                </c:pt>
                <c:pt idx="16">
                  <c:v>275.55</c:v>
                </c:pt>
                <c:pt idx="17">
                  <c:v>237.89999999999998</c:v>
                </c:pt>
                <c:pt idx="18">
                  <c:v>522.82499999999993</c:v>
                </c:pt>
                <c:pt idx="19">
                  <c:v>442.65</c:v>
                </c:pt>
                <c:pt idx="20">
                  <c:v>309.22500000000002</c:v>
                </c:pt>
              </c:numCache>
            </c:numRef>
          </c:val>
          <c:smooth val="0"/>
          <c:extLst>
            <c:ext xmlns:c16="http://schemas.microsoft.com/office/drawing/2014/chart" uri="{C3380CC4-5D6E-409C-BE32-E72D297353CC}">
              <c16:uniqueId val="{00000000-A43A-4260-B49B-B683F5305128}"/>
            </c:ext>
          </c:extLst>
        </c:ser>
        <c:ser>
          <c:idx val="1"/>
          <c:order val="1"/>
          <c:tx>
            <c:strRef>
              <c:f>'Fun 2'!$C$3</c:f>
              <c:strCache>
                <c:ptCount val="1"/>
                <c:pt idx="0">
                  <c:v>Total Commision 2024</c:v>
                </c:pt>
              </c:strCache>
            </c:strRef>
          </c:tx>
          <c:spPr>
            <a:ln w="28575" cap="rnd">
              <a:solidFill>
                <a:schemeClr val="accent2"/>
              </a:solidFill>
              <a:round/>
            </a:ln>
            <a:effectLst/>
          </c:spPr>
          <c:marker>
            <c:symbol val="none"/>
          </c:marker>
          <c:cat>
            <c:multiLvlStrRef>
              <c:f>'Fun 2'!$A$4:$A$32</c:f>
              <c:multiLvlStrCache>
                <c:ptCount val="21"/>
                <c:lvl>
                  <c:pt idx="0">
                    <c:v>Beauty</c:v>
                  </c:pt>
                  <c:pt idx="1">
                    <c:v>Clothing</c:v>
                  </c:pt>
                  <c:pt idx="2">
                    <c:v>Electronics</c:v>
                  </c:pt>
                  <c:pt idx="3">
                    <c:v>Beauty</c:v>
                  </c:pt>
                  <c:pt idx="4">
                    <c:v>Clothing</c:v>
                  </c:pt>
                  <c:pt idx="5">
                    <c:v>Electronics</c:v>
                  </c:pt>
                  <c:pt idx="6">
                    <c:v>Beauty</c:v>
                  </c:pt>
                  <c:pt idx="7">
                    <c:v>Clothing</c:v>
                  </c:pt>
                  <c:pt idx="8">
                    <c:v>Electronics</c:v>
                  </c:pt>
                  <c:pt idx="9">
                    <c:v>Beauty</c:v>
                  </c:pt>
                  <c:pt idx="10">
                    <c:v>Clothing</c:v>
                  </c:pt>
                  <c:pt idx="11">
                    <c:v>Electronics</c:v>
                  </c:pt>
                  <c:pt idx="12">
                    <c:v>Beauty</c:v>
                  </c:pt>
                  <c:pt idx="13">
                    <c:v>Clothing</c:v>
                  </c:pt>
                  <c:pt idx="14">
                    <c:v>Electronics</c:v>
                  </c:pt>
                  <c:pt idx="15">
                    <c:v>Beauty</c:v>
                  </c:pt>
                  <c:pt idx="16">
                    <c:v>Clothing</c:v>
                  </c:pt>
                  <c:pt idx="17">
                    <c:v>Electronics</c:v>
                  </c:pt>
                  <c:pt idx="18">
                    <c:v>Beauty</c:v>
                  </c:pt>
                  <c:pt idx="19">
                    <c:v>Clothing</c:v>
                  </c:pt>
                  <c:pt idx="20">
                    <c:v>Electronics</c:v>
                  </c:pt>
                </c:lvl>
                <c:lvl>
                  <c:pt idx="0">
                    <c:v>Monday</c:v>
                  </c:pt>
                  <c:pt idx="3">
                    <c:v>Tuesday</c:v>
                  </c:pt>
                  <c:pt idx="6">
                    <c:v>Wednesday</c:v>
                  </c:pt>
                  <c:pt idx="9">
                    <c:v>Thursday</c:v>
                  </c:pt>
                  <c:pt idx="12">
                    <c:v>Friday</c:v>
                  </c:pt>
                  <c:pt idx="15">
                    <c:v>Saturday</c:v>
                  </c:pt>
                  <c:pt idx="18">
                    <c:v>Sunday</c:v>
                  </c:pt>
                </c:lvl>
              </c:multiLvlStrCache>
            </c:multiLvlStrRef>
          </c:cat>
          <c:val>
            <c:numRef>
              <c:f>'Fun 2'!$C$4:$C$32</c:f>
              <c:numCache>
                <c:formatCode>"£"#,##0</c:formatCode>
                <c:ptCount val="21"/>
                <c:pt idx="0">
                  <c:v>328.3</c:v>
                </c:pt>
                <c:pt idx="1">
                  <c:v>543</c:v>
                </c:pt>
                <c:pt idx="2">
                  <c:v>741.2</c:v>
                </c:pt>
                <c:pt idx="3">
                  <c:v>377</c:v>
                </c:pt>
                <c:pt idx="4">
                  <c:v>557.20000000000005</c:v>
                </c:pt>
                <c:pt idx="5">
                  <c:v>537.70000000000005</c:v>
                </c:pt>
                <c:pt idx="6">
                  <c:v>467.1</c:v>
                </c:pt>
                <c:pt idx="7">
                  <c:v>271.29999999999995</c:v>
                </c:pt>
                <c:pt idx="8">
                  <c:v>378.6</c:v>
                </c:pt>
                <c:pt idx="9">
                  <c:v>350.6</c:v>
                </c:pt>
                <c:pt idx="10">
                  <c:v>362.49999999999994</c:v>
                </c:pt>
                <c:pt idx="11">
                  <c:v>379.9</c:v>
                </c:pt>
                <c:pt idx="12">
                  <c:v>325.90000000000003</c:v>
                </c:pt>
                <c:pt idx="13">
                  <c:v>420.00000000000006</c:v>
                </c:pt>
                <c:pt idx="14">
                  <c:v>371.20000000000005</c:v>
                </c:pt>
                <c:pt idx="15">
                  <c:v>324.29999999999995</c:v>
                </c:pt>
                <c:pt idx="16">
                  <c:v>367.4</c:v>
                </c:pt>
                <c:pt idx="17">
                  <c:v>317.20000000000005</c:v>
                </c:pt>
                <c:pt idx="18">
                  <c:v>697.1</c:v>
                </c:pt>
                <c:pt idx="19">
                  <c:v>590.20000000000005</c:v>
                </c:pt>
                <c:pt idx="20">
                  <c:v>412.3</c:v>
                </c:pt>
              </c:numCache>
            </c:numRef>
          </c:val>
          <c:smooth val="0"/>
          <c:extLst>
            <c:ext xmlns:c16="http://schemas.microsoft.com/office/drawing/2014/chart" uri="{C3380CC4-5D6E-409C-BE32-E72D297353CC}">
              <c16:uniqueId val="{00000001-A43A-4260-B49B-B683F5305128}"/>
            </c:ext>
          </c:extLst>
        </c:ser>
        <c:dLbls>
          <c:showLegendKey val="0"/>
          <c:showVal val="0"/>
          <c:showCatName val="0"/>
          <c:showSerName val="0"/>
          <c:showPercent val="0"/>
          <c:showBubbleSize val="0"/>
        </c:dLbls>
        <c:smooth val="0"/>
        <c:axId val="672719135"/>
        <c:axId val="672716159"/>
      </c:lineChart>
      <c:catAx>
        <c:axId val="672719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716159"/>
        <c:crosses val="autoZero"/>
        <c:auto val="1"/>
        <c:lblAlgn val="ctr"/>
        <c:lblOffset val="100"/>
        <c:noMultiLvlLbl val="0"/>
      </c:catAx>
      <c:valAx>
        <c:axId val="6727161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719135"/>
        <c:crosses val="autoZero"/>
        <c:crossBetween val="between"/>
      </c:valAx>
      <c:spPr>
        <a:solidFill>
          <a:srgbClr val="92D050"/>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 - Susana.xlsx]Fun With Data 1!PivotTable1</c:name>
    <c:fmtId val="6"/>
  </c:pivotSource>
  <c:chart>
    <c:title>
      <c:layout>
        <c:manualLayout>
          <c:xMode val="edge"/>
          <c:yMode val="edge"/>
          <c:x val="0.41140874978567377"/>
          <c:y val="0.13786833663335943"/>
        </c:manualLayout>
      </c:layout>
      <c:overlay val="0"/>
      <c:spPr>
        <a:noFill/>
        <a:ln>
          <a:noFill/>
        </a:ln>
        <a:effectLst>
          <a:innerShdw blurRad="114300">
            <a:prstClr val="black"/>
          </a:inn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'Fun With Data 1'!$B$3:$B$4</c:f>
              <c:strCache>
                <c:ptCount val="1"/>
                <c:pt idx="0">
                  <c:v>Beauty</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767-4367-B8B8-A7ACDE8CC8D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767-4367-B8B8-A7ACDE8CC8D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767-4367-B8B8-A7ACDE8CC8D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767-4367-B8B8-A7ACDE8CC8D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767-4367-B8B8-A7ACDE8CC8D3}"/>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767-4367-B8B8-A7ACDE8CC8D3}"/>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0767-4367-B8B8-A7ACDE8CC8D3}"/>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0767-4367-B8B8-A7ACDE8CC8D3}"/>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767-4367-B8B8-A7ACDE8CC8D3}"/>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0767-4367-B8B8-A7ACDE8CC8D3}"/>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0767-4367-B8B8-A7ACDE8CC8D3}"/>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0767-4367-B8B8-A7ACDE8CC8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'Fun With Data 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'Fun With Data 1'!$B$5:$B$17</c:f>
              <c:numCache>
                <c:formatCode>0.0</c:formatCode>
                <c:ptCount val="12"/>
                <c:pt idx="0">
                  <c:v>2.4375</c:v>
                </c:pt>
                <c:pt idx="1">
                  <c:v>2.4166666666666665</c:v>
                </c:pt>
                <c:pt idx="2">
                  <c:v>2.7142857142857144</c:v>
                </c:pt>
                <c:pt idx="3">
                  <c:v>2.3684210526315788</c:v>
                </c:pt>
                <c:pt idx="4">
                  <c:v>2.5</c:v>
                </c:pt>
                <c:pt idx="5">
                  <c:v>2.7272727272727271</c:v>
                </c:pt>
                <c:pt idx="6">
                  <c:v>2.8461538461538463</c:v>
                </c:pt>
                <c:pt idx="7">
                  <c:v>2.5833333333333335</c:v>
                </c:pt>
                <c:pt idx="8">
                  <c:v>2.4444444444444446</c:v>
                </c:pt>
                <c:pt idx="9">
                  <c:v>2.2857142857142856</c:v>
                </c:pt>
                <c:pt idx="10">
                  <c:v>2.5714285714285716</c:v>
                </c:pt>
                <c:pt idx="11">
                  <c:v>2.4375</c:v>
                </c:pt>
              </c:numCache>
            </c:numRef>
          </c:val>
          <c:extLst>
            <c:ext xmlns:c16="http://schemas.microsoft.com/office/drawing/2014/chart" uri="{C3380CC4-5D6E-409C-BE32-E72D297353CC}">
              <c16:uniqueId val="{00000000-47A6-4EFD-8B3A-C61D9236C609}"/>
            </c:ext>
          </c:extLst>
        </c:ser>
        <c:ser>
          <c:idx val="1"/>
          <c:order val="1"/>
          <c:tx>
            <c:strRef>
              <c:f>'Fun With Data 1'!$C$3:$C$4</c:f>
              <c:strCache>
                <c:ptCount val="1"/>
                <c:pt idx="0">
                  <c:v>Clothing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9-0767-4367-B8B8-A7ACDE8CC8D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B-0767-4367-B8B8-A7ACDE8CC8D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D-0767-4367-B8B8-A7ACDE8CC8D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F-0767-4367-B8B8-A7ACDE8CC8D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21-0767-4367-B8B8-A7ACDE8CC8D3}"/>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3-0767-4367-B8B8-A7ACDE8CC8D3}"/>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0767-4367-B8B8-A7ACDE8CC8D3}"/>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0767-4367-B8B8-A7ACDE8CC8D3}"/>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0767-4367-B8B8-A7ACDE8CC8D3}"/>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0767-4367-B8B8-A7ACDE8CC8D3}"/>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0767-4367-B8B8-A7ACDE8CC8D3}"/>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0767-4367-B8B8-A7ACDE8CC8D3}"/>
              </c:ext>
            </c:extLst>
          </c:dPt>
          <c:cat>
            <c:strRef>
              <c:f>'Fun With Data 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'Fun With Data 1'!$C$5:$C$17</c:f>
              <c:numCache>
                <c:formatCode>0.0</c:formatCode>
                <c:ptCount val="12"/>
                <c:pt idx="0">
                  <c:v>2.6363636363636362</c:v>
                </c:pt>
                <c:pt idx="1">
                  <c:v>1.9166666666666667</c:v>
                </c:pt>
                <c:pt idx="2">
                  <c:v>3</c:v>
                </c:pt>
                <c:pt idx="3">
                  <c:v>2.5454545454545454</c:v>
                </c:pt>
                <c:pt idx="4">
                  <c:v>2.5333333333333332</c:v>
                </c:pt>
                <c:pt idx="5">
                  <c:v>2.125</c:v>
                </c:pt>
                <c:pt idx="6">
                  <c:v>2.5</c:v>
                </c:pt>
                <c:pt idx="7">
                  <c:v>3</c:v>
                </c:pt>
                <c:pt idx="8">
                  <c:v>3.0833333333333335</c:v>
                </c:pt>
                <c:pt idx="9">
                  <c:v>2.4615384615384617</c:v>
                </c:pt>
                <c:pt idx="10">
                  <c:v>2.4</c:v>
                </c:pt>
                <c:pt idx="11">
                  <c:v>2.1428571428571428</c:v>
                </c:pt>
              </c:numCache>
            </c:numRef>
          </c:val>
          <c:extLst>
            <c:ext xmlns:c16="http://schemas.microsoft.com/office/drawing/2014/chart" uri="{C3380CC4-5D6E-409C-BE32-E72D297353CC}">
              <c16:uniqueId val="{00000001-47A6-4EFD-8B3A-C61D9236C609}"/>
            </c:ext>
          </c:extLst>
        </c:ser>
        <c:ser>
          <c:idx val="2"/>
          <c:order val="2"/>
          <c:tx>
            <c:strRef>
              <c:f>'Fun With Data 1'!$D$3:$D$4</c:f>
              <c:strCache>
                <c:ptCount val="1"/>
                <c:pt idx="0">
                  <c:v>Electronics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1-0767-4367-B8B8-A7ACDE8CC8D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3-0767-4367-B8B8-A7ACDE8CC8D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35-0767-4367-B8B8-A7ACDE8CC8D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37-0767-4367-B8B8-A7ACDE8CC8D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9-0767-4367-B8B8-A7ACDE8CC8D3}"/>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B-0767-4367-B8B8-A7ACDE8CC8D3}"/>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0767-4367-B8B8-A7ACDE8CC8D3}"/>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0767-4367-B8B8-A7ACDE8CC8D3}"/>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0767-4367-B8B8-A7ACDE8CC8D3}"/>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0767-4367-B8B8-A7ACDE8CC8D3}"/>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0767-4367-B8B8-A7ACDE8CC8D3}"/>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0767-4367-B8B8-A7ACDE8CC8D3}"/>
              </c:ext>
            </c:extLst>
          </c:dPt>
          <c:cat>
            <c:strRef>
              <c:f>'Fun With Data 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'Fun With Data 1'!$D$5:$D$17</c:f>
              <c:numCache>
                <c:formatCode>0.0</c:formatCode>
                <c:ptCount val="12"/>
                <c:pt idx="0">
                  <c:v>2.6153846153846154</c:v>
                </c:pt>
                <c:pt idx="1">
                  <c:v>2.75</c:v>
                </c:pt>
                <c:pt idx="2">
                  <c:v>2.3333333333333335</c:v>
                </c:pt>
                <c:pt idx="3">
                  <c:v>2.2222222222222223</c:v>
                </c:pt>
                <c:pt idx="4">
                  <c:v>2.6428571428571428</c:v>
                </c:pt>
                <c:pt idx="5">
                  <c:v>2.9166666666666665</c:v>
                </c:pt>
                <c:pt idx="6">
                  <c:v>2.25</c:v>
                </c:pt>
                <c:pt idx="7">
                  <c:v>2.5416666666666665</c:v>
                </c:pt>
                <c:pt idx="8">
                  <c:v>2.6428571428571428</c:v>
                </c:pt>
                <c:pt idx="9">
                  <c:v>3.0625</c:v>
                </c:pt>
                <c:pt idx="10">
                  <c:v>2.4</c:v>
                </c:pt>
                <c:pt idx="11">
                  <c:v>2.44</c:v>
                </c:pt>
              </c:numCache>
            </c:numRef>
          </c:val>
          <c:extLst>
            <c:ext xmlns:c16="http://schemas.microsoft.com/office/drawing/2014/chart" uri="{C3380CC4-5D6E-409C-BE32-E72D297353CC}">
              <c16:uniqueId val="{00000002-47A6-4EFD-8B3A-C61D9236C609}"/>
            </c:ext>
          </c:extLst>
        </c:ser>
        <c:dLbls>
          <c:showLegendKey val="0"/>
          <c:showVal val="0"/>
          <c:showCatName val="0"/>
          <c:showSerName val="0"/>
          <c:showPercent val="0"/>
          <c:showBubbleSize val="0"/>
          <c:showLeaderLines val="1"/>
        </c:dLbls>
      </c:pie3DChart>
      <c:spPr>
        <a:solidFill>
          <a:schemeClr val="tx2">
            <a:lumMod val="40000"/>
            <a:lumOff val="60000"/>
          </a:schemeClr>
        </a:solidFill>
        <a:ln>
          <a:solidFill>
            <a:schemeClr val="bg2"/>
          </a:solidFill>
        </a:ln>
        <a:effectLst/>
      </c:spPr>
    </c:plotArea>
    <c:legend>
      <c:legendPos val="r"/>
      <c:layout>
        <c:manualLayout>
          <c:xMode val="edge"/>
          <c:yMode val="edge"/>
          <c:x val="0.89168062534896708"/>
          <c:y val="5.0125094012371252E-2"/>
          <c:w val="9.0452261306532666E-2"/>
          <c:h val="0.51717487068502399"/>
        </c:manualLayout>
      </c:layout>
      <c:overlay val="0"/>
      <c:spPr>
        <a:noFill/>
        <a:ln>
          <a:noFill/>
        </a:ln>
        <a:effectLst/>
      </c:spPr>
      <c:txPr>
        <a:bodyPr rot="0" spcFirstLastPara="1" vertOverflow="ellipsis" vert="horz" wrap="square" anchor="ctr" anchorCtr="1"/>
        <a:lstStyle/>
        <a:p>
          <a:pPr>
            <a:defRPr sz="900" b="0" i="0" u="none" strike="noStrike" kern="1200" baseline="0">
              <a:ln w="0">
                <a:solidFill>
                  <a:schemeClr val="tx2"/>
                </a:solidFill>
              </a:ln>
              <a:no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 - Susana.xlsx]Pivot table!PivotTable1</c:name>
    <c:fmtId val="2"/>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Beauty</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0.00%</c:formatCode>
                <c:ptCount val="2"/>
                <c:pt idx="0">
                  <c:v>0.16410087719298247</c:v>
                </c:pt>
                <c:pt idx="1">
                  <c:v>0.15062500000000001</c:v>
                </c:pt>
              </c:numCache>
            </c:numRef>
          </c:val>
          <c:extLst>
            <c:ext xmlns:c16="http://schemas.microsoft.com/office/drawing/2014/chart" uri="{C3380CC4-5D6E-409C-BE32-E72D297353CC}">
              <c16:uniqueId val="{00000000-43CE-4934-85F8-97DD3B5FCF96}"/>
            </c:ext>
          </c:extLst>
        </c:ser>
        <c:ser>
          <c:idx val="1"/>
          <c:order val="1"/>
          <c:tx>
            <c:strRef>
              <c:f>'Pivot table'!$C$3:$C$4</c:f>
              <c:strCache>
                <c:ptCount val="1"/>
                <c:pt idx="0">
                  <c:v>Clothing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0.00%</c:formatCode>
                <c:ptCount val="2"/>
                <c:pt idx="0">
                  <c:v>0.17823464912280701</c:v>
                </c:pt>
                <c:pt idx="1">
                  <c:v>0.16294956140350877</c:v>
                </c:pt>
              </c:numCache>
            </c:numRef>
          </c:val>
          <c:extLst>
            <c:ext xmlns:c16="http://schemas.microsoft.com/office/drawing/2014/chart" uri="{C3380CC4-5D6E-409C-BE32-E72D297353CC}">
              <c16:uniqueId val="{00000002-43CE-4934-85F8-97DD3B5FCF96}"/>
            </c:ext>
          </c:extLst>
        </c:ser>
        <c:ser>
          <c:idx val="2"/>
          <c:order val="2"/>
          <c:tx>
            <c:strRef>
              <c:f>'Pivot table'!$D$3:$D$4</c:f>
              <c:strCache>
                <c:ptCount val="1"/>
                <c:pt idx="0">
                  <c:v>Electronics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table'!$D$5:$D$7</c:f>
              <c:numCache>
                <c:formatCode>0.00%</c:formatCode>
                <c:ptCount val="2"/>
                <c:pt idx="0">
                  <c:v>0.16827850877192982</c:v>
                </c:pt>
                <c:pt idx="1">
                  <c:v>0.17581140350877192</c:v>
                </c:pt>
              </c:numCache>
            </c:numRef>
          </c:val>
          <c:extLst>
            <c:ext xmlns:c16="http://schemas.microsoft.com/office/drawing/2014/chart" uri="{C3380CC4-5D6E-409C-BE32-E72D297353CC}">
              <c16:uniqueId val="{00000003-43CE-4934-85F8-97DD3B5FCF96}"/>
            </c:ext>
          </c:extLst>
        </c:ser>
        <c:dLbls>
          <c:showLegendKey val="0"/>
          <c:showVal val="0"/>
          <c:showCatName val="0"/>
          <c:showSerName val="0"/>
          <c:showPercent val="0"/>
          <c:showBubbleSize val="0"/>
        </c:dLbls>
        <c:gapWidth val="219"/>
        <c:overlap val="-27"/>
        <c:axId val="634523583"/>
        <c:axId val="634521103"/>
      </c:barChart>
      <c:catAx>
        <c:axId val="63452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521103"/>
        <c:crosses val="autoZero"/>
        <c:auto val="1"/>
        <c:lblAlgn val="ctr"/>
        <c:lblOffset val="100"/>
        <c:noMultiLvlLbl val="0"/>
      </c:catAx>
      <c:valAx>
        <c:axId val="6345211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52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 - Susana.xlsx]Slicers!PivotTable2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Slicers!$B$3:$B$4</c:f>
              <c:strCache>
                <c:ptCount val="1"/>
                <c:pt idx="0">
                  <c:v>Beauty</c:v>
                </c:pt>
              </c:strCache>
            </c:strRef>
          </c:tx>
          <c:spPr>
            <a:solidFill>
              <a:schemeClr val="accent1"/>
            </a:solidFill>
            <a:ln>
              <a:noFill/>
            </a:ln>
            <a:effectLst/>
          </c:spPr>
          <c:invertIfNegative val="0"/>
          <c:cat>
            <c:multiLvlStrRef>
              <c:f>Slicers!$A$5:$A$8</c:f>
              <c:multiLvlStrCache>
                <c:ptCount val="2"/>
                <c:lvl>
                  <c:pt idx="0">
                    <c:v>Adult</c:v>
                  </c:pt>
                  <c:pt idx="1">
                    <c:v>Senior</c:v>
                  </c:pt>
                </c:lvl>
                <c:lvl>
                  <c:pt idx="0">
                    <c:v>Male</c:v>
                  </c:pt>
                </c:lvl>
              </c:multiLvlStrCache>
            </c:multiLvlStrRef>
          </c:cat>
          <c:val>
            <c:numRef>
              <c:f>Slicers!$B$5:$B$8</c:f>
              <c:numCache>
                <c:formatCode>"£"#,##0</c:formatCode>
                <c:ptCount val="2"/>
                <c:pt idx="0">
                  <c:v>530</c:v>
                </c:pt>
                <c:pt idx="1">
                  <c:v>343.29268292682929</c:v>
                </c:pt>
              </c:numCache>
            </c:numRef>
          </c:val>
          <c:extLst>
            <c:ext xmlns:c16="http://schemas.microsoft.com/office/drawing/2014/chart" uri="{C3380CC4-5D6E-409C-BE32-E72D297353CC}">
              <c16:uniqueId val="{00000000-349F-4F8E-95BB-BB19E4A6A484}"/>
            </c:ext>
          </c:extLst>
        </c:ser>
        <c:ser>
          <c:idx val="1"/>
          <c:order val="1"/>
          <c:tx>
            <c:strRef>
              <c:f>Slicers!$C$3:$C$4</c:f>
              <c:strCache>
                <c:ptCount val="1"/>
                <c:pt idx="0">
                  <c:v>Clothing</c:v>
                </c:pt>
              </c:strCache>
            </c:strRef>
          </c:tx>
          <c:spPr>
            <a:solidFill>
              <a:schemeClr val="accent2"/>
            </a:solidFill>
            <a:ln>
              <a:noFill/>
            </a:ln>
            <a:effectLst/>
          </c:spPr>
          <c:invertIfNegative val="0"/>
          <c:cat>
            <c:multiLvlStrRef>
              <c:f>Slicers!$A$5:$A$8</c:f>
              <c:multiLvlStrCache>
                <c:ptCount val="2"/>
                <c:lvl>
                  <c:pt idx="0">
                    <c:v>Adult</c:v>
                  </c:pt>
                  <c:pt idx="1">
                    <c:v>Senior</c:v>
                  </c:pt>
                </c:lvl>
                <c:lvl>
                  <c:pt idx="0">
                    <c:v>Male</c:v>
                  </c:pt>
                </c:lvl>
              </c:multiLvlStrCache>
            </c:multiLvlStrRef>
          </c:cat>
          <c:val>
            <c:numRef>
              <c:f>Slicers!$C$5:$C$8</c:f>
              <c:numCache>
                <c:formatCode>"£"#,##0</c:formatCode>
                <c:ptCount val="2"/>
                <c:pt idx="0">
                  <c:v>422.08333333333331</c:v>
                </c:pt>
                <c:pt idx="1">
                  <c:v>379.05172413793105</c:v>
                </c:pt>
              </c:numCache>
            </c:numRef>
          </c:val>
          <c:extLst>
            <c:ext xmlns:c16="http://schemas.microsoft.com/office/drawing/2014/chart" uri="{C3380CC4-5D6E-409C-BE32-E72D297353CC}">
              <c16:uniqueId val="{0000000F-349F-4F8E-95BB-BB19E4A6A484}"/>
            </c:ext>
          </c:extLst>
        </c:ser>
        <c:dLbls>
          <c:showLegendKey val="0"/>
          <c:showVal val="0"/>
          <c:showCatName val="0"/>
          <c:showSerName val="0"/>
          <c:showPercent val="0"/>
          <c:showBubbleSize val="0"/>
        </c:dLbls>
        <c:gapWidth val="219"/>
        <c:overlap val="-27"/>
        <c:axId val="768420527"/>
        <c:axId val="768421023"/>
      </c:barChart>
      <c:catAx>
        <c:axId val="76842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421023"/>
        <c:crosses val="autoZero"/>
        <c:auto val="1"/>
        <c:lblAlgn val="ctr"/>
        <c:lblOffset val="100"/>
        <c:noMultiLvlLbl val="0"/>
      </c:catAx>
      <c:valAx>
        <c:axId val="7684210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42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657223</xdr:colOff>
      <xdr:row>3</xdr:row>
      <xdr:rowOff>76200</xdr:rowOff>
    </xdr:from>
    <xdr:to>
      <xdr:col>14</xdr:col>
      <xdr:colOff>57150</xdr:colOff>
      <xdr:row>24</xdr:row>
      <xdr:rowOff>95250</xdr:rowOff>
    </xdr:to>
    <xdr:graphicFrame macro="">
      <xdr:nvGraphicFramePr>
        <xdr:cNvPr id="3" name="Chart 2">
          <a:extLst>
            <a:ext uri="{FF2B5EF4-FFF2-40B4-BE49-F238E27FC236}">
              <a16:creationId xmlns:a16="http://schemas.microsoft.com/office/drawing/2014/main" id="{F4385C8A-0E79-3CD7-5775-A9497FC2F0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342900</xdr:colOff>
      <xdr:row>2</xdr:row>
      <xdr:rowOff>19050</xdr:rowOff>
    </xdr:from>
    <xdr:to>
      <xdr:col>7</xdr:col>
      <xdr:colOff>381000</xdr:colOff>
      <xdr:row>14</xdr:row>
      <xdr:rowOff>66675</xdr:rowOff>
    </xdr:to>
    <mc:AlternateContent xmlns:mc="http://schemas.openxmlformats.org/markup-compatibility/2006" xmlns:a14="http://schemas.microsoft.com/office/drawing/2010/main">
      <mc:Choice Requires="a14">
        <xdr:graphicFrame macro="">
          <xdr:nvGraphicFramePr>
            <xdr:cNvPr id="2" name="Female Students">
              <a:extLst>
                <a:ext uri="{FF2B5EF4-FFF2-40B4-BE49-F238E27FC236}">
                  <a16:creationId xmlns:a16="http://schemas.microsoft.com/office/drawing/2014/main" id="{E74AB460-FA11-9403-74FE-BBB0964D7201}"/>
                </a:ext>
              </a:extLst>
            </xdr:cNvPr>
            <xdr:cNvGraphicFramePr/>
          </xdr:nvGraphicFramePr>
          <xdr:xfrm>
            <a:off x="0" y="0"/>
            <a:ext cx="0" cy="0"/>
          </xdr:xfrm>
          <a:graphic>
            <a:graphicData uri="http://schemas.microsoft.com/office/drawing/2010/slicer">
              <sle:slicer xmlns:sle="http://schemas.microsoft.com/office/drawing/2010/slicer" name="Female Students"/>
            </a:graphicData>
          </a:graphic>
        </xdr:graphicFrame>
      </mc:Choice>
      <mc:Fallback xmlns="">
        <xdr:sp macro="" textlink="">
          <xdr:nvSpPr>
            <xdr:cNvPr id="0" name=""/>
            <xdr:cNvSpPr>
              <a:spLocks noTextEdit="1"/>
            </xdr:cNvSpPr>
          </xdr:nvSpPr>
          <xdr:spPr>
            <a:xfrm>
              <a:off x="4714875" y="419100"/>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828675</xdr:colOff>
      <xdr:row>1</xdr:row>
      <xdr:rowOff>142875</xdr:rowOff>
    </xdr:from>
    <xdr:to>
      <xdr:col>12</xdr:col>
      <xdr:colOff>504825</xdr:colOff>
      <xdr:row>18</xdr:row>
      <xdr:rowOff>0</xdr:rowOff>
    </xdr:to>
    <xdr:graphicFrame macro="">
      <xdr:nvGraphicFramePr>
        <xdr:cNvPr id="3" name="Chart 2">
          <a:extLst>
            <a:ext uri="{FF2B5EF4-FFF2-40B4-BE49-F238E27FC236}">
              <a16:creationId xmlns:a16="http://schemas.microsoft.com/office/drawing/2014/main" id="{31B35013-F5E0-BCBE-37E7-2B9222AC8B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381001</xdr:colOff>
      <xdr:row>1</xdr:row>
      <xdr:rowOff>123825</xdr:rowOff>
    </xdr:from>
    <xdr:to>
      <xdr:col>21</xdr:col>
      <xdr:colOff>57150</xdr:colOff>
      <xdr:row>21</xdr:row>
      <xdr:rowOff>66674</xdr:rowOff>
    </xdr:to>
    <xdr:graphicFrame macro="">
      <xdr:nvGraphicFramePr>
        <xdr:cNvPr id="3" name="Chart 2">
          <a:extLst>
            <a:ext uri="{FF2B5EF4-FFF2-40B4-BE49-F238E27FC236}">
              <a16:creationId xmlns:a16="http://schemas.microsoft.com/office/drawing/2014/main" id="{3295345A-B3A0-1261-C390-7A49CC9AAD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95248</xdr:colOff>
      <xdr:row>2</xdr:row>
      <xdr:rowOff>0</xdr:rowOff>
    </xdr:from>
    <xdr:to>
      <xdr:col>14</xdr:col>
      <xdr:colOff>590549</xdr:colOff>
      <xdr:row>15</xdr:row>
      <xdr:rowOff>142875</xdr:rowOff>
    </xdr:to>
    <xdr:graphicFrame macro="">
      <xdr:nvGraphicFramePr>
        <xdr:cNvPr id="2" name="Chart 1">
          <a:extLst>
            <a:ext uri="{FF2B5EF4-FFF2-40B4-BE49-F238E27FC236}">
              <a16:creationId xmlns:a16="http://schemas.microsoft.com/office/drawing/2014/main" id="{8E40A0D4-FF8F-4577-D279-643D03B74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85725</xdr:colOff>
      <xdr:row>16</xdr:row>
      <xdr:rowOff>123825</xdr:rowOff>
    </xdr:from>
    <xdr:to>
      <xdr:col>8</xdr:col>
      <xdr:colOff>457200</xdr:colOff>
      <xdr:row>23</xdr:row>
      <xdr:rowOff>38100</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DA8D9BE0-8625-8D1B-9E25-0ADBFB2FC15C}"/>
                </a:ext>
                <a:ext uri="{147F2762-F138-4A5C-976F-8EAC2B608ADB}">
                  <a16:predDERef xmlns:a16="http://schemas.microsoft.com/office/drawing/2014/main" pred="{8E40A0D4-FF8F-4577-D279-643D03B740C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848975" y="400050"/>
              <a:ext cx="1752600" cy="1314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542925</xdr:colOff>
      <xdr:row>16</xdr:row>
      <xdr:rowOff>123825</xdr:rowOff>
    </xdr:from>
    <xdr:to>
      <xdr:col>11</xdr:col>
      <xdr:colOff>123825</xdr:colOff>
      <xdr:row>23</xdr:row>
      <xdr:rowOff>9525</xdr:rowOff>
    </xdr:to>
    <mc:AlternateContent xmlns:mc="http://schemas.openxmlformats.org/markup-compatibility/2006" xmlns:a14="http://schemas.microsoft.com/office/drawing/2010/main">
      <mc:Choice Requires="a14">
        <xdr:graphicFrame macro="">
          <xdr:nvGraphicFramePr>
            <xdr:cNvPr id="9" name="Generation">
              <a:extLst>
                <a:ext uri="{FF2B5EF4-FFF2-40B4-BE49-F238E27FC236}">
                  <a16:creationId xmlns:a16="http://schemas.microsoft.com/office/drawing/2014/main" id="{4B95A4D3-493E-6578-8156-1228CAA40C35}"/>
                </a:ext>
                <a:ext uri="{147F2762-F138-4A5C-976F-8EAC2B608ADB}">
                  <a16:predDERef xmlns:a16="http://schemas.microsoft.com/office/drawing/2014/main" pred="{DA8D9BE0-8625-8D1B-9E25-0ADBFB2FC15C}"/>
                </a:ext>
              </a:extLst>
            </xdr:cNvPr>
            <xdr:cNvGraphicFramePr/>
          </xdr:nvGraphicFramePr>
          <xdr:xfrm>
            <a:off x="0" y="0"/>
            <a:ext cx="0" cy="0"/>
          </xdr:xfrm>
          <a:graphic>
            <a:graphicData uri="http://schemas.microsoft.com/office/drawing/2010/slicer">
              <sle:slicer xmlns:sle="http://schemas.microsoft.com/office/drawing/2010/slicer" name="Generation"/>
            </a:graphicData>
          </a:graphic>
        </xdr:graphicFrame>
      </mc:Choice>
      <mc:Fallback xmlns="">
        <xdr:sp macro="" textlink="">
          <xdr:nvSpPr>
            <xdr:cNvPr id="0" name=""/>
            <xdr:cNvSpPr>
              <a:spLocks noTextEdit="1"/>
            </xdr:cNvSpPr>
          </xdr:nvSpPr>
          <xdr:spPr>
            <a:xfrm>
              <a:off x="10868025" y="1819275"/>
              <a:ext cx="1924050" cy="14001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352425</xdr:colOff>
      <xdr:row>16</xdr:row>
      <xdr:rowOff>123825</xdr:rowOff>
    </xdr:from>
    <xdr:to>
      <xdr:col>14</xdr:col>
      <xdr:colOff>123825</xdr:colOff>
      <xdr:row>23</xdr:row>
      <xdr:rowOff>0</xdr:rowOff>
    </xdr:to>
    <mc:AlternateContent xmlns:mc="http://schemas.openxmlformats.org/markup-compatibility/2006" xmlns:a14="http://schemas.microsoft.com/office/drawing/2010/main">
      <mc:Choice Requires="a14">
        <xdr:graphicFrame macro="">
          <xdr:nvGraphicFramePr>
            <xdr:cNvPr id="11" name="Product Category">
              <a:extLst>
                <a:ext uri="{FF2B5EF4-FFF2-40B4-BE49-F238E27FC236}">
                  <a16:creationId xmlns:a16="http://schemas.microsoft.com/office/drawing/2014/main" id="{0B003216-C076-2129-715D-F1FD3F91F9AB}"/>
                </a:ext>
                <a:ext uri="{147F2762-F138-4A5C-976F-8EAC2B608ADB}">
                  <a16:predDERef xmlns:a16="http://schemas.microsoft.com/office/drawing/2014/main" pred="{4B95A4D3-493E-6578-8156-1228CAA40C35}"/>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2915900" y="419100"/>
              <a:ext cx="1819275" cy="1285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78.70758923611" createdVersion="8" refreshedVersion="8" minRefreshableVersion="3" recordCount="1000" xr:uid="{FC5463E1-2D90-4510-B1E2-2ED7F35B6C10}">
  <cacheSource type="worksheet">
    <worksheetSource ref="A1:R1001" sheet="retail_sales_dataset"/>
  </cacheSource>
  <cacheFields count="18">
    <cacheField name="Transaction ID" numFmtId="0">
      <sharedItems containsSemiMixedTypes="0" containsString="0" containsNumber="1" containsInteger="1" minValue="1" maxValue="1000"/>
    </cacheField>
    <cacheField name="DAY name" numFmtId="0">
      <sharedItems count="7">
        <s v="Tuesday"/>
        <s v="Thursday"/>
        <s v="Sunday"/>
        <s v="Monday"/>
        <s v="Saturday"/>
        <s v="Wednesday"/>
        <s v="Friday"/>
      </sharedItems>
    </cacheField>
    <cacheField name="MONTH name" numFmtId="0">
      <sharedItems count="12">
        <s v="January"/>
        <s v="December"/>
        <s v="October"/>
        <s v="March"/>
        <s v="November"/>
        <s v="June"/>
        <s v="September"/>
        <s v="February"/>
        <s v="August"/>
        <s v="May"/>
        <s v="April"/>
        <s v="July"/>
      </sharedItems>
    </cacheField>
    <cacheField name="Month" numFmtId="0">
      <sharedItems count="12">
        <s v="Jan"/>
        <s v="Dec"/>
        <s v="Oct"/>
        <s v="Mar"/>
        <s v="Nov"/>
        <s v="Jun"/>
        <s v="Sep"/>
        <s v="Feb"/>
        <s v="Aug"/>
        <s v="May"/>
        <s v="Apr"/>
        <s v="Jul"/>
      </sharedItems>
    </cacheField>
    <cacheField name="Day" numFmtId="0">
      <sharedItems containsSemiMixedTypes="0" containsString="0" containsNumber="1" containsInteger="1" minValue="1" maxValue="31"/>
    </cacheField>
    <cacheField name="Month2" numFmtId="1">
      <sharedItems containsSemiMixedTypes="0" containsString="0" containsNumber="1" containsInteger="1" minValue="1" maxValue="12"/>
    </cacheField>
    <cacheField name="Year" numFmtId="0">
      <sharedItems containsSemiMixedTypes="0" containsString="0" containsNumber="1" containsInteger="1" minValue="2023" maxValue="2024"/>
    </cacheField>
    <cacheField name="Date" numFmtId="14">
      <sharedItems containsSemiMixedTypes="0" containsNonDate="0" containsDate="1" containsString="0" minDate="2023-01-01T00:00:00" maxDate="2024-01-02T00:00:00"/>
    </cacheField>
    <cacheField name="Customer ID" numFmtId="0">
      <sharedItems count="1000">
        <s v="CUST014"/>
        <s v="CUST025"/>
        <s v="CUST080"/>
        <s v="CUST122"/>
        <s v="CUST161"/>
        <s v="CUST163"/>
        <s v="CUST173"/>
        <s v="CUST187"/>
        <s v="CUST191"/>
        <s v="CUST218"/>
        <s v="CUST220"/>
        <s v="CUST223"/>
        <s v="CUST282"/>
        <s v="CUST363"/>
        <s v="CUST376"/>
        <s v="CUST399"/>
        <s v="CUST408"/>
        <s v="CUST429"/>
        <s v="CUST440"/>
        <s v="CUST473"/>
        <s v="CUST532"/>
        <s v="CUST561"/>
        <s v="CUST566"/>
        <s v="CUST596"/>
        <s v="CUST692"/>
        <s v="CUST698"/>
        <s v="CUST735"/>
        <s v="CUST758"/>
        <s v="CUST830"/>
        <s v="CUST882"/>
        <s v="CUST897"/>
        <s v="CUST009"/>
        <s v="CUST057"/>
        <s v="CUST153"/>
        <s v="CUST189"/>
        <s v="CUST431"/>
        <s v="CUST462"/>
        <s v="CUST466"/>
        <s v="CUST547"/>
        <s v="CUST574"/>
        <s v="CUST620"/>
        <s v="CUST635"/>
        <s v="CUST676"/>
        <s v="CUST824"/>
        <s v="CUST848"/>
        <s v="CUST860"/>
        <s v="CUST872"/>
        <s v="CUST988"/>
        <s v="CUST019"/>
        <s v="CUST059"/>
        <s v="CUST157"/>
        <s v="CUST182"/>
        <s v="CUST192"/>
        <s v="CUST216"/>
        <s v="CUST234"/>
        <s v="CUST271"/>
        <s v="CUST345"/>
        <s v="CUST401"/>
        <s v="CUST411"/>
        <s v="CUST523"/>
        <s v="CUST629"/>
        <s v="CUST639"/>
        <s v="CUST668"/>
        <s v="CUST671"/>
        <s v="CUST704"/>
        <s v="CUST756"/>
        <s v="CUST790"/>
        <s v="CUST809"/>
        <s v="CUST840"/>
        <s v="CUST871"/>
        <s v="CUST937"/>
        <s v="CUST946"/>
        <s v="CUST958"/>
        <s v="CUST967"/>
        <s v="CUST996"/>
        <s v="CUST075"/>
        <s v="CUST206"/>
        <s v="CUST226"/>
        <s v="CUST272"/>
        <s v="CUST299"/>
        <s v="CUST318"/>
        <s v="CUST444"/>
        <s v="CUST492"/>
        <s v="CUST612"/>
        <s v="CUST615"/>
        <s v="CUST724"/>
        <s v="CUST725"/>
        <s v="CUST732"/>
        <s v="CUST789"/>
        <s v="CUST798"/>
        <s v="CUST811"/>
        <s v="CUST827"/>
        <s v="CUST829"/>
        <s v="CUST119"/>
        <s v="CUST120"/>
        <s v="CUST165"/>
        <s v="CUST190"/>
        <s v="CUST291"/>
        <s v="CUST418"/>
        <s v="CUST432"/>
        <s v="CUST442"/>
        <s v="CUST491"/>
        <s v="CUST500"/>
        <s v="CUST575"/>
        <s v="CUST634"/>
        <s v="CUST678"/>
        <s v="CUST702"/>
        <s v="CUST705"/>
        <s v="CUST716"/>
        <s v="CUST794"/>
        <s v="CUST857"/>
        <s v="CUST874"/>
        <s v="CUST957"/>
        <s v="CUST966"/>
        <s v="CUST973"/>
        <s v="CUST103"/>
        <s v="CUST144"/>
        <s v="CUST228"/>
        <s v="CUST346"/>
        <s v="CUST374"/>
        <s v="CUST450"/>
        <s v="CUST600"/>
        <s v="CUST647"/>
        <s v="CUST658"/>
        <s v="CUST718"/>
        <s v="CUST782"/>
        <s v="CUST810"/>
        <s v="CUST814"/>
        <s v="CUST887"/>
        <s v="CUST914"/>
        <s v="CUST960"/>
        <s v="CUST970"/>
        <s v="CUST035"/>
        <s v="CUST150"/>
        <s v="CUST215"/>
        <s v="CUST229"/>
        <s v="CUST332"/>
        <s v="CUST457"/>
        <s v="CUST478"/>
        <s v="CUST508"/>
        <s v="CUST649"/>
        <s v="CUST755"/>
        <s v="CUST877"/>
        <s v="CUST905"/>
        <s v="CUST955"/>
        <s v="CUST990"/>
        <s v="CUST063"/>
        <s v="CUST130"/>
        <s v="CUST225"/>
        <s v="CUST251"/>
        <s v="CUST302"/>
        <s v="CUST327"/>
        <s v="CUST349"/>
        <s v="CUST352"/>
        <s v="CUST366"/>
        <s v="CUST367"/>
        <s v="CUST424"/>
        <s v="CUST436"/>
        <s v="CUST441"/>
        <s v="CUST456"/>
        <s v="CUST470"/>
        <s v="CUST512"/>
        <s v="CUST527"/>
        <s v="CUST627"/>
        <s v="CUST665"/>
        <s v="CUST685"/>
        <s v="CUST689"/>
        <s v="CUST712"/>
        <s v="CUST717"/>
        <s v="CUST795"/>
        <s v="CUST917"/>
        <s v="CUST936"/>
        <s v="CUST941"/>
        <s v="CUST943"/>
        <s v="CUST952"/>
        <s v="CUST992"/>
        <s v="CUST069"/>
        <s v="CUST088"/>
        <s v="CUST201"/>
        <s v="CUST203"/>
        <s v="CUST351"/>
        <s v="CUST368"/>
        <s v="CUST380"/>
        <s v="CUST541"/>
        <s v="CUST631"/>
        <s v="CUST688"/>
        <s v="CUST720"/>
        <s v="CUST779"/>
        <s v="CUST783"/>
        <s v="CUST799"/>
        <s v="CUST823"/>
        <s v="CUST834"/>
        <s v="CUST859"/>
        <s v="CUST975"/>
        <s v="CUST984"/>
        <s v="CUST045"/>
        <s v="CUST089"/>
        <s v="CUST091"/>
        <s v="CUST098"/>
        <s v="CUST194"/>
        <s v="CUST265"/>
        <s v="CUST286"/>
        <s v="CUST313"/>
        <s v="CUST355"/>
        <s v="CUST384"/>
        <s v="CUST396"/>
        <s v="CUST425"/>
        <s v="CUST483"/>
        <s v="CUST536"/>
        <s v="CUST608"/>
        <s v="CUST650"/>
        <s v="CUST655"/>
        <s v="CUST727"/>
        <s v="CUST895"/>
        <s v="CUST924"/>
        <s v="CUST963"/>
        <s v="CUST048"/>
        <s v="CUST049"/>
        <s v="CUST083"/>
        <s v="CUST198"/>
        <s v="CUST230"/>
        <s v="CUST236"/>
        <s v="CUST252"/>
        <s v="CUST287"/>
        <s v="CUST306"/>
        <s v="CUST333"/>
        <s v="CUST338"/>
        <s v="CUST386"/>
        <s v="CUST448"/>
        <s v="CUST463"/>
        <s v="CUST562"/>
        <s v="CUST578"/>
        <s v="CUST607"/>
        <s v="CUST642"/>
        <s v="CUST653"/>
        <s v="CUST723"/>
        <s v="CUST731"/>
        <s v="CUST745"/>
        <s v="CUST793"/>
        <s v="CUST845"/>
        <s v="CUST855"/>
        <s v="CUST856"/>
        <s v="CUST902"/>
        <s v="CUST930"/>
        <s v="CUST168"/>
        <s v="CUST219"/>
        <s v="CUST253"/>
        <s v="CUST289"/>
        <s v="CUST382"/>
        <s v="CUST400"/>
        <s v="CUST415"/>
        <s v="CUST416"/>
        <s v="CUST445"/>
        <s v="CUST467"/>
        <s v="CUST591"/>
        <s v="CUST648"/>
        <s v="CUST680"/>
        <s v="CUST687"/>
        <s v="CUST697"/>
        <s v="CUST961"/>
        <s v="CUST978"/>
        <s v="CUST010"/>
        <s v="CUST036"/>
        <s v="CUST171"/>
        <s v="CUST195"/>
        <s v="CUST314"/>
        <s v="CUST324"/>
        <s v="CUST325"/>
        <s v="CUST336"/>
        <s v="CUST479"/>
        <s v="CUST569"/>
        <s v="CUST613"/>
        <s v="CUST690"/>
        <s v="CUST701"/>
        <s v="CUST721"/>
        <s v="CUST780"/>
        <s v="CUST788"/>
        <s v="CUST813"/>
        <s v="CUST822"/>
        <s v="CUST885"/>
        <s v="CUST888"/>
        <s v="CUST894"/>
        <s v="CUST997"/>
        <s v="CUST034"/>
        <s v="CUST065"/>
        <s v="CUST071"/>
        <s v="CUST090"/>
        <s v="CUST092"/>
        <s v="CUST097"/>
        <s v="CUST115"/>
        <s v="CUST154"/>
        <s v="CUST222"/>
        <s v="CUST233"/>
        <s v="CUST322"/>
        <s v="CUST488"/>
        <s v="CUST548"/>
        <s v="CUST568"/>
        <s v="CUST611"/>
        <s v="CUST640"/>
        <s v="CUST651"/>
        <s v="CUST666"/>
        <s v="CUST691"/>
        <s v="CUST706"/>
        <s v="CUST728"/>
        <s v="CUST791"/>
        <s v="CUST815"/>
        <s v="CUST864"/>
        <s v="CUST875"/>
        <s v="CUST903"/>
        <s v="CUST912"/>
        <s v="CUST921"/>
        <s v="CUST942"/>
        <s v="CUST994"/>
        <s v="CUST003"/>
        <s v="CUST021"/>
        <s v="CUST033"/>
        <s v="CUST099"/>
        <s v="CUST237"/>
        <s v="CUST279"/>
        <s v="CUST293"/>
        <s v="CUST356"/>
        <s v="CUST359"/>
        <s v="CUST362"/>
        <s v="CUST378"/>
        <s v="CUST385"/>
        <s v="CUST388"/>
        <s v="CUST395"/>
        <s v="CUST439"/>
        <s v="CUST498"/>
        <s v="CUST549"/>
        <s v="CUST564"/>
        <s v="CUST586"/>
        <s v="CUST696"/>
        <s v="CUST807"/>
        <s v="CUST947"/>
        <s v="CUST954"/>
        <s v="CUST024"/>
        <s v="CUST064"/>
        <s v="CUST134"/>
        <s v="CUST138"/>
        <s v="CUST354"/>
        <s v="CUST515"/>
        <s v="CUST520"/>
        <s v="CUST543"/>
        <s v="CUST552"/>
        <s v="CUST570"/>
        <s v="CUST573"/>
        <s v="CUST622"/>
        <s v="CUST759"/>
        <s v="CUST820"/>
        <s v="CUST821"/>
        <s v="CUST893"/>
        <s v="CUST938"/>
        <s v="CUST972"/>
        <s v="CUST986"/>
        <s v="CUST043"/>
        <s v="CUST067"/>
        <s v="CUST125"/>
        <s v="CUST246"/>
        <s v="CUST250"/>
        <s v="CUST255"/>
        <s v="CUST316"/>
        <s v="CUST398"/>
        <s v="CUST414"/>
        <s v="CUST452"/>
        <s v="CUST581"/>
        <s v="CUST662"/>
        <s v="CUST741"/>
        <s v="CUST777"/>
        <s v="CUST786"/>
        <s v="CUST968"/>
        <s v="CUST976"/>
        <s v="CUST993"/>
        <s v="CUST018"/>
        <s v="CUST077"/>
        <s v="CUST078"/>
        <s v="CUST094"/>
        <s v="CUST102"/>
        <s v="CUST164"/>
        <s v="CUST243"/>
        <s v="CUST245"/>
        <s v="CUST264"/>
        <s v="CUST315"/>
        <s v="CUST335"/>
        <s v="CUST379"/>
        <s v="CUST517"/>
        <s v="CUST521"/>
        <s v="CUST525"/>
        <s v="CUST535"/>
        <s v="CUST609"/>
        <s v="CUST619"/>
        <s v="CUST726"/>
        <s v="CUST778"/>
        <s v="CUST816"/>
        <s v="CUST832"/>
        <s v="CUST838"/>
        <s v="CUST842"/>
        <s v="CUST974"/>
        <s v="CUST1000"/>
        <s v="CUST007"/>
        <s v="CUST106"/>
        <s v="CUST137"/>
        <s v="CUST329"/>
        <s v="CUST377"/>
        <s v="CUST383"/>
        <s v="CUST404"/>
        <s v="CUST407"/>
        <s v="CUST454"/>
        <s v="CUST499"/>
        <s v="CUST522"/>
        <s v="CUST524"/>
        <s v="CUST540"/>
        <s v="CUST554"/>
        <s v="CUST592"/>
        <s v="CUST638"/>
        <s v="CUST682"/>
        <s v="CUST775"/>
        <s v="CUST802"/>
        <s v="CUST825"/>
        <s v="CUST826"/>
        <s v="CUST870"/>
        <s v="CUST908"/>
        <s v="CUST939"/>
        <s v="CUST982"/>
        <s v="CUST006"/>
        <s v="CUST040"/>
        <s v="CUST066"/>
        <s v="CUST143"/>
        <s v="CUST177"/>
        <s v="CUST199"/>
        <s v="CUST259"/>
        <s v="CUST451"/>
        <s v="CUST503"/>
        <s v="CUST511"/>
        <s v="CUST534"/>
        <s v="CUST551"/>
        <s v="CUST565"/>
        <s v="CUST675"/>
        <s v="CUST907"/>
        <s v="CUST932"/>
        <s v="CUST953"/>
        <s v="CUST031"/>
        <s v="CUST096"/>
        <s v="CUST136"/>
        <s v="CUST158"/>
        <s v="CUST381"/>
        <s v="CUST387"/>
        <s v="CUST413"/>
        <s v="CUST419"/>
        <s v="CUST487"/>
        <s v="CUST489"/>
        <s v="CUST661"/>
        <s v="CUST664"/>
        <s v="CUST944"/>
        <s v="CUST962"/>
        <s v="CUST989"/>
        <s v="CUST028"/>
        <s v="CUST070"/>
        <s v="CUST152"/>
        <s v="CUST156"/>
        <s v="CUST160"/>
        <s v="CUST167"/>
        <s v="CUST176"/>
        <s v="CUST183"/>
        <s v="CUST205"/>
        <s v="CUST232"/>
        <s v="CUST270"/>
        <s v="CUST275"/>
        <s v="CUST284"/>
        <s v="CUST342"/>
        <s v="CUST417"/>
        <s v="CUST430"/>
        <s v="CUST434"/>
        <s v="CUST465"/>
        <s v="CUST477"/>
        <s v="CUST481"/>
        <s v="CUST502"/>
        <s v="CUST637"/>
        <s v="CUST673"/>
        <s v="CUST681"/>
        <s v="CUST708"/>
        <s v="CUST754"/>
        <s v="CUST757"/>
        <s v="CUST765"/>
        <s v="CUST796"/>
        <s v="CUST876"/>
        <s v="CUST927"/>
        <s v="CUST015"/>
        <s v="CUST029"/>
        <s v="CUST132"/>
        <s v="CUST197"/>
        <s v="CUST207"/>
        <s v="CUST211"/>
        <s v="CUST344"/>
        <s v="CUST347"/>
        <s v="CUST360"/>
        <s v="CUST438"/>
        <s v="CUST480"/>
        <s v="CUST494"/>
        <s v="CUST630"/>
        <s v="CUST654"/>
        <s v="CUST715"/>
        <s v="CUST719"/>
        <s v="CUST749"/>
        <s v="CUST751"/>
        <s v="CUST804"/>
        <s v="CUST833"/>
        <s v="CUST846"/>
        <s v="CUST865"/>
        <s v="CUST898"/>
        <s v="CUST911"/>
        <s v="CUST918"/>
        <s v="CUST959"/>
        <s v="CUST100"/>
        <s v="CUST113"/>
        <s v="CUST180"/>
        <s v="CUST247"/>
        <s v="CUST254"/>
        <s v="CUST312"/>
        <s v="CUST402"/>
        <s v="CUST493"/>
        <s v="CUST497"/>
        <s v="CUST558"/>
        <s v="CUST571"/>
        <s v="CUST616"/>
        <s v="CUST693"/>
        <s v="CUST738"/>
        <s v="CUST787"/>
        <s v="CUST852"/>
        <s v="CUST861"/>
        <s v="CUST891"/>
        <s v="CUST922"/>
        <s v="CUST949"/>
        <s v="CUST995"/>
        <s v="CUST047"/>
        <s v="CUST081"/>
        <s v="CUST123"/>
        <s v="CUST178"/>
        <s v="CUST188"/>
        <s v="CUST297"/>
        <s v="CUST357"/>
        <s v="CUST428"/>
        <s v="CUST460"/>
        <s v="CUST468"/>
        <s v="CUST518"/>
        <s v="CUST550"/>
        <s v="CUST559"/>
        <s v="CUST587"/>
        <s v="CUST603"/>
        <s v="CUST621"/>
        <s v="CUST641"/>
        <s v="CUST657"/>
        <s v="CUST744"/>
        <s v="CUST764"/>
        <s v="CUST774"/>
        <s v="CUST797"/>
        <s v="CUST883"/>
        <s v="CUST969"/>
        <s v="CUST030"/>
        <s v="CUST145"/>
        <s v="CUST162"/>
        <s v="CUST174"/>
        <s v="CUST204"/>
        <s v="CUST221"/>
        <s v="CUST238"/>
        <s v="CUST328"/>
        <s v="CUST390"/>
        <s v="CUST458"/>
        <s v="CUST501"/>
        <s v="CUST510"/>
        <s v="CUST614"/>
        <s v="CUST633"/>
        <s v="CUST659"/>
        <s v="CUST694"/>
        <s v="CUST767"/>
        <s v="CUST803"/>
        <s v="CUST027"/>
        <s v="CUST038"/>
        <s v="CUST054"/>
        <s v="CUST084"/>
        <s v="CUST140"/>
        <s v="CUST146"/>
        <s v="CUST239"/>
        <s v="CUST337"/>
        <s v="CUST464"/>
        <s v="CUST472"/>
        <s v="CUST504"/>
        <s v="CUST579"/>
        <s v="CUST588"/>
        <s v="CUST646"/>
        <s v="CUST660"/>
        <s v="CUST674"/>
        <s v="CUST683"/>
        <s v="CUST742"/>
        <s v="CUST766"/>
        <s v="CUST004"/>
        <s v="CUST112"/>
        <s v="CUST210"/>
        <s v="CUST258"/>
        <s v="CUST278"/>
        <s v="CUST280"/>
        <s v="CUST304"/>
        <s v="CUST421"/>
        <s v="CUST507"/>
        <s v="CUST509"/>
        <s v="CUST598"/>
        <s v="CUST605"/>
        <s v="CUST699"/>
        <s v="CUST835"/>
        <s v="CUST869"/>
        <s v="CUST886"/>
        <s v="CUST052"/>
        <s v="CUST139"/>
        <s v="CUST227"/>
        <s v="CUST277"/>
        <s v="CUST340"/>
        <s v="CUST519"/>
        <s v="CUST528"/>
        <s v="CUST546"/>
        <s v="CUST589"/>
        <s v="CUST590"/>
        <s v="CUST700"/>
        <s v="CUST730"/>
        <s v="CUST739"/>
        <s v="CUST950"/>
        <s v="CUST999"/>
        <s v="CUST012"/>
        <s v="CUST023"/>
        <s v="CUST093"/>
        <s v="CUST142"/>
        <s v="CUST193"/>
        <s v="CUST217"/>
        <s v="CUST348"/>
        <s v="CUST437"/>
        <s v="CUST486"/>
        <s v="CUST529"/>
        <s v="CUST582"/>
        <s v="CUST593"/>
        <s v="CUST645"/>
        <s v="CUST750"/>
        <s v="CUST776"/>
        <s v="CUST781"/>
        <s v="CUST806"/>
        <s v="CUST819"/>
        <s v="CUST844"/>
        <s v="CUST889"/>
        <s v="CUST928"/>
        <s v="CUST977"/>
        <s v="CUST001"/>
        <s v="CUST041"/>
        <s v="CUST053"/>
        <s v="CUST079"/>
        <s v="CUST104"/>
        <s v="CUST109"/>
        <s v="CUST111"/>
        <s v="CUST166"/>
        <s v="CUST202"/>
        <s v="CUST208"/>
        <s v="CUST308"/>
        <s v="CUST361"/>
        <s v="CUST490"/>
        <s v="CUST506"/>
        <s v="CUST617"/>
        <s v="CUST623"/>
        <s v="CUST624"/>
        <s v="CUST652"/>
        <s v="CUST672"/>
        <s v="CUST703"/>
        <s v="CUST713"/>
        <s v="CUST733"/>
        <s v="CUST743"/>
        <s v="CUST763"/>
        <s v="CUST784"/>
        <s v="CUST890"/>
        <s v="CUST935"/>
        <s v="CUST991"/>
        <s v="CUST124"/>
        <s v="CUST127"/>
        <s v="CUST526"/>
        <s v="CUST576"/>
        <s v="CUST737"/>
        <s v="CUST746"/>
        <s v="CUST761"/>
        <s v="CUST808"/>
        <s v="CUST828"/>
        <s v="CUST951"/>
        <s v="CUST082"/>
        <s v="CUST095"/>
        <s v="CUST101"/>
        <s v="CUST172"/>
        <s v="CUST196"/>
        <s v="CUST262"/>
        <s v="CUST267"/>
        <s v="CUST311"/>
        <s v="CUST358"/>
        <s v="CUST375"/>
        <s v="CUST403"/>
        <s v="CUST471"/>
        <s v="CUST753"/>
        <s v="CUST770"/>
        <s v="CUST800"/>
        <s v="CUST849"/>
        <s v="CUST851"/>
        <s v="CUST916"/>
        <s v="CUST923"/>
        <s v="CUST055"/>
        <s v="CUST085"/>
        <s v="CUST155"/>
        <s v="CUST175"/>
        <s v="CUST179"/>
        <s v="CUST184"/>
        <s v="CUST285"/>
        <s v="CUST319"/>
        <s v="CUST334"/>
        <s v="CUST341"/>
        <s v="CUST353"/>
        <s v="CUST365"/>
        <s v="CUST455"/>
        <s v="CUST531"/>
        <s v="CUST572"/>
        <s v="CUST580"/>
        <s v="CUST625"/>
        <s v="CUST769"/>
        <s v="CUST785"/>
        <s v="CUST841"/>
        <s v="CUST901"/>
        <s v="CUST980"/>
        <s v="CUST005"/>
        <s v="CUST008"/>
        <s v="CUST032"/>
        <s v="CUST060"/>
        <s v="CUST118"/>
        <s v="CUST209"/>
        <s v="CUST290"/>
        <s v="CUST301"/>
        <s v="CUST397"/>
        <s v="CUST435"/>
        <s v="CUST516"/>
        <s v="CUST805"/>
        <s v="CUST817"/>
        <s v="CUST818"/>
        <s v="CUST863"/>
        <s v="CUST896"/>
        <s v="CUST931"/>
        <s v="CUST934"/>
        <s v="CUST945"/>
        <s v="CUST956"/>
        <s v="CUST981"/>
        <s v="CUST987"/>
        <s v="CUST073"/>
        <s v="CUST151"/>
        <s v="CUST281"/>
        <s v="CUST323"/>
        <s v="CUST410"/>
        <s v="CUST433"/>
        <s v="CUST443"/>
        <s v="CUST604"/>
        <s v="CUST656"/>
        <s v="CUST667"/>
        <s v="CUST729"/>
        <s v="CUST736"/>
        <s v="CUST752"/>
        <s v="CUST854"/>
        <s v="CUST913"/>
        <s v="CUST983"/>
        <s v="CUST026"/>
        <s v="CUST087"/>
        <s v="CUST121"/>
        <s v="CUST126"/>
        <s v="CUST244"/>
        <s v="CUST260"/>
        <s v="CUST268"/>
        <s v="CUST288"/>
        <s v="CUST310"/>
        <s v="CUST320"/>
        <s v="CUST331"/>
        <s v="CUST422"/>
        <s v="CUST459"/>
        <s v="CUST482"/>
        <s v="CUST599"/>
        <s v="CUST643"/>
        <s v="CUST684"/>
        <s v="CUST686"/>
        <s v="CUST862"/>
        <s v="CUST904"/>
        <s v="CUST920"/>
        <s v="CUST017"/>
        <s v="CUST050"/>
        <s v="CUST051"/>
        <s v="CUST108"/>
        <s v="CUST110"/>
        <s v="CUST200"/>
        <s v="CUST213"/>
        <s v="CUST295"/>
        <s v="CUST298"/>
        <s v="CUST392"/>
        <s v="CUST394"/>
        <s v="CUST423"/>
        <s v="CUST476"/>
        <s v="CUST544"/>
        <s v="CUST545"/>
        <s v="CUST584"/>
        <s v="CUST618"/>
        <s v="CUST670"/>
        <s v="CUST734"/>
        <s v="CUST760"/>
        <s v="CUST831"/>
        <s v="CUST873"/>
        <s v="CUST971"/>
        <s v="CUST002"/>
        <s v="CUST056"/>
        <s v="CUST159"/>
        <s v="CUST248"/>
        <s v="CUST307"/>
        <s v="CUST309"/>
        <s v="CUST321"/>
        <s v="CUST453"/>
        <s v="CUST474"/>
        <s v="CUST475"/>
        <s v="CUST610"/>
        <s v="CUST626"/>
        <s v="CUST632"/>
        <s v="CUST707"/>
        <s v="CUST710"/>
        <s v="CUST711"/>
        <s v="CUST772"/>
        <s v="CUST850"/>
        <s v="CUST884"/>
        <s v="CUST899"/>
        <s v="CUST909"/>
        <s v="CUST915"/>
        <s v="CUST068"/>
        <s v="CUST128"/>
        <s v="CUST170"/>
        <s v="CUST224"/>
        <s v="CUST269"/>
        <s v="CUST330"/>
        <s v="CUST350"/>
        <s v="CUST373"/>
        <s v="CUST405"/>
        <s v="CUST427"/>
        <s v="CUST449"/>
        <s v="CUST539"/>
        <s v="CUST555"/>
        <s v="CUST560"/>
        <s v="CUST567"/>
        <s v="CUST740"/>
        <s v="CUST748"/>
        <s v="CUST773"/>
        <s v="CUST868"/>
        <s v="CUST925"/>
        <s v="CUST185"/>
        <s v="CUST372"/>
        <s v="CUST485"/>
        <s v="CUST495"/>
        <s v="CUST505"/>
        <s v="CUST513"/>
        <s v="CUST553"/>
        <s v="CUST583"/>
        <s v="CUST585"/>
        <s v="CUST669"/>
        <s v="CUST762"/>
        <s v="CUST768"/>
        <s v="CUST771"/>
        <s v="CUST866"/>
        <s v="CUST964"/>
        <s v="CUST011"/>
        <s v="CUST039"/>
        <s v="CUST116"/>
        <s v="CUST147"/>
        <s v="CUST231"/>
        <s v="CUST235"/>
        <s v="CUST240"/>
        <s v="CUST241"/>
        <s v="CUST256"/>
        <s v="CUST263"/>
        <s v="CUST274"/>
        <s v="CUST294"/>
        <s v="CUST369"/>
        <s v="CUST370"/>
        <s v="CUST426"/>
        <s v="CUST496"/>
        <s v="CUST644"/>
        <s v="CUST663"/>
        <s v="CUST747"/>
        <s v="CUST858"/>
        <s v="CUST879"/>
        <s v="CUST929"/>
        <s v="CUST948"/>
        <s v="CUST998"/>
        <s v="CUST013"/>
        <s v="CUST020"/>
        <s v="CUST042"/>
        <s v="CUST044"/>
        <s v="CUST076"/>
        <s v="CUST105"/>
        <s v="CUST114"/>
        <s v="CUST141"/>
        <s v="CUST149"/>
        <s v="CUST273"/>
        <s v="CUST296"/>
        <s v="CUST317"/>
        <s v="CUST339"/>
        <s v="CUST393"/>
        <s v="CUST406"/>
        <s v="CUST420"/>
        <s v="CUST447"/>
        <s v="CUST597"/>
        <s v="CUST606"/>
        <s v="CUST695"/>
        <s v="CUST836"/>
        <s v="CUST880"/>
        <s v="CUST881"/>
        <s v="CUST919"/>
        <s v="CUST926"/>
        <s v="CUST933"/>
        <s v="CUST965"/>
        <s v="CUST061"/>
        <s v="CUST107"/>
        <s v="CUST129"/>
        <s v="CUST131"/>
        <s v="CUST212"/>
        <s v="CUST242"/>
        <s v="CUST261"/>
        <s v="CUST276"/>
        <s v="CUST343"/>
        <s v="CUST389"/>
        <s v="CUST409"/>
        <s v="CUST446"/>
        <s v="CUST537"/>
        <s v="CUST577"/>
        <s v="CUST636"/>
        <s v="CUST801"/>
        <s v="CUST843"/>
        <s v="CUST853"/>
        <s v="CUST867"/>
        <s v="CUST900"/>
        <s v="CUST046"/>
        <s v="CUST072"/>
        <s v="CUST133"/>
        <s v="CUST135"/>
        <s v="CUST186"/>
        <s v="CUST214"/>
        <s v="CUST249"/>
        <s v="CUST292"/>
        <s v="CUST371"/>
        <s v="CUST542"/>
        <s v="CUST557"/>
        <s v="CUST563"/>
        <s v="CUST602"/>
        <s v="CUST722"/>
        <s v="CUST792"/>
        <s v="CUST839"/>
        <s v="CUST878"/>
        <s v="CUST892"/>
        <s v="CUST906"/>
        <s v="CUST910"/>
        <s v="CUST940"/>
        <s v="CUST016"/>
        <s v="CUST086"/>
        <s v="CUST117"/>
        <s v="CUST181"/>
        <s v="CUST257"/>
        <s v="CUST266"/>
        <s v="CUST300"/>
        <s v="CUST303"/>
        <s v="CUST364"/>
        <s v="CUST391"/>
        <s v="CUST412"/>
        <s v="CUST484"/>
        <s v="CUST533"/>
        <s v="CUST594"/>
        <s v="CUST601"/>
        <s v="CUST628"/>
        <s v="CUST677"/>
        <s v="CUST709"/>
        <s v="CUST812"/>
        <s v="CUST979"/>
        <s v="CUST985"/>
        <s v="CUST022"/>
        <s v="CUST037"/>
        <s v="CUST058"/>
        <s v="CUST062"/>
        <s v="CUST074"/>
        <s v="CUST148"/>
        <s v="CUST169"/>
        <s v="CUST283"/>
        <s v="CUST305"/>
        <s v="CUST326"/>
        <s v="CUST461"/>
        <s v="CUST469"/>
        <s v="CUST514"/>
        <s v="CUST530"/>
        <s v="CUST538"/>
        <s v="CUST556"/>
        <s v="CUST595"/>
        <s v="CUST679"/>
        <s v="CUST714"/>
        <s v="CUST837"/>
        <s v="CUST847"/>
      </sharedItems>
    </cacheField>
    <cacheField name="Gender" numFmtId="0">
      <sharedItems count="2">
        <s v="Male"/>
        <s v="Female"/>
      </sharedItems>
    </cacheField>
    <cacheField name="Age" numFmtId="0">
      <sharedItems containsSemiMixedTypes="0" containsString="0" containsNumber="1" containsInteger="1" minValue="18" maxValue="64" count="47">
        <n v="64"/>
        <n v="63"/>
        <n v="62"/>
        <n v="61"/>
        <n v="60"/>
        <n v="59"/>
        <n v="58"/>
        <n v="57"/>
        <n v="56"/>
        <n v="55"/>
        <n v="54"/>
        <n v="53"/>
        <n v="52"/>
        <n v="51"/>
        <n v="50"/>
        <n v="49"/>
        <n v="48"/>
        <n v="47"/>
        <n v="46"/>
        <n v="45"/>
        <n v="44"/>
        <n v="43"/>
        <n v="42"/>
        <n v="41"/>
        <n v="40"/>
        <n v="39"/>
        <n v="38"/>
        <n v="37"/>
        <n v="36"/>
        <n v="35"/>
        <n v="34"/>
        <n v="33"/>
        <n v="32"/>
        <n v="31"/>
        <n v="30"/>
        <n v="29"/>
        <n v="28"/>
        <n v="27"/>
        <n v="26"/>
        <n v="25"/>
        <n v="24"/>
        <n v="23"/>
        <n v="22"/>
        <n v="21"/>
        <n v="20"/>
        <n v="19"/>
        <n v="18"/>
      </sharedItems>
    </cacheField>
    <cacheField name="Generation" numFmtId="0">
      <sharedItems count="3">
        <s v="Senior"/>
        <s v="Adult"/>
        <s v="Young Adult"/>
      </sharedItems>
    </cacheField>
    <cacheField name="Product Category" numFmtId="0">
      <sharedItems count="3">
        <s v="Clothing"/>
        <s v="Beauty"/>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0">
      <sharedItems containsSemiMixedTypes="0" containsString="0" containsNumber="1" containsInteger="1" minValue="25" maxValue="2000"/>
    </cacheField>
    <cacheField name="Commision 2023" numFmtId="165">
      <sharedItems containsSemiMixedTypes="0" containsString="0" containsNumber="1" minValue="0.375" maxValue="30"/>
    </cacheField>
    <cacheField name="Commision 2024" numFmtId="165">
      <sharedItems containsSemiMixedTypes="0" containsString="0" containsNumber="1" minValue="0.5" maxValue="4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usana De Lama" refreshedDate="45820.439315625001" createdVersion="8" refreshedVersion="8" minRefreshableVersion="3" recordCount="10" xr:uid="{7C6FD2DA-0D5D-443C-A111-158F9E149182}">
  <cacheSource type="worksheet">
    <worksheetSource ref="A1:F11" sheet="Task 2"/>
  </cacheSource>
  <cacheFields count="6">
    <cacheField name="Student name" numFmtId="0">
      <sharedItems count="10">
        <s v="Ted"/>
        <s v="Carol"/>
        <s v="Khan"/>
        <s v="Harry"/>
        <s v="Sarah"/>
        <s v="John"/>
        <s v="Linda"/>
        <s v="Edward"/>
        <s v="Mary"/>
        <s v="Thomas"/>
      </sharedItems>
    </cacheField>
    <cacheField name="English" numFmtId="0">
      <sharedItems containsSemiMixedTypes="0" containsString="0" containsNumber="1" containsInteger="1" minValue="55" maxValue="90"/>
    </cacheField>
    <cacheField name="Mathematics" numFmtId="0">
      <sharedItems containsSemiMixedTypes="0" containsString="0" containsNumber="1" containsInteger="1" minValue="30" maxValue="85"/>
    </cacheField>
    <cacheField name="Science" numFmtId="0">
      <sharedItems containsSemiMixedTypes="0" containsString="0" containsNumber="1" containsInteger="1" minValue="60" maxValue="90"/>
    </cacheField>
    <cacheField name="Average " numFmtId="2">
      <sharedItems containsSemiMixedTypes="0" containsString="0" containsNumber="1" minValue="50" maxValue="81.666666666666671"/>
    </cacheField>
    <cacheField name="Highest score" numFmtId="0">
      <sharedItems containsSemiMixedTypes="0" containsString="0" containsNumber="1" containsInteger="1" minValue="65" maxValue="90"/>
    </cacheField>
  </cacheFields>
  <extLst>
    <ext xmlns:x14="http://schemas.microsoft.com/office/spreadsheetml/2009/9/main" uri="{725AE2AE-9491-48be-B2B4-4EB974FC3084}">
      <x14:pivotCacheDefinition pivotCacheId="3982713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usana De Lama" refreshedDate="45820.439317129632" createdVersion="8" refreshedVersion="8" minRefreshableVersion="3" recordCount="1008" xr:uid="{77CD70D0-E02F-4614-BC4E-90C9214E0436}">
  <cacheSource type="worksheet">
    <worksheetSource ref="A1:R1048576" sheet="retail_sales_dataset"/>
  </cacheSource>
  <cacheFields count="18">
    <cacheField name="Transaction ID" numFmtId="0">
      <sharedItems containsString="0" containsBlank="1" containsNumber="1" containsInteger="1" minValue="1" maxValue="1000"/>
    </cacheField>
    <cacheField name="DAY name" numFmtId="0">
      <sharedItems containsBlank="1"/>
    </cacheField>
    <cacheField name="MONTH name" numFmtId="0">
      <sharedItems containsBlank="1"/>
    </cacheField>
    <cacheField name="Month" numFmtId="0">
      <sharedItems containsBlank="1"/>
    </cacheField>
    <cacheField name="Day" numFmtId="0">
      <sharedItems containsString="0" containsBlank="1" containsNumber="1" containsInteger="1" minValue="1" maxValue="31"/>
    </cacheField>
    <cacheField name="Month2" numFmtId="0">
      <sharedItems containsString="0" containsBlank="1" containsNumber="1" containsInteger="1" minValue="1" maxValue="12"/>
    </cacheField>
    <cacheField name="Year" numFmtId="0">
      <sharedItems containsString="0" containsBlank="1" containsNumber="1" containsInteger="1" minValue="2023" maxValue="2024"/>
    </cacheField>
    <cacheField name="Date" numFmtId="0">
      <sharedItems containsNonDate="0" containsDate="1" containsString="0" containsBlank="1" minDate="2023-01-01T00:00:00" maxDate="2024-01-02T00:00:00"/>
    </cacheField>
    <cacheField name="Customer ID" numFmtId="0">
      <sharedItems containsBlank="1"/>
    </cacheField>
    <cacheField name="Gender" numFmtId="0">
      <sharedItems containsBlank="1" count="3">
        <s v="Male"/>
        <s v="Female"/>
        <m/>
      </sharedItems>
    </cacheField>
    <cacheField name="Age" numFmtId="0">
      <sharedItems containsString="0" containsBlank="1" containsNumber="1" containsInteger="1" minValue="18" maxValue="64"/>
    </cacheField>
    <cacheField name="Generation" numFmtId="0">
      <sharedItems containsBlank="1" count="4">
        <s v="Senior"/>
        <s v="Adult"/>
        <s v="Young Adult"/>
        <m/>
      </sharedItems>
    </cacheField>
    <cacheField name="Product Category" numFmtId="0">
      <sharedItems containsBlank="1" count="4">
        <s v="Clothing"/>
        <s v="Beauty"/>
        <s v="Electronics"/>
        <m/>
      </sharedItems>
    </cacheField>
    <cacheField name="Quantity" numFmtId="0">
      <sharedItems containsString="0" containsBlank="1" containsNumber="1" containsInteger="1" minValue="1" maxValue="4"/>
    </cacheField>
    <cacheField name="Price per Unit" numFmtId="0">
      <sharedItems containsString="0" containsBlank="1" containsNumber="1" containsInteger="1" minValue="25" maxValue="500"/>
    </cacheField>
    <cacheField name="Total Sales" numFmtId="0">
      <sharedItems containsBlank="1" containsMixedTypes="1" containsNumber="1" containsInteger="1" minValue="25" maxValue="2000"/>
    </cacheField>
    <cacheField name="Commision 2023" numFmtId="165">
      <sharedItems containsString="0" containsBlank="1" containsNumber="1" minValue="0.375" maxValue="6840"/>
    </cacheField>
    <cacheField name="Commision 2024" numFmtId="165">
      <sharedItems containsString="0" containsBlank="1" containsNumber="1" minValue="0.5" maxValue="9120.0000000000036"/>
    </cacheField>
  </cacheFields>
  <extLst>
    <ext xmlns:x14="http://schemas.microsoft.com/office/spreadsheetml/2009/9/main" uri="{725AE2AE-9491-48be-B2B4-4EB974FC3084}">
      <x14:pivotCacheDefinition pivotCacheId="800958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4"/>
    <s v="Tuesday"/>
    <x v="0"/>
    <x v="0"/>
    <n v="17"/>
    <n v="1"/>
    <n v="2023"/>
    <d v="2023-01-17T00:00:00"/>
    <s v="CUST014"/>
    <x v="0"/>
    <x v="0"/>
    <x v="0"/>
    <x v="0"/>
    <n v="4"/>
    <n v="30"/>
    <n v="120"/>
    <n v="1.7999999999999998"/>
    <n v="2.4"/>
  </r>
  <r>
    <n v="25"/>
    <s v="Thursday"/>
    <x v="1"/>
    <x v="1"/>
    <n v="26"/>
    <n v="12"/>
    <n v="2023"/>
    <d v="2023-12-26T00:00:00"/>
    <s v="CUST025"/>
    <x v="1"/>
    <x v="0"/>
    <x v="0"/>
    <x v="1"/>
    <n v="1"/>
    <n v="50"/>
    <n v="50"/>
    <n v="0.75"/>
    <n v="1"/>
  </r>
  <r>
    <n v="80"/>
    <s v="Tuesday"/>
    <x v="1"/>
    <x v="1"/>
    <n v="10"/>
    <n v="12"/>
    <n v="2023"/>
    <d v="2023-12-10T00:00:00"/>
    <s v="CUST080"/>
    <x v="1"/>
    <x v="0"/>
    <x v="0"/>
    <x v="0"/>
    <n v="2"/>
    <n v="30"/>
    <n v="60"/>
    <n v="0.89999999999999991"/>
    <n v="1.2"/>
  </r>
  <r>
    <n v="122"/>
    <s v="Tuesday"/>
    <x v="2"/>
    <x v="2"/>
    <n v="3"/>
    <n v="10"/>
    <n v="2023"/>
    <d v="2023-10-03T00:00:00"/>
    <s v="CUST122"/>
    <x v="0"/>
    <x v="0"/>
    <x v="0"/>
    <x v="2"/>
    <n v="4"/>
    <n v="30"/>
    <n v="120"/>
    <n v="1.7999999999999998"/>
    <n v="2.4"/>
  </r>
  <r>
    <n v="161"/>
    <s v="Sunday"/>
    <x v="3"/>
    <x v="3"/>
    <n v="22"/>
    <n v="3"/>
    <n v="2023"/>
    <d v="2023-03-22T00:00:00"/>
    <s v="CUST161"/>
    <x v="0"/>
    <x v="0"/>
    <x v="0"/>
    <x v="1"/>
    <n v="2"/>
    <n v="500"/>
    <n v="1000"/>
    <n v="15"/>
    <n v="20"/>
  </r>
  <r>
    <n v="163"/>
    <s v="Monday"/>
    <x v="0"/>
    <x v="0"/>
    <n v="2"/>
    <n v="1"/>
    <n v="2023"/>
    <d v="2023-01-02T00:00:00"/>
    <s v="CUST163"/>
    <x v="1"/>
    <x v="0"/>
    <x v="0"/>
    <x v="0"/>
    <n v="3"/>
    <n v="50"/>
    <n v="150"/>
    <n v="2.25"/>
    <n v="3"/>
  </r>
  <r>
    <n v="173"/>
    <s v="Sunday"/>
    <x v="4"/>
    <x v="4"/>
    <n v="8"/>
    <n v="11"/>
    <n v="2023"/>
    <d v="2023-11-08T00:00:00"/>
    <s v="CUST173"/>
    <x v="0"/>
    <x v="0"/>
    <x v="0"/>
    <x v="2"/>
    <n v="4"/>
    <n v="30"/>
    <n v="120"/>
    <n v="1.7999999999999998"/>
    <n v="2.4"/>
  </r>
  <r>
    <n v="187"/>
    <s v="Saturday"/>
    <x v="5"/>
    <x v="5"/>
    <n v="7"/>
    <n v="6"/>
    <n v="2023"/>
    <d v="2023-06-07T00:00:00"/>
    <s v="CUST187"/>
    <x v="1"/>
    <x v="0"/>
    <x v="0"/>
    <x v="0"/>
    <n v="2"/>
    <n v="50"/>
    <n v="100"/>
    <n v="1.5"/>
    <n v="2"/>
  </r>
  <r>
    <n v="191"/>
    <s v="Wednesday"/>
    <x v="2"/>
    <x v="2"/>
    <n v="18"/>
    <n v="10"/>
    <n v="2023"/>
    <d v="2023-10-18T00:00:00"/>
    <s v="CUST191"/>
    <x v="0"/>
    <x v="0"/>
    <x v="0"/>
    <x v="1"/>
    <n v="1"/>
    <n v="25"/>
    <n v="25"/>
    <n v="0.375"/>
    <n v="0.5"/>
  </r>
  <r>
    <n v="218"/>
    <s v="Sunday"/>
    <x v="6"/>
    <x v="6"/>
    <n v="22"/>
    <n v="9"/>
    <n v="2023"/>
    <d v="2023-09-22T00:00:00"/>
    <s v="CUST218"/>
    <x v="0"/>
    <x v="0"/>
    <x v="0"/>
    <x v="1"/>
    <n v="3"/>
    <n v="30"/>
    <n v="90"/>
    <n v="1.3499999999999999"/>
    <n v="1.8"/>
  </r>
  <r>
    <n v="220"/>
    <s v="Tuesday"/>
    <x v="3"/>
    <x v="3"/>
    <n v="3"/>
    <n v="3"/>
    <n v="2023"/>
    <d v="2023-03-03T00:00:00"/>
    <s v="CUST220"/>
    <x v="0"/>
    <x v="0"/>
    <x v="0"/>
    <x v="1"/>
    <n v="1"/>
    <n v="500"/>
    <n v="500"/>
    <n v="7.5"/>
    <n v="10"/>
  </r>
  <r>
    <n v="223"/>
    <s v="Monday"/>
    <x v="7"/>
    <x v="7"/>
    <n v="2"/>
    <n v="2"/>
    <n v="2023"/>
    <d v="2023-02-02T00:00:00"/>
    <s v="CUST223"/>
    <x v="1"/>
    <x v="0"/>
    <x v="0"/>
    <x v="0"/>
    <n v="1"/>
    <n v="25"/>
    <n v="25"/>
    <n v="0.375"/>
    <n v="0.5"/>
  </r>
  <r>
    <n v="282"/>
    <s v="Wednesday"/>
    <x v="8"/>
    <x v="8"/>
    <n v="25"/>
    <n v="8"/>
    <n v="2023"/>
    <d v="2023-08-25T00:00:00"/>
    <s v="CUST282"/>
    <x v="1"/>
    <x v="0"/>
    <x v="0"/>
    <x v="2"/>
    <n v="4"/>
    <n v="50"/>
    <n v="200"/>
    <n v="3"/>
    <n v="4"/>
  </r>
  <r>
    <n v="363"/>
    <s v="Tuesday"/>
    <x v="5"/>
    <x v="5"/>
    <n v="3"/>
    <n v="6"/>
    <n v="2023"/>
    <d v="2023-06-03T00:00:00"/>
    <s v="CUST363"/>
    <x v="0"/>
    <x v="0"/>
    <x v="0"/>
    <x v="1"/>
    <n v="1"/>
    <n v="25"/>
    <n v="25"/>
    <n v="0.375"/>
    <n v="0.5"/>
  </r>
  <r>
    <n v="376"/>
    <s v="Monday"/>
    <x v="9"/>
    <x v="9"/>
    <n v="16"/>
    <n v="5"/>
    <n v="2023"/>
    <d v="2023-05-16T00:00:00"/>
    <s v="CUST376"/>
    <x v="1"/>
    <x v="0"/>
    <x v="0"/>
    <x v="1"/>
    <n v="1"/>
    <n v="30"/>
    <n v="30"/>
    <n v="0.44999999999999996"/>
    <n v="0.6"/>
  </r>
  <r>
    <n v="399"/>
    <s v="Sunday"/>
    <x v="3"/>
    <x v="3"/>
    <n v="1"/>
    <n v="3"/>
    <n v="2023"/>
    <d v="2023-03-01T00:00:00"/>
    <s v="CUST399"/>
    <x v="1"/>
    <x v="0"/>
    <x v="0"/>
    <x v="1"/>
    <n v="2"/>
    <n v="30"/>
    <n v="60"/>
    <n v="0.89999999999999991"/>
    <n v="1.2"/>
  </r>
  <r>
    <n v="408"/>
    <s v="Sunday"/>
    <x v="10"/>
    <x v="10"/>
    <n v="15"/>
    <n v="4"/>
    <n v="2023"/>
    <d v="2023-04-15T00:00:00"/>
    <s v="CUST408"/>
    <x v="1"/>
    <x v="0"/>
    <x v="0"/>
    <x v="1"/>
    <n v="1"/>
    <n v="500"/>
    <n v="500"/>
    <n v="7.5"/>
    <n v="10"/>
  </r>
  <r>
    <n v="429"/>
    <s v="Saturday"/>
    <x v="1"/>
    <x v="1"/>
    <n v="28"/>
    <n v="12"/>
    <n v="2023"/>
    <d v="2023-12-28T00:00:00"/>
    <s v="CUST429"/>
    <x v="0"/>
    <x v="0"/>
    <x v="0"/>
    <x v="2"/>
    <n v="2"/>
    <n v="25"/>
    <n v="50"/>
    <n v="0.75"/>
    <n v="1"/>
  </r>
  <r>
    <n v="440"/>
    <s v="Thursday"/>
    <x v="2"/>
    <x v="2"/>
    <n v="26"/>
    <n v="10"/>
    <n v="2023"/>
    <d v="2023-10-26T00:00:00"/>
    <s v="CUST440"/>
    <x v="0"/>
    <x v="0"/>
    <x v="0"/>
    <x v="0"/>
    <n v="2"/>
    <n v="300"/>
    <n v="600"/>
    <n v="9"/>
    <n v="12"/>
  </r>
  <r>
    <n v="473"/>
    <s v="Wednesday"/>
    <x v="7"/>
    <x v="7"/>
    <n v="25"/>
    <n v="2"/>
    <n v="2023"/>
    <d v="2023-02-25T00:00:00"/>
    <s v="CUST473"/>
    <x v="0"/>
    <x v="0"/>
    <x v="0"/>
    <x v="1"/>
    <n v="1"/>
    <n v="50"/>
    <n v="50"/>
    <n v="0.75"/>
    <n v="1"/>
  </r>
  <r>
    <n v="532"/>
    <s v="Thursday"/>
    <x v="5"/>
    <x v="5"/>
    <n v="19"/>
    <n v="6"/>
    <n v="2023"/>
    <d v="2023-06-19T00:00:00"/>
    <s v="CUST532"/>
    <x v="1"/>
    <x v="0"/>
    <x v="0"/>
    <x v="0"/>
    <n v="4"/>
    <n v="30"/>
    <n v="120"/>
    <n v="1.7999999999999998"/>
    <n v="2.4"/>
  </r>
  <r>
    <n v="561"/>
    <s v="Friday"/>
    <x v="9"/>
    <x v="9"/>
    <n v="27"/>
    <n v="5"/>
    <n v="2023"/>
    <d v="2023-05-27T00:00:00"/>
    <s v="CUST561"/>
    <x v="1"/>
    <x v="0"/>
    <x v="0"/>
    <x v="0"/>
    <n v="4"/>
    <n v="500"/>
    <n v="2000"/>
    <n v="30"/>
    <n v="40"/>
  </r>
  <r>
    <n v="566"/>
    <s v="Monday"/>
    <x v="1"/>
    <x v="1"/>
    <n v="2"/>
    <n v="12"/>
    <n v="2023"/>
    <d v="2023-12-02T00:00:00"/>
    <s v="CUST566"/>
    <x v="1"/>
    <x v="0"/>
    <x v="0"/>
    <x v="0"/>
    <n v="1"/>
    <n v="30"/>
    <n v="30"/>
    <n v="0.44999999999999996"/>
    <n v="0.6"/>
  </r>
  <r>
    <n v="596"/>
    <s v="Saturday"/>
    <x v="7"/>
    <x v="7"/>
    <n v="7"/>
    <n v="2"/>
    <n v="2023"/>
    <d v="2023-02-07T00:00:00"/>
    <s v="CUST596"/>
    <x v="1"/>
    <x v="0"/>
    <x v="0"/>
    <x v="2"/>
    <n v="1"/>
    <n v="300"/>
    <n v="300"/>
    <n v="4.5"/>
    <n v="6"/>
  </r>
  <r>
    <n v="692"/>
    <s v="Saturday"/>
    <x v="6"/>
    <x v="6"/>
    <n v="7"/>
    <n v="9"/>
    <n v="2023"/>
    <d v="2023-09-07T00:00:00"/>
    <s v="CUST692"/>
    <x v="1"/>
    <x v="0"/>
    <x v="0"/>
    <x v="0"/>
    <n v="2"/>
    <n v="50"/>
    <n v="100"/>
    <n v="1.5"/>
    <n v="2"/>
  </r>
  <r>
    <n v="698"/>
    <s v="Thursday"/>
    <x v="11"/>
    <x v="11"/>
    <n v="19"/>
    <n v="7"/>
    <n v="2023"/>
    <d v="2023-07-19T00:00:00"/>
    <s v="CUST698"/>
    <x v="1"/>
    <x v="0"/>
    <x v="0"/>
    <x v="2"/>
    <n v="1"/>
    <n v="300"/>
    <n v="300"/>
    <n v="4.5"/>
    <n v="6"/>
  </r>
  <r>
    <n v="735"/>
    <s v="Wednesday"/>
    <x v="2"/>
    <x v="2"/>
    <n v="4"/>
    <n v="10"/>
    <n v="2023"/>
    <d v="2023-10-04T00:00:00"/>
    <s v="CUST735"/>
    <x v="1"/>
    <x v="0"/>
    <x v="0"/>
    <x v="0"/>
    <n v="4"/>
    <n v="500"/>
    <n v="2000"/>
    <n v="30"/>
    <n v="40"/>
  </r>
  <r>
    <n v="758"/>
    <s v="Thursday"/>
    <x v="9"/>
    <x v="9"/>
    <n v="12"/>
    <n v="5"/>
    <n v="2023"/>
    <d v="2023-05-12T00:00:00"/>
    <s v="CUST758"/>
    <x v="0"/>
    <x v="0"/>
    <x v="0"/>
    <x v="0"/>
    <n v="4"/>
    <n v="25"/>
    <n v="100"/>
    <n v="1.5"/>
    <n v="2"/>
  </r>
  <r>
    <n v="830"/>
    <s v="Sunday"/>
    <x v="5"/>
    <x v="5"/>
    <n v="22"/>
    <n v="6"/>
    <n v="2023"/>
    <d v="2023-06-22T00:00:00"/>
    <s v="CUST830"/>
    <x v="1"/>
    <x v="0"/>
    <x v="0"/>
    <x v="0"/>
    <n v="3"/>
    <n v="50"/>
    <n v="150"/>
    <n v="2.25"/>
    <n v="3"/>
  </r>
  <r>
    <n v="882"/>
    <s v="Friday"/>
    <x v="5"/>
    <x v="5"/>
    <n v="6"/>
    <n v="6"/>
    <n v="2023"/>
    <d v="2023-06-06T00:00:00"/>
    <s v="CUST882"/>
    <x v="1"/>
    <x v="0"/>
    <x v="0"/>
    <x v="2"/>
    <n v="2"/>
    <n v="25"/>
    <n v="50"/>
    <n v="0.75"/>
    <n v="1"/>
  </r>
  <r>
    <n v="897"/>
    <s v="Thursday"/>
    <x v="6"/>
    <x v="6"/>
    <n v="26"/>
    <n v="9"/>
    <n v="2023"/>
    <d v="2023-09-26T00:00:00"/>
    <s v="CUST897"/>
    <x v="1"/>
    <x v="0"/>
    <x v="0"/>
    <x v="2"/>
    <n v="2"/>
    <n v="50"/>
    <n v="100"/>
    <n v="1.5"/>
    <n v="2"/>
  </r>
  <r>
    <n v="9"/>
    <s v="Friday"/>
    <x v="1"/>
    <x v="1"/>
    <n v="13"/>
    <n v="12"/>
    <n v="2023"/>
    <d v="2023-12-13T00:00:00"/>
    <s v="CUST009"/>
    <x v="0"/>
    <x v="1"/>
    <x v="0"/>
    <x v="2"/>
    <n v="2"/>
    <n v="300"/>
    <n v="600"/>
    <n v="9"/>
    <n v="12"/>
  </r>
  <r>
    <n v="57"/>
    <s v="Wednesday"/>
    <x v="4"/>
    <x v="4"/>
    <n v="18"/>
    <n v="11"/>
    <n v="2023"/>
    <d v="2023-11-18T00:00:00"/>
    <s v="CUST057"/>
    <x v="1"/>
    <x v="1"/>
    <x v="0"/>
    <x v="1"/>
    <n v="1"/>
    <n v="30"/>
    <n v="30"/>
    <n v="0.44999999999999996"/>
    <n v="0.6"/>
  </r>
  <r>
    <n v="153"/>
    <s v="Monday"/>
    <x v="1"/>
    <x v="1"/>
    <n v="16"/>
    <n v="12"/>
    <n v="2023"/>
    <d v="2023-12-16T00:00:00"/>
    <s v="CUST153"/>
    <x v="0"/>
    <x v="1"/>
    <x v="0"/>
    <x v="2"/>
    <n v="2"/>
    <n v="500"/>
    <n v="1000"/>
    <n v="15"/>
    <n v="20"/>
  </r>
  <r>
    <n v="189"/>
    <s v="Monday"/>
    <x v="0"/>
    <x v="0"/>
    <n v="30"/>
    <n v="1"/>
    <n v="2023"/>
    <d v="2023-01-30T00:00:00"/>
    <s v="CUST189"/>
    <x v="0"/>
    <x v="1"/>
    <x v="0"/>
    <x v="1"/>
    <n v="1"/>
    <n v="50"/>
    <n v="50"/>
    <n v="0.75"/>
    <n v="1"/>
  </r>
  <r>
    <n v="431"/>
    <s v="Sunday"/>
    <x v="2"/>
    <x v="2"/>
    <n v="15"/>
    <n v="10"/>
    <n v="2023"/>
    <d v="2023-10-15T00:00:00"/>
    <s v="CUST431"/>
    <x v="0"/>
    <x v="1"/>
    <x v="0"/>
    <x v="2"/>
    <n v="4"/>
    <n v="300"/>
    <n v="1200"/>
    <n v="18"/>
    <n v="24"/>
  </r>
  <r>
    <n v="462"/>
    <s v="Sunday"/>
    <x v="10"/>
    <x v="10"/>
    <n v="1"/>
    <n v="4"/>
    <n v="2023"/>
    <d v="2023-04-01T00:00:00"/>
    <s v="CUST462"/>
    <x v="0"/>
    <x v="1"/>
    <x v="0"/>
    <x v="2"/>
    <n v="4"/>
    <n v="300"/>
    <n v="1200"/>
    <n v="18"/>
    <n v="24"/>
  </r>
  <r>
    <n v="466"/>
    <s v="Friday"/>
    <x v="5"/>
    <x v="5"/>
    <n v="20"/>
    <n v="6"/>
    <n v="2023"/>
    <d v="2023-06-20T00:00:00"/>
    <s v="CUST466"/>
    <x v="0"/>
    <x v="1"/>
    <x v="0"/>
    <x v="2"/>
    <n v="4"/>
    <n v="25"/>
    <n v="100"/>
    <n v="1.5"/>
    <n v="2"/>
  </r>
  <r>
    <n v="547"/>
    <s v="Saturday"/>
    <x v="3"/>
    <x v="3"/>
    <n v="7"/>
    <n v="3"/>
    <n v="2023"/>
    <d v="2023-03-07T00:00:00"/>
    <s v="CUST547"/>
    <x v="0"/>
    <x v="1"/>
    <x v="0"/>
    <x v="0"/>
    <n v="4"/>
    <n v="500"/>
    <n v="2000"/>
    <n v="30"/>
    <n v="40"/>
  </r>
  <r>
    <n v="574"/>
    <s v="Tuesday"/>
    <x v="8"/>
    <x v="8"/>
    <n v="31"/>
    <n v="8"/>
    <n v="2023"/>
    <d v="2023-08-31T00:00:00"/>
    <s v="CUST574"/>
    <x v="1"/>
    <x v="1"/>
    <x v="0"/>
    <x v="2"/>
    <n v="2"/>
    <n v="25"/>
    <n v="50"/>
    <n v="0.75"/>
    <n v="1"/>
  </r>
  <r>
    <n v="620"/>
    <s v="Sunday"/>
    <x v="9"/>
    <x v="9"/>
    <n v="8"/>
    <n v="5"/>
    <n v="2023"/>
    <d v="2023-05-08T00:00:00"/>
    <s v="CUST620"/>
    <x v="0"/>
    <x v="1"/>
    <x v="0"/>
    <x v="2"/>
    <n v="3"/>
    <n v="25"/>
    <n v="75"/>
    <n v="1.125"/>
    <n v="1.5"/>
  </r>
  <r>
    <n v="635"/>
    <s v="Tuesday"/>
    <x v="8"/>
    <x v="8"/>
    <n v="17"/>
    <n v="8"/>
    <n v="2023"/>
    <d v="2023-08-17T00:00:00"/>
    <s v="CUST635"/>
    <x v="1"/>
    <x v="1"/>
    <x v="0"/>
    <x v="2"/>
    <n v="3"/>
    <n v="300"/>
    <n v="900"/>
    <n v="13.5"/>
    <n v="18"/>
  </r>
  <r>
    <n v="676"/>
    <s v="Thursday"/>
    <x v="11"/>
    <x v="11"/>
    <n v="19"/>
    <n v="7"/>
    <n v="2023"/>
    <d v="2023-07-19T00:00:00"/>
    <s v="CUST676"/>
    <x v="0"/>
    <x v="1"/>
    <x v="0"/>
    <x v="2"/>
    <n v="3"/>
    <n v="500"/>
    <n v="1500"/>
    <n v="22.5"/>
    <n v="30"/>
  </r>
  <r>
    <n v="824"/>
    <s v="Thursday"/>
    <x v="9"/>
    <x v="9"/>
    <n v="5"/>
    <n v="5"/>
    <n v="2023"/>
    <d v="2023-05-05T00:00:00"/>
    <s v="CUST824"/>
    <x v="0"/>
    <x v="1"/>
    <x v="0"/>
    <x v="0"/>
    <n v="4"/>
    <n v="30"/>
    <n v="120"/>
    <n v="1.7999999999999998"/>
    <n v="2.4"/>
  </r>
  <r>
    <n v="848"/>
    <s v="Friday"/>
    <x v="7"/>
    <x v="7"/>
    <n v="13"/>
    <n v="2"/>
    <n v="2023"/>
    <d v="2023-02-13T00:00:00"/>
    <s v="CUST848"/>
    <x v="1"/>
    <x v="1"/>
    <x v="0"/>
    <x v="0"/>
    <n v="3"/>
    <n v="25"/>
    <n v="75"/>
    <n v="1.125"/>
    <n v="1.5"/>
  </r>
  <r>
    <n v="860"/>
    <s v="Monday"/>
    <x v="0"/>
    <x v="0"/>
    <n v="9"/>
    <n v="1"/>
    <n v="2023"/>
    <d v="2023-01-09T00:00:00"/>
    <s v="CUST860"/>
    <x v="0"/>
    <x v="1"/>
    <x v="0"/>
    <x v="0"/>
    <n v="4"/>
    <n v="50"/>
    <n v="200"/>
    <n v="3"/>
    <n v="4"/>
  </r>
  <r>
    <n v="872"/>
    <s v="Wednesday"/>
    <x v="2"/>
    <x v="2"/>
    <n v="11"/>
    <n v="10"/>
    <n v="2023"/>
    <d v="2023-10-11T00:00:00"/>
    <s v="CUST872"/>
    <x v="1"/>
    <x v="1"/>
    <x v="0"/>
    <x v="1"/>
    <n v="3"/>
    <n v="25"/>
    <n v="75"/>
    <n v="1.125"/>
    <n v="1.5"/>
  </r>
  <r>
    <n v="988"/>
    <s v="Saturday"/>
    <x v="9"/>
    <x v="9"/>
    <n v="28"/>
    <n v="5"/>
    <n v="2023"/>
    <d v="2023-05-28T00:00:00"/>
    <s v="CUST988"/>
    <x v="1"/>
    <x v="1"/>
    <x v="0"/>
    <x v="0"/>
    <n v="3"/>
    <n v="25"/>
    <n v="75"/>
    <n v="1.125"/>
    <n v="1.5"/>
  </r>
  <r>
    <n v="19"/>
    <s v="Monday"/>
    <x v="6"/>
    <x v="6"/>
    <n v="16"/>
    <n v="9"/>
    <n v="2023"/>
    <d v="2023-09-16T00:00:00"/>
    <s v="CUST019"/>
    <x v="1"/>
    <x v="2"/>
    <x v="0"/>
    <x v="0"/>
    <n v="2"/>
    <n v="25"/>
    <n v="50"/>
    <n v="0.75"/>
    <n v="1"/>
  </r>
  <r>
    <n v="59"/>
    <s v="Thursday"/>
    <x v="11"/>
    <x v="11"/>
    <n v="5"/>
    <n v="7"/>
    <n v="2023"/>
    <d v="2023-07-05T00:00:00"/>
    <s v="CUST059"/>
    <x v="0"/>
    <x v="2"/>
    <x v="0"/>
    <x v="0"/>
    <n v="1"/>
    <n v="50"/>
    <n v="50"/>
    <n v="0.75"/>
    <n v="1"/>
  </r>
  <r>
    <n v="157"/>
    <s v="Tuesday"/>
    <x v="5"/>
    <x v="5"/>
    <n v="24"/>
    <n v="6"/>
    <n v="2023"/>
    <d v="2023-06-24T00:00:00"/>
    <s v="CUST157"/>
    <x v="0"/>
    <x v="2"/>
    <x v="0"/>
    <x v="2"/>
    <n v="4"/>
    <n v="500"/>
    <n v="2000"/>
    <n v="30"/>
    <n v="40"/>
  </r>
  <r>
    <n v="182"/>
    <s v="Sunday"/>
    <x v="5"/>
    <x v="5"/>
    <n v="15"/>
    <n v="6"/>
    <n v="2023"/>
    <d v="2023-06-15T00:00:00"/>
    <s v="CUST182"/>
    <x v="0"/>
    <x v="2"/>
    <x v="0"/>
    <x v="1"/>
    <n v="4"/>
    <n v="30"/>
    <n v="120"/>
    <n v="1.7999999999999998"/>
    <n v="2.4"/>
  </r>
  <r>
    <n v="192"/>
    <s v="Tuesday"/>
    <x v="7"/>
    <x v="7"/>
    <n v="10"/>
    <n v="2"/>
    <n v="2023"/>
    <d v="2023-02-10T00:00:00"/>
    <s v="CUST192"/>
    <x v="0"/>
    <x v="2"/>
    <x v="0"/>
    <x v="1"/>
    <n v="2"/>
    <n v="50"/>
    <n v="100"/>
    <n v="1.5"/>
    <n v="2"/>
  </r>
  <r>
    <n v="216"/>
    <s v="Wednesday"/>
    <x v="11"/>
    <x v="11"/>
    <n v="11"/>
    <n v="7"/>
    <n v="2023"/>
    <d v="2023-07-11T00:00:00"/>
    <s v="CUST216"/>
    <x v="0"/>
    <x v="2"/>
    <x v="0"/>
    <x v="2"/>
    <n v="2"/>
    <n v="50"/>
    <n v="100"/>
    <n v="1.5"/>
    <n v="2"/>
  </r>
  <r>
    <n v="234"/>
    <s v="Friday"/>
    <x v="4"/>
    <x v="4"/>
    <n v="20"/>
    <n v="11"/>
    <n v="2023"/>
    <d v="2023-11-20T00:00:00"/>
    <s v="CUST234"/>
    <x v="1"/>
    <x v="2"/>
    <x v="0"/>
    <x v="2"/>
    <n v="2"/>
    <n v="25"/>
    <n v="50"/>
    <n v="0.75"/>
    <n v="1"/>
  </r>
  <r>
    <n v="271"/>
    <s v="Monday"/>
    <x v="5"/>
    <x v="5"/>
    <n v="23"/>
    <n v="6"/>
    <n v="2023"/>
    <d v="2023-06-23T00:00:00"/>
    <s v="CUST271"/>
    <x v="1"/>
    <x v="2"/>
    <x v="0"/>
    <x v="1"/>
    <n v="4"/>
    <n v="30"/>
    <n v="120"/>
    <n v="1.7999999999999998"/>
    <n v="2.4"/>
  </r>
  <r>
    <n v="345"/>
    <s v="Saturday"/>
    <x v="4"/>
    <x v="4"/>
    <n v="14"/>
    <n v="11"/>
    <n v="2023"/>
    <d v="2023-11-14T00:00:00"/>
    <s v="CUST345"/>
    <x v="0"/>
    <x v="2"/>
    <x v="0"/>
    <x v="2"/>
    <n v="1"/>
    <n v="30"/>
    <n v="30"/>
    <n v="0.44999999999999996"/>
    <n v="0.6"/>
  </r>
  <r>
    <n v="401"/>
    <s v="Wednesday"/>
    <x v="2"/>
    <x v="2"/>
    <n v="11"/>
    <n v="10"/>
    <n v="2023"/>
    <d v="2023-10-11T00:00:00"/>
    <s v="CUST401"/>
    <x v="1"/>
    <x v="2"/>
    <x v="0"/>
    <x v="0"/>
    <n v="1"/>
    <n v="300"/>
    <n v="300"/>
    <n v="4.5"/>
    <n v="6"/>
  </r>
  <r>
    <n v="411"/>
    <s v="Monday"/>
    <x v="9"/>
    <x v="9"/>
    <n v="16"/>
    <n v="5"/>
    <n v="2023"/>
    <d v="2023-05-16T00:00:00"/>
    <s v="CUST411"/>
    <x v="0"/>
    <x v="2"/>
    <x v="0"/>
    <x v="2"/>
    <n v="4"/>
    <n v="50"/>
    <n v="200"/>
    <n v="3"/>
    <n v="4"/>
  </r>
  <r>
    <n v="523"/>
    <s v="Tuesday"/>
    <x v="6"/>
    <x v="6"/>
    <n v="24"/>
    <n v="9"/>
    <n v="2023"/>
    <d v="2023-09-24T00:00:00"/>
    <s v="CUST523"/>
    <x v="1"/>
    <x v="2"/>
    <x v="0"/>
    <x v="2"/>
    <n v="1"/>
    <n v="300"/>
    <n v="300"/>
    <n v="4.5"/>
    <n v="6"/>
  </r>
  <r>
    <n v="629"/>
    <s v="Thursday"/>
    <x v="5"/>
    <x v="5"/>
    <n v="12"/>
    <n v="6"/>
    <n v="2023"/>
    <d v="2023-06-12T00:00:00"/>
    <s v="CUST629"/>
    <x v="0"/>
    <x v="2"/>
    <x v="0"/>
    <x v="2"/>
    <n v="2"/>
    <n v="25"/>
    <n v="50"/>
    <n v="0.75"/>
    <n v="1"/>
  </r>
  <r>
    <n v="639"/>
    <s v="Friday"/>
    <x v="9"/>
    <x v="9"/>
    <n v="13"/>
    <n v="5"/>
    <n v="2023"/>
    <d v="2023-05-13T00:00:00"/>
    <s v="CUST639"/>
    <x v="1"/>
    <x v="2"/>
    <x v="0"/>
    <x v="1"/>
    <n v="4"/>
    <n v="50"/>
    <n v="200"/>
    <n v="3"/>
    <n v="4"/>
  </r>
  <r>
    <n v="668"/>
    <s v="Saturday"/>
    <x v="11"/>
    <x v="11"/>
    <n v="28"/>
    <n v="7"/>
    <n v="2023"/>
    <d v="2023-07-28T00:00:00"/>
    <s v="CUST668"/>
    <x v="1"/>
    <x v="2"/>
    <x v="0"/>
    <x v="2"/>
    <n v="3"/>
    <n v="50"/>
    <n v="150"/>
    <n v="2.25"/>
    <n v="3"/>
  </r>
  <r>
    <n v="671"/>
    <s v="Friday"/>
    <x v="8"/>
    <x v="8"/>
    <n v="27"/>
    <n v="8"/>
    <n v="2023"/>
    <d v="2023-08-27T00:00:00"/>
    <s v="CUST671"/>
    <x v="0"/>
    <x v="2"/>
    <x v="0"/>
    <x v="2"/>
    <n v="3"/>
    <n v="50"/>
    <n v="150"/>
    <n v="2.25"/>
    <n v="3"/>
  </r>
  <r>
    <n v="704"/>
    <s v="Saturday"/>
    <x v="8"/>
    <x v="8"/>
    <n v="28"/>
    <n v="8"/>
    <n v="2023"/>
    <d v="2023-08-28T00:00:00"/>
    <s v="CUST704"/>
    <x v="1"/>
    <x v="2"/>
    <x v="0"/>
    <x v="0"/>
    <n v="3"/>
    <n v="30"/>
    <n v="90"/>
    <n v="1.3499999999999999"/>
    <n v="1.8"/>
  </r>
  <r>
    <n v="756"/>
    <s v="Friday"/>
    <x v="8"/>
    <x v="8"/>
    <n v="27"/>
    <n v="8"/>
    <n v="2023"/>
    <d v="2023-08-27T00:00:00"/>
    <s v="CUST756"/>
    <x v="1"/>
    <x v="2"/>
    <x v="0"/>
    <x v="2"/>
    <n v="4"/>
    <n v="300"/>
    <n v="1200"/>
    <n v="18"/>
    <n v="24"/>
  </r>
  <r>
    <n v="790"/>
    <s v="Sunday"/>
    <x v="8"/>
    <x v="8"/>
    <n v="8"/>
    <n v="8"/>
    <n v="2023"/>
    <d v="2023-08-08T00:00:00"/>
    <s v="CUST790"/>
    <x v="0"/>
    <x v="2"/>
    <x v="0"/>
    <x v="0"/>
    <n v="1"/>
    <n v="25"/>
    <n v="25"/>
    <n v="0.375"/>
    <n v="0.5"/>
  </r>
  <r>
    <n v="809"/>
    <s v="Wednesday"/>
    <x v="6"/>
    <x v="6"/>
    <n v="25"/>
    <n v="9"/>
    <n v="2023"/>
    <d v="2023-09-25T00:00:00"/>
    <s v="CUST809"/>
    <x v="1"/>
    <x v="2"/>
    <x v="0"/>
    <x v="1"/>
    <n v="2"/>
    <n v="50"/>
    <n v="100"/>
    <n v="1.5"/>
    <n v="2"/>
  </r>
  <r>
    <n v="840"/>
    <s v="Tuesday"/>
    <x v="9"/>
    <x v="9"/>
    <n v="24"/>
    <n v="5"/>
    <n v="2023"/>
    <d v="2023-05-24T00:00:00"/>
    <s v="CUST840"/>
    <x v="0"/>
    <x v="2"/>
    <x v="0"/>
    <x v="0"/>
    <n v="2"/>
    <n v="25"/>
    <n v="50"/>
    <n v="0.75"/>
    <n v="1"/>
  </r>
  <r>
    <n v="871"/>
    <s v="Tuesday"/>
    <x v="8"/>
    <x v="8"/>
    <n v="31"/>
    <n v="8"/>
    <n v="2023"/>
    <d v="2023-08-31T00:00:00"/>
    <s v="CUST871"/>
    <x v="0"/>
    <x v="2"/>
    <x v="0"/>
    <x v="1"/>
    <n v="2"/>
    <n v="30"/>
    <n v="60"/>
    <n v="0.89999999999999991"/>
    <n v="1.2"/>
  </r>
  <r>
    <n v="937"/>
    <s v="Monday"/>
    <x v="2"/>
    <x v="2"/>
    <n v="23"/>
    <n v="10"/>
    <n v="2023"/>
    <d v="2023-10-23T00:00:00"/>
    <s v="CUST937"/>
    <x v="1"/>
    <x v="2"/>
    <x v="0"/>
    <x v="1"/>
    <n v="1"/>
    <n v="500"/>
    <n v="500"/>
    <n v="7.5"/>
    <n v="10"/>
  </r>
  <r>
    <n v="946"/>
    <s v="Sunday"/>
    <x v="9"/>
    <x v="9"/>
    <n v="8"/>
    <n v="5"/>
    <n v="2023"/>
    <d v="2023-05-08T00:00:00"/>
    <s v="CUST946"/>
    <x v="0"/>
    <x v="2"/>
    <x v="0"/>
    <x v="2"/>
    <n v="4"/>
    <n v="500"/>
    <n v="2000"/>
    <n v="30"/>
    <n v="40"/>
  </r>
  <r>
    <n v="958"/>
    <s v="Monday"/>
    <x v="5"/>
    <x v="5"/>
    <n v="2"/>
    <n v="6"/>
    <n v="2023"/>
    <d v="2023-06-02T00:00:00"/>
    <s v="CUST958"/>
    <x v="0"/>
    <x v="2"/>
    <x v="0"/>
    <x v="2"/>
    <n v="2"/>
    <n v="25"/>
    <n v="50"/>
    <n v="0.75"/>
    <n v="1"/>
  </r>
  <r>
    <n v="967"/>
    <s v="Tuesday"/>
    <x v="10"/>
    <x v="10"/>
    <n v="17"/>
    <n v="4"/>
    <n v="2023"/>
    <d v="2023-04-17T00:00:00"/>
    <s v="CUST967"/>
    <x v="0"/>
    <x v="2"/>
    <x v="0"/>
    <x v="1"/>
    <n v="1"/>
    <n v="25"/>
    <n v="25"/>
    <n v="0.375"/>
    <n v="0.5"/>
  </r>
  <r>
    <n v="996"/>
    <s v="Monday"/>
    <x v="9"/>
    <x v="9"/>
    <n v="16"/>
    <n v="5"/>
    <n v="2023"/>
    <d v="2023-05-16T00:00:00"/>
    <s v="CUST996"/>
    <x v="0"/>
    <x v="2"/>
    <x v="0"/>
    <x v="0"/>
    <n v="1"/>
    <n v="50"/>
    <n v="50"/>
    <n v="0.75"/>
    <n v="1"/>
  </r>
  <r>
    <n v="75"/>
    <s v="Friday"/>
    <x v="11"/>
    <x v="11"/>
    <n v="6"/>
    <n v="7"/>
    <n v="2023"/>
    <d v="2023-07-06T00:00:00"/>
    <s v="CUST075"/>
    <x v="0"/>
    <x v="3"/>
    <x v="0"/>
    <x v="1"/>
    <n v="4"/>
    <n v="50"/>
    <n v="200"/>
    <n v="3"/>
    <n v="4"/>
  </r>
  <r>
    <n v="206"/>
    <s v="Thursday"/>
    <x v="8"/>
    <x v="8"/>
    <n v="5"/>
    <n v="8"/>
    <n v="2023"/>
    <d v="2023-08-05T00:00:00"/>
    <s v="CUST206"/>
    <x v="0"/>
    <x v="3"/>
    <x v="0"/>
    <x v="0"/>
    <n v="1"/>
    <n v="25"/>
    <n v="25"/>
    <n v="0.375"/>
    <n v="0.5"/>
  </r>
  <r>
    <n v="226"/>
    <s v="Sunday"/>
    <x v="2"/>
    <x v="2"/>
    <n v="29"/>
    <n v="10"/>
    <n v="2023"/>
    <d v="2023-10-29T00:00:00"/>
    <s v="CUST226"/>
    <x v="1"/>
    <x v="3"/>
    <x v="0"/>
    <x v="0"/>
    <n v="1"/>
    <n v="50"/>
    <n v="50"/>
    <n v="0.75"/>
    <n v="1"/>
  </r>
  <r>
    <n v="272"/>
    <s v="Wednesday"/>
    <x v="7"/>
    <x v="7"/>
    <n v="25"/>
    <n v="2"/>
    <n v="2023"/>
    <d v="2023-02-25T00:00:00"/>
    <s v="CUST272"/>
    <x v="1"/>
    <x v="3"/>
    <x v="0"/>
    <x v="2"/>
    <n v="2"/>
    <n v="50"/>
    <n v="100"/>
    <n v="1.5"/>
    <n v="2"/>
  </r>
  <r>
    <n v="299"/>
    <s v="Wednesday"/>
    <x v="11"/>
    <x v="11"/>
    <n v="25"/>
    <n v="7"/>
    <n v="2023"/>
    <d v="2023-07-25T00:00:00"/>
    <s v="CUST299"/>
    <x v="0"/>
    <x v="3"/>
    <x v="0"/>
    <x v="2"/>
    <n v="2"/>
    <n v="500"/>
    <n v="1000"/>
    <n v="15"/>
    <n v="20"/>
  </r>
  <r>
    <n v="318"/>
    <s v="Tuesday"/>
    <x v="2"/>
    <x v="2"/>
    <n v="24"/>
    <n v="10"/>
    <n v="2023"/>
    <d v="2023-10-24T00:00:00"/>
    <s v="CUST318"/>
    <x v="0"/>
    <x v="3"/>
    <x v="0"/>
    <x v="0"/>
    <n v="1"/>
    <n v="25"/>
    <n v="25"/>
    <n v="0.375"/>
    <n v="0.5"/>
  </r>
  <r>
    <n v="444"/>
    <s v="Saturday"/>
    <x v="3"/>
    <x v="3"/>
    <n v="7"/>
    <n v="3"/>
    <n v="2023"/>
    <d v="2023-03-07T00:00:00"/>
    <s v="CUST444"/>
    <x v="1"/>
    <x v="3"/>
    <x v="0"/>
    <x v="0"/>
    <n v="3"/>
    <n v="30"/>
    <n v="90"/>
    <n v="1.3499999999999999"/>
    <n v="1.8"/>
  </r>
  <r>
    <n v="492"/>
    <s v="Sunday"/>
    <x v="5"/>
    <x v="5"/>
    <n v="29"/>
    <n v="6"/>
    <n v="2023"/>
    <d v="2023-06-29T00:00:00"/>
    <s v="CUST492"/>
    <x v="0"/>
    <x v="3"/>
    <x v="0"/>
    <x v="1"/>
    <n v="4"/>
    <n v="25"/>
    <n v="100"/>
    <n v="1.5"/>
    <n v="2"/>
  </r>
  <r>
    <n v="612"/>
    <s v="Friday"/>
    <x v="8"/>
    <x v="8"/>
    <n v="6"/>
    <n v="8"/>
    <n v="2023"/>
    <d v="2023-08-06T00:00:00"/>
    <s v="CUST612"/>
    <x v="1"/>
    <x v="3"/>
    <x v="0"/>
    <x v="2"/>
    <n v="1"/>
    <n v="500"/>
    <n v="500"/>
    <n v="7.5"/>
    <n v="10"/>
  </r>
  <r>
    <n v="615"/>
    <s v="Monday"/>
    <x v="1"/>
    <x v="1"/>
    <n v="23"/>
    <n v="12"/>
    <n v="2023"/>
    <d v="2023-12-23T00:00:00"/>
    <s v="CUST615"/>
    <x v="1"/>
    <x v="3"/>
    <x v="0"/>
    <x v="0"/>
    <n v="4"/>
    <n v="25"/>
    <n v="100"/>
    <n v="1.5"/>
    <n v="2"/>
  </r>
  <r>
    <n v="724"/>
    <s v="Thursday"/>
    <x v="10"/>
    <x v="10"/>
    <n v="19"/>
    <n v="4"/>
    <n v="2023"/>
    <d v="2023-04-19T00:00:00"/>
    <s v="CUST724"/>
    <x v="0"/>
    <x v="3"/>
    <x v="0"/>
    <x v="0"/>
    <n v="3"/>
    <n v="50"/>
    <n v="150"/>
    <n v="2.25"/>
    <n v="3"/>
  </r>
  <r>
    <n v="725"/>
    <s v="Saturday"/>
    <x v="8"/>
    <x v="8"/>
    <n v="21"/>
    <n v="8"/>
    <n v="2023"/>
    <d v="2023-08-21T00:00:00"/>
    <s v="CUST725"/>
    <x v="0"/>
    <x v="3"/>
    <x v="0"/>
    <x v="2"/>
    <n v="1"/>
    <n v="300"/>
    <n v="300"/>
    <n v="4.5"/>
    <n v="6"/>
  </r>
  <r>
    <n v="732"/>
    <s v="Wednesday"/>
    <x v="7"/>
    <x v="7"/>
    <n v="11"/>
    <n v="2"/>
    <n v="2023"/>
    <d v="2023-02-11T00:00:00"/>
    <s v="CUST732"/>
    <x v="0"/>
    <x v="3"/>
    <x v="0"/>
    <x v="2"/>
    <n v="2"/>
    <n v="500"/>
    <n v="1000"/>
    <n v="15"/>
    <n v="20"/>
  </r>
  <r>
    <n v="789"/>
    <s v="Monday"/>
    <x v="6"/>
    <x v="6"/>
    <n v="30"/>
    <n v="9"/>
    <n v="2023"/>
    <d v="2023-09-30T00:00:00"/>
    <s v="CUST789"/>
    <x v="1"/>
    <x v="3"/>
    <x v="0"/>
    <x v="0"/>
    <n v="4"/>
    <n v="500"/>
    <n v="2000"/>
    <n v="30"/>
    <n v="40"/>
  </r>
  <r>
    <n v="798"/>
    <s v="Wednesday"/>
    <x v="8"/>
    <x v="8"/>
    <n v="4"/>
    <n v="8"/>
    <n v="2023"/>
    <d v="2023-08-04T00:00:00"/>
    <s v="CUST798"/>
    <x v="0"/>
    <x v="3"/>
    <x v="0"/>
    <x v="0"/>
    <n v="1"/>
    <n v="50"/>
    <n v="50"/>
    <n v="0.75"/>
    <n v="1"/>
  </r>
  <r>
    <n v="811"/>
    <s v="Thursday"/>
    <x v="9"/>
    <x v="9"/>
    <n v="19"/>
    <n v="5"/>
    <n v="2023"/>
    <d v="2023-05-19T00:00:00"/>
    <s v="CUST811"/>
    <x v="0"/>
    <x v="3"/>
    <x v="0"/>
    <x v="1"/>
    <n v="2"/>
    <n v="25"/>
    <n v="50"/>
    <n v="0.75"/>
    <n v="1"/>
  </r>
  <r>
    <n v="827"/>
    <s v="Monday"/>
    <x v="4"/>
    <x v="4"/>
    <n v="9"/>
    <n v="11"/>
    <n v="2023"/>
    <d v="2023-11-09T00:00:00"/>
    <s v="CUST827"/>
    <x v="0"/>
    <x v="3"/>
    <x v="0"/>
    <x v="1"/>
    <n v="3"/>
    <n v="300"/>
    <n v="900"/>
    <n v="13.5"/>
    <n v="18"/>
  </r>
  <r>
    <n v="829"/>
    <s v="Saturday"/>
    <x v="11"/>
    <x v="11"/>
    <n v="14"/>
    <n v="7"/>
    <n v="2023"/>
    <d v="2023-07-14T00:00:00"/>
    <s v="CUST829"/>
    <x v="0"/>
    <x v="3"/>
    <x v="0"/>
    <x v="1"/>
    <n v="3"/>
    <n v="30"/>
    <n v="90"/>
    <n v="1.3499999999999999"/>
    <n v="1.8"/>
  </r>
  <r>
    <n v="119"/>
    <s v="Friday"/>
    <x v="3"/>
    <x v="3"/>
    <n v="13"/>
    <n v="3"/>
    <n v="2023"/>
    <d v="2023-03-13T00:00:00"/>
    <s v="CUST119"/>
    <x v="1"/>
    <x v="4"/>
    <x v="0"/>
    <x v="0"/>
    <n v="3"/>
    <n v="50"/>
    <n v="150"/>
    <n v="2.25"/>
    <n v="3"/>
  </r>
  <r>
    <n v="120"/>
    <s v="Saturday"/>
    <x v="9"/>
    <x v="9"/>
    <n v="7"/>
    <n v="5"/>
    <n v="2023"/>
    <d v="2023-05-07T00:00:00"/>
    <s v="CUST120"/>
    <x v="0"/>
    <x v="4"/>
    <x v="0"/>
    <x v="1"/>
    <n v="1"/>
    <n v="50"/>
    <n v="50"/>
    <n v="0.75"/>
    <n v="1"/>
  </r>
  <r>
    <n v="165"/>
    <s v="Saturday"/>
    <x v="6"/>
    <x v="6"/>
    <n v="14"/>
    <n v="9"/>
    <n v="2023"/>
    <d v="2023-09-14T00:00:00"/>
    <s v="CUST165"/>
    <x v="1"/>
    <x v="4"/>
    <x v="0"/>
    <x v="0"/>
    <n v="4"/>
    <n v="300"/>
    <n v="1200"/>
    <n v="18"/>
    <n v="24"/>
  </r>
  <r>
    <n v="190"/>
    <s v="Wednesday"/>
    <x v="9"/>
    <x v="9"/>
    <n v="4"/>
    <n v="5"/>
    <n v="2023"/>
    <d v="2023-05-04T00:00:00"/>
    <s v="CUST190"/>
    <x v="1"/>
    <x v="4"/>
    <x v="0"/>
    <x v="1"/>
    <n v="3"/>
    <n v="30"/>
    <n v="90"/>
    <n v="1.3499999999999999"/>
    <n v="1.8"/>
  </r>
  <r>
    <n v="291"/>
    <s v="Sunday"/>
    <x v="0"/>
    <x v="0"/>
    <n v="8"/>
    <n v="1"/>
    <n v="2023"/>
    <d v="2023-01-08T00:00:00"/>
    <s v="CUST291"/>
    <x v="0"/>
    <x v="4"/>
    <x v="0"/>
    <x v="0"/>
    <n v="2"/>
    <n v="300"/>
    <n v="600"/>
    <n v="9"/>
    <n v="12"/>
  </r>
  <r>
    <n v="418"/>
    <s v="Thursday"/>
    <x v="8"/>
    <x v="8"/>
    <n v="5"/>
    <n v="8"/>
    <n v="2023"/>
    <d v="2023-08-05T00:00:00"/>
    <s v="CUST418"/>
    <x v="1"/>
    <x v="4"/>
    <x v="0"/>
    <x v="2"/>
    <n v="2"/>
    <n v="500"/>
    <n v="1000"/>
    <n v="15"/>
    <n v="20"/>
  </r>
  <r>
    <n v="432"/>
    <s v="Thursday"/>
    <x v="0"/>
    <x v="0"/>
    <n v="5"/>
    <n v="1"/>
    <n v="2023"/>
    <d v="2023-01-05T00:00:00"/>
    <s v="CUST432"/>
    <x v="1"/>
    <x v="4"/>
    <x v="0"/>
    <x v="2"/>
    <n v="2"/>
    <n v="500"/>
    <n v="1000"/>
    <n v="15"/>
    <n v="20"/>
  </r>
  <r>
    <n v="442"/>
    <s v="Tuesday"/>
    <x v="3"/>
    <x v="3"/>
    <n v="17"/>
    <n v="3"/>
    <n v="2023"/>
    <d v="2023-03-17T00:00:00"/>
    <s v="CUST442"/>
    <x v="1"/>
    <x v="4"/>
    <x v="0"/>
    <x v="0"/>
    <n v="4"/>
    <n v="25"/>
    <n v="100"/>
    <n v="1.5"/>
    <n v="2"/>
  </r>
  <r>
    <n v="491"/>
    <s v="Monday"/>
    <x v="9"/>
    <x v="9"/>
    <n v="23"/>
    <n v="5"/>
    <n v="2023"/>
    <d v="2023-05-23T00:00:00"/>
    <s v="CUST491"/>
    <x v="1"/>
    <x v="4"/>
    <x v="0"/>
    <x v="2"/>
    <n v="3"/>
    <n v="300"/>
    <n v="900"/>
    <n v="13.5"/>
    <n v="18"/>
  </r>
  <r>
    <n v="500"/>
    <s v="Sunday"/>
    <x v="3"/>
    <x v="3"/>
    <n v="1"/>
    <n v="3"/>
    <n v="2023"/>
    <d v="2023-03-01T00:00:00"/>
    <s v="CUST500"/>
    <x v="1"/>
    <x v="4"/>
    <x v="0"/>
    <x v="1"/>
    <n v="4"/>
    <n v="25"/>
    <n v="100"/>
    <n v="1.5"/>
    <n v="2"/>
  </r>
  <r>
    <n v="575"/>
    <s v="Saturday"/>
    <x v="3"/>
    <x v="3"/>
    <n v="28"/>
    <n v="3"/>
    <n v="2023"/>
    <d v="2023-03-28T00:00:00"/>
    <s v="CUST575"/>
    <x v="0"/>
    <x v="4"/>
    <x v="0"/>
    <x v="0"/>
    <n v="2"/>
    <n v="50"/>
    <n v="100"/>
    <n v="1.5"/>
    <n v="2"/>
  </r>
  <r>
    <n v="634"/>
    <s v="Sunday"/>
    <x v="2"/>
    <x v="2"/>
    <n v="8"/>
    <n v="10"/>
    <n v="2023"/>
    <d v="2023-10-08T00:00:00"/>
    <s v="CUST634"/>
    <x v="0"/>
    <x v="4"/>
    <x v="0"/>
    <x v="2"/>
    <n v="4"/>
    <n v="500"/>
    <n v="2000"/>
    <n v="30"/>
    <n v="40"/>
  </r>
  <r>
    <n v="678"/>
    <s v="Monday"/>
    <x v="1"/>
    <x v="1"/>
    <n v="23"/>
    <n v="12"/>
    <n v="2023"/>
    <d v="2023-12-23T00:00:00"/>
    <s v="CUST678"/>
    <x v="1"/>
    <x v="4"/>
    <x v="0"/>
    <x v="2"/>
    <n v="3"/>
    <n v="300"/>
    <n v="900"/>
    <n v="13.5"/>
    <n v="18"/>
  </r>
  <r>
    <n v="702"/>
    <s v="Friday"/>
    <x v="11"/>
    <x v="11"/>
    <n v="27"/>
    <n v="7"/>
    <n v="2023"/>
    <d v="2023-07-27T00:00:00"/>
    <s v="CUST702"/>
    <x v="1"/>
    <x v="4"/>
    <x v="0"/>
    <x v="0"/>
    <n v="2"/>
    <n v="300"/>
    <n v="600"/>
    <n v="9"/>
    <n v="12"/>
  </r>
  <r>
    <n v="705"/>
    <s v="Saturday"/>
    <x v="3"/>
    <x v="3"/>
    <n v="7"/>
    <n v="3"/>
    <n v="2023"/>
    <d v="2023-03-07T00:00:00"/>
    <s v="CUST705"/>
    <x v="0"/>
    <x v="4"/>
    <x v="0"/>
    <x v="2"/>
    <n v="2"/>
    <n v="25"/>
    <n v="50"/>
    <n v="0.75"/>
    <n v="1"/>
  </r>
  <r>
    <n v="716"/>
    <s v="Sunday"/>
    <x v="8"/>
    <x v="8"/>
    <n v="8"/>
    <n v="8"/>
    <n v="2023"/>
    <d v="2023-08-08T00:00:00"/>
    <s v="CUST716"/>
    <x v="1"/>
    <x v="4"/>
    <x v="0"/>
    <x v="0"/>
    <n v="4"/>
    <n v="300"/>
    <n v="1200"/>
    <n v="18"/>
    <n v="24"/>
  </r>
  <r>
    <n v="794"/>
    <s v="Tuesday"/>
    <x v="6"/>
    <x v="6"/>
    <n v="17"/>
    <n v="9"/>
    <n v="2023"/>
    <d v="2023-09-17T00:00:00"/>
    <s v="CUST794"/>
    <x v="1"/>
    <x v="4"/>
    <x v="0"/>
    <x v="1"/>
    <n v="1"/>
    <n v="300"/>
    <n v="300"/>
    <n v="4.5"/>
    <n v="6"/>
  </r>
  <r>
    <n v="857"/>
    <s v="Tuesday"/>
    <x v="1"/>
    <x v="1"/>
    <n v="31"/>
    <n v="12"/>
    <n v="2023"/>
    <d v="2023-12-31T00:00:00"/>
    <s v="CUST857"/>
    <x v="0"/>
    <x v="4"/>
    <x v="0"/>
    <x v="2"/>
    <n v="2"/>
    <n v="25"/>
    <n v="50"/>
    <n v="0.75"/>
    <n v="1"/>
  </r>
  <r>
    <n v="874"/>
    <s v="Thursday"/>
    <x v="5"/>
    <x v="5"/>
    <n v="26"/>
    <n v="6"/>
    <n v="2023"/>
    <d v="2023-06-26T00:00:00"/>
    <s v="CUST874"/>
    <x v="0"/>
    <x v="4"/>
    <x v="0"/>
    <x v="1"/>
    <n v="1"/>
    <n v="30"/>
    <n v="30"/>
    <n v="0.44999999999999996"/>
    <n v="0.6"/>
  </r>
  <r>
    <n v="957"/>
    <s v="Sunday"/>
    <x v="8"/>
    <x v="8"/>
    <n v="15"/>
    <n v="8"/>
    <n v="2023"/>
    <d v="2023-08-15T00:00:00"/>
    <s v="CUST957"/>
    <x v="1"/>
    <x v="4"/>
    <x v="0"/>
    <x v="2"/>
    <n v="4"/>
    <n v="30"/>
    <n v="120"/>
    <n v="1.7999999999999998"/>
    <n v="2.4"/>
  </r>
  <r>
    <n v="966"/>
    <s v="Friday"/>
    <x v="7"/>
    <x v="7"/>
    <n v="20"/>
    <n v="2"/>
    <n v="2023"/>
    <d v="2023-02-20T00:00:00"/>
    <s v="CUST966"/>
    <x v="0"/>
    <x v="4"/>
    <x v="0"/>
    <x v="2"/>
    <n v="2"/>
    <n v="500"/>
    <n v="1000"/>
    <n v="15"/>
    <n v="20"/>
  </r>
  <r>
    <n v="973"/>
    <s v="Sunday"/>
    <x v="3"/>
    <x v="3"/>
    <n v="22"/>
    <n v="3"/>
    <n v="2023"/>
    <d v="2023-03-22T00:00:00"/>
    <s v="CUST973"/>
    <x v="0"/>
    <x v="4"/>
    <x v="0"/>
    <x v="0"/>
    <n v="1"/>
    <n v="50"/>
    <n v="50"/>
    <n v="0.75"/>
    <n v="1"/>
  </r>
  <r>
    <n v="103"/>
    <s v="Tuesday"/>
    <x v="0"/>
    <x v="0"/>
    <n v="17"/>
    <n v="1"/>
    <n v="2023"/>
    <d v="2023-01-17T00:00:00"/>
    <s v="CUST103"/>
    <x v="1"/>
    <x v="5"/>
    <x v="0"/>
    <x v="0"/>
    <n v="1"/>
    <n v="25"/>
    <n v="25"/>
    <n v="0.375"/>
    <n v="0.5"/>
  </r>
  <r>
    <n v="144"/>
    <s v="Sunday"/>
    <x v="11"/>
    <x v="11"/>
    <n v="15"/>
    <n v="7"/>
    <n v="2023"/>
    <d v="2023-07-15T00:00:00"/>
    <s v="CUST144"/>
    <x v="1"/>
    <x v="5"/>
    <x v="0"/>
    <x v="1"/>
    <n v="3"/>
    <n v="500"/>
    <n v="1500"/>
    <n v="22.5"/>
    <n v="30"/>
  </r>
  <r>
    <n v="228"/>
    <s v="Saturday"/>
    <x v="10"/>
    <x v="10"/>
    <n v="28"/>
    <n v="4"/>
    <n v="2023"/>
    <d v="2023-04-28T00:00:00"/>
    <s v="CUST228"/>
    <x v="1"/>
    <x v="5"/>
    <x v="0"/>
    <x v="2"/>
    <n v="2"/>
    <n v="30"/>
    <n v="60"/>
    <n v="0.89999999999999991"/>
    <n v="1.2"/>
  </r>
  <r>
    <n v="346"/>
    <s v="Wednesday"/>
    <x v="7"/>
    <x v="7"/>
    <n v="11"/>
    <n v="2"/>
    <n v="2023"/>
    <d v="2023-02-11T00:00:00"/>
    <s v="CUST346"/>
    <x v="0"/>
    <x v="5"/>
    <x v="0"/>
    <x v="0"/>
    <n v="2"/>
    <n v="500"/>
    <n v="1000"/>
    <n v="15"/>
    <n v="20"/>
  </r>
  <r>
    <n v="374"/>
    <s v="Friday"/>
    <x v="10"/>
    <x v="10"/>
    <n v="20"/>
    <n v="4"/>
    <n v="2023"/>
    <d v="2023-04-20T00:00:00"/>
    <s v="CUST374"/>
    <x v="1"/>
    <x v="5"/>
    <x v="0"/>
    <x v="1"/>
    <n v="3"/>
    <n v="25"/>
    <n v="75"/>
    <n v="1.125"/>
    <n v="1.5"/>
  </r>
  <r>
    <n v="450"/>
    <s v="Wednesday"/>
    <x v="10"/>
    <x v="10"/>
    <n v="18"/>
    <n v="4"/>
    <n v="2023"/>
    <d v="2023-04-18T00:00:00"/>
    <s v="CUST450"/>
    <x v="1"/>
    <x v="5"/>
    <x v="0"/>
    <x v="1"/>
    <n v="2"/>
    <n v="25"/>
    <n v="50"/>
    <n v="0.75"/>
    <n v="1"/>
  </r>
  <r>
    <n v="600"/>
    <s v="Sunday"/>
    <x v="2"/>
    <x v="2"/>
    <n v="22"/>
    <n v="10"/>
    <n v="2023"/>
    <d v="2023-10-22T00:00:00"/>
    <s v="CUST600"/>
    <x v="1"/>
    <x v="5"/>
    <x v="0"/>
    <x v="1"/>
    <n v="2"/>
    <n v="500"/>
    <n v="1000"/>
    <n v="15"/>
    <n v="20"/>
  </r>
  <r>
    <n v="647"/>
    <s v="Saturday"/>
    <x v="9"/>
    <x v="9"/>
    <n v="21"/>
    <n v="5"/>
    <n v="2023"/>
    <d v="2023-05-21T00:00:00"/>
    <s v="CUST647"/>
    <x v="0"/>
    <x v="5"/>
    <x v="0"/>
    <x v="0"/>
    <n v="3"/>
    <n v="500"/>
    <n v="1500"/>
    <n v="22.5"/>
    <n v="30"/>
  </r>
  <r>
    <n v="658"/>
    <s v="Thursday"/>
    <x v="3"/>
    <x v="3"/>
    <n v="12"/>
    <n v="3"/>
    <n v="2023"/>
    <d v="2023-03-12T00:00:00"/>
    <s v="CUST658"/>
    <x v="0"/>
    <x v="5"/>
    <x v="0"/>
    <x v="0"/>
    <n v="1"/>
    <n v="25"/>
    <n v="25"/>
    <n v="0.375"/>
    <n v="0.5"/>
  </r>
  <r>
    <n v="718"/>
    <s v="Wednesday"/>
    <x v="8"/>
    <x v="8"/>
    <n v="25"/>
    <n v="8"/>
    <n v="2023"/>
    <d v="2023-08-25T00:00:00"/>
    <s v="CUST718"/>
    <x v="1"/>
    <x v="5"/>
    <x v="0"/>
    <x v="1"/>
    <n v="3"/>
    <n v="25"/>
    <n v="75"/>
    <n v="1.125"/>
    <n v="1.5"/>
  </r>
  <r>
    <n v="782"/>
    <s v="Wednesday"/>
    <x v="5"/>
    <x v="5"/>
    <n v="4"/>
    <n v="6"/>
    <n v="2023"/>
    <d v="2023-06-04T00:00:00"/>
    <s v="CUST782"/>
    <x v="0"/>
    <x v="5"/>
    <x v="0"/>
    <x v="0"/>
    <n v="3"/>
    <n v="300"/>
    <n v="900"/>
    <n v="13.5"/>
    <n v="18"/>
  </r>
  <r>
    <n v="810"/>
    <s v="Monday"/>
    <x v="4"/>
    <x v="4"/>
    <n v="30"/>
    <n v="11"/>
    <n v="2023"/>
    <d v="2023-11-30T00:00:00"/>
    <s v="CUST810"/>
    <x v="0"/>
    <x v="5"/>
    <x v="0"/>
    <x v="2"/>
    <n v="4"/>
    <n v="25"/>
    <n v="100"/>
    <n v="1.5"/>
    <n v="2"/>
  </r>
  <r>
    <n v="814"/>
    <s v="Thursday"/>
    <x v="6"/>
    <x v="6"/>
    <n v="5"/>
    <n v="9"/>
    <n v="2023"/>
    <d v="2023-09-05T00:00:00"/>
    <s v="CUST814"/>
    <x v="1"/>
    <x v="5"/>
    <x v="0"/>
    <x v="0"/>
    <n v="1"/>
    <n v="500"/>
    <n v="500"/>
    <n v="7.5"/>
    <n v="10"/>
  </r>
  <r>
    <n v="887"/>
    <s v="Wednesday"/>
    <x v="5"/>
    <x v="5"/>
    <n v="11"/>
    <n v="6"/>
    <n v="2023"/>
    <d v="2023-06-11T00:00:00"/>
    <s v="CUST887"/>
    <x v="0"/>
    <x v="5"/>
    <x v="0"/>
    <x v="0"/>
    <n v="4"/>
    <n v="25"/>
    <n v="100"/>
    <n v="1.5"/>
    <n v="2"/>
  </r>
  <r>
    <n v="914"/>
    <s v="Wednesday"/>
    <x v="2"/>
    <x v="2"/>
    <n v="11"/>
    <n v="10"/>
    <n v="2023"/>
    <d v="2023-10-11T00:00:00"/>
    <s v="CUST914"/>
    <x v="1"/>
    <x v="5"/>
    <x v="0"/>
    <x v="2"/>
    <n v="1"/>
    <n v="500"/>
    <n v="500"/>
    <n v="7.5"/>
    <n v="10"/>
  </r>
  <r>
    <n v="960"/>
    <s v="Sunday"/>
    <x v="8"/>
    <x v="8"/>
    <n v="8"/>
    <n v="8"/>
    <n v="2023"/>
    <d v="2023-08-08T00:00:00"/>
    <s v="CUST960"/>
    <x v="0"/>
    <x v="5"/>
    <x v="0"/>
    <x v="0"/>
    <n v="2"/>
    <n v="30"/>
    <n v="60"/>
    <n v="0.89999999999999991"/>
    <n v="1.2"/>
  </r>
  <r>
    <n v="970"/>
    <s v="Monday"/>
    <x v="9"/>
    <x v="9"/>
    <n v="16"/>
    <n v="5"/>
    <n v="2023"/>
    <d v="2023-05-16T00:00:00"/>
    <s v="CUST970"/>
    <x v="0"/>
    <x v="5"/>
    <x v="0"/>
    <x v="2"/>
    <n v="4"/>
    <n v="500"/>
    <n v="2000"/>
    <n v="30"/>
    <n v="40"/>
  </r>
  <r>
    <n v="35"/>
    <s v="Thursday"/>
    <x v="8"/>
    <x v="8"/>
    <n v="5"/>
    <n v="8"/>
    <n v="2023"/>
    <d v="2023-08-05T00:00:00"/>
    <s v="CUST035"/>
    <x v="1"/>
    <x v="6"/>
    <x v="0"/>
    <x v="1"/>
    <n v="3"/>
    <n v="300"/>
    <n v="900"/>
    <n v="13.5"/>
    <n v="18"/>
  </r>
  <r>
    <n v="150"/>
    <s v="Friday"/>
    <x v="0"/>
    <x v="0"/>
    <n v="6"/>
    <n v="1"/>
    <n v="2023"/>
    <d v="2023-01-06T00:00:00"/>
    <s v="CUST150"/>
    <x v="1"/>
    <x v="6"/>
    <x v="0"/>
    <x v="2"/>
    <n v="4"/>
    <n v="30"/>
    <n v="120"/>
    <n v="1.7999999999999998"/>
    <n v="2.4"/>
  </r>
  <r>
    <n v="215"/>
    <s v="Sunday"/>
    <x v="4"/>
    <x v="4"/>
    <n v="29"/>
    <n v="11"/>
    <n v="2023"/>
    <d v="2023-11-29T00:00:00"/>
    <s v="CUST215"/>
    <x v="0"/>
    <x v="6"/>
    <x v="0"/>
    <x v="0"/>
    <n v="3"/>
    <n v="500"/>
    <n v="1500"/>
    <n v="22.5"/>
    <n v="30"/>
  </r>
  <r>
    <n v="229"/>
    <s v="Sunday"/>
    <x v="2"/>
    <x v="2"/>
    <n v="29"/>
    <n v="10"/>
    <n v="2023"/>
    <d v="2023-10-29T00:00:00"/>
    <s v="CUST229"/>
    <x v="0"/>
    <x v="6"/>
    <x v="0"/>
    <x v="1"/>
    <n v="3"/>
    <n v="30"/>
    <n v="90"/>
    <n v="1.3499999999999999"/>
    <n v="1.8"/>
  </r>
  <r>
    <n v="332"/>
    <s v="Friday"/>
    <x v="10"/>
    <x v="10"/>
    <n v="6"/>
    <n v="4"/>
    <n v="2023"/>
    <d v="2023-04-06T00:00:00"/>
    <s v="CUST332"/>
    <x v="0"/>
    <x v="6"/>
    <x v="0"/>
    <x v="2"/>
    <n v="4"/>
    <n v="300"/>
    <n v="1200"/>
    <n v="18"/>
    <n v="24"/>
  </r>
  <r>
    <n v="457"/>
    <s v="Saturday"/>
    <x v="11"/>
    <x v="11"/>
    <n v="28"/>
    <n v="7"/>
    <n v="2023"/>
    <d v="2023-07-28T00:00:00"/>
    <s v="CUST457"/>
    <x v="1"/>
    <x v="6"/>
    <x v="0"/>
    <x v="1"/>
    <n v="3"/>
    <n v="300"/>
    <n v="900"/>
    <n v="13.5"/>
    <n v="18"/>
  </r>
  <r>
    <n v="478"/>
    <s v="Friday"/>
    <x v="10"/>
    <x v="10"/>
    <n v="13"/>
    <n v="4"/>
    <n v="2023"/>
    <d v="2023-04-13T00:00:00"/>
    <s v="CUST478"/>
    <x v="1"/>
    <x v="6"/>
    <x v="0"/>
    <x v="0"/>
    <n v="2"/>
    <n v="30"/>
    <n v="60"/>
    <n v="0.89999999999999991"/>
    <n v="1.2"/>
  </r>
  <r>
    <n v="508"/>
    <s v="Wednesday"/>
    <x v="8"/>
    <x v="8"/>
    <n v="11"/>
    <n v="8"/>
    <n v="2023"/>
    <d v="2023-08-11T00:00:00"/>
    <s v="CUST508"/>
    <x v="0"/>
    <x v="6"/>
    <x v="0"/>
    <x v="1"/>
    <n v="2"/>
    <n v="300"/>
    <n v="600"/>
    <n v="9"/>
    <n v="12"/>
  </r>
  <r>
    <n v="649"/>
    <s v="Monday"/>
    <x v="7"/>
    <x v="7"/>
    <n v="9"/>
    <n v="2"/>
    <n v="2023"/>
    <d v="2023-02-09T00:00:00"/>
    <s v="CUST649"/>
    <x v="1"/>
    <x v="6"/>
    <x v="0"/>
    <x v="0"/>
    <n v="2"/>
    <n v="300"/>
    <n v="600"/>
    <n v="9"/>
    <n v="12"/>
  </r>
  <r>
    <n v="755"/>
    <s v="Sunday"/>
    <x v="10"/>
    <x v="10"/>
    <n v="22"/>
    <n v="4"/>
    <n v="2023"/>
    <d v="2023-04-22T00:00:00"/>
    <s v="CUST755"/>
    <x v="1"/>
    <x v="6"/>
    <x v="0"/>
    <x v="0"/>
    <n v="3"/>
    <n v="25"/>
    <n v="75"/>
    <n v="1.125"/>
    <n v="1.5"/>
  </r>
  <r>
    <n v="877"/>
    <s v="Thursday"/>
    <x v="5"/>
    <x v="5"/>
    <n v="19"/>
    <n v="6"/>
    <n v="2023"/>
    <d v="2023-06-19T00:00:00"/>
    <s v="CUST877"/>
    <x v="1"/>
    <x v="6"/>
    <x v="0"/>
    <x v="0"/>
    <n v="1"/>
    <n v="25"/>
    <n v="25"/>
    <n v="0.375"/>
    <n v="0.5"/>
  </r>
  <r>
    <n v="905"/>
    <s v="Monday"/>
    <x v="10"/>
    <x v="10"/>
    <n v="2"/>
    <n v="4"/>
    <n v="2023"/>
    <d v="2023-04-02T00:00:00"/>
    <s v="CUST905"/>
    <x v="0"/>
    <x v="6"/>
    <x v="0"/>
    <x v="1"/>
    <n v="1"/>
    <n v="300"/>
    <n v="300"/>
    <n v="4.5"/>
    <n v="6"/>
  </r>
  <r>
    <n v="955"/>
    <s v="Saturday"/>
    <x v="11"/>
    <x v="11"/>
    <n v="14"/>
    <n v="7"/>
    <n v="2023"/>
    <d v="2023-07-14T00:00:00"/>
    <s v="CUST955"/>
    <x v="0"/>
    <x v="6"/>
    <x v="0"/>
    <x v="0"/>
    <n v="1"/>
    <n v="25"/>
    <n v="25"/>
    <n v="0.375"/>
    <n v="0.5"/>
  </r>
  <r>
    <n v="990"/>
    <s v="Wednesday"/>
    <x v="9"/>
    <x v="9"/>
    <n v="25"/>
    <n v="5"/>
    <n v="2023"/>
    <d v="2023-05-25T00:00:00"/>
    <s v="CUST990"/>
    <x v="1"/>
    <x v="6"/>
    <x v="0"/>
    <x v="1"/>
    <n v="2"/>
    <n v="500"/>
    <n v="1000"/>
    <n v="15"/>
    <n v="20"/>
  </r>
  <r>
    <n v="63"/>
    <s v="Thursday"/>
    <x v="7"/>
    <x v="7"/>
    <n v="5"/>
    <n v="2"/>
    <n v="2023"/>
    <d v="2023-02-05T00:00:00"/>
    <s v="CUST063"/>
    <x v="0"/>
    <x v="7"/>
    <x v="0"/>
    <x v="2"/>
    <n v="2"/>
    <n v="25"/>
    <n v="50"/>
    <n v="0.75"/>
    <n v="1"/>
  </r>
  <r>
    <n v="130"/>
    <s v="Thursday"/>
    <x v="3"/>
    <x v="3"/>
    <n v="12"/>
    <n v="3"/>
    <n v="2023"/>
    <d v="2023-03-12T00:00:00"/>
    <s v="CUST130"/>
    <x v="1"/>
    <x v="7"/>
    <x v="0"/>
    <x v="0"/>
    <n v="1"/>
    <n v="500"/>
    <n v="500"/>
    <n v="7.5"/>
    <n v="10"/>
  </r>
  <r>
    <n v="225"/>
    <s v="Wednesday"/>
    <x v="0"/>
    <x v="0"/>
    <n v="11"/>
    <n v="1"/>
    <n v="2023"/>
    <d v="2023-01-11T00:00:00"/>
    <s v="CUST225"/>
    <x v="1"/>
    <x v="7"/>
    <x v="0"/>
    <x v="1"/>
    <n v="4"/>
    <n v="25"/>
    <n v="100"/>
    <n v="1.5"/>
    <n v="2"/>
  </r>
  <r>
    <n v="251"/>
    <s v="Tuesday"/>
    <x v="8"/>
    <x v="8"/>
    <n v="31"/>
    <n v="8"/>
    <n v="2023"/>
    <d v="2023-08-31T00:00:00"/>
    <s v="CUST251"/>
    <x v="1"/>
    <x v="7"/>
    <x v="0"/>
    <x v="1"/>
    <n v="4"/>
    <n v="50"/>
    <n v="200"/>
    <n v="3"/>
    <n v="4"/>
  </r>
  <r>
    <n v="302"/>
    <s v="Saturday"/>
    <x v="11"/>
    <x v="11"/>
    <n v="14"/>
    <n v="7"/>
    <n v="2023"/>
    <d v="2023-07-14T00:00:00"/>
    <s v="CUST302"/>
    <x v="0"/>
    <x v="7"/>
    <x v="0"/>
    <x v="1"/>
    <n v="2"/>
    <n v="300"/>
    <n v="600"/>
    <n v="9"/>
    <n v="12"/>
  </r>
  <r>
    <n v="327"/>
    <s v="Sunday"/>
    <x v="6"/>
    <x v="6"/>
    <n v="29"/>
    <n v="9"/>
    <n v="2023"/>
    <d v="2023-09-29T00:00:00"/>
    <s v="CUST327"/>
    <x v="0"/>
    <x v="7"/>
    <x v="0"/>
    <x v="2"/>
    <n v="3"/>
    <n v="50"/>
    <n v="150"/>
    <n v="2.25"/>
    <n v="3"/>
  </r>
  <r>
    <n v="349"/>
    <s v="Thursday"/>
    <x v="2"/>
    <x v="2"/>
    <n v="26"/>
    <n v="10"/>
    <n v="2023"/>
    <d v="2023-10-26T00:00:00"/>
    <s v="CUST349"/>
    <x v="1"/>
    <x v="7"/>
    <x v="0"/>
    <x v="1"/>
    <n v="1"/>
    <n v="50"/>
    <n v="50"/>
    <n v="0.75"/>
    <n v="1"/>
  </r>
  <r>
    <n v="352"/>
    <s v="Wednesday"/>
    <x v="5"/>
    <x v="5"/>
    <n v="11"/>
    <n v="6"/>
    <n v="2023"/>
    <d v="2023-06-11T00:00:00"/>
    <s v="CUST352"/>
    <x v="0"/>
    <x v="7"/>
    <x v="0"/>
    <x v="2"/>
    <n v="2"/>
    <n v="500"/>
    <n v="1000"/>
    <n v="15"/>
    <n v="20"/>
  </r>
  <r>
    <n v="366"/>
    <s v="Saturday"/>
    <x v="7"/>
    <x v="7"/>
    <n v="7"/>
    <n v="2"/>
    <n v="2023"/>
    <d v="2023-02-07T00:00:00"/>
    <s v="CUST366"/>
    <x v="0"/>
    <x v="7"/>
    <x v="0"/>
    <x v="0"/>
    <n v="2"/>
    <n v="50"/>
    <n v="100"/>
    <n v="1.5"/>
    <n v="2"/>
  </r>
  <r>
    <n v="367"/>
    <s v="Thursday"/>
    <x v="0"/>
    <x v="0"/>
    <n v="5"/>
    <n v="1"/>
    <n v="2023"/>
    <d v="2023-01-05T00:00:00"/>
    <s v="CUST367"/>
    <x v="1"/>
    <x v="7"/>
    <x v="0"/>
    <x v="2"/>
    <n v="1"/>
    <n v="50"/>
    <n v="50"/>
    <n v="0.75"/>
    <n v="1"/>
  </r>
  <r>
    <n v="424"/>
    <s v="Monday"/>
    <x v="4"/>
    <x v="4"/>
    <n v="23"/>
    <n v="11"/>
    <n v="2023"/>
    <d v="2023-11-23T00:00:00"/>
    <s v="CUST424"/>
    <x v="0"/>
    <x v="7"/>
    <x v="0"/>
    <x v="1"/>
    <n v="4"/>
    <n v="300"/>
    <n v="1200"/>
    <n v="18"/>
    <n v="24"/>
  </r>
  <r>
    <n v="436"/>
    <s v="Wednesday"/>
    <x v="3"/>
    <x v="3"/>
    <n v="18"/>
    <n v="3"/>
    <n v="2023"/>
    <d v="2023-03-18T00:00:00"/>
    <s v="CUST436"/>
    <x v="1"/>
    <x v="7"/>
    <x v="0"/>
    <x v="0"/>
    <n v="4"/>
    <n v="30"/>
    <n v="120"/>
    <n v="1.7999999999999998"/>
    <n v="2.4"/>
  </r>
  <r>
    <n v="441"/>
    <s v="Tuesday"/>
    <x v="2"/>
    <x v="2"/>
    <n v="10"/>
    <n v="10"/>
    <n v="2023"/>
    <d v="2023-10-10T00:00:00"/>
    <s v="CUST441"/>
    <x v="0"/>
    <x v="7"/>
    <x v="0"/>
    <x v="1"/>
    <n v="4"/>
    <n v="300"/>
    <n v="1200"/>
    <n v="18"/>
    <n v="24"/>
  </r>
  <r>
    <n v="456"/>
    <s v="Saturday"/>
    <x v="2"/>
    <x v="2"/>
    <n v="14"/>
    <n v="10"/>
    <n v="2023"/>
    <d v="2023-10-14T00:00:00"/>
    <s v="CUST456"/>
    <x v="0"/>
    <x v="7"/>
    <x v="0"/>
    <x v="2"/>
    <n v="2"/>
    <n v="30"/>
    <n v="60"/>
    <n v="0.89999999999999991"/>
    <n v="1.2"/>
  </r>
  <r>
    <n v="470"/>
    <s v="Tuesday"/>
    <x v="9"/>
    <x v="9"/>
    <n v="17"/>
    <n v="5"/>
    <n v="2023"/>
    <d v="2023-05-17T00:00:00"/>
    <s v="CUST470"/>
    <x v="1"/>
    <x v="7"/>
    <x v="0"/>
    <x v="0"/>
    <n v="2"/>
    <n v="500"/>
    <n v="1000"/>
    <n v="15"/>
    <n v="20"/>
  </r>
  <r>
    <n v="512"/>
    <s v="Saturday"/>
    <x v="4"/>
    <x v="4"/>
    <n v="7"/>
    <n v="11"/>
    <n v="2023"/>
    <d v="2023-11-07T00:00:00"/>
    <s v="CUST512"/>
    <x v="1"/>
    <x v="7"/>
    <x v="0"/>
    <x v="1"/>
    <n v="1"/>
    <n v="25"/>
    <n v="25"/>
    <n v="0.375"/>
    <n v="0.5"/>
  </r>
  <r>
    <n v="527"/>
    <s v="Wednesday"/>
    <x v="10"/>
    <x v="10"/>
    <n v="11"/>
    <n v="4"/>
    <n v="2023"/>
    <d v="2023-04-11T00:00:00"/>
    <s v="CUST527"/>
    <x v="0"/>
    <x v="7"/>
    <x v="0"/>
    <x v="0"/>
    <n v="2"/>
    <n v="25"/>
    <n v="50"/>
    <n v="0.75"/>
    <n v="1"/>
  </r>
  <r>
    <n v="627"/>
    <s v="Saturday"/>
    <x v="2"/>
    <x v="2"/>
    <n v="14"/>
    <n v="10"/>
    <n v="2023"/>
    <d v="2023-10-14T00:00:00"/>
    <s v="CUST627"/>
    <x v="0"/>
    <x v="7"/>
    <x v="0"/>
    <x v="0"/>
    <n v="1"/>
    <n v="50"/>
    <n v="50"/>
    <n v="0.75"/>
    <n v="1"/>
  </r>
  <r>
    <n v="665"/>
    <s v="Friday"/>
    <x v="10"/>
    <x v="10"/>
    <n v="20"/>
    <n v="4"/>
    <n v="2023"/>
    <d v="2023-04-20T00:00:00"/>
    <s v="CUST665"/>
    <x v="0"/>
    <x v="7"/>
    <x v="0"/>
    <x v="0"/>
    <n v="1"/>
    <n v="50"/>
    <n v="50"/>
    <n v="0.75"/>
    <n v="1"/>
  </r>
  <r>
    <n v="685"/>
    <s v="Monday"/>
    <x v="5"/>
    <x v="5"/>
    <n v="2"/>
    <n v="6"/>
    <n v="2023"/>
    <d v="2023-06-02T00:00:00"/>
    <s v="CUST685"/>
    <x v="0"/>
    <x v="7"/>
    <x v="0"/>
    <x v="2"/>
    <n v="2"/>
    <n v="25"/>
    <n v="50"/>
    <n v="0.75"/>
    <n v="1"/>
  </r>
  <r>
    <n v="689"/>
    <s v="Saturday"/>
    <x v="2"/>
    <x v="2"/>
    <n v="7"/>
    <n v="10"/>
    <n v="2023"/>
    <d v="2023-10-07T00:00:00"/>
    <s v="CUST689"/>
    <x v="0"/>
    <x v="7"/>
    <x v="0"/>
    <x v="2"/>
    <n v="2"/>
    <n v="50"/>
    <n v="100"/>
    <n v="1.5"/>
    <n v="2"/>
  </r>
  <r>
    <n v="712"/>
    <s v="Friday"/>
    <x v="1"/>
    <x v="1"/>
    <n v="6"/>
    <n v="12"/>
    <n v="2023"/>
    <d v="2023-12-06T00:00:00"/>
    <s v="CUST712"/>
    <x v="1"/>
    <x v="7"/>
    <x v="0"/>
    <x v="1"/>
    <n v="2"/>
    <n v="25"/>
    <n v="50"/>
    <n v="0.75"/>
    <n v="1"/>
  </r>
  <r>
    <n v="717"/>
    <s v="Wednesday"/>
    <x v="3"/>
    <x v="3"/>
    <n v="11"/>
    <n v="3"/>
    <n v="2023"/>
    <d v="2023-03-11T00:00:00"/>
    <s v="CUST717"/>
    <x v="0"/>
    <x v="7"/>
    <x v="0"/>
    <x v="0"/>
    <n v="1"/>
    <n v="500"/>
    <n v="500"/>
    <n v="7.5"/>
    <n v="10"/>
  </r>
  <r>
    <n v="795"/>
    <s v="Saturday"/>
    <x v="4"/>
    <x v="4"/>
    <n v="28"/>
    <n v="11"/>
    <n v="2023"/>
    <d v="2023-11-28T00:00:00"/>
    <s v="CUST795"/>
    <x v="0"/>
    <x v="7"/>
    <x v="0"/>
    <x v="2"/>
    <n v="1"/>
    <n v="300"/>
    <n v="300"/>
    <n v="4.5"/>
    <n v="6"/>
  </r>
  <r>
    <n v="917"/>
    <s v="Friday"/>
    <x v="3"/>
    <x v="3"/>
    <n v="6"/>
    <n v="3"/>
    <n v="2023"/>
    <d v="2023-03-06T00:00:00"/>
    <s v="CUST917"/>
    <x v="1"/>
    <x v="7"/>
    <x v="0"/>
    <x v="2"/>
    <n v="4"/>
    <n v="50"/>
    <n v="200"/>
    <n v="3"/>
    <n v="4"/>
  </r>
  <r>
    <n v="936"/>
    <s v="Saturday"/>
    <x v="7"/>
    <x v="7"/>
    <n v="7"/>
    <n v="2"/>
    <n v="2023"/>
    <d v="2023-02-07T00:00:00"/>
    <s v="CUST936"/>
    <x v="0"/>
    <x v="7"/>
    <x v="0"/>
    <x v="1"/>
    <n v="4"/>
    <n v="50"/>
    <n v="200"/>
    <n v="3"/>
    <n v="4"/>
  </r>
  <r>
    <n v="941"/>
    <s v="Thursday"/>
    <x v="3"/>
    <x v="3"/>
    <n v="19"/>
    <n v="3"/>
    <n v="2023"/>
    <d v="2023-03-19T00:00:00"/>
    <s v="CUST941"/>
    <x v="1"/>
    <x v="7"/>
    <x v="0"/>
    <x v="0"/>
    <n v="2"/>
    <n v="25"/>
    <n v="50"/>
    <n v="0.75"/>
    <n v="1"/>
  </r>
  <r>
    <n v="943"/>
    <s v="Monday"/>
    <x v="2"/>
    <x v="2"/>
    <n v="16"/>
    <n v="10"/>
    <n v="2023"/>
    <d v="2023-10-16T00:00:00"/>
    <s v="CUST943"/>
    <x v="1"/>
    <x v="7"/>
    <x v="0"/>
    <x v="0"/>
    <n v="4"/>
    <n v="300"/>
    <n v="1200"/>
    <n v="18"/>
    <n v="24"/>
  </r>
  <r>
    <n v="952"/>
    <s v="Friday"/>
    <x v="4"/>
    <x v="4"/>
    <n v="13"/>
    <n v="11"/>
    <n v="2023"/>
    <d v="2023-11-13T00:00:00"/>
    <s v="CUST952"/>
    <x v="1"/>
    <x v="7"/>
    <x v="0"/>
    <x v="0"/>
    <n v="1"/>
    <n v="25"/>
    <n v="25"/>
    <n v="0.375"/>
    <n v="0.5"/>
  </r>
  <r>
    <n v="992"/>
    <s v="Saturday"/>
    <x v="8"/>
    <x v="8"/>
    <n v="21"/>
    <n v="8"/>
    <n v="2023"/>
    <d v="2023-08-21T00:00:00"/>
    <s v="CUST992"/>
    <x v="1"/>
    <x v="7"/>
    <x v="0"/>
    <x v="2"/>
    <n v="2"/>
    <n v="30"/>
    <n v="60"/>
    <n v="0.89999999999999991"/>
    <n v="1.2"/>
  </r>
  <r>
    <n v="69"/>
    <s v="Monday"/>
    <x v="10"/>
    <x v="10"/>
    <n v="30"/>
    <n v="4"/>
    <n v="2023"/>
    <d v="2023-04-30T00:00:00"/>
    <s v="CUST069"/>
    <x v="1"/>
    <x v="8"/>
    <x v="0"/>
    <x v="1"/>
    <n v="3"/>
    <n v="25"/>
    <n v="75"/>
    <n v="1.125"/>
    <n v="1.5"/>
  </r>
  <r>
    <n v="88"/>
    <s v="Sunday"/>
    <x v="3"/>
    <x v="3"/>
    <n v="29"/>
    <n v="3"/>
    <n v="2023"/>
    <d v="2023-03-29T00:00:00"/>
    <s v="CUST088"/>
    <x v="0"/>
    <x v="8"/>
    <x v="0"/>
    <x v="0"/>
    <n v="1"/>
    <n v="500"/>
    <n v="500"/>
    <n v="7.5"/>
    <n v="10"/>
  </r>
  <r>
    <n v="201"/>
    <s v="Monday"/>
    <x v="2"/>
    <x v="2"/>
    <n v="9"/>
    <n v="10"/>
    <n v="2023"/>
    <d v="2023-10-09T00:00:00"/>
    <s v="CUST201"/>
    <x v="0"/>
    <x v="8"/>
    <x v="0"/>
    <x v="2"/>
    <n v="1"/>
    <n v="25"/>
    <n v="25"/>
    <n v="0.375"/>
    <n v="0.5"/>
  </r>
  <r>
    <n v="203"/>
    <s v="Monday"/>
    <x v="9"/>
    <x v="9"/>
    <n v="16"/>
    <n v="5"/>
    <n v="2023"/>
    <d v="2023-05-16T00:00:00"/>
    <s v="CUST203"/>
    <x v="0"/>
    <x v="8"/>
    <x v="0"/>
    <x v="0"/>
    <n v="2"/>
    <n v="500"/>
    <n v="1000"/>
    <n v="15"/>
    <n v="20"/>
  </r>
  <r>
    <n v="351"/>
    <s v="Wednesday"/>
    <x v="6"/>
    <x v="6"/>
    <n v="25"/>
    <n v="9"/>
    <n v="2023"/>
    <d v="2023-09-25T00:00:00"/>
    <s v="CUST351"/>
    <x v="1"/>
    <x v="8"/>
    <x v="0"/>
    <x v="0"/>
    <n v="3"/>
    <n v="30"/>
    <n v="90"/>
    <n v="1.3499999999999999"/>
    <n v="1.8"/>
  </r>
  <r>
    <n v="368"/>
    <s v="Monday"/>
    <x v="8"/>
    <x v="8"/>
    <n v="23"/>
    <n v="8"/>
    <n v="2023"/>
    <d v="2023-08-23T00:00:00"/>
    <s v="CUST368"/>
    <x v="1"/>
    <x v="8"/>
    <x v="0"/>
    <x v="0"/>
    <n v="4"/>
    <n v="300"/>
    <n v="1200"/>
    <n v="18"/>
    <n v="24"/>
  </r>
  <r>
    <n v="380"/>
    <s v="Friday"/>
    <x v="9"/>
    <x v="9"/>
    <n v="6"/>
    <n v="5"/>
    <n v="2023"/>
    <d v="2023-05-06T00:00:00"/>
    <s v="CUST380"/>
    <x v="0"/>
    <x v="8"/>
    <x v="0"/>
    <x v="2"/>
    <n v="2"/>
    <n v="300"/>
    <n v="600"/>
    <n v="9"/>
    <n v="12"/>
  </r>
  <r>
    <n v="541"/>
    <s v="Sunday"/>
    <x v="11"/>
    <x v="11"/>
    <n v="29"/>
    <n v="7"/>
    <n v="2023"/>
    <d v="2023-07-29T00:00:00"/>
    <s v="CUST541"/>
    <x v="0"/>
    <x v="8"/>
    <x v="0"/>
    <x v="1"/>
    <n v="1"/>
    <n v="500"/>
    <n v="500"/>
    <n v="7.5"/>
    <n v="10"/>
  </r>
  <r>
    <n v="631"/>
    <s v="Tuesday"/>
    <x v="4"/>
    <x v="4"/>
    <n v="10"/>
    <n v="11"/>
    <n v="2023"/>
    <d v="2023-11-10T00:00:00"/>
    <s v="CUST631"/>
    <x v="0"/>
    <x v="8"/>
    <x v="0"/>
    <x v="2"/>
    <n v="3"/>
    <n v="30"/>
    <n v="90"/>
    <n v="1.3499999999999999"/>
    <n v="1.8"/>
  </r>
  <r>
    <n v="688"/>
    <s v="Tuesday"/>
    <x v="2"/>
    <x v="2"/>
    <n v="3"/>
    <n v="10"/>
    <n v="2023"/>
    <d v="2023-10-03T00:00:00"/>
    <s v="CUST688"/>
    <x v="0"/>
    <x v="8"/>
    <x v="0"/>
    <x v="0"/>
    <n v="4"/>
    <n v="25"/>
    <n v="100"/>
    <n v="1.5"/>
    <n v="2"/>
  </r>
  <r>
    <n v="720"/>
    <s v="Thursday"/>
    <x v="0"/>
    <x v="0"/>
    <n v="26"/>
    <n v="1"/>
    <n v="2023"/>
    <d v="2023-01-26T00:00:00"/>
    <s v="CUST720"/>
    <x v="1"/>
    <x v="8"/>
    <x v="0"/>
    <x v="1"/>
    <n v="3"/>
    <n v="500"/>
    <n v="1500"/>
    <n v="22.5"/>
    <n v="30"/>
  </r>
  <r>
    <n v="779"/>
    <s v="Thursday"/>
    <x v="9"/>
    <x v="9"/>
    <n v="5"/>
    <n v="5"/>
    <n v="2023"/>
    <d v="2023-05-05T00:00:00"/>
    <s v="CUST779"/>
    <x v="1"/>
    <x v="8"/>
    <x v="0"/>
    <x v="2"/>
    <n v="2"/>
    <n v="500"/>
    <n v="1000"/>
    <n v="15"/>
    <n v="20"/>
  </r>
  <r>
    <n v="783"/>
    <s v="Tuesday"/>
    <x v="1"/>
    <x v="1"/>
    <n v="17"/>
    <n v="12"/>
    <n v="2023"/>
    <d v="2023-12-17T00:00:00"/>
    <s v="CUST783"/>
    <x v="1"/>
    <x v="8"/>
    <x v="0"/>
    <x v="0"/>
    <n v="1"/>
    <n v="300"/>
    <n v="300"/>
    <n v="4.5"/>
    <n v="6"/>
  </r>
  <r>
    <n v="799"/>
    <s v="Sunday"/>
    <x v="6"/>
    <x v="6"/>
    <n v="8"/>
    <n v="9"/>
    <n v="2023"/>
    <d v="2023-09-08T00:00:00"/>
    <s v="CUST799"/>
    <x v="0"/>
    <x v="8"/>
    <x v="0"/>
    <x v="2"/>
    <n v="2"/>
    <n v="50"/>
    <n v="100"/>
    <n v="1.5"/>
    <n v="2"/>
  </r>
  <r>
    <n v="823"/>
    <s v="Thursday"/>
    <x v="8"/>
    <x v="8"/>
    <n v="19"/>
    <n v="8"/>
    <n v="2023"/>
    <d v="2023-08-19T00:00:00"/>
    <s v="CUST823"/>
    <x v="1"/>
    <x v="8"/>
    <x v="0"/>
    <x v="2"/>
    <n v="2"/>
    <n v="50"/>
    <n v="100"/>
    <n v="1.5"/>
    <n v="2"/>
  </r>
  <r>
    <n v="834"/>
    <s v="Wednesday"/>
    <x v="10"/>
    <x v="10"/>
    <n v="4"/>
    <n v="4"/>
    <n v="2023"/>
    <d v="2023-04-04T00:00:00"/>
    <s v="CUST834"/>
    <x v="1"/>
    <x v="8"/>
    <x v="0"/>
    <x v="1"/>
    <n v="2"/>
    <n v="30"/>
    <n v="60"/>
    <n v="0.89999999999999991"/>
    <n v="1.2"/>
  </r>
  <r>
    <n v="859"/>
    <s v="Wednesday"/>
    <x v="8"/>
    <x v="8"/>
    <n v="18"/>
    <n v="8"/>
    <n v="2023"/>
    <d v="2023-08-18T00:00:00"/>
    <s v="CUST859"/>
    <x v="1"/>
    <x v="8"/>
    <x v="0"/>
    <x v="2"/>
    <n v="3"/>
    <n v="500"/>
    <n v="1500"/>
    <n v="22.5"/>
    <n v="30"/>
  </r>
  <r>
    <n v="975"/>
    <s v="Monday"/>
    <x v="3"/>
    <x v="3"/>
    <n v="30"/>
    <n v="3"/>
    <n v="2023"/>
    <d v="2023-03-30T00:00:00"/>
    <s v="CUST975"/>
    <x v="1"/>
    <x v="8"/>
    <x v="0"/>
    <x v="0"/>
    <n v="4"/>
    <n v="50"/>
    <n v="200"/>
    <n v="3"/>
    <n v="4"/>
  </r>
  <r>
    <n v="984"/>
    <s v="Sunday"/>
    <x v="8"/>
    <x v="8"/>
    <n v="29"/>
    <n v="8"/>
    <n v="2023"/>
    <d v="2023-08-29T00:00:00"/>
    <s v="CUST984"/>
    <x v="0"/>
    <x v="8"/>
    <x v="0"/>
    <x v="0"/>
    <n v="1"/>
    <n v="500"/>
    <n v="500"/>
    <n v="7.5"/>
    <n v="10"/>
  </r>
  <r>
    <n v="45"/>
    <s v="Tuesday"/>
    <x v="11"/>
    <x v="11"/>
    <n v="3"/>
    <n v="7"/>
    <n v="2023"/>
    <d v="2023-07-03T00:00:00"/>
    <s v="CUST045"/>
    <x v="1"/>
    <x v="9"/>
    <x v="0"/>
    <x v="2"/>
    <n v="1"/>
    <n v="30"/>
    <n v="30"/>
    <n v="0.44999999999999996"/>
    <n v="0.6"/>
  </r>
  <r>
    <n v="89"/>
    <s v="Sunday"/>
    <x v="2"/>
    <x v="2"/>
    <n v="1"/>
    <n v="10"/>
    <n v="2023"/>
    <d v="2023-10-01T00:00:00"/>
    <s v="CUST089"/>
    <x v="1"/>
    <x v="9"/>
    <x v="0"/>
    <x v="2"/>
    <n v="4"/>
    <n v="500"/>
    <n v="2000"/>
    <n v="30"/>
    <n v="40"/>
  </r>
  <r>
    <n v="91"/>
    <s v="Wednesday"/>
    <x v="3"/>
    <x v="3"/>
    <n v="25"/>
    <n v="3"/>
    <n v="2023"/>
    <d v="2023-03-25T00:00:00"/>
    <s v="CUST091"/>
    <x v="1"/>
    <x v="9"/>
    <x v="0"/>
    <x v="2"/>
    <n v="1"/>
    <n v="500"/>
    <n v="500"/>
    <n v="7.5"/>
    <n v="10"/>
  </r>
  <r>
    <n v="98"/>
    <s v="Monday"/>
    <x v="10"/>
    <x v="10"/>
    <n v="23"/>
    <n v="4"/>
    <n v="2023"/>
    <d v="2023-04-23T00:00:00"/>
    <s v="CUST098"/>
    <x v="1"/>
    <x v="9"/>
    <x v="0"/>
    <x v="1"/>
    <n v="2"/>
    <n v="50"/>
    <n v="100"/>
    <n v="1.5"/>
    <n v="2"/>
  </r>
  <r>
    <n v="194"/>
    <s v="Friday"/>
    <x v="6"/>
    <x v="6"/>
    <n v="6"/>
    <n v="9"/>
    <n v="2023"/>
    <d v="2023-09-06T00:00:00"/>
    <s v="CUST194"/>
    <x v="0"/>
    <x v="9"/>
    <x v="0"/>
    <x v="0"/>
    <n v="4"/>
    <n v="50"/>
    <n v="200"/>
    <n v="3"/>
    <n v="4"/>
  </r>
  <r>
    <n v="265"/>
    <s v="Wednesday"/>
    <x v="1"/>
    <x v="1"/>
    <n v="11"/>
    <n v="12"/>
    <n v="2023"/>
    <d v="2023-12-11T00:00:00"/>
    <s v="CUST265"/>
    <x v="0"/>
    <x v="9"/>
    <x v="0"/>
    <x v="0"/>
    <n v="3"/>
    <n v="300"/>
    <n v="900"/>
    <n v="13.5"/>
    <n v="18"/>
  </r>
  <r>
    <n v="286"/>
    <s v="Monday"/>
    <x v="2"/>
    <x v="2"/>
    <n v="9"/>
    <n v="10"/>
    <n v="2023"/>
    <d v="2023-10-09T00:00:00"/>
    <s v="CUST286"/>
    <x v="0"/>
    <x v="9"/>
    <x v="0"/>
    <x v="2"/>
    <n v="2"/>
    <n v="25"/>
    <n v="50"/>
    <n v="0.75"/>
    <n v="1"/>
  </r>
  <r>
    <n v="313"/>
    <s v="Saturday"/>
    <x v="3"/>
    <x v="3"/>
    <n v="21"/>
    <n v="3"/>
    <n v="2023"/>
    <d v="2023-03-21T00:00:00"/>
    <s v="CUST313"/>
    <x v="1"/>
    <x v="9"/>
    <x v="0"/>
    <x v="1"/>
    <n v="3"/>
    <n v="500"/>
    <n v="1500"/>
    <n v="22.5"/>
    <n v="30"/>
  </r>
  <r>
    <n v="355"/>
    <s v="Monday"/>
    <x v="1"/>
    <x v="1"/>
    <n v="9"/>
    <n v="12"/>
    <n v="2023"/>
    <d v="2023-12-09T00:00:00"/>
    <s v="CUST355"/>
    <x v="1"/>
    <x v="9"/>
    <x v="0"/>
    <x v="2"/>
    <n v="1"/>
    <n v="500"/>
    <n v="500"/>
    <n v="7.5"/>
    <n v="10"/>
  </r>
  <r>
    <n v="384"/>
    <s v="Friday"/>
    <x v="8"/>
    <x v="8"/>
    <n v="13"/>
    <n v="8"/>
    <n v="2023"/>
    <d v="2023-08-13T00:00:00"/>
    <s v="CUST384"/>
    <x v="0"/>
    <x v="9"/>
    <x v="0"/>
    <x v="0"/>
    <n v="1"/>
    <n v="500"/>
    <n v="500"/>
    <n v="7.5"/>
    <n v="10"/>
  </r>
  <r>
    <n v="396"/>
    <s v="Monday"/>
    <x v="7"/>
    <x v="7"/>
    <n v="23"/>
    <n v="2"/>
    <n v="2023"/>
    <d v="2023-02-23T00:00:00"/>
    <s v="CUST396"/>
    <x v="1"/>
    <x v="9"/>
    <x v="0"/>
    <x v="1"/>
    <n v="1"/>
    <n v="30"/>
    <n v="30"/>
    <n v="0.44999999999999996"/>
    <n v="0.6"/>
  </r>
  <r>
    <n v="425"/>
    <s v="Sunday"/>
    <x v="9"/>
    <x v="9"/>
    <n v="15"/>
    <n v="5"/>
    <n v="2023"/>
    <d v="2023-05-15T00:00:00"/>
    <s v="CUST425"/>
    <x v="1"/>
    <x v="9"/>
    <x v="0"/>
    <x v="2"/>
    <n v="4"/>
    <n v="30"/>
    <n v="120"/>
    <n v="1.7999999999999998"/>
    <n v="2.4"/>
  </r>
  <r>
    <n v="483"/>
    <s v="Wednesday"/>
    <x v="10"/>
    <x v="10"/>
    <n v="25"/>
    <n v="4"/>
    <n v="2023"/>
    <d v="2023-04-25T00:00:00"/>
    <s v="CUST483"/>
    <x v="0"/>
    <x v="9"/>
    <x v="0"/>
    <x v="0"/>
    <n v="1"/>
    <n v="30"/>
    <n v="30"/>
    <n v="0.44999999999999996"/>
    <n v="0.6"/>
  </r>
  <r>
    <n v="536"/>
    <s v="Thursday"/>
    <x v="3"/>
    <x v="3"/>
    <n v="5"/>
    <n v="3"/>
    <n v="2023"/>
    <d v="2023-03-05T00:00:00"/>
    <s v="CUST536"/>
    <x v="1"/>
    <x v="9"/>
    <x v="0"/>
    <x v="1"/>
    <n v="4"/>
    <n v="30"/>
    <n v="120"/>
    <n v="1.7999999999999998"/>
    <n v="2.4"/>
  </r>
  <r>
    <n v="608"/>
    <s v="Monday"/>
    <x v="1"/>
    <x v="1"/>
    <n v="2"/>
    <n v="12"/>
    <n v="2023"/>
    <d v="2023-12-02T00:00:00"/>
    <s v="CUST608"/>
    <x v="1"/>
    <x v="9"/>
    <x v="0"/>
    <x v="2"/>
    <n v="3"/>
    <n v="500"/>
    <n v="1500"/>
    <n v="22.5"/>
    <n v="30"/>
  </r>
  <r>
    <n v="650"/>
    <s v="Sunday"/>
    <x v="0"/>
    <x v="0"/>
    <n v="1"/>
    <n v="1"/>
    <n v="2024"/>
    <d v="2024-01-01T00:00:00"/>
    <s v="CUST650"/>
    <x v="0"/>
    <x v="9"/>
    <x v="0"/>
    <x v="2"/>
    <n v="1"/>
    <n v="30"/>
    <n v="30"/>
    <n v="0.44999999999999996"/>
    <n v="0.6"/>
  </r>
  <r>
    <n v="655"/>
    <s v="Friday"/>
    <x v="5"/>
    <x v="5"/>
    <n v="13"/>
    <n v="6"/>
    <n v="2023"/>
    <d v="2023-06-13T00:00:00"/>
    <s v="CUST655"/>
    <x v="1"/>
    <x v="9"/>
    <x v="0"/>
    <x v="0"/>
    <n v="1"/>
    <n v="500"/>
    <n v="500"/>
    <n v="7.5"/>
    <n v="10"/>
  </r>
  <r>
    <n v="727"/>
    <s v="Sunday"/>
    <x v="5"/>
    <x v="5"/>
    <n v="22"/>
    <n v="6"/>
    <n v="2023"/>
    <d v="2023-06-22T00:00:00"/>
    <s v="CUST727"/>
    <x v="0"/>
    <x v="9"/>
    <x v="0"/>
    <x v="1"/>
    <n v="3"/>
    <n v="300"/>
    <n v="900"/>
    <n v="13.5"/>
    <n v="18"/>
  </r>
  <r>
    <n v="895"/>
    <s v="Sunday"/>
    <x v="9"/>
    <x v="9"/>
    <n v="22"/>
    <n v="5"/>
    <n v="2023"/>
    <d v="2023-05-22T00:00:00"/>
    <s v="CUST895"/>
    <x v="1"/>
    <x v="9"/>
    <x v="0"/>
    <x v="0"/>
    <n v="4"/>
    <n v="30"/>
    <n v="120"/>
    <n v="1.7999999999999998"/>
    <n v="2.4"/>
  </r>
  <r>
    <n v="924"/>
    <s v="Sunday"/>
    <x v="8"/>
    <x v="8"/>
    <n v="29"/>
    <n v="8"/>
    <n v="2023"/>
    <d v="2023-08-29T00:00:00"/>
    <s v="CUST924"/>
    <x v="0"/>
    <x v="9"/>
    <x v="0"/>
    <x v="1"/>
    <n v="2"/>
    <n v="50"/>
    <n v="100"/>
    <n v="1.5"/>
    <n v="2"/>
  </r>
  <r>
    <n v="963"/>
    <s v="Saturday"/>
    <x v="4"/>
    <x v="4"/>
    <n v="14"/>
    <n v="11"/>
    <n v="2023"/>
    <d v="2023-11-14T00:00:00"/>
    <s v="CUST963"/>
    <x v="1"/>
    <x v="9"/>
    <x v="0"/>
    <x v="1"/>
    <n v="1"/>
    <n v="50"/>
    <n v="50"/>
    <n v="0.75"/>
    <n v="1"/>
  </r>
  <r>
    <n v="48"/>
    <s v="Monday"/>
    <x v="9"/>
    <x v="9"/>
    <n v="16"/>
    <n v="5"/>
    <n v="2023"/>
    <d v="2023-05-16T00:00:00"/>
    <s v="CUST048"/>
    <x v="0"/>
    <x v="10"/>
    <x v="0"/>
    <x v="2"/>
    <n v="3"/>
    <n v="300"/>
    <n v="900"/>
    <n v="13.5"/>
    <n v="18"/>
  </r>
  <r>
    <n v="49"/>
    <s v="Monday"/>
    <x v="0"/>
    <x v="0"/>
    <n v="23"/>
    <n v="1"/>
    <n v="2023"/>
    <d v="2023-01-23T00:00:00"/>
    <s v="CUST049"/>
    <x v="1"/>
    <x v="10"/>
    <x v="0"/>
    <x v="2"/>
    <n v="2"/>
    <n v="500"/>
    <n v="1000"/>
    <n v="15"/>
    <n v="20"/>
  </r>
  <r>
    <n v="83"/>
    <s v="Monday"/>
    <x v="1"/>
    <x v="1"/>
    <n v="16"/>
    <n v="12"/>
    <n v="2023"/>
    <d v="2023-12-16T00:00:00"/>
    <s v="CUST083"/>
    <x v="0"/>
    <x v="10"/>
    <x v="0"/>
    <x v="2"/>
    <n v="2"/>
    <n v="50"/>
    <n v="100"/>
    <n v="1.5"/>
    <n v="2"/>
  </r>
  <r>
    <n v="198"/>
    <s v="Saturday"/>
    <x v="3"/>
    <x v="3"/>
    <n v="7"/>
    <n v="3"/>
    <n v="2023"/>
    <d v="2023-03-07T00:00:00"/>
    <s v="CUST198"/>
    <x v="1"/>
    <x v="10"/>
    <x v="0"/>
    <x v="1"/>
    <n v="3"/>
    <n v="300"/>
    <n v="900"/>
    <n v="13.5"/>
    <n v="18"/>
  </r>
  <r>
    <n v="230"/>
    <s v="Monday"/>
    <x v="10"/>
    <x v="10"/>
    <n v="23"/>
    <n v="4"/>
    <n v="2023"/>
    <d v="2023-04-23T00:00:00"/>
    <s v="CUST230"/>
    <x v="0"/>
    <x v="10"/>
    <x v="0"/>
    <x v="1"/>
    <n v="1"/>
    <n v="25"/>
    <n v="25"/>
    <n v="0.375"/>
    <n v="0.5"/>
  </r>
  <r>
    <n v="236"/>
    <s v="Saturday"/>
    <x v="10"/>
    <x v="10"/>
    <n v="28"/>
    <n v="4"/>
    <n v="2023"/>
    <d v="2023-04-28T00:00:00"/>
    <s v="CUST236"/>
    <x v="1"/>
    <x v="10"/>
    <x v="0"/>
    <x v="0"/>
    <n v="1"/>
    <n v="25"/>
    <n v="25"/>
    <n v="0.375"/>
    <n v="0.5"/>
  </r>
  <r>
    <n v="252"/>
    <s v="Thursday"/>
    <x v="9"/>
    <x v="9"/>
    <n v="5"/>
    <n v="5"/>
    <n v="2023"/>
    <d v="2023-05-05T00:00:00"/>
    <s v="CUST252"/>
    <x v="0"/>
    <x v="10"/>
    <x v="0"/>
    <x v="2"/>
    <n v="1"/>
    <n v="300"/>
    <n v="300"/>
    <n v="4.5"/>
    <n v="6"/>
  </r>
  <r>
    <n v="287"/>
    <s v="Friday"/>
    <x v="7"/>
    <x v="7"/>
    <n v="20"/>
    <n v="2"/>
    <n v="2023"/>
    <d v="2023-02-20T00:00:00"/>
    <s v="CUST287"/>
    <x v="0"/>
    <x v="10"/>
    <x v="0"/>
    <x v="0"/>
    <n v="4"/>
    <n v="25"/>
    <n v="100"/>
    <n v="1.5"/>
    <n v="2"/>
  </r>
  <r>
    <n v="306"/>
    <s v="Saturday"/>
    <x v="8"/>
    <x v="8"/>
    <n v="21"/>
    <n v="8"/>
    <n v="2023"/>
    <d v="2023-08-21T00:00:00"/>
    <s v="CUST306"/>
    <x v="0"/>
    <x v="10"/>
    <x v="0"/>
    <x v="2"/>
    <n v="1"/>
    <n v="50"/>
    <n v="50"/>
    <n v="0.75"/>
    <n v="1"/>
  </r>
  <r>
    <n v="333"/>
    <s v="Thursday"/>
    <x v="7"/>
    <x v="7"/>
    <n v="5"/>
    <n v="2"/>
    <n v="2023"/>
    <d v="2023-02-05T00:00:00"/>
    <s v="CUST333"/>
    <x v="1"/>
    <x v="10"/>
    <x v="0"/>
    <x v="2"/>
    <n v="4"/>
    <n v="300"/>
    <n v="1200"/>
    <n v="18"/>
    <n v="24"/>
  </r>
  <r>
    <n v="338"/>
    <s v="Thursday"/>
    <x v="11"/>
    <x v="11"/>
    <n v="26"/>
    <n v="7"/>
    <n v="2023"/>
    <d v="2023-07-26T00:00:00"/>
    <s v="CUST338"/>
    <x v="0"/>
    <x v="10"/>
    <x v="0"/>
    <x v="1"/>
    <n v="2"/>
    <n v="50"/>
    <n v="100"/>
    <n v="1.5"/>
    <n v="2"/>
  </r>
  <r>
    <n v="386"/>
    <s v="Friday"/>
    <x v="1"/>
    <x v="1"/>
    <n v="27"/>
    <n v="12"/>
    <n v="2023"/>
    <d v="2023-12-27T00:00:00"/>
    <s v="CUST386"/>
    <x v="1"/>
    <x v="10"/>
    <x v="0"/>
    <x v="2"/>
    <n v="2"/>
    <n v="300"/>
    <n v="600"/>
    <n v="9"/>
    <n v="12"/>
  </r>
  <r>
    <n v="448"/>
    <s v="Saturday"/>
    <x v="0"/>
    <x v="0"/>
    <n v="21"/>
    <n v="1"/>
    <n v="2023"/>
    <d v="2023-01-21T00:00:00"/>
    <s v="CUST448"/>
    <x v="1"/>
    <x v="10"/>
    <x v="0"/>
    <x v="1"/>
    <n v="2"/>
    <n v="30"/>
    <n v="60"/>
    <n v="0.89999999999999991"/>
    <n v="1.2"/>
  </r>
  <r>
    <n v="463"/>
    <s v="Tuesday"/>
    <x v="11"/>
    <x v="11"/>
    <n v="31"/>
    <n v="7"/>
    <n v="2023"/>
    <d v="2023-07-31T00:00:00"/>
    <s v="CUST463"/>
    <x v="1"/>
    <x v="10"/>
    <x v="0"/>
    <x v="1"/>
    <n v="3"/>
    <n v="500"/>
    <n v="1500"/>
    <n v="22.5"/>
    <n v="30"/>
  </r>
  <r>
    <n v="562"/>
    <s v="Wednesday"/>
    <x v="10"/>
    <x v="10"/>
    <n v="18"/>
    <n v="4"/>
    <n v="2023"/>
    <d v="2023-04-18T00:00:00"/>
    <s v="CUST562"/>
    <x v="0"/>
    <x v="10"/>
    <x v="0"/>
    <x v="2"/>
    <n v="2"/>
    <n v="25"/>
    <n v="50"/>
    <n v="0.75"/>
    <n v="1"/>
  </r>
  <r>
    <n v="578"/>
    <s v="Thursday"/>
    <x v="9"/>
    <x v="9"/>
    <n v="26"/>
    <n v="5"/>
    <n v="2023"/>
    <d v="2023-05-26T00:00:00"/>
    <s v="CUST578"/>
    <x v="1"/>
    <x v="10"/>
    <x v="0"/>
    <x v="0"/>
    <n v="4"/>
    <n v="30"/>
    <n v="120"/>
    <n v="1.7999999999999998"/>
    <n v="2.4"/>
  </r>
  <r>
    <n v="607"/>
    <s v="Tuesday"/>
    <x v="3"/>
    <x v="3"/>
    <n v="17"/>
    <n v="3"/>
    <n v="2023"/>
    <d v="2023-03-17T00:00:00"/>
    <s v="CUST607"/>
    <x v="0"/>
    <x v="10"/>
    <x v="0"/>
    <x v="0"/>
    <n v="3"/>
    <n v="25"/>
    <n v="75"/>
    <n v="1.125"/>
    <n v="1.5"/>
  </r>
  <r>
    <n v="642"/>
    <s v="Sunday"/>
    <x v="9"/>
    <x v="9"/>
    <n v="22"/>
    <n v="5"/>
    <n v="2023"/>
    <d v="2023-05-22T00:00:00"/>
    <s v="CUST642"/>
    <x v="1"/>
    <x v="10"/>
    <x v="0"/>
    <x v="0"/>
    <n v="4"/>
    <n v="25"/>
    <n v="100"/>
    <n v="1.5"/>
    <n v="2"/>
  </r>
  <r>
    <n v="653"/>
    <s v="Friday"/>
    <x v="9"/>
    <x v="9"/>
    <n v="20"/>
    <n v="5"/>
    <n v="2023"/>
    <d v="2023-05-20T00:00:00"/>
    <s v="CUST653"/>
    <x v="0"/>
    <x v="10"/>
    <x v="0"/>
    <x v="0"/>
    <n v="3"/>
    <n v="25"/>
    <n v="75"/>
    <n v="1.125"/>
    <n v="1.5"/>
  </r>
  <r>
    <n v="723"/>
    <s v="Tuesday"/>
    <x v="5"/>
    <x v="5"/>
    <n v="17"/>
    <n v="6"/>
    <n v="2023"/>
    <d v="2023-06-17T00:00:00"/>
    <s v="CUST723"/>
    <x v="1"/>
    <x v="10"/>
    <x v="0"/>
    <x v="1"/>
    <n v="4"/>
    <n v="50"/>
    <n v="200"/>
    <n v="3"/>
    <n v="4"/>
  </r>
  <r>
    <n v="731"/>
    <s v="Tuesday"/>
    <x v="9"/>
    <x v="9"/>
    <n v="10"/>
    <n v="5"/>
    <n v="2023"/>
    <d v="2023-05-10T00:00:00"/>
    <s v="CUST731"/>
    <x v="0"/>
    <x v="10"/>
    <x v="0"/>
    <x v="0"/>
    <n v="4"/>
    <n v="500"/>
    <n v="2000"/>
    <n v="30"/>
    <n v="40"/>
  </r>
  <r>
    <n v="745"/>
    <s v="Friday"/>
    <x v="10"/>
    <x v="10"/>
    <n v="13"/>
    <n v="4"/>
    <n v="2023"/>
    <d v="2023-04-13T00:00:00"/>
    <s v="CUST745"/>
    <x v="0"/>
    <x v="10"/>
    <x v="0"/>
    <x v="1"/>
    <n v="2"/>
    <n v="50"/>
    <n v="100"/>
    <n v="1.5"/>
    <n v="2"/>
  </r>
  <r>
    <n v="793"/>
    <s v="Thursday"/>
    <x v="7"/>
    <x v="7"/>
    <n v="5"/>
    <n v="2"/>
    <n v="2023"/>
    <d v="2023-02-05T00:00:00"/>
    <s v="CUST793"/>
    <x v="0"/>
    <x v="10"/>
    <x v="0"/>
    <x v="1"/>
    <n v="1"/>
    <n v="30"/>
    <n v="30"/>
    <n v="0.44999999999999996"/>
    <n v="0.6"/>
  </r>
  <r>
    <n v="845"/>
    <s v="Friday"/>
    <x v="0"/>
    <x v="0"/>
    <n v="6"/>
    <n v="1"/>
    <n v="2023"/>
    <d v="2023-01-06T00:00:00"/>
    <s v="CUST845"/>
    <x v="0"/>
    <x v="10"/>
    <x v="0"/>
    <x v="0"/>
    <n v="1"/>
    <n v="500"/>
    <n v="500"/>
    <n v="7.5"/>
    <n v="10"/>
  </r>
  <r>
    <n v="855"/>
    <s v="Sunday"/>
    <x v="6"/>
    <x v="6"/>
    <n v="1"/>
    <n v="9"/>
    <n v="2023"/>
    <d v="2023-09-01T00:00:00"/>
    <s v="CUST855"/>
    <x v="0"/>
    <x v="10"/>
    <x v="0"/>
    <x v="1"/>
    <n v="1"/>
    <n v="25"/>
    <n v="25"/>
    <n v="0.375"/>
    <n v="0.5"/>
  </r>
  <r>
    <n v="856"/>
    <s v="Friday"/>
    <x v="4"/>
    <x v="4"/>
    <n v="27"/>
    <n v="11"/>
    <n v="2023"/>
    <d v="2023-11-27T00:00:00"/>
    <s v="CUST856"/>
    <x v="0"/>
    <x v="10"/>
    <x v="0"/>
    <x v="2"/>
    <n v="4"/>
    <n v="30"/>
    <n v="120"/>
    <n v="1.7999999999999998"/>
    <n v="2.4"/>
  </r>
  <r>
    <n v="902"/>
    <s v="Sunday"/>
    <x v="5"/>
    <x v="5"/>
    <n v="1"/>
    <n v="6"/>
    <n v="2023"/>
    <d v="2023-06-01T00:00:00"/>
    <s v="CUST902"/>
    <x v="1"/>
    <x v="10"/>
    <x v="0"/>
    <x v="1"/>
    <n v="1"/>
    <n v="50"/>
    <n v="50"/>
    <n v="0.75"/>
    <n v="1"/>
  </r>
  <r>
    <n v="930"/>
    <s v="Tuesday"/>
    <x v="9"/>
    <x v="9"/>
    <n v="10"/>
    <n v="5"/>
    <n v="2023"/>
    <d v="2023-05-10T00:00:00"/>
    <s v="CUST930"/>
    <x v="0"/>
    <x v="10"/>
    <x v="0"/>
    <x v="0"/>
    <n v="4"/>
    <n v="50"/>
    <n v="200"/>
    <n v="3"/>
    <n v="4"/>
  </r>
  <r>
    <n v="168"/>
    <s v="Tuesday"/>
    <x v="7"/>
    <x v="7"/>
    <n v="24"/>
    <n v="2"/>
    <n v="2023"/>
    <d v="2023-02-24T00:00:00"/>
    <s v="CUST168"/>
    <x v="0"/>
    <x v="11"/>
    <x v="0"/>
    <x v="0"/>
    <n v="1"/>
    <n v="300"/>
    <n v="300"/>
    <n v="4.5"/>
    <n v="6"/>
  </r>
  <r>
    <n v="219"/>
    <s v="Friday"/>
    <x v="8"/>
    <x v="8"/>
    <n v="20"/>
    <n v="8"/>
    <n v="2023"/>
    <d v="2023-08-20T00:00:00"/>
    <s v="CUST219"/>
    <x v="1"/>
    <x v="11"/>
    <x v="0"/>
    <x v="2"/>
    <n v="3"/>
    <n v="30"/>
    <n v="90"/>
    <n v="1.3499999999999999"/>
    <n v="1.8"/>
  </r>
  <r>
    <n v="253"/>
    <s v="Tuesday"/>
    <x v="8"/>
    <x v="8"/>
    <n v="31"/>
    <n v="8"/>
    <n v="2023"/>
    <d v="2023-08-31T00:00:00"/>
    <s v="CUST253"/>
    <x v="1"/>
    <x v="11"/>
    <x v="0"/>
    <x v="0"/>
    <n v="4"/>
    <n v="500"/>
    <n v="2000"/>
    <n v="30"/>
    <n v="40"/>
  </r>
  <r>
    <n v="289"/>
    <s v="Monday"/>
    <x v="4"/>
    <x v="4"/>
    <n v="30"/>
    <n v="11"/>
    <n v="2023"/>
    <d v="2023-11-30T00:00:00"/>
    <s v="CUST289"/>
    <x v="0"/>
    <x v="11"/>
    <x v="0"/>
    <x v="2"/>
    <n v="2"/>
    <n v="30"/>
    <n v="60"/>
    <n v="0.89999999999999991"/>
    <n v="1.2"/>
  </r>
  <r>
    <n v="382"/>
    <s v="Thursday"/>
    <x v="9"/>
    <x v="9"/>
    <n v="26"/>
    <n v="5"/>
    <n v="2023"/>
    <d v="2023-05-26T00:00:00"/>
    <s v="CUST382"/>
    <x v="1"/>
    <x v="11"/>
    <x v="0"/>
    <x v="0"/>
    <n v="2"/>
    <n v="500"/>
    <n v="1000"/>
    <n v="15"/>
    <n v="20"/>
  </r>
  <r>
    <n v="400"/>
    <s v="Tuesday"/>
    <x v="7"/>
    <x v="7"/>
    <n v="24"/>
    <n v="2"/>
    <n v="2023"/>
    <d v="2023-02-24T00:00:00"/>
    <s v="CUST400"/>
    <x v="0"/>
    <x v="11"/>
    <x v="0"/>
    <x v="0"/>
    <n v="4"/>
    <n v="50"/>
    <n v="200"/>
    <n v="3"/>
    <n v="4"/>
  </r>
  <r>
    <n v="415"/>
    <s v="Friday"/>
    <x v="0"/>
    <x v="0"/>
    <n v="27"/>
    <n v="1"/>
    <n v="2023"/>
    <d v="2023-01-27T00:00:00"/>
    <s v="CUST415"/>
    <x v="0"/>
    <x v="11"/>
    <x v="0"/>
    <x v="0"/>
    <n v="2"/>
    <n v="30"/>
    <n v="60"/>
    <n v="0.89999999999999991"/>
    <n v="1.2"/>
  </r>
  <r>
    <n v="416"/>
    <s v="Tuesday"/>
    <x v="7"/>
    <x v="7"/>
    <n v="17"/>
    <n v="2"/>
    <n v="2023"/>
    <d v="2023-02-17T00:00:00"/>
    <s v="CUST416"/>
    <x v="0"/>
    <x v="11"/>
    <x v="0"/>
    <x v="2"/>
    <n v="4"/>
    <n v="500"/>
    <n v="2000"/>
    <n v="30"/>
    <n v="40"/>
  </r>
  <r>
    <n v="445"/>
    <s v="Sunday"/>
    <x v="0"/>
    <x v="0"/>
    <n v="22"/>
    <n v="1"/>
    <n v="2023"/>
    <d v="2023-01-22T00:00:00"/>
    <s v="CUST445"/>
    <x v="1"/>
    <x v="11"/>
    <x v="0"/>
    <x v="2"/>
    <n v="1"/>
    <n v="300"/>
    <n v="300"/>
    <n v="4.5"/>
    <n v="6"/>
  </r>
  <r>
    <n v="467"/>
    <s v="Monday"/>
    <x v="11"/>
    <x v="11"/>
    <n v="30"/>
    <n v="7"/>
    <n v="2023"/>
    <d v="2023-07-30T00:00:00"/>
    <s v="CUST467"/>
    <x v="1"/>
    <x v="11"/>
    <x v="0"/>
    <x v="2"/>
    <n v="3"/>
    <n v="50"/>
    <n v="150"/>
    <n v="2.25"/>
    <n v="3"/>
  </r>
  <r>
    <n v="591"/>
    <s v="Friday"/>
    <x v="0"/>
    <x v="0"/>
    <n v="13"/>
    <n v="1"/>
    <n v="2023"/>
    <d v="2023-01-13T00:00:00"/>
    <s v="CUST591"/>
    <x v="0"/>
    <x v="11"/>
    <x v="0"/>
    <x v="2"/>
    <n v="4"/>
    <n v="25"/>
    <n v="100"/>
    <n v="1.5"/>
    <n v="2"/>
  </r>
  <r>
    <n v="648"/>
    <s v="Saturday"/>
    <x v="8"/>
    <x v="8"/>
    <n v="14"/>
    <n v="8"/>
    <n v="2023"/>
    <d v="2023-08-14T00:00:00"/>
    <s v="CUST648"/>
    <x v="0"/>
    <x v="11"/>
    <x v="0"/>
    <x v="1"/>
    <n v="4"/>
    <n v="300"/>
    <n v="1200"/>
    <n v="18"/>
    <n v="24"/>
  </r>
  <r>
    <n v="680"/>
    <s v="Sunday"/>
    <x v="2"/>
    <x v="2"/>
    <n v="22"/>
    <n v="10"/>
    <n v="2023"/>
    <d v="2023-10-22T00:00:00"/>
    <s v="CUST680"/>
    <x v="1"/>
    <x v="11"/>
    <x v="0"/>
    <x v="0"/>
    <n v="3"/>
    <n v="300"/>
    <n v="900"/>
    <n v="13.5"/>
    <n v="18"/>
  </r>
  <r>
    <n v="687"/>
    <s v="Tuesday"/>
    <x v="8"/>
    <x v="8"/>
    <n v="3"/>
    <n v="8"/>
    <n v="2023"/>
    <d v="2023-08-03T00:00:00"/>
    <s v="CUST687"/>
    <x v="1"/>
    <x v="11"/>
    <x v="0"/>
    <x v="2"/>
    <n v="1"/>
    <n v="300"/>
    <n v="300"/>
    <n v="4.5"/>
    <n v="6"/>
  </r>
  <r>
    <n v="697"/>
    <s v="Sunday"/>
    <x v="0"/>
    <x v="0"/>
    <n v="15"/>
    <n v="1"/>
    <n v="2023"/>
    <d v="2023-01-15T00:00:00"/>
    <s v="CUST697"/>
    <x v="0"/>
    <x v="11"/>
    <x v="0"/>
    <x v="0"/>
    <n v="1"/>
    <n v="500"/>
    <n v="500"/>
    <n v="7.5"/>
    <n v="10"/>
  </r>
  <r>
    <n v="961"/>
    <s v="Friday"/>
    <x v="5"/>
    <x v="5"/>
    <n v="6"/>
    <n v="6"/>
    <n v="2023"/>
    <d v="2023-06-06T00:00:00"/>
    <s v="CUST961"/>
    <x v="0"/>
    <x v="11"/>
    <x v="0"/>
    <x v="1"/>
    <n v="4"/>
    <n v="50"/>
    <n v="200"/>
    <n v="3"/>
    <n v="4"/>
  </r>
  <r>
    <n v="978"/>
    <s v="Sunday"/>
    <x v="3"/>
    <x v="3"/>
    <n v="22"/>
    <n v="3"/>
    <n v="2023"/>
    <d v="2023-03-22T00:00:00"/>
    <s v="CUST978"/>
    <x v="1"/>
    <x v="11"/>
    <x v="0"/>
    <x v="0"/>
    <n v="3"/>
    <n v="50"/>
    <n v="150"/>
    <n v="2.25"/>
    <n v="3"/>
  </r>
  <r>
    <n v="10"/>
    <s v="Saturday"/>
    <x v="2"/>
    <x v="2"/>
    <n v="7"/>
    <n v="10"/>
    <n v="2023"/>
    <d v="2023-10-07T00:00:00"/>
    <s v="CUST010"/>
    <x v="1"/>
    <x v="12"/>
    <x v="0"/>
    <x v="0"/>
    <n v="4"/>
    <n v="50"/>
    <n v="200"/>
    <n v="3"/>
    <n v="4"/>
  </r>
  <r>
    <n v="36"/>
    <s v="Tuesday"/>
    <x v="5"/>
    <x v="5"/>
    <n v="24"/>
    <n v="6"/>
    <n v="2023"/>
    <d v="2023-06-24T00:00:00"/>
    <s v="CUST036"/>
    <x v="0"/>
    <x v="12"/>
    <x v="0"/>
    <x v="1"/>
    <n v="3"/>
    <n v="300"/>
    <n v="900"/>
    <n v="13.5"/>
    <n v="18"/>
  </r>
  <r>
    <n v="171"/>
    <s v="Tuesday"/>
    <x v="4"/>
    <x v="4"/>
    <n v="24"/>
    <n v="11"/>
    <n v="2023"/>
    <d v="2023-11-24T00:00:00"/>
    <s v="CUST171"/>
    <x v="1"/>
    <x v="12"/>
    <x v="0"/>
    <x v="0"/>
    <n v="3"/>
    <n v="300"/>
    <n v="900"/>
    <n v="13.5"/>
    <n v="18"/>
  </r>
  <r>
    <n v="195"/>
    <s v="Thursday"/>
    <x v="7"/>
    <x v="7"/>
    <n v="5"/>
    <n v="2"/>
    <n v="2023"/>
    <d v="2023-02-05T00:00:00"/>
    <s v="CUST195"/>
    <x v="0"/>
    <x v="12"/>
    <x v="0"/>
    <x v="0"/>
    <n v="1"/>
    <n v="30"/>
    <n v="30"/>
    <n v="0.44999999999999996"/>
    <n v="0.6"/>
  </r>
  <r>
    <n v="314"/>
    <s v="Sunday"/>
    <x v="10"/>
    <x v="10"/>
    <n v="8"/>
    <n v="4"/>
    <n v="2023"/>
    <d v="2023-04-08T00:00:00"/>
    <s v="CUST314"/>
    <x v="0"/>
    <x v="12"/>
    <x v="0"/>
    <x v="0"/>
    <n v="4"/>
    <n v="30"/>
    <n v="120"/>
    <n v="1.7999999999999998"/>
    <n v="2.4"/>
  </r>
  <r>
    <n v="324"/>
    <s v="Friday"/>
    <x v="2"/>
    <x v="2"/>
    <n v="27"/>
    <n v="10"/>
    <n v="2023"/>
    <d v="2023-10-27T00:00:00"/>
    <s v="CUST324"/>
    <x v="1"/>
    <x v="12"/>
    <x v="0"/>
    <x v="2"/>
    <n v="3"/>
    <n v="50"/>
    <n v="150"/>
    <n v="2.25"/>
    <n v="3"/>
  </r>
  <r>
    <n v="325"/>
    <s v="Monday"/>
    <x v="6"/>
    <x v="6"/>
    <n v="2"/>
    <n v="9"/>
    <n v="2023"/>
    <d v="2023-09-02T00:00:00"/>
    <s v="CUST325"/>
    <x v="1"/>
    <x v="12"/>
    <x v="0"/>
    <x v="2"/>
    <n v="2"/>
    <n v="25"/>
    <n v="50"/>
    <n v="0.75"/>
    <n v="1"/>
  </r>
  <r>
    <n v="336"/>
    <s v="Thursday"/>
    <x v="1"/>
    <x v="1"/>
    <n v="12"/>
    <n v="12"/>
    <n v="2023"/>
    <d v="2023-12-12T00:00:00"/>
    <s v="CUST336"/>
    <x v="1"/>
    <x v="12"/>
    <x v="0"/>
    <x v="1"/>
    <n v="3"/>
    <n v="50"/>
    <n v="150"/>
    <n v="2.25"/>
    <n v="3"/>
  </r>
  <r>
    <n v="479"/>
    <s v="Tuesday"/>
    <x v="8"/>
    <x v="8"/>
    <n v="24"/>
    <n v="8"/>
    <n v="2023"/>
    <d v="2023-08-24T00:00:00"/>
    <s v="CUST479"/>
    <x v="0"/>
    <x v="12"/>
    <x v="0"/>
    <x v="2"/>
    <n v="4"/>
    <n v="300"/>
    <n v="1200"/>
    <n v="18"/>
    <n v="24"/>
  </r>
  <r>
    <n v="569"/>
    <s v="Sunday"/>
    <x v="8"/>
    <x v="8"/>
    <n v="15"/>
    <n v="8"/>
    <n v="2023"/>
    <d v="2023-08-15T00:00:00"/>
    <s v="CUST569"/>
    <x v="0"/>
    <x v="12"/>
    <x v="0"/>
    <x v="2"/>
    <n v="4"/>
    <n v="50"/>
    <n v="200"/>
    <n v="3"/>
    <n v="4"/>
  </r>
  <r>
    <n v="613"/>
    <s v="Monday"/>
    <x v="10"/>
    <x v="10"/>
    <n v="23"/>
    <n v="4"/>
    <n v="2023"/>
    <d v="2023-04-23T00:00:00"/>
    <s v="CUST613"/>
    <x v="1"/>
    <x v="12"/>
    <x v="0"/>
    <x v="0"/>
    <n v="3"/>
    <n v="30"/>
    <n v="90"/>
    <n v="1.3499999999999999"/>
    <n v="1.8"/>
  </r>
  <r>
    <n v="690"/>
    <s v="Thursday"/>
    <x v="4"/>
    <x v="4"/>
    <n v="5"/>
    <n v="11"/>
    <n v="2023"/>
    <d v="2023-11-05T00:00:00"/>
    <s v="CUST690"/>
    <x v="1"/>
    <x v="12"/>
    <x v="0"/>
    <x v="0"/>
    <n v="3"/>
    <n v="300"/>
    <n v="900"/>
    <n v="13.5"/>
    <n v="18"/>
  </r>
  <r>
    <n v="701"/>
    <s v="Saturday"/>
    <x v="1"/>
    <x v="1"/>
    <n v="14"/>
    <n v="12"/>
    <n v="2023"/>
    <d v="2023-12-14T00:00:00"/>
    <s v="CUST701"/>
    <x v="1"/>
    <x v="12"/>
    <x v="0"/>
    <x v="1"/>
    <n v="2"/>
    <n v="30"/>
    <n v="60"/>
    <n v="0.89999999999999991"/>
    <n v="1.2"/>
  </r>
  <r>
    <n v="721"/>
    <s v="Saturday"/>
    <x v="9"/>
    <x v="9"/>
    <n v="14"/>
    <n v="5"/>
    <n v="2023"/>
    <d v="2023-05-14T00:00:00"/>
    <s v="CUST721"/>
    <x v="1"/>
    <x v="12"/>
    <x v="0"/>
    <x v="0"/>
    <n v="1"/>
    <n v="500"/>
    <n v="500"/>
    <n v="7.5"/>
    <n v="10"/>
  </r>
  <r>
    <n v="780"/>
    <s v="Sunday"/>
    <x v="7"/>
    <x v="7"/>
    <n v="22"/>
    <n v="2"/>
    <n v="2023"/>
    <d v="2023-02-22T00:00:00"/>
    <s v="CUST780"/>
    <x v="0"/>
    <x v="12"/>
    <x v="0"/>
    <x v="2"/>
    <n v="2"/>
    <n v="25"/>
    <n v="50"/>
    <n v="0.75"/>
    <n v="1"/>
  </r>
  <r>
    <n v="788"/>
    <s v="Friday"/>
    <x v="5"/>
    <x v="5"/>
    <n v="27"/>
    <n v="6"/>
    <n v="2023"/>
    <d v="2023-06-27T00:00:00"/>
    <s v="CUST788"/>
    <x v="1"/>
    <x v="12"/>
    <x v="0"/>
    <x v="1"/>
    <n v="3"/>
    <n v="300"/>
    <n v="900"/>
    <n v="13.5"/>
    <n v="18"/>
  </r>
  <r>
    <n v="813"/>
    <s v="Tuesday"/>
    <x v="2"/>
    <x v="2"/>
    <n v="3"/>
    <n v="10"/>
    <n v="2023"/>
    <d v="2023-10-03T00:00:00"/>
    <s v="CUST813"/>
    <x v="0"/>
    <x v="12"/>
    <x v="0"/>
    <x v="2"/>
    <n v="3"/>
    <n v="50"/>
    <n v="150"/>
    <n v="2.25"/>
    <n v="3"/>
  </r>
  <r>
    <n v="822"/>
    <s v="Monday"/>
    <x v="9"/>
    <x v="9"/>
    <n v="23"/>
    <n v="5"/>
    <n v="2023"/>
    <d v="2023-05-23T00:00:00"/>
    <s v="CUST822"/>
    <x v="1"/>
    <x v="12"/>
    <x v="0"/>
    <x v="1"/>
    <n v="3"/>
    <n v="50"/>
    <n v="150"/>
    <n v="2.25"/>
    <n v="3"/>
  </r>
  <r>
    <n v="885"/>
    <s v="Tuesday"/>
    <x v="3"/>
    <x v="3"/>
    <n v="3"/>
    <n v="3"/>
    <n v="2023"/>
    <d v="2023-03-03T00:00:00"/>
    <s v="CUST885"/>
    <x v="1"/>
    <x v="12"/>
    <x v="0"/>
    <x v="0"/>
    <n v="4"/>
    <n v="30"/>
    <n v="120"/>
    <n v="1.7999999999999998"/>
    <n v="2.4"/>
  </r>
  <r>
    <n v="888"/>
    <s v="Tuesday"/>
    <x v="3"/>
    <x v="3"/>
    <n v="3"/>
    <n v="3"/>
    <n v="2023"/>
    <d v="2023-03-03T00:00:00"/>
    <s v="CUST888"/>
    <x v="1"/>
    <x v="12"/>
    <x v="0"/>
    <x v="2"/>
    <n v="4"/>
    <n v="25"/>
    <n v="100"/>
    <n v="1.5"/>
    <n v="2"/>
  </r>
  <r>
    <n v="894"/>
    <s v="Thursday"/>
    <x v="6"/>
    <x v="6"/>
    <n v="5"/>
    <n v="9"/>
    <n v="2023"/>
    <d v="2023-09-05T00:00:00"/>
    <s v="CUST894"/>
    <x v="0"/>
    <x v="12"/>
    <x v="0"/>
    <x v="2"/>
    <n v="1"/>
    <n v="30"/>
    <n v="30"/>
    <n v="0.44999999999999996"/>
    <n v="0.6"/>
  </r>
  <r>
    <n v="997"/>
    <s v="Tuesday"/>
    <x v="4"/>
    <x v="4"/>
    <n v="17"/>
    <n v="11"/>
    <n v="2023"/>
    <d v="2023-11-17T00:00:00"/>
    <s v="CUST997"/>
    <x v="0"/>
    <x v="12"/>
    <x v="0"/>
    <x v="1"/>
    <n v="3"/>
    <n v="30"/>
    <n v="90"/>
    <n v="1.3499999999999999"/>
    <n v="1.8"/>
  </r>
  <r>
    <n v="34"/>
    <s v="Tuesday"/>
    <x v="1"/>
    <x v="1"/>
    <n v="24"/>
    <n v="12"/>
    <n v="2023"/>
    <d v="2023-12-24T00:00:00"/>
    <s v="CUST034"/>
    <x v="1"/>
    <x v="13"/>
    <x v="0"/>
    <x v="0"/>
    <n v="3"/>
    <n v="50"/>
    <n v="150"/>
    <n v="2.25"/>
    <n v="3"/>
  </r>
  <r>
    <n v="65"/>
    <s v="Thursday"/>
    <x v="1"/>
    <x v="1"/>
    <n v="5"/>
    <n v="12"/>
    <n v="2023"/>
    <d v="2023-12-05T00:00:00"/>
    <s v="CUST065"/>
    <x v="0"/>
    <x v="13"/>
    <x v="0"/>
    <x v="2"/>
    <n v="4"/>
    <n v="500"/>
    <n v="2000"/>
    <n v="30"/>
    <n v="40"/>
  </r>
  <r>
    <n v="71"/>
    <s v="Saturday"/>
    <x v="11"/>
    <x v="11"/>
    <n v="14"/>
    <n v="7"/>
    <n v="2023"/>
    <d v="2023-07-14T00:00:00"/>
    <s v="CUST071"/>
    <x v="1"/>
    <x v="13"/>
    <x v="0"/>
    <x v="1"/>
    <n v="4"/>
    <n v="25"/>
    <n v="100"/>
    <n v="1.5"/>
    <n v="2"/>
  </r>
  <r>
    <n v="90"/>
    <s v="Friday"/>
    <x v="9"/>
    <x v="9"/>
    <n v="6"/>
    <n v="5"/>
    <n v="2023"/>
    <d v="2023-05-06T00:00:00"/>
    <s v="CUST090"/>
    <x v="1"/>
    <x v="13"/>
    <x v="0"/>
    <x v="2"/>
    <n v="1"/>
    <n v="30"/>
    <n v="30"/>
    <n v="0.44999999999999996"/>
    <n v="0.6"/>
  </r>
  <r>
    <n v="92"/>
    <s v="Wednesday"/>
    <x v="8"/>
    <x v="8"/>
    <n v="25"/>
    <n v="8"/>
    <n v="2023"/>
    <d v="2023-08-25T00:00:00"/>
    <s v="CUST092"/>
    <x v="1"/>
    <x v="13"/>
    <x v="0"/>
    <x v="2"/>
    <n v="4"/>
    <n v="30"/>
    <n v="120"/>
    <n v="1.7999999999999998"/>
    <n v="2.4"/>
  </r>
  <r>
    <n v="97"/>
    <s v="Friday"/>
    <x v="2"/>
    <x v="2"/>
    <n v="13"/>
    <n v="10"/>
    <n v="2023"/>
    <d v="2023-10-13T00:00:00"/>
    <s v="CUST097"/>
    <x v="1"/>
    <x v="13"/>
    <x v="0"/>
    <x v="1"/>
    <n v="2"/>
    <n v="500"/>
    <n v="1000"/>
    <n v="15"/>
    <n v="20"/>
  </r>
  <r>
    <n v="115"/>
    <s v="Thursday"/>
    <x v="4"/>
    <x v="4"/>
    <n v="26"/>
    <n v="11"/>
    <n v="2023"/>
    <d v="2023-11-26T00:00:00"/>
    <s v="CUST115"/>
    <x v="0"/>
    <x v="13"/>
    <x v="0"/>
    <x v="0"/>
    <n v="3"/>
    <n v="500"/>
    <n v="1500"/>
    <n v="22.5"/>
    <n v="30"/>
  </r>
  <r>
    <n v="154"/>
    <s v="Monday"/>
    <x v="2"/>
    <x v="2"/>
    <n v="2"/>
    <n v="10"/>
    <n v="2023"/>
    <d v="2023-10-02T00:00:00"/>
    <s v="CUST154"/>
    <x v="0"/>
    <x v="13"/>
    <x v="0"/>
    <x v="2"/>
    <n v="3"/>
    <n v="300"/>
    <n v="900"/>
    <n v="13.5"/>
    <n v="18"/>
  </r>
  <r>
    <n v="222"/>
    <s v="Thursday"/>
    <x v="10"/>
    <x v="10"/>
    <n v="26"/>
    <n v="4"/>
    <n v="2023"/>
    <d v="2023-04-26T00:00:00"/>
    <s v="CUST222"/>
    <x v="0"/>
    <x v="13"/>
    <x v="0"/>
    <x v="0"/>
    <n v="4"/>
    <n v="30"/>
    <n v="120"/>
    <n v="1.7999999999999998"/>
    <n v="2.4"/>
  </r>
  <r>
    <n v="233"/>
    <s v="Sunday"/>
    <x v="1"/>
    <x v="1"/>
    <n v="29"/>
    <n v="12"/>
    <n v="2023"/>
    <d v="2023-12-29T00:00:00"/>
    <s v="CUST233"/>
    <x v="1"/>
    <x v="13"/>
    <x v="0"/>
    <x v="1"/>
    <n v="2"/>
    <n v="300"/>
    <n v="600"/>
    <n v="9"/>
    <n v="12"/>
  </r>
  <r>
    <n v="322"/>
    <s v="Monday"/>
    <x v="0"/>
    <x v="0"/>
    <n v="30"/>
    <n v="1"/>
    <n v="2023"/>
    <d v="2023-01-30T00:00:00"/>
    <s v="CUST322"/>
    <x v="0"/>
    <x v="13"/>
    <x v="0"/>
    <x v="2"/>
    <n v="1"/>
    <n v="500"/>
    <n v="500"/>
    <n v="7.5"/>
    <n v="10"/>
  </r>
  <r>
    <n v="488"/>
    <s v="Wednesday"/>
    <x v="5"/>
    <x v="5"/>
    <n v="18"/>
    <n v="6"/>
    <n v="2023"/>
    <d v="2023-06-18T00:00:00"/>
    <s v="CUST488"/>
    <x v="1"/>
    <x v="13"/>
    <x v="0"/>
    <x v="2"/>
    <n v="3"/>
    <n v="300"/>
    <n v="900"/>
    <n v="13.5"/>
    <n v="18"/>
  </r>
  <r>
    <n v="548"/>
    <s v="Monday"/>
    <x v="10"/>
    <x v="10"/>
    <n v="9"/>
    <n v="4"/>
    <n v="2023"/>
    <d v="2023-04-09T00:00:00"/>
    <s v="CUST548"/>
    <x v="1"/>
    <x v="13"/>
    <x v="0"/>
    <x v="0"/>
    <n v="2"/>
    <n v="30"/>
    <n v="60"/>
    <n v="0.89999999999999991"/>
    <n v="1.2"/>
  </r>
  <r>
    <n v="568"/>
    <s v="Friday"/>
    <x v="8"/>
    <x v="8"/>
    <n v="27"/>
    <n v="8"/>
    <n v="2023"/>
    <d v="2023-08-27T00:00:00"/>
    <s v="CUST568"/>
    <x v="1"/>
    <x v="13"/>
    <x v="0"/>
    <x v="2"/>
    <n v="1"/>
    <n v="300"/>
    <n v="300"/>
    <n v="4.5"/>
    <n v="6"/>
  </r>
  <r>
    <n v="611"/>
    <s v="Tuesday"/>
    <x v="7"/>
    <x v="7"/>
    <n v="24"/>
    <n v="2"/>
    <n v="2023"/>
    <d v="2023-02-24T00:00:00"/>
    <s v="CUST611"/>
    <x v="0"/>
    <x v="13"/>
    <x v="0"/>
    <x v="1"/>
    <n v="3"/>
    <n v="500"/>
    <n v="1500"/>
    <n v="22.5"/>
    <n v="30"/>
  </r>
  <r>
    <n v="640"/>
    <s v="Saturday"/>
    <x v="9"/>
    <x v="9"/>
    <n v="7"/>
    <n v="5"/>
    <n v="2023"/>
    <d v="2023-05-07T00:00:00"/>
    <s v="CUST640"/>
    <x v="1"/>
    <x v="13"/>
    <x v="0"/>
    <x v="2"/>
    <n v="4"/>
    <n v="30"/>
    <n v="120"/>
    <n v="1.7999999999999998"/>
    <n v="2.4"/>
  </r>
  <r>
    <n v="651"/>
    <s v="Friday"/>
    <x v="9"/>
    <x v="9"/>
    <n v="27"/>
    <n v="5"/>
    <n v="2023"/>
    <d v="2023-05-27T00:00:00"/>
    <s v="CUST651"/>
    <x v="0"/>
    <x v="13"/>
    <x v="0"/>
    <x v="0"/>
    <n v="3"/>
    <n v="50"/>
    <n v="150"/>
    <n v="2.25"/>
    <n v="3"/>
  </r>
  <r>
    <n v="666"/>
    <s v="Monday"/>
    <x v="7"/>
    <x v="7"/>
    <n v="2"/>
    <n v="2"/>
    <n v="2023"/>
    <d v="2023-02-02T00:00:00"/>
    <s v="CUST666"/>
    <x v="0"/>
    <x v="13"/>
    <x v="0"/>
    <x v="2"/>
    <n v="3"/>
    <n v="50"/>
    <n v="150"/>
    <n v="2.25"/>
    <n v="3"/>
  </r>
  <r>
    <n v="691"/>
    <s v="Monday"/>
    <x v="10"/>
    <x v="10"/>
    <n v="23"/>
    <n v="4"/>
    <n v="2023"/>
    <d v="2023-04-23T00:00:00"/>
    <s v="CUST691"/>
    <x v="1"/>
    <x v="13"/>
    <x v="0"/>
    <x v="0"/>
    <n v="3"/>
    <n v="30"/>
    <n v="90"/>
    <n v="1.3499999999999999"/>
    <n v="1.8"/>
  </r>
  <r>
    <n v="706"/>
    <s v="Sunday"/>
    <x v="4"/>
    <x v="4"/>
    <n v="15"/>
    <n v="11"/>
    <n v="2023"/>
    <d v="2023-11-15T00:00:00"/>
    <s v="CUST706"/>
    <x v="0"/>
    <x v="13"/>
    <x v="0"/>
    <x v="2"/>
    <n v="4"/>
    <n v="25"/>
    <n v="100"/>
    <n v="1.5"/>
    <n v="2"/>
  </r>
  <r>
    <n v="728"/>
    <s v="Saturday"/>
    <x v="11"/>
    <x v="11"/>
    <n v="14"/>
    <n v="7"/>
    <n v="2023"/>
    <d v="2023-07-14T00:00:00"/>
    <s v="CUST728"/>
    <x v="0"/>
    <x v="13"/>
    <x v="0"/>
    <x v="2"/>
    <n v="3"/>
    <n v="50"/>
    <n v="150"/>
    <n v="2.25"/>
    <n v="3"/>
  </r>
  <r>
    <n v="791"/>
    <s v="Thursday"/>
    <x v="1"/>
    <x v="1"/>
    <n v="5"/>
    <n v="12"/>
    <n v="2023"/>
    <d v="2023-12-05T00:00:00"/>
    <s v="CUST791"/>
    <x v="1"/>
    <x v="13"/>
    <x v="0"/>
    <x v="1"/>
    <n v="1"/>
    <n v="25"/>
    <n v="25"/>
    <n v="0.375"/>
    <n v="0.5"/>
  </r>
  <r>
    <n v="815"/>
    <s v="Friday"/>
    <x v="8"/>
    <x v="8"/>
    <n v="27"/>
    <n v="8"/>
    <n v="2023"/>
    <d v="2023-08-27T00:00:00"/>
    <s v="CUST815"/>
    <x v="1"/>
    <x v="13"/>
    <x v="0"/>
    <x v="0"/>
    <n v="3"/>
    <n v="25"/>
    <n v="75"/>
    <n v="1.125"/>
    <n v="1.5"/>
  </r>
  <r>
    <n v="864"/>
    <s v="Friday"/>
    <x v="11"/>
    <x v="11"/>
    <n v="27"/>
    <n v="7"/>
    <n v="2023"/>
    <d v="2023-07-27T00:00:00"/>
    <s v="CUST864"/>
    <x v="1"/>
    <x v="13"/>
    <x v="0"/>
    <x v="2"/>
    <n v="1"/>
    <n v="500"/>
    <n v="500"/>
    <n v="7.5"/>
    <n v="10"/>
  </r>
  <r>
    <n v="875"/>
    <s v="Friday"/>
    <x v="8"/>
    <x v="8"/>
    <n v="6"/>
    <n v="8"/>
    <n v="2023"/>
    <d v="2023-08-06T00:00:00"/>
    <s v="CUST875"/>
    <x v="1"/>
    <x v="13"/>
    <x v="0"/>
    <x v="2"/>
    <n v="4"/>
    <n v="500"/>
    <n v="2000"/>
    <n v="30"/>
    <n v="40"/>
  </r>
  <r>
    <n v="903"/>
    <s v="Friday"/>
    <x v="10"/>
    <x v="10"/>
    <n v="27"/>
    <n v="4"/>
    <n v="2023"/>
    <d v="2023-04-27T00:00:00"/>
    <s v="CUST903"/>
    <x v="1"/>
    <x v="13"/>
    <x v="0"/>
    <x v="1"/>
    <n v="4"/>
    <n v="50"/>
    <n v="200"/>
    <n v="3"/>
    <n v="4"/>
  </r>
  <r>
    <n v="912"/>
    <s v="Tuesday"/>
    <x v="0"/>
    <x v="0"/>
    <n v="24"/>
    <n v="1"/>
    <n v="2023"/>
    <d v="2023-01-24T00:00:00"/>
    <s v="CUST912"/>
    <x v="0"/>
    <x v="13"/>
    <x v="0"/>
    <x v="1"/>
    <n v="3"/>
    <n v="50"/>
    <n v="150"/>
    <n v="2.25"/>
    <n v="3"/>
  </r>
  <r>
    <n v="921"/>
    <s v="Saturday"/>
    <x v="0"/>
    <x v="0"/>
    <n v="7"/>
    <n v="1"/>
    <n v="2023"/>
    <d v="2023-01-07T00:00:00"/>
    <s v="CUST921"/>
    <x v="0"/>
    <x v="13"/>
    <x v="0"/>
    <x v="2"/>
    <n v="3"/>
    <n v="25"/>
    <n v="75"/>
    <n v="1.125"/>
    <n v="1.5"/>
  </r>
  <r>
    <n v="942"/>
    <s v="Wednesday"/>
    <x v="3"/>
    <x v="3"/>
    <n v="18"/>
    <n v="3"/>
    <n v="2023"/>
    <d v="2023-03-18T00:00:00"/>
    <s v="CUST942"/>
    <x v="0"/>
    <x v="13"/>
    <x v="0"/>
    <x v="0"/>
    <n v="3"/>
    <n v="500"/>
    <n v="1500"/>
    <n v="22.5"/>
    <n v="30"/>
  </r>
  <r>
    <n v="994"/>
    <s v="Wednesday"/>
    <x v="1"/>
    <x v="1"/>
    <n v="18"/>
    <n v="12"/>
    <n v="2023"/>
    <d v="2023-12-18T00:00:00"/>
    <s v="CUST994"/>
    <x v="1"/>
    <x v="13"/>
    <x v="0"/>
    <x v="1"/>
    <n v="2"/>
    <n v="500"/>
    <n v="1000"/>
    <n v="15"/>
    <n v="20"/>
  </r>
  <r>
    <n v="3"/>
    <s v="Friday"/>
    <x v="0"/>
    <x v="0"/>
    <n v="13"/>
    <n v="1"/>
    <n v="2023"/>
    <d v="2023-01-13T00:00:00"/>
    <s v="CUST003"/>
    <x v="0"/>
    <x v="14"/>
    <x v="0"/>
    <x v="2"/>
    <n v="1"/>
    <n v="30"/>
    <n v="30"/>
    <n v="0.44999999999999996"/>
    <n v="0.6"/>
  </r>
  <r>
    <n v="21"/>
    <s v="Saturday"/>
    <x v="0"/>
    <x v="0"/>
    <n v="14"/>
    <n v="1"/>
    <n v="2023"/>
    <d v="2023-01-14T00:00:00"/>
    <s v="CUST021"/>
    <x v="1"/>
    <x v="14"/>
    <x v="0"/>
    <x v="1"/>
    <n v="1"/>
    <n v="500"/>
    <n v="500"/>
    <n v="7.5"/>
    <n v="10"/>
  </r>
  <r>
    <n v="33"/>
    <s v="Monday"/>
    <x v="3"/>
    <x v="3"/>
    <n v="23"/>
    <n v="3"/>
    <n v="2023"/>
    <d v="2023-03-23T00:00:00"/>
    <s v="CUST033"/>
    <x v="1"/>
    <x v="14"/>
    <x v="0"/>
    <x v="2"/>
    <n v="2"/>
    <n v="50"/>
    <n v="100"/>
    <n v="1.5"/>
    <n v="2"/>
  </r>
  <r>
    <n v="99"/>
    <s v="Tuesday"/>
    <x v="1"/>
    <x v="1"/>
    <n v="17"/>
    <n v="12"/>
    <n v="2023"/>
    <d v="2023-12-17T00:00:00"/>
    <s v="CUST099"/>
    <x v="1"/>
    <x v="14"/>
    <x v="0"/>
    <x v="2"/>
    <n v="4"/>
    <n v="300"/>
    <n v="1200"/>
    <n v="18"/>
    <n v="24"/>
  </r>
  <r>
    <n v="237"/>
    <s v="Wednesday"/>
    <x v="7"/>
    <x v="7"/>
    <n v="4"/>
    <n v="2"/>
    <n v="2023"/>
    <d v="2023-02-04T00:00:00"/>
    <s v="CUST237"/>
    <x v="1"/>
    <x v="14"/>
    <x v="0"/>
    <x v="1"/>
    <n v="2"/>
    <n v="500"/>
    <n v="1000"/>
    <n v="15"/>
    <n v="20"/>
  </r>
  <r>
    <n v="279"/>
    <s v="Thursday"/>
    <x v="8"/>
    <x v="8"/>
    <n v="5"/>
    <n v="8"/>
    <n v="2023"/>
    <d v="2023-08-05T00:00:00"/>
    <s v="CUST279"/>
    <x v="0"/>
    <x v="14"/>
    <x v="0"/>
    <x v="0"/>
    <n v="1"/>
    <n v="500"/>
    <n v="500"/>
    <n v="7.5"/>
    <n v="10"/>
  </r>
  <r>
    <n v="293"/>
    <s v="Monday"/>
    <x v="9"/>
    <x v="9"/>
    <n v="2"/>
    <n v="5"/>
    <n v="2023"/>
    <d v="2023-05-02T00:00:00"/>
    <s v="CUST293"/>
    <x v="0"/>
    <x v="14"/>
    <x v="0"/>
    <x v="2"/>
    <n v="3"/>
    <n v="30"/>
    <n v="90"/>
    <n v="1.3499999999999999"/>
    <n v="1.8"/>
  </r>
  <r>
    <n v="356"/>
    <s v="Tuesday"/>
    <x v="5"/>
    <x v="5"/>
    <n v="10"/>
    <n v="6"/>
    <n v="2023"/>
    <d v="2023-06-10T00:00:00"/>
    <s v="CUST356"/>
    <x v="0"/>
    <x v="14"/>
    <x v="0"/>
    <x v="2"/>
    <n v="3"/>
    <n v="500"/>
    <n v="1500"/>
    <n v="22.5"/>
    <n v="30"/>
  </r>
  <r>
    <n v="359"/>
    <s v="Sunday"/>
    <x v="11"/>
    <x v="11"/>
    <n v="22"/>
    <n v="7"/>
    <n v="2023"/>
    <d v="2023-07-22T00:00:00"/>
    <s v="CUST359"/>
    <x v="0"/>
    <x v="14"/>
    <x v="0"/>
    <x v="0"/>
    <n v="1"/>
    <n v="50"/>
    <n v="50"/>
    <n v="0.75"/>
    <n v="1"/>
  </r>
  <r>
    <n v="362"/>
    <s v="Friday"/>
    <x v="4"/>
    <x v="4"/>
    <n v="27"/>
    <n v="11"/>
    <n v="2023"/>
    <d v="2023-11-27T00:00:00"/>
    <s v="CUST362"/>
    <x v="0"/>
    <x v="14"/>
    <x v="0"/>
    <x v="0"/>
    <n v="1"/>
    <n v="25"/>
    <n v="25"/>
    <n v="0.375"/>
    <n v="0.5"/>
  </r>
  <r>
    <n v="378"/>
    <s v="Saturday"/>
    <x v="5"/>
    <x v="5"/>
    <n v="28"/>
    <n v="6"/>
    <n v="2023"/>
    <d v="2023-06-28T00:00:00"/>
    <s v="CUST378"/>
    <x v="0"/>
    <x v="14"/>
    <x v="0"/>
    <x v="1"/>
    <n v="1"/>
    <n v="300"/>
    <n v="300"/>
    <n v="4.5"/>
    <n v="6"/>
  </r>
  <r>
    <n v="385"/>
    <s v="Friday"/>
    <x v="2"/>
    <x v="2"/>
    <n v="6"/>
    <n v="10"/>
    <n v="2023"/>
    <d v="2023-10-06T00:00:00"/>
    <s v="CUST385"/>
    <x v="0"/>
    <x v="14"/>
    <x v="0"/>
    <x v="2"/>
    <n v="3"/>
    <n v="500"/>
    <n v="1500"/>
    <n v="22.5"/>
    <n v="30"/>
  </r>
  <r>
    <n v="388"/>
    <s v="Tuesday"/>
    <x v="4"/>
    <x v="4"/>
    <n v="10"/>
    <n v="11"/>
    <n v="2023"/>
    <d v="2023-11-10T00:00:00"/>
    <s v="CUST388"/>
    <x v="0"/>
    <x v="14"/>
    <x v="0"/>
    <x v="2"/>
    <n v="1"/>
    <n v="25"/>
    <n v="25"/>
    <n v="0.375"/>
    <n v="0.5"/>
  </r>
  <r>
    <n v="395"/>
    <s v="Friday"/>
    <x v="1"/>
    <x v="1"/>
    <n v="6"/>
    <n v="12"/>
    <n v="2023"/>
    <d v="2023-12-06T00:00:00"/>
    <s v="CUST395"/>
    <x v="0"/>
    <x v="14"/>
    <x v="0"/>
    <x v="2"/>
    <n v="2"/>
    <n v="500"/>
    <n v="1000"/>
    <n v="15"/>
    <n v="20"/>
  </r>
  <r>
    <n v="439"/>
    <s v="Monday"/>
    <x v="11"/>
    <x v="11"/>
    <n v="9"/>
    <n v="7"/>
    <n v="2023"/>
    <d v="2023-07-09T00:00:00"/>
    <s v="CUST439"/>
    <x v="0"/>
    <x v="14"/>
    <x v="0"/>
    <x v="0"/>
    <n v="3"/>
    <n v="25"/>
    <n v="75"/>
    <n v="1.125"/>
    <n v="1.5"/>
  </r>
  <r>
    <n v="498"/>
    <s v="Thursday"/>
    <x v="5"/>
    <x v="5"/>
    <n v="19"/>
    <n v="6"/>
    <n v="2023"/>
    <d v="2023-06-19T00:00:00"/>
    <s v="CUST498"/>
    <x v="1"/>
    <x v="14"/>
    <x v="0"/>
    <x v="0"/>
    <n v="4"/>
    <n v="25"/>
    <n v="100"/>
    <n v="1.5"/>
    <n v="2"/>
  </r>
  <r>
    <n v="549"/>
    <s v="Wednesday"/>
    <x v="8"/>
    <x v="8"/>
    <n v="4"/>
    <n v="8"/>
    <n v="2023"/>
    <d v="2023-08-04T00:00:00"/>
    <s v="CUST549"/>
    <x v="1"/>
    <x v="14"/>
    <x v="0"/>
    <x v="1"/>
    <n v="2"/>
    <n v="50"/>
    <n v="100"/>
    <n v="1.5"/>
    <n v="2"/>
  </r>
  <r>
    <n v="564"/>
    <s v="Tuesday"/>
    <x v="2"/>
    <x v="2"/>
    <n v="24"/>
    <n v="10"/>
    <n v="2023"/>
    <d v="2023-10-24T00:00:00"/>
    <s v="CUST564"/>
    <x v="0"/>
    <x v="14"/>
    <x v="0"/>
    <x v="2"/>
    <n v="2"/>
    <n v="50"/>
    <n v="100"/>
    <n v="1.5"/>
    <n v="2"/>
  </r>
  <r>
    <n v="586"/>
    <s v="Wednesday"/>
    <x v="1"/>
    <x v="1"/>
    <n v="11"/>
    <n v="12"/>
    <n v="2023"/>
    <d v="2023-12-11T00:00:00"/>
    <s v="CUST586"/>
    <x v="0"/>
    <x v="14"/>
    <x v="0"/>
    <x v="2"/>
    <n v="1"/>
    <n v="50"/>
    <n v="50"/>
    <n v="0.75"/>
    <n v="1"/>
  </r>
  <r>
    <n v="696"/>
    <s v="Friday"/>
    <x v="6"/>
    <x v="6"/>
    <n v="6"/>
    <n v="9"/>
    <n v="2023"/>
    <d v="2023-09-06T00:00:00"/>
    <s v="CUST696"/>
    <x v="1"/>
    <x v="14"/>
    <x v="0"/>
    <x v="0"/>
    <n v="4"/>
    <n v="50"/>
    <n v="200"/>
    <n v="3"/>
    <n v="4"/>
  </r>
  <r>
    <n v="807"/>
    <s v="Wednesday"/>
    <x v="8"/>
    <x v="8"/>
    <n v="11"/>
    <n v="8"/>
    <n v="2023"/>
    <d v="2023-08-11T00:00:00"/>
    <s v="CUST807"/>
    <x v="1"/>
    <x v="14"/>
    <x v="0"/>
    <x v="2"/>
    <n v="4"/>
    <n v="50"/>
    <n v="200"/>
    <n v="3"/>
    <n v="4"/>
  </r>
  <r>
    <n v="947"/>
    <s v="Monday"/>
    <x v="3"/>
    <x v="3"/>
    <n v="2"/>
    <n v="3"/>
    <n v="2023"/>
    <d v="2023-03-02T00:00:00"/>
    <s v="CUST947"/>
    <x v="0"/>
    <x v="14"/>
    <x v="0"/>
    <x v="1"/>
    <n v="1"/>
    <n v="300"/>
    <n v="300"/>
    <n v="4.5"/>
    <n v="6"/>
  </r>
  <r>
    <n v="954"/>
    <s v="Wednesday"/>
    <x v="6"/>
    <x v="6"/>
    <n v="25"/>
    <n v="9"/>
    <n v="2023"/>
    <d v="2023-09-25T00:00:00"/>
    <s v="CUST954"/>
    <x v="1"/>
    <x v="14"/>
    <x v="0"/>
    <x v="2"/>
    <n v="3"/>
    <n v="300"/>
    <n v="900"/>
    <n v="13.5"/>
    <n v="18"/>
  </r>
  <r>
    <n v="24"/>
    <s v="Sunday"/>
    <x v="4"/>
    <x v="4"/>
    <n v="29"/>
    <n v="11"/>
    <n v="2023"/>
    <d v="2023-11-29T00:00:00"/>
    <s v="CUST024"/>
    <x v="1"/>
    <x v="15"/>
    <x v="1"/>
    <x v="0"/>
    <n v="1"/>
    <n v="300"/>
    <n v="300"/>
    <n v="4.5"/>
    <n v="6"/>
  </r>
  <r>
    <n v="64"/>
    <s v="Tuesday"/>
    <x v="0"/>
    <x v="0"/>
    <n v="24"/>
    <n v="1"/>
    <n v="2023"/>
    <d v="2023-01-24T00:00:00"/>
    <s v="CUST064"/>
    <x v="0"/>
    <x v="15"/>
    <x v="1"/>
    <x v="0"/>
    <n v="4"/>
    <n v="25"/>
    <n v="100"/>
    <n v="1.5"/>
    <n v="2"/>
  </r>
  <r>
    <n v="134"/>
    <s v="Wednesday"/>
    <x v="0"/>
    <x v="0"/>
    <n v="25"/>
    <n v="1"/>
    <n v="2023"/>
    <d v="2023-01-25T00:00:00"/>
    <s v="CUST134"/>
    <x v="0"/>
    <x v="15"/>
    <x v="1"/>
    <x v="2"/>
    <n v="1"/>
    <n v="50"/>
    <n v="50"/>
    <n v="0.75"/>
    <n v="1"/>
  </r>
  <r>
    <n v="138"/>
    <s v="Monday"/>
    <x v="3"/>
    <x v="3"/>
    <n v="23"/>
    <n v="3"/>
    <n v="2023"/>
    <d v="2023-03-23T00:00:00"/>
    <s v="CUST138"/>
    <x v="0"/>
    <x v="15"/>
    <x v="1"/>
    <x v="0"/>
    <n v="4"/>
    <n v="50"/>
    <n v="200"/>
    <n v="3"/>
    <n v="4"/>
  </r>
  <r>
    <n v="354"/>
    <s v="Sunday"/>
    <x v="10"/>
    <x v="10"/>
    <n v="15"/>
    <n v="4"/>
    <n v="2023"/>
    <d v="2023-04-15T00:00:00"/>
    <s v="CUST354"/>
    <x v="1"/>
    <x v="15"/>
    <x v="1"/>
    <x v="1"/>
    <n v="4"/>
    <n v="50"/>
    <n v="200"/>
    <n v="3"/>
    <n v="4"/>
  </r>
  <r>
    <n v="515"/>
    <s v="Tuesday"/>
    <x v="11"/>
    <x v="11"/>
    <n v="17"/>
    <n v="7"/>
    <n v="2023"/>
    <d v="2023-07-17T00:00:00"/>
    <s v="CUST515"/>
    <x v="1"/>
    <x v="15"/>
    <x v="1"/>
    <x v="0"/>
    <n v="3"/>
    <n v="300"/>
    <n v="900"/>
    <n v="13.5"/>
    <n v="18"/>
  </r>
  <r>
    <n v="520"/>
    <s v="Sunday"/>
    <x v="1"/>
    <x v="1"/>
    <n v="29"/>
    <n v="12"/>
    <n v="2023"/>
    <d v="2023-12-29T00:00:00"/>
    <s v="CUST520"/>
    <x v="1"/>
    <x v="15"/>
    <x v="1"/>
    <x v="2"/>
    <n v="4"/>
    <n v="25"/>
    <n v="100"/>
    <n v="1.5"/>
    <n v="2"/>
  </r>
  <r>
    <n v="543"/>
    <s v="Thursday"/>
    <x v="11"/>
    <x v="11"/>
    <n v="26"/>
    <n v="7"/>
    <n v="2023"/>
    <d v="2023-07-26T00:00:00"/>
    <s v="CUST543"/>
    <x v="0"/>
    <x v="15"/>
    <x v="1"/>
    <x v="1"/>
    <n v="2"/>
    <n v="300"/>
    <n v="600"/>
    <n v="9"/>
    <n v="12"/>
  </r>
  <r>
    <n v="552"/>
    <s v="Friday"/>
    <x v="1"/>
    <x v="1"/>
    <n v="13"/>
    <n v="12"/>
    <n v="2023"/>
    <d v="2023-12-13T00:00:00"/>
    <s v="CUST552"/>
    <x v="1"/>
    <x v="15"/>
    <x v="1"/>
    <x v="2"/>
    <n v="3"/>
    <n v="25"/>
    <n v="75"/>
    <n v="1.125"/>
    <n v="1.5"/>
  </r>
  <r>
    <n v="570"/>
    <s v="Sunday"/>
    <x v="8"/>
    <x v="8"/>
    <n v="15"/>
    <n v="8"/>
    <n v="2023"/>
    <d v="2023-08-15T00:00:00"/>
    <s v="CUST570"/>
    <x v="0"/>
    <x v="15"/>
    <x v="1"/>
    <x v="0"/>
    <n v="1"/>
    <n v="500"/>
    <n v="500"/>
    <n v="7.5"/>
    <n v="10"/>
  </r>
  <r>
    <n v="573"/>
    <s v="Thursday"/>
    <x v="6"/>
    <x v="6"/>
    <n v="19"/>
    <n v="9"/>
    <n v="2023"/>
    <d v="2023-09-19T00:00:00"/>
    <s v="CUST573"/>
    <x v="0"/>
    <x v="15"/>
    <x v="1"/>
    <x v="1"/>
    <n v="2"/>
    <n v="30"/>
    <n v="60"/>
    <n v="0.89999999999999991"/>
    <n v="1.2"/>
  </r>
  <r>
    <n v="622"/>
    <s v="Sunday"/>
    <x v="8"/>
    <x v="8"/>
    <n v="22"/>
    <n v="8"/>
    <n v="2023"/>
    <d v="2023-08-22T00:00:00"/>
    <s v="CUST622"/>
    <x v="1"/>
    <x v="15"/>
    <x v="1"/>
    <x v="1"/>
    <n v="3"/>
    <n v="25"/>
    <n v="75"/>
    <n v="1.125"/>
    <n v="1.5"/>
  </r>
  <r>
    <n v="759"/>
    <s v="Sunday"/>
    <x v="11"/>
    <x v="11"/>
    <n v="8"/>
    <n v="7"/>
    <n v="2023"/>
    <d v="2023-07-08T00:00:00"/>
    <s v="CUST759"/>
    <x v="0"/>
    <x v="15"/>
    <x v="1"/>
    <x v="2"/>
    <n v="2"/>
    <n v="50"/>
    <n v="100"/>
    <n v="1.5"/>
    <n v="2"/>
  </r>
  <r>
    <n v="820"/>
    <s v="Friday"/>
    <x v="9"/>
    <x v="9"/>
    <n v="6"/>
    <n v="5"/>
    <n v="2023"/>
    <d v="2023-05-06T00:00:00"/>
    <s v="CUST820"/>
    <x v="0"/>
    <x v="15"/>
    <x v="1"/>
    <x v="2"/>
    <n v="4"/>
    <n v="50"/>
    <n v="200"/>
    <n v="3"/>
    <n v="4"/>
  </r>
  <r>
    <n v="821"/>
    <s v="Saturday"/>
    <x v="7"/>
    <x v="7"/>
    <n v="14"/>
    <n v="2"/>
    <n v="2023"/>
    <d v="2023-02-14T00:00:00"/>
    <s v="CUST821"/>
    <x v="0"/>
    <x v="15"/>
    <x v="1"/>
    <x v="2"/>
    <n v="1"/>
    <n v="300"/>
    <n v="300"/>
    <n v="4.5"/>
    <n v="6"/>
  </r>
  <r>
    <n v="893"/>
    <s v="Saturday"/>
    <x v="10"/>
    <x v="10"/>
    <n v="21"/>
    <n v="4"/>
    <n v="2023"/>
    <d v="2023-04-21T00:00:00"/>
    <s v="CUST893"/>
    <x v="0"/>
    <x v="15"/>
    <x v="1"/>
    <x v="2"/>
    <n v="1"/>
    <n v="50"/>
    <n v="50"/>
    <n v="0.75"/>
    <n v="1"/>
  </r>
  <r>
    <n v="938"/>
    <s v="Thursday"/>
    <x v="4"/>
    <x v="4"/>
    <n v="19"/>
    <n v="11"/>
    <n v="2023"/>
    <d v="2023-11-19T00:00:00"/>
    <s v="CUST938"/>
    <x v="0"/>
    <x v="15"/>
    <x v="1"/>
    <x v="0"/>
    <n v="4"/>
    <n v="50"/>
    <n v="200"/>
    <n v="3"/>
    <n v="4"/>
  </r>
  <r>
    <n v="972"/>
    <s v="Wednesday"/>
    <x v="7"/>
    <x v="7"/>
    <n v="11"/>
    <n v="2"/>
    <n v="2023"/>
    <d v="2023-02-11T00:00:00"/>
    <s v="CUST972"/>
    <x v="0"/>
    <x v="15"/>
    <x v="1"/>
    <x v="1"/>
    <n v="4"/>
    <n v="25"/>
    <n v="100"/>
    <n v="1.5"/>
    <n v="2"/>
  </r>
  <r>
    <n v="986"/>
    <s v="Tuesday"/>
    <x v="0"/>
    <x v="0"/>
    <n v="17"/>
    <n v="1"/>
    <n v="2023"/>
    <d v="2023-01-17T00:00:00"/>
    <s v="CUST986"/>
    <x v="1"/>
    <x v="15"/>
    <x v="1"/>
    <x v="0"/>
    <n v="2"/>
    <n v="500"/>
    <n v="1000"/>
    <n v="15"/>
    <n v="20"/>
  </r>
  <r>
    <n v="43"/>
    <s v="Saturday"/>
    <x v="11"/>
    <x v="11"/>
    <n v="14"/>
    <n v="7"/>
    <n v="2023"/>
    <d v="2023-07-14T00:00:00"/>
    <s v="CUST043"/>
    <x v="1"/>
    <x v="16"/>
    <x v="1"/>
    <x v="0"/>
    <n v="1"/>
    <n v="300"/>
    <n v="300"/>
    <n v="4.5"/>
    <n v="6"/>
  </r>
  <r>
    <n v="67"/>
    <s v="Sunday"/>
    <x v="9"/>
    <x v="9"/>
    <n v="29"/>
    <n v="5"/>
    <n v="2023"/>
    <d v="2023-05-29T00:00:00"/>
    <s v="CUST067"/>
    <x v="1"/>
    <x v="16"/>
    <x v="1"/>
    <x v="1"/>
    <n v="4"/>
    <n v="300"/>
    <n v="1200"/>
    <n v="18"/>
    <n v="24"/>
  </r>
  <r>
    <n v="125"/>
    <s v="Sunday"/>
    <x v="8"/>
    <x v="8"/>
    <n v="8"/>
    <n v="8"/>
    <n v="2023"/>
    <d v="2023-08-08T00:00:00"/>
    <s v="CUST125"/>
    <x v="0"/>
    <x v="16"/>
    <x v="1"/>
    <x v="0"/>
    <n v="2"/>
    <n v="50"/>
    <n v="100"/>
    <n v="1.5"/>
    <n v="2"/>
  </r>
  <r>
    <n v="246"/>
    <s v="Friday"/>
    <x v="10"/>
    <x v="10"/>
    <n v="20"/>
    <n v="4"/>
    <n v="2023"/>
    <d v="2023-04-20T00:00:00"/>
    <s v="CUST246"/>
    <x v="1"/>
    <x v="16"/>
    <x v="1"/>
    <x v="2"/>
    <n v="2"/>
    <n v="25"/>
    <n v="50"/>
    <n v="0.75"/>
    <n v="1"/>
  </r>
  <r>
    <n v="250"/>
    <s v="Monday"/>
    <x v="2"/>
    <x v="2"/>
    <n v="23"/>
    <n v="10"/>
    <n v="2023"/>
    <d v="2023-10-23T00:00:00"/>
    <s v="CUST250"/>
    <x v="0"/>
    <x v="16"/>
    <x v="1"/>
    <x v="2"/>
    <n v="1"/>
    <n v="50"/>
    <n v="50"/>
    <n v="0.75"/>
    <n v="1"/>
  </r>
  <r>
    <n v="255"/>
    <s v="Sunday"/>
    <x v="10"/>
    <x v="10"/>
    <n v="8"/>
    <n v="4"/>
    <n v="2023"/>
    <d v="2023-04-08T00:00:00"/>
    <s v="CUST255"/>
    <x v="0"/>
    <x v="16"/>
    <x v="1"/>
    <x v="0"/>
    <n v="1"/>
    <n v="30"/>
    <n v="30"/>
    <n v="0.44999999999999996"/>
    <n v="0.6"/>
  </r>
  <r>
    <n v="316"/>
    <s v="Sunday"/>
    <x v="10"/>
    <x v="10"/>
    <n v="22"/>
    <n v="4"/>
    <n v="2023"/>
    <d v="2023-04-22T00:00:00"/>
    <s v="CUST316"/>
    <x v="1"/>
    <x v="16"/>
    <x v="1"/>
    <x v="0"/>
    <n v="2"/>
    <n v="25"/>
    <n v="50"/>
    <n v="0.75"/>
    <n v="1"/>
  </r>
  <r>
    <n v="398"/>
    <s v="Monday"/>
    <x v="9"/>
    <x v="9"/>
    <n v="16"/>
    <n v="5"/>
    <n v="2023"/>
    <d v="2023-05-16T00:00:00"/>
    <s v="CUST398"/>
    <x v="1"/>
    <x v="16"/>
    <x v="1"/>
    <x v="0"/>
    <n v="2"/>
    <n v="300"/>
    <n v="600"/>
    <n v="9"/>
    <n v="12"/>
  </r>
  <r>
    <n v="414"/>
    <s v="Monday"/>
    <x v="9"/>
    <x v="9"/>
    <n v="9"/>
    <n v="5"/>
    <n v="2023"/>
    <d v="2023-05-09T00:00:00"/>
    <s v="CUST414"/>
    <x v="0"/>
    <x v="16"/>
    <x v="1"/>
    <x v="1"/>
    <n v="4"/>
    <n v="25"/>
    <n v="100"/>
    <n v="1.5"/>
    <n v="2"/>
  </r>
  <r>
    <n v="452"/>
    <s v="Sunday"/>
    <x v="9"/>
    <x v="9"/>
    <n v="8"/>
    <n v="5"/>
    <n v="2023"/>
    <d v="2023-05-08T00:00:00"/>
    <s v="CUST452"/>
    <x v="1"/>
    <x v="16"/>
    <x v="1"/>
    <x v="0"/>
    <n v="3"/>
    <n v="500"/>
    <n v="1500"/>
    <n v="22.5"/>
    <n v="30"/>
  </r>
  <r>
    <n v="581"/>
    <s v="Saturday"/>
    <x v="4"/>
    <x v="4"/>
    <n v="21"/>
    <n v="11"/>
    <n v="2023"/>
    <d v="2023-11-21T00:00:00"/>
    <s v="CUST581"/>
    <x v="1"/>
    <x v="16"/>
    <x v="1"/>
    <x v="1"/>
    <n v="2"/>
    <n v="30"/>
    <n v="60"/>
    <n v="0.89999999999999991"/>
    <n v="1.2"/>
  </r>
  <r>
    <n v="662"/>
    <s v="Sunday"/>
    <x v="1"/>
    <x v="1"/>
    <n v="22"/>
    <n v="12"/>
    <n v="2023"/>
    <d v="2023-12-22T00:00:00"/>
    <s v="CUST662"/>
    <x v="0"/>
    <x v="16"/>
    <x v="1"/>
    <x v="1"/>
    <n v="2"/>
    <n v="500"/>
    <n v="1000"/>
    <n v="15"/>
    <n v="20"/>
  </r>
  <r>
    <n v="741"/>
    <s v="Monday"/>
    <x v="4"/>
    <x v="4"/>
    <n v="30"/>
    <n v="11"/>
    <n v="2023"/>
    <d v="2023-11-30T00:00:00"/>
    <s v="CUST741"/>
    <x v="0"/>
    <x v="16"/>
    <x v="1"/>
    <x v="0"/>
    <n v="1"/>
    <n v="300"/>
    <n v="300"/>
    <n v="4.5"/>
    <n v="6"/>
  </r>
  <r>
    <n v="777"/>
    <s v="Friday"/>
    <x v="1"/>
    <x v="1"/>
    <n v="20"/>
    <n v="12"/>
    <n v="2023"/>
    <d v="2023-12-20T00:00:00"/>
    <s v="CUST777"/>
    <x v="0"/>
    <x v="16"/>
    <x v="1"/>
    <x v="2"/>
    <n v="3"/>
    <n v="50"/>
    <n v="150"/>
    <n v="2.25"/>
    <n v="3"/>
  </r>
  <r>
    <n v="786"/>
    <s v="Tuesday"/>
    <x v="2"/>
    <x v="2"/>
    <n v="17"/>
    <n v="10"/>
    <n v="2023"/>
    <d v="2023-10-17T00:00:00"/>
    <s v="CUST786"/>
    <x v="0"/>
    <x v="16"/>
    <x v="1"/>
    <x v="0"/>
    <n v="4"/>
    <n v="25"/>
    <n v="100"/>
    <n v="1.5"/>
    <n v="2"/>
  </r>
  <r>
    <n v="968"/>
    <s v="Tuesday"/>
    <x v="4"/>
    <x v="4"/>
    <n v="17"/>
    <n v="11"/>
    <n v="2023"/>
    <d v="2023-11-17T00:00:00"/>
    <s v="CUST968"/>
    <x v="1"/>
    <x v="16"/>
    <x v="1"/>
    <x v="0"/>
    <n v="3"/>
    <n v="300"/>
    <n v="900"/>
    <n v="13.5"/>
    <n v="18"/>
  </r>
  <r>
    <n v="976"/>
    <s v="Tuesday"/>
    <x v="2"/>
    <x v="2"/>
    <n v="10"/>
    <n v="10"/>
    <n v="2023"/>
    <d v="2023-10-10T00:00:00"/>
    <s v="CUST976"/>
    <x v="1"/>
    <x v="16"/>
    <x v="1"/>
    <x v="1"/>
    <n v="2"/>
    <n v="300"/>
    <n v="600"/>
    <n v="9"/>
    <n v="12"/>
  </r>
  <r>
    <n v="993"/>
    <s v="Friday"/>
    <x v="7"/>
    <x v="7"/>
    <n v="6"/>
    <n v="2"/>
    <n v="2023"/>
    <d v="2023-02-06T00:00:00"/>
    <s v="CUST993"/>
    <x v="1"/>
    <x v="16"/>
    <x v="1"/>
    <x v="2"/>
    <n v="3"/>
    <n v="50"/>
    <n v="150"/>
    <n v="2.25"/>
    <n v="3"/>
  </r>
  <r>
    <n v="18"/>
    <s v="Monday"/>
    <x v="10"/>
    <x v="10"/>
    <n v="30"/>
    <n v="4"/>
    <n v="2023"/>
    <d v="2023-04-30T00:00:00"/>
    <s v="CUST018"/>
    <x v="1"/>
    <x v="17"/>
    <x v="1"/>
    <x v="2"/>
    <n v="2"/>
    <n v="25"/>
    <n v="50"/>
    <n v="0.75"/>
    <n v="1"/>
  </r>
  <r>
    <n v="77"/>
    <s v="Monday"/>
    <x v="11"/>
    <x v="11"/>
    <n v="9"/>
    <n v="7"/>
    <n v="2023"/>
    <d v="2023-07-09T00:00:00"/>
    <s v="CUST077"/>
    <x v="1"/>
    <x v="17"/>
    <x v="1"/>
    <x v="0"/>
    <n v="2"/>
    <n v="50"/>
    <n v="100"/>
    <n v="1.5"/>
    <n v="2"/>
  </r>
  <r>
    <n v="78"/>
    <s v="Sunday"/>
    <x v="11"/>
    <x v="11"/>
    <n v="1"/>
    <n v="7"/>
    <n v="2023"/>
    <d v="2023-07-01T00:00:00"/>
    <s v="CUST078"/>
    <x v="1"/>
    <x v="17"/>
    <x v="1"/>
    <x v="0"/>
    <n v="3"/>
    <n v="500"/>
    <n v="1500"/>
    <n v="22.5"/>
    <n v="30"/>
  </r>
  <r>
    <n v="94"/>
    <s v="Thursday"/>
    <x v="9"/>
    <x v="9"/>
    <n v="19"/>
    <n v="5"/>
    <n v="2023"/>
    <d v="2023-05-19T00:00:00"/>
    <s v="CUST094"/>
    <x v="1"/>
    <x v="17"/>
    <x v="1"/>
    <x v="1"/>
    <n v="2"/>
    <n v="500"/>
    <n v="1000"/>
    <n v="15"/>
    <n v="20"/>
  </r>
  <r>
    <n v="102"/>
    <s v="Saturday"/>
    <x v="10"/>
    <x v="10"/>
    <n v="28"/>
    <n v="4"/>
    <n v="2023"/>
    <d v="2023-04-28T00:00:00"/>
    <s v="CUST102"/>
    <x v="1"/>
    <x v="17"/>
    <x v="1"/>
    <x v="1"/>
    <n v="2"/>
    <n v="25"/>
    <n v="50"/>
    <n v="0.75"/>
    <n v="1"/>
  </r>
  <r>
    <n v="164"/>
    <s v="Sunday"/>
    <x v="9"/>
    <x v="9"/>
    <n v="15"/>
    <n v="5"/>
    <n v="2023"/>
    <d v="2023-05-15T00:00:00"/>
    <s v="CUST164"/>
    <x v="1"/>
    <x v="17"/>
    <x v="1"/>
    <x v="1"/>
    <n v="3"/>
    <n v="500"/>
    <n v="1500"/>
    <n v="22.5"/>
    <n v="30"/>
  </r>
  <r>
    <n v="243"/>
    <s v="Monday"/>
    <x v="9"/>
    <x v="9"/>
    <n v="23"/>
    <n v="5"/>
    <n v="2023"/>
    <d v="2023-05-23T00:00:00"/>
    <s v="CUST243"/>
    <x v="1"/>
    <x v="17"/>
    <x v="1"/>
    <x v="2"/>
    <n v="3"/>
    <n v="300"/>
    <n v="900"/>
    <n v="13.5"/>
    <n v="18"/>
  </r>
  <r>
    <n v="245"/>
    <s v="Friday"/>
    <x v="6"/>
    <x v="6"/>
    <n v="6"/>
    <n v="9"/>
    <n v="2023"/>
    <d v="2023-09-06T00:00:00"/>
    <s v="CUST245"/>
    <x v="0"/>
    <x v="17"/>
    <x v="1"/>
    <x v="0"/>
    <n v="3"/>
    <n v="30"/>
    <n v="90"/>
    <n v="1.3499999999999999"/>
    <n v="1.8"/>
  </r>
  <r>
    <n v="264"/>
    <s v="Saturday"/>
    <x v="0"/>
    <x v="0"/>
    <n v="28"/>
    <n v="1"/>
    <n v="2023"/>
    <d v="2023-01-28T00:00:00"/>
    <s v="CUST264"/>
    <x v="0"/>
    <x v="17"/>
    <x v="1"/>
    <x v="0"/>
    <n v="3"/>
    <n v="300"/>
    <n v="900"/>
    <n v="13.5"/>
    <n v="18"/>
  </r>
  <r>
    <n v="315"/>
    <s v="Sunday"/>
    <x v="5"/>
    <x v="5"/>
    <n v="1"/>
    <n v="6"/>
    <n v="2023"/>
    <d v="2023-06-01T00:00:00"/>
    <s v="CUST315"/>
    <x v="0"/>
    <x v="17"/>
    <x v="1"/>
    <x v="0"/>
    <n v="2"/>
    <n v="30"/>
    <n v="60"/>
    <n v="0.89999999999999991"/>
    <n v="1.2"/>
  </r>
  <r>
    <n v="335"/>
    <s v="Wednesday"/>
    <x v="7"/>
    <x v="7"/>
    <n v="4"/>
    <n v="2"/>
    <n v="2023"/>
    <d v="2023-02-04T00:00:00"/>
    <s v="CUST335"/>
    <x v="1"/>
    <x v="17"/>
    <x v="1"/>
    <x v="1"/>
    <n v="4"/>
    <n v="30"/>
    <n v="120"/>
    <n v="1.7999999999999998"/>
    <n v="2.4"/>
  </r>
  <r>
    <n v="379"/>
    <s v="Thursday"/>
    <x v="7"/>
    <x v="7"/>
    <n v="5"/>
    <n v="2"/>
    <n v="2023"/>
    <d v="2023-02-05T00:00:00"/>
    <s v="CUST379"/>
    <x v="1"/>
    <x v="17"/>
    <x v="1"/>
    <x v="0"/>
    <n v="1"/>
    <n v="25"/>
    <n v="25"/>
    <n v="0.375"/>
    <n v="0.5"/>
  </r>
  <r>
    <n v="517"/>
    <s v="Sunday"/>
    <x v="10"/>
    <x v="10"/>
    <n v="8"/>
    <n v="4"/>
    <n v="2023"/>
    <d v="2023-04-08T00:00:00"/>
    <s v="CUST517"/>
    <x v="1"/>
    <x v="17"/>
    <x v="1"/>
    <x v="0"/>
    <n v="4"/>
    <n v="25"/>
    <n v="100"/>
    <n v="1.5"/>
    <n v="2"/>
  </r>
  <r>
    <n v="521"/>
    <s v="Thursday"/>
    <x v="8"/>
    <x v="8"/>
    <n v="12"/>
    <n v="8"/>
    <n v="2023"/>
    <d v="2023-08-12T00:00:00"/>
    <s v="CUST521"/>
    <x v="1"/>
    <x v="17"/>
    <x v="1"/>
    <x v="0"/>
    <n v="4"/>
    <n v="30"/>
    <n v="120"/>
    <n v="1.7999999999999998"/>
    <n v="2.4"/>
  </r>
  <r>
    <n v="525"/>
    <s v="Wednesday"/>
    <x v="1"/>
    <x v="1"/>
    <n v="18"/>
    <n v="12"/>
    <n v="2023"/>
    <d v="2023-12-18T00:00:00"/>
    <s v="CUST525"/>
    <x v="1"/>
    <x v="17"/>
    <x v="1"/>
    <x v="1"/>
    <n v="2"/>
    <n v="25"/>
    <n v="50"/>
    <n v="0.75"/>
    <n v="1"/>
  </r>
  <r>
    <n v="535"/>
    <s v="Friday"/>
    <x v="1"/>
    <x v="1"/>
    <n v="6"/>
    <n v="12"/>
    <n v="2023"/>
    <d v="2023-12-06T00:00:00"/>
    <s v="CUST535"/>
    <x v="0"/>
    <x v="17"/>
    <x v="1"/>
    <x v="1"/>
    <n v="3"/>
    <n v="30"/>
    <n v="90"/>
    <n v="1.3499999999999999"/>
    <n v="1.8"/>
  </r>
  <r>
    <n v="609"/>
    <s v="Thursday"/>
    <x v="1"/>
    <x v="1"/>
    <n v="19"/>
    <n v="12"/>
    <n v="2023"/>
    <d v="2023-12-19T00:00:00"/>
    <s v="CUST609"/>
    <x v="1"/>
    <x v="17"/>
    <x v="1"/>
    <x v="0"/>
    <n v="2"/>
    <n v="50"/>
    <n v="100"/>
    <n v="1.5"/>
    <n v="2"/>
  </r>
  <r>
    <n v="619"/>
    <s v="Friday"/>
    <x v="2"/>
    <x v="2"/>
    <n v="13"/>
    <n v="10"/>
    <n v="2023"/>
    <d v="2023-10-13T00:00:00"/>
    <s v="CUST619"/>
    <x v="0"/>
    <x v="17"/>
    <x v="1"/>
    <x v="2"/>
    <n v="4"/>
    <n v="25"/>
    <n v="100"/>
    <n v="1.5"/>
    <n v="2"/>
  </r>
  <r>
    <n v="726"/>
    <s v="Tuesday"/>
    <x v="5"/>
    <x v="5"/>
    <n v="17"/>
    <n v="6"/>
    <n v="2023"/>
    <d v="2023-06-17T00:00:00"/>
    <s v="CUST726"/>
    <x v="0"/>
    <x v="17"/>
    <x v="1"/>
    <x v="0"/>
    <n v="4"/>
    <n v="300"/>
    <n v="1200"/>
    <n v="18"/>
    <n v="24"/>
  </r>
  <r>
    <n v="778"/>
    <s v="Wednesday"/>
    <x v="4"/>
    <x v="4"/>
    <n v="18"/>
    <n v="11"/>
    <n v="2023"/>
    <d v="2023-11-18T00:00:00"/>
    <s v="CUST778"/>
    <x v="1"/>
    <x v="17"/>
    <x v="1"/>
    <x v="1"/>
    <n v="4"/>
    <n v="25"/>
    <n v="100"/>
    <n v="1.5"/>
    <n v="2"/>
  </r>
  <r>
    <n v="816"/>
    <s v="Thursday"/>
    <x v="8"/>
    <x v="8"/>
    <n v="12"/>
    <n v="8"/>
    <n v="2023"/>
    <d v="2023-08-12T00:00:00"/>
    <s v="CUST816"/>
    <x v="0"/>
    <x v="17"/>
    <x v="1"/>
    <x v="1"/>
    <n v="2"/>
    <n v="500"/>
    <n v="1000"/>
    <n v="15"/>
    <n v="20"/>
  </r>
  <r>
    <n v="832"/>
    <s v="Wednesday"/>
    <x v="6"/>
    <x v="6"/>
    <n v="11"/>
    <n v="9"/>
    <n v="2023"/>
    <d v="2023-09-11T00:00:00"/>
    <s v="CUST832"/>
    <x v="0"/>
    <x v="17"/>
    <x v="1"/>
    <x v="1"/>
    <n v="4"/>
    <n v="500"/>
    <n v="2000"/>
    <n v="30"/>
    <n v="40"/>
  </r>
  <r>
    <n v="838"/>
    <s v="Friday"/>
    <x v="9"/>
    <x v="9"/>
    <n v="13"/>
    <n v="5"/>
    <n v="2023"/>
    <d v="2023-05-13T00:00:00"/>
    <s v="CUST838"/>
    <x v="0"/>
    <x v="17"/>
    <x v="1"/>
    <x v="2"/>
    <n v="2"/>
    <n v="300"/>
    <n v="600"/>
    <n v="9"/>
    <n v="12"/>
  </r>
  <r>
    <n v="842"/>
    <s v="Thursday"/>
    <x v="1"/>
    <x v="1"/>
    <n v="26"/>
    <n v="12"/>
    <n v="2023"/>
    <d v="2023-12-26T00:00:00"/>
    <s v="CUST842"/>
    <x v="1"/>
    <x v="17"/>
    <x v="1"/>
    <x v="0"/>
    <n v="2"/>
    <n v="300"/>
    <n v="600"/>
    <n v="9"/>
    <n v="12"/>
  </r>
  <r>
    <n v="974"/>
    <s v="Tuesday"/>
    <x v="9"/>
    <x v="9"/>
    <n v="3"/>
    <n v="5"/>
    <n v="2023"/>
    <d v="2023-05-03T00:00:00"/>
    <s v="CUST974"/>
    <x v="0"/>
    <x v="17"/>
    <x v="1"/>
    <x v="1"/>
    <n v="1"/>
    <n v="30"/>
    <n v="30"/>
    <n v="0.44999999999999996"/>
    <n v="0.6"/>
  </r>
  <r>
    <n v="1000"/>
    <s v="Thursday"/>
    <x v="10"/>
    <x v="10"/>
    <n v="12"/>
    <n v="4"/>
    <n v="2023"/>
    <d v="2023-04-12T00:00:00"/>
    <s v="CUST1000"/>
    <x v="0"/>
    <x v="17"/>
    <x v="1"/>
    <x v="2"/>
    <n v="4"/>
    <n v="30"/>
    <n v="120"/>
    <n v="1.7999999999999998"/>
    <n v="2.4"/>
  </r>
  <r>
    <n v="7"/>
    <s v="Friday"/>
    <x v="3"/>
    <x v="3"/>
    <n v="13"/>
    <n v="3"/>
    <n v="2023"/>
    <d v="2023-03-13T00:00:00"/>
    <s v="CUST007"/>
    <x v="0"/>
    <x v="18"/>
    <x v="1"/>
    <x v="0"/>
    <n v="2"/>
    <n v="25"/>
    <n v="50"/>
    <n v="0.75"/>
    <n v="1"/>
  </r>
  <r>
    <n v="106"/>
    <s v="Wednesday"/>
    <x v="9"/>
    <x v="9"/>
    <n v="18"/>
    <n v="5"/>
    <n v="2023"/>
    <d v="2023-05-18T00:00:00"/>
    <s v="CUST106"/>
    <x v="1"/>
    <x v="18"/>
    <x v="1"/>
    <x v="0"/>
    <n v="1"/>
    <n v="50"/>
    <n v="50"/>
    <n v="0.75"/>
    <n v="1"/>
  </r>
  <r>
    <n v="137"/>
    <s v="Wednesday"/>
    <x v="4"/>
    <x v="4"/>
    <n v="18"/>
    <n v="11"/>
    <n v="2023"/>
    <d v="2023-11-18T00:00:00"/>
    <s v="CUST137"/>
    <x v="0"/>
    <x v="18"/>
    <x v="1"/>
    <x v="1"/>
    <n v="2"/>
    <n v="500"/>
    <n v="1000"/>
    <n v="15"/>
    <n v="20"/>
  </r>
  <r>
    <n v="329"/>
    <s v="Monday"/>
    <x v="0"/>
    <x v="0"/>
    <n v="30"/>
    <n v="1"/>
    <n v="2023"/>
    <d v="2023-01-30T00:00:00"/>
    <s v="CUST329"/>
    <x v="1"/>
    <x v="18"/>
    <x v="1"/>
    <x v="2"/>
    <n v="4"/>
    <n v="25"/>
    <n v="100"/>
    <n v="1.5"/>
    <n v="2"/>
  </r>
  <r>
    <n v="377"/>
    <s v="Monday"/>
    <x v="3"/>
    <x v="3"/>
    <n v="9"/>
    <n v="3"/>
    <n v="2023"/>
    <d v="2023-03-09T00:00:00"/>
    <s v="CUST377"/>
    <x v="1"/>
    <x v="18"/>
    <x v="1"/>
    <x v="0"/>
    <n v="4"/>
    <n v="50"/>
    <n v="200"/>
    <n v="3"/>
    <n v="4"/>
  </r>
  <r>
    <n v="383"/>
    <s v="Sunday"/>
    <x v="3"/>
    <x v="3"/>
    <n v="22"/>
    <n v="3"/>
    <n v="2023"/>
    <d v="2023-03-22T00:00:00"/>
    <s v="CUST383"/>
    <x v="1"/>
    <x v="18"/>
    <x v="1"/>
    <x v="1"/>
    <n v="3"/>
    <n v="30"/>
    <n v="90"/>
    <n v="1.3499999999999999"/>
    <n v="1.8"/>
  </r>
  <r>
    <n v="404"/>
    <s v="Wednesday"/>
    <x v="9"/>
    <x v="9"/>
    <n v="25"/>
    <n v="5"/>
    <n v="2023"/>
    <d v="2023-05-25T00:00:00"/>
    <s v="CUST404"/>
    <x v="0"/>
    <x v="18"/>
    <x v="1"/>
    <x v="2"/>
    <n v="2"/>
    <n v="500"/>
    <n v="1000"/>
    <n v="15"/>
    <n v="20"/>
  </r>
  <r>
    <n v="407"/>
    <s v="Wednesday"/>
    <x v="5"/>
    <x v="5"/>
    <n v="25"/>
    <n v="6"/>
    <n v="2023"/>
    <d v="2023-06-25T00:00:00"/>
    <s v="CUST407"/>
    <x v="1"/>
    <x v="18"/>
    <x v="1"/>
    <x v="2"/>
    <n v="3"/>
    <n v="300"/>
    <n v="900"/>
    <n v="13.5"/>
    <n v="18"/>
  </r>
  <r>
    <n v="454"/>
    <s v="Sunday"/>
    <x v="7"/>
    <x v="7"/>
    <n v="22"/>
    <n v="2"/>
    <n v="2023"/>
    <d v="2023-02-22T00:00:00"/>
    <s v="CUST454"/>
    <x v="1"/>
    <x v="18"/>
    <x v="1"/>
    <x v="1"/>
    <n v="1"/>
    <n v="25"/>
    <n v="25"/>
    <n v="0.375"/>
    <n v="0.5"/>
  </r>
  <r>
    <n v="499"/>
    <s v="Sunday"/>
    <x v="0"/>
    <x v="0"/>
    <n v="15"/>
    <n v="1"/>
    <n v="2023"/>
    <d v="2023-01-15T00:00:00"/>
    <s v="CUST499"/>
    <x v="0"/>
    <x v="18"/>
    <x v="1"/>
    <x v="1"/>
    <n v="2"/>
    <n v="30"/>
    <n v="60"/>
    <n v="0.89999999999999991"/>
    <n v="1.2"/>
  </r>
  <r>
    <n v="522"/>
    <s v="Sunday"/>
    <x v="0"/>
    <x v="0"/>
    <n v="1"/>
    <n v="1"/>
    <n v="2023"/>
    <d v="2023-01-01T00:00:00"/>
    <s v="CUST522"/>
    <x v="0"/>
    <x v="18"/>
    <x v="1"/>
    <x v="1"/>
    <n v="3"/>
    <n v="500"/>
    <n v="1500"/>
    <n v="22.5"/>
    <n v="30"/>
  </r>
  <r>
    <n v="524"/>
    <s v="Tuesday"/>
    <x v="2"/>
    <x v="2"/>
    <n v="3"/>
    <n v="10"/>
    <n v="2023"/>
    <d v="2023-10-03T00:00:00"/>
    <s v="CUST524"/>
    <x v="0"/>
    <x v="18"/>
    <x v="1"/>
    <x v="1"/>
    <n v="4"/>
    <n v="300"/>
    <n v="1200"/>
    <n v="18"/>
    <n v="24"/>
  </r>
  <r>
    <n v="540"/>
    <s v="Sunday"/>
    <x v="1"/>
    <x v="1"/>
    <n v="8"/>
    <n v="12"/>
    <n v="2023"/>
    <d v="2023-12-08T00:00:00"/>
    <s v="CUST540"/>
    <x v="1"/>
    <x v="18"/>
    <x v="1"/>
    <x v="2"/>
    <n v="3"/>
    <n v="300"/>
    <n v="900"/>
    <n v="13.5"/>
    <n v="18"/>
  </r>
  <r>
    <n v="554"/>
    <s v="Thursday"/>
    <x v="4"/>
    <x v="4"/>
    <n v="12"/>
    <n v="11"/>
    <n v="2023"/>
    <d v="2023-11-12T00:00:00"/>
    <s v="CUST554"/>
    <x v="1"/>
    <x v="18"/>
    <x v="1"/>
    <x v="1"/>
    <n v="3"/>
    <n v="50"/>
    <n v="150"/>
    <n v="2.25"/>
    <n v="3"/>
  </r>
  <r>
    <n v="592"/>
    <s v="Tuesday"/>
    <x v="0"/>
    <x v="0"/>
    <n v="24"/>
    <n v="1"/>
    <n v="2023"/>
    <d v="2023-01-24T00:00:00"/>
    <s v="CUST592"/>
    <x v="1"/>
    <x v="18"/>
    <x v="1"/>
    <x v="1"/>
    <n v="4"/>
    <n v="500"/>
    <n v="2000"/>
    <n v="30"/>
    <n v="40"/>
  </r>
  <r>
    <n v="638"/>
    <s v="Thursday"/>
    <x v="8"/>
    <x v="8"/>
    <n v="19"/>
    <n v="8"/>
    <n v="2023"/>
    <d v="2023-08-19T00:00:00"/>
    <s v="CUST638"/>
    <x v="0"/>
    <x v="18"/>
    <x v="1"/>
    <x v="2"/>
    <n v="1"/>
    <n v="500"/>
    <n v="500"/>
    <n v="7.5"/>
    <n v="10"/>
  </r>
  <r>
    <n v="682"/>
    <s v="Monday"/>
    <x v="6"/>
    <x v="6"/>
    <n v="2"/>
    <n v="9"/>
    <n v="2023"/>
    <d v="2023-09-02T00:00:00"/>
    <s v="CUST682"/>
    <x v="0"/>
    <x v="18"/>
    <x v="1"/>
    <x v="1"/>
    <n v="4"/>
    <n v="300"/>
    <n v="1200"/>
    <n v="18"/>
    <n v="24"/>
  </r>
  <r>
    <n v="775"/>
    <s v="Sunday"/>
    <x v="7"/>
    <x v="7"/>
    <n v="8"/>
    <n v="2"/>
    <n v="2023"/>
    <d v="2023-02-08T00:00:00"/>
    <s v="CUST775"/>
    <x v="1"/>
    <x v="18"/>
    <x v="1"/>
    <x v="2"/>
    <n v="4"/>
    <n v="25"/>
    <n v="100"/>
    <n v="1.5"/>
    <n v="2"/>
  </r>
  <r>
    <n v="802"/>
    <s v="Thursday"/>
    <x v="11"/>
    <x v="11"/>
    <n v="5"/>
    <n v="7"/>
    <n v="2023"/>
    <d v="2023-07-05T00:00:00"/>
    <s v="CUST802"/>
    <x v="1"/>
    <x v="18"/>
    <x v="1"/>
    <x v="1"/>
    <n v="1"/>
    <n v="30"/>
    <n v="30"/>
    <n v="0.44999999999999996"/>
    <n v="0.6"/>
  </r>
  <r>
    <n v="825"/>
    <s v="Thursday"/>
    <x v="8"/>
    <x v="8"/>
    <n v="26"/>
    <n v="8"/>
    <n v="2023"/>
    <d v="2023-08-26T00:00:00"/>
    <s v="CUST825"/>
    <x v="1"/>
    <x v="18"/>
    <x v="1"/>
    <x v="1"/>
    <n v="1"/>
    <n v="25"/>
    <n v="25"/>
    <n v="0.375"/>
    <n v="0.5"/>
  </r>
  <r>
    <n v="826"/>
    <s v="Thursday"/>
    <x v="2"/>
    <x v="2"/>
    <n v="19"/>
    <n v="10"/>
    <n v="2023"/>
    <d v="2023-10-19T00:00:00"/>
    <s v="CUST826"/>
    <x v="1"/>
    <x v="18"/>
    <x v="1"/>
    <x v="0"/>
    <n v="1"/>
    <n v="300"/>
    <n v="300"/>
    <n v="4.5"/>
    <n v="6"/>
  </r>
  <r>
    <n v="870"/>
    <s v="Sunday"/>
    <x v="11"/>
    <x v="11"/>
    <n v="8"/>
    <n v="7"/>
    <n v="2023"/>
    <d v="2023-07-08T00:00:00"/>
    <s v="CUST870"/>
    <x v="1"/>
    <x v="18"/>
    <x v="1"/>
    <x v="2"/>
    <n v="4"/>
    <n v="30"/>
    <n v="120"/>
    <n v="1.7999999999999998"/>
    <n v="2.4"/>
  </r>
  <r>
    <n v="908"/>
    <s v="Sunday"/>
    <x v="1"/>
    <x v="1"/>
    <n v="29"/>
    <n v="12"/>
    <n v="2023"/>
    <d v="2023-12-29T00:00:00"/>
    <s v="CUST908"/>
    <x v="0"/>
    <x v="18"/>
    <x v="1"/>
    <x v="1"/>
    <n v="4"/>
    <n v="300"/>
    <n v="1200"/>
    <n v="18"/>
    <n v="24"/>
  </r>
  <r>
    <n v="939"/>
    <s v="Wednesday"/>
    <x v="1"/>
    <x v="1"/>
    <n v="18"/>
    <n v="12"/>
    <n v="2023"/>
    <d v="2023-12-18T00:00:00"/>
    <s v="CUST939"/>
    <x v="1"/>
    <x v="18"/>
    <x v="1"/>
    <x v="2"/>
    <n v="1"/>
    <n v="300"/>
    <n v="300"/>
    <n v="4.5"/>
    <n v="6"/>
  </r>
  <r>
    <n v="982"/>
    <s v="Thursday"/>
    <x v="1"/>
    <x v="1"/>
    <n v="19"/>
    <n v="12"/>
    <n v="2023"/>
    <d v="2023-12-19T00:00:00"/>
    <s v="CUST982"/>
    <x v="1"/>
    <x v="18"/>
    <x v="1"/>
    <x v="1"/>
    <n v="3"/>
    <n v="30"/>
    <n v="90"/>
    <n v="1.3499999999999999"/>
    <n v="1.8"/>
  </r>
  <r>
    <n v="6"/>
    <s v="Wednesday"/>
    <x v="10"/>
    <x v="10"/>
    <n v="25"/>
    <n v="4"/>
    <n v="2023"/>
    <d v="2023-04-25T00:00:00"/>
    <s v="CUST006"/>
    <x v="1"/>
    <x v="19"/>
    <x v="1"/>
    <x v="1"/>
    <n v="1"/>
    <n v="30"/>
    <n v="30"/>
    <n v="0.44999999999999996"/>
    <n v="0.6"/>
  </r>
  <r>
    <n v="40"/>
    <s v="Sunday"/>
    <x v="5"/>
    <x v="5"/>
    <n v="22"/>
    <n v="6"/>
    <n v="2023"/>
    <d v="2023-06-22T00:00:00"/>
    <s v="CUST040"/>
    <x v="0"/>
    <x v="19"/>
    <x v="1"/>
    <x v="1"/>
    <n v="1"/>
    <n v="50"/>
    <n v="50"/>
    <n v="0.75"/>
    <n v="1"/>
  </r>
  <r>
    <n v="66"/>
    <s v="Friday"/>
    <x v="10"/>
    <x v="10"/>
    <n v="27"/>
    <n v="4"/>
    <n v="2023"/>
    <d v="2023-04-27T00:00:00"/>
    <s v="CUST066"/>
    <x v="1"/>
    <x v="19"/>
    <x v="1"/>
    <x v="2"/>
    <n v="1"/>
    <n v="30"/>
    <n v="30"/>
    <n v="0.44999999999999996"/>
    <n v="0.6"/>
  </r>
  <r>
    <n v="143"/>
    <s v="Tuesday"/>
    <x v="11"/>
    <x v="11"/>
    <n v="17"/>
    <n v="7"/>
    <n v="2023"/>
    <d v="2023-07-17T00:00:00"/>
    <s v="CUST143"/>
    <x v="1"/>
    <x v="19"/>
    <x v="1"/>
    <x v="0"/>
    <n v="1"/>
    <n v="50"/>
    <n v="50"/>
    <n v="0.75"/>
    <n v="1"/>
  </r>
  <r>
    <n v="177"/>
    <s v="Tuesday"/>
    <x v="3"/>
    <x v="3"/>
    <n v="24"/>
    <n v="3"/>
    <n v="2023"/>
    <d v="2023-03-24T00:00:00"/>
    <s v="CUST177"/>
    <x v="0"/>
    <x v="19"/>
    <x v="1"/>
    <x v="1"/>
    <n v="2"/>
    <n v="50"/>
    <n v="100"/>
    <n v="1.5"/>
    <n v="2"/>
  </r>
  <r>
    <n v="199"/>
    <s v="Wednesday"/>
    <x v="1"/>
    <x v="1"/>
    <n v="4"/>
    <n v="12"/>
    <n v="2023"/>
    <d v="2023-12-04T00:00:00"/>
    <s v="CUST199"/>
    <x v="0"/>
    <x v="19"/>
    <x v="1"/>
    <x v="1"/>
    <n v="3"/>
    <n v="500"/>
    <n v="1500"/>
    <n v="22.5"/>
    <n v="30"/>
  </r>
  <r>
    <n v="259"/>
    <s v="Monday"/>
    <x v="8"/>
    <x v="8"/>
    <n v="9"/>
    <n v="8"/>
    <n v="2023"/>
    <d v="2023-08-09T00:00:00"/>
    <s v="CUST259"/>
    <x v="1"/>
    <x v="19"/>
    <x v="1"/>
    <x v="0"/>
    <n v="4"/>
    <n v="50"/>
    <n v="200"/>
    <n v="3"/>
    <n v="4"/>
  </r>
  <r>
    <n v="451"/>
    <s v="Monday"/>
    <x v="1"/>
    <x v="1"/>
    <n v="16"/>
    <n v="12"/>
    <n v="2023"/>
    <d v="2023-12-16T00:00:00"/>
    <s v="CUST451"/>
    <x v="1"/>
    <x v="19"/>
    <x v="1"/>
    <x v="2"/>
    <n v="1"/>
    <n v="30"/>
    <n v="30"/>
    <n v="0.44999999999999996"/>
    <n v="0.6"/>
  </r>
  <r>
    <n v="503"/>
    <s v="Wednesday"/>
    <x v="2"/>
    <x v="2"/>
    <n v="25"/>
    <n v="10"/>
    <n v="2023"/>
    <d v="2023-10-25T00:00:00"/>
    <s v="CUST503"/>
    <x v="0"/>
    <x v="19"/>
    <x v="1"/>
    <x v="1"/>
    <n v="4"/>
    <n v="500"/>
    <n v="2000"/>
    <n v="30"/>
    <n v="40"/>
  </r>
  <r>
    <n v="511"/>
    <s v="Thursday"/>
    <x v="8"/>
    <x v="8"/>
    <n v="12"/>
    <n v="8"/>
    <n v="2023"/>
    <d v="2023-08-12T00:00:00"/>
    <s v="CUST511"/>
    <x v="0"/>
    <x v="19"/>
    <x v="1"/>
    <x v="1"/>
    <n v="2"/>
    <n v="50"/>
    <n v="100"/>
    <n v="1.5"/>
    <n v="2"/>
  </r>
  <r>
    <n v="534"/>
    <s v="Tuesday"/>
    <x v="5"/>
    <x v="5"/>
    <n v="10"/>
    <n v="6"/>
    <n v="2023"/>
    <d v="2023-06-10T00:00:00"/>
    <s v="CUST534"/>
    <x v="0"/>
    <x v="19"/>
    <x v="1"/>
    <x v="0"/>
    <n v="2"/>
    <n v="500"/>
    <n v="1000"/>
    <n v="15"/>
    <n v="20"/>
  </r>
  <r>
    <n v="551"/>
    <s v="Saturday"/>
    <x v="11"/>
    <x v="11"/>
    <n v="14"/>
    <n v="7"/>
    <n v="2023"/>
    <d v="2023-07-14T00:00:00"/>
    <s v="CUST551"/>
    <x v="0"/>
    <x v="19"/>
    <x v="1"/>
    <x v="2"/>
    <n v="3"/>
    <n v="300"/>
    <n v="900"/>
    <n v="13.5"/>
    <n v="18"/>
  </r>
  <r>
    <n v="565"/>
    <s v="Saturday"/>
    <x v="4"/>
    <x v="4"/>
    <n v="7"/>
    <n v="11"/>
    <n v="2023"/>
    <d v="2023-11-07T00:00:00"/>
    <s v="CUST565"/>
    <x v="1"/>
    <x v="19"/>
    <x v="1"/>
    <x v="1"/>
    <n v="2"/>
    <n v="30"/>
    <n v="60"/>
    <n v="0.89999999999999991"/>
    <n v="1.2"/>
  </r>
  <r>
    <n v="675"/>
    <s v="Wednesday"/>
    <x v="8"/>
    <x v="8"/>
    <n v="4"/>
    <n v="8"/>
    <n v="2023"/>
    <d v="2023-08-04T00:00:00"/>
    <s v="CUST675"/>
    <x v="1"/>
    <x v="19"/>
    <x v="1"/>
    <x v="0"/>
    <n v="2"/>
    <n v="30"/>
    <n v="60"/>
    <n v="0.89999999999999991"/>
    <n v="1.2"/>
  </r>
  <r>
    <n v="907"/>
    <s v="Sunday"/>
    <x v="0"/>
    <x v="0"/>
    <n v="8"/>
    <n v="1"/>
    <n v="2023"/>
    <d v="2023-01-08T00:00:00"/>
    <s v="CUST907"/>
    <x v="1"/>
    <x v="19"/>
    <x v="1"/>
    <x v="2"/>
    <n v="1"/>
    <n v="25"/>
    <n v="25"/>
    <n v="0.375"/>
    <n v="0.5"/>
  </r>
  <r>
    <n v="932"/>
    <s v="Saturday"/>
    <x v="7"/>
    <x v="7"/>
    <n v="28"/>
    <n v="2"/>
    <n v="2023"/>
    <d v="2023-02-28T00:00:00"/>
    <s v="CUST932"/>
    <x v="1"/>
    <x v="19"/>
    <x v="1"/>
    <x v="1"/>
    <n v="4"/>
    <n v="25"/>
    <n v="100"/>
    <n v="1.5"/>
    <n v="2"/>
  </r>
  <r>
    <n v="953"/>
    <s v="Thursday"/>
    <x v="10"/>
    <x v="10"/>
    <n v="26"/>
    <n v="4"/>
    <n v="2023"/>
    <d v="2023-04-26T00:00:00"/>
    <s v="CUST953"/>
    <x v="0"/>
    <x v="19"/>
    <x v="1"/>
    <x v="1"/>
    <n v="3"/>
    <n v="30"/>
    <n v="90"/>
    <n v="1.3499999999999999"/>
    <n v="1.8"/>
  </r>
  <r>
    <n v="31"/>
    <s v="Monday"/>
    <x v="9"/>
    <x v="9"/>
    <n v="23"/>
    <n v="5"/>
    <n v="2023"/>
    <d v="2023-05-23T00:00:00"/>
    <s v="CUST031"/>
    <x v="0"/>
    <x v="20"/>
    <x v="1"/>
    <x v="2"/>
    <n v="4"/>
    <n v="300"/>
    <n v="1200"/>
    <n v="18"/>
    <n v="24"/>
  </r>
  <r>
    <n v="96"/>
    <s v="Thursday"/>
    <x v="1"/>
    <x v="1"/>
    <n v="19"/>
    <n v="12"/>
    <n v="2023"/>
    <d v="2023-12-19T00:00:00"/>
    <s v="CUST096"/>
    <x v="1"/>
    <x v="20"/>
    <x v="1"/>
    <x v="0"/>
    <n v="2"/>
    <n v="300"/>
    <n v="600"/>
    <n v="9"/>
    <n v="12"/>
  </r>
  <r>
    <n v="136"/>
    <s v="Friday"/>
    <x v="3"/>
    <x v="3"/>
    <n v="20"/>
    <n v="3"/>
    <n v="2023"/>
    <d v="2023-03-20T00:00:00"/>
    <s v="CUST136"/>
    <x v="0"/>
    <x v="20"/>
    <x v="1"/>
    <x v="2"/>
    <n v="2"/>
    <n v="300"/>
    <n v="600"/>
    <n v="9"/>
    <n v="12"/>
  </r>
  <r>
    <n v="158"/>
    <s v="Friday"/>
    <x v="7"/>
    <x v="7"/>
    <n v="27"/>
    <n v="2"/>
    <n v="2023"/>
    <d v="2023-02-27T00:00:00"/>
    <s v="CUST158"/>
    <x v="1"/>
    <x v="20"/>
    <x v="1"/>
    <x v="2"/>
    <n v="2"/>
    <n v="300"/>
    <n v="600"/>
    <n v="9"/>
    <n v="12"/>
  </r>
  <r>
    <n v="381"/>
    <s v="Monday"/>
    <x v="11"/>
    <x v="11"/>
    <n v="9"/>
    <n v="7"/>
    <n v="2023"/>
    <d v="2023-07-09T00:00:00"/>
    <s v="CUST381"/>
    <x v="1"/>
    <x v="20"/>
    <x v="1"/>
    <x v="0"/>
    <n v="4"/>
    <n v="25"/>
    <n v="100"/>
    <n v="1.5"/>
    <n v="2"/>
  </r>
  <r>
    <n v="387"/>
    <s v="Wednesday"/>
    <x v="5"/>
    <x v="5"/>
    <n v="4"/>
    <n v="6"/>
    <n v="2023"/>
    <d v="2023-06-04T00:00:00"/>
    <s v="CUST387"/>
    <x v="0"/>
    <x v="20"/>
    <x v="1"/>
    <x v="1"/>
    <n v="1"/>
    <n v="30"/>
    <n v="30"/>
    <n v="0.44999999999999996"/>
    <n v="0.6"/>
  </r>
  <r>
    <n v="413"/>
    <s v="Sunday"/>
    <x v="6"/>
    <x v="6"/>
    <n v="8"/>
    <n v="9"/>
    <n v="2023"/>
    <d v="2023-09-08T00:00:00"/>
    <s v="CUST413"/>
    <x v="1"/>
    <x v="20"/>
    <x v="1"/>
    <x v="1"/>
    <n v="3"/>
    <n v="25"/>
    <n v="75"/>
    <n v="1.125"/>
    <n v="1.5"/>
  </r>
  <r>
    <n v="419"/>
    <s v="Sunday"/>
    <x v="9"/>
    <x v="9"/>
    <n v="22"/>
    <n v="5"/>
    <n v="2023"/>
    <d v="2023-05-22T00:00:00"/>
    <s v="CUST419"/>
    <x v="1"/>
    <x v="20"/>
    <x v="1"/>
    <x v="0"/>
    <n v="3"/>
    <n v="30"/>
    <n v="90"/>
    <n v="1.3499999999999999"/>
    <n v="1.8"/>
  </r>
  <r>
    <n v="487"/>
    <s v="Tuesday"/>
    <x v="11"/>
    <x v="11"/>
    <n v="24"/>
    <n v="7"/>
    <n v="2023"/>
    <d v="2023-07-24T00:00:00"/>
    <s v="CUST487"/>
    <x v="0"/>
    <x v="20"/>
    <x v="1"/>
    <x v="0"/>
    <n v="4"/>
    <n v="500"/>
    <n v="2000"/>
    <n v="30"/>
    <n v="40"/>
  </r>
  <r>
    <n v="489"/>
    <s v="Monday"/>
    <x v="9"/>
    <x v="9"/>
    <n v="23"/>
    <n v="5"/>
    <n v="2023"/>
    <d v="2023-05-23T00:00:00"/>
    <s v="CUST489"/>
    <x v="0"/>
    <x v="20"/>
    <x v="1"/>
    <x v="2"/>
    <n v="1"/>
    <n v="30"/>
    <n v="30"/>
    <n v="0.44999999999999996"/>
    <n v="0.6"/>
  </r>
  <r>
    <n v="661"/>
    <s v="Monday"/>
    <x v="11"/>
    <x v="11"/>
    <n v="16"/>
    <n v="7"/>
    <n v="2023"/>
    <d v="2023-07-16T00:00:00"/>
    <s v="CUST661"/>
    <x v="1"/>
    <x v="20"/>
    <x v="1"/>
    <x v="0"/>
    <n v="4"/>
    <n v="25"/>
    <n v="100"/>
    <n v="1.5"/>
    <n v="2"/>
  </r>
  <r>
    <n v="664"/>
    <s v="Saturday"/>
    <x v="1"/>
    <x v="1"/>
    <n v="28"/>
    <n v="12"/>
    <n v="2023"/>
    <d v="2023-12-28T00:00:00"/>
    <s v="CUST664"/>
    <x v="1"/>
    <x v="20"/>
    <x v="1"/>
    <x v="0"/>
    <n v="4"/>
    <n v="500"/>
    <n v="2000"/>
    <n v="30"/>
    <n v="40"/>
  </r>
  <r>
    <n v="944"/>
    <s v="Thursday"/>
    <x v="5"/>
    <x v="5"/>
    <n v="5"/>
    <n v="6"/>
    <n v="2023"/>
    <d v="2023-06-05T00:00:00"/>
    <s v="CUST944"/>
    <x v="0"/>
    <x v="20"/>
    <x v="1"/>
    <x v="0"/>
    <n v="2"/>
    <n v="25"/>
    <n v="50"/>
    <n v="0.75"/>
    <n v="1"/>
  </r>
  <r>
    <n v="962"/>
    <s v="Thursday"/>
    <x v="2"/>
    <x v="2"/>
    <n v="19"/>
    <n v="10"/>
    <n v="2023"/>
    <d v="2023-10-19T00:00:00"/>
    <s v="CUST962"/>
    <x v="0"/>
    <x v="20"/>
    <x v="1"/>
    <x v="0"/>
    <n v="2"/>
    <n v="30"/>
    <n v="60"/>
    <n v="0.89999999999999991"/>
    <n v="1.2"/>
  </r>
  <r>
    <n v="989"/>
    <s v="Saturday"/>
    <x v="1"/>
    <x v="1"/>
    <n v="28"/>
    <n v="12"/>
    <n v="2023"/>
    <d v="2023-12-28T00:00:00"/>
    <s v="CUST989"/>
    <x v="1"/>
    <x v="20"/>
    <x v="1"/>
    <x v="2"/>
    <n v="1"/>
    <n v="25"/>
    <n v="25"/>
    <n v="0.375"/>
    <n v="0.5"/>
  </r>
  <r>
    <n v="28"/>
    <s v="Monday"/>
    <x v="10"/>
    <x v="10"/>
    <n v="23"/>
    <n v="4"/>
    <n v="2023"/>
    <d v="2023-04-23T00:00:00"/>
    <s v="CUST028"/>
    <x v="1"/>
    <x v="21"/>
    <x v="1"/>
    <x v="1"/>
    <n v="1"/>
    <n v="500"/>
    <n v="500"/>
    <n v="7.5"/>
    <n v="10"/>
  </r>
  <r>
    <n v="70"/>
    <s v="Saturday"/>
    <x v="7"/>
    <x v="7"/>
    <n v="21"/>
    <n v="2"/>
    <n v="2023"/>
    <d v="2023-02-21T00:00:00"/>
    <s v="CUST070"/>
    <x v="1"/>
    <x v="21"/>
    <x v="1"/>
    <x v="0"/>
    <n v="1"/>
    <n v="300"/>
    <n v="300"/>
    <n v="4.5"/>
    <n v="6"/>
  </r>
  <r>
    <n v="152"/>
    <s v="Saturday"/>
    <x v="7"/>
    <x v="7"/>
    <n v="28"/>
    <n v="2"/>
    <n v="2023"/>
    <d v="2023-02-28T00:00:00"/>
    <s v="CUST152"/>
    <x v="0"/>
    <x v="21"/>
    <x v="1"/>
    <x v="2"/>
    <n v="4"/>
    <n v="500"/>
    <n v="2000"/>
    <n v="30"/>
    <n v="40"/>
  </r>
  <r>
    <n v="156"/>
    <s v="Wednesday"/>
    <x v="4"/>
    <x v="4"/>
    <n v="25"/>
    <n v="11"/>
    <n v="2023"/>
    <d v="2023-11-25T00:00:00"/>
    <s v="CUST156"/>
    <x v="1"/>
    <x v="21"/>
    <x v="1"/>
    <x v="0"/>
    <n v="4"/>
    <n v="25"/>
    <n v="100"/>
    <n v="1.5"/>
    <n v="2"/>
  </r>
  <r>
    <n v="160"/>
    <s v="Wednesday"/>
    <x v="8"/>
    <x v="8"/>
    <n v="11"/>
    <n v="8"/>
    <n v="2023"/>
    <d v="2023-08-11T00:00:00"/>
    <s v="CUST160"/>
    <x v="1"/>
    <x v="21"/>
    <x v="1"/>
    <x v="0"/>
    <n v="2"/>
    <n v="50"/>
    <n v="100"/>
    <n v="1.5"/>
    <n v="2"/>
  </r>
  <r>
    <n v="167"/>
    <s v="Tuesday"/>
    <x v="6"/>
    <x v="6"/>
    <n v="17"/>
    <n v="9"/>
    <n v="2023"/>
    <d v="2023-09-17T00:00:00"/>
    <s v="CUST167"/>
    <x v="1"/>
    <x v="21"/>
    <x v="1"/>
    <x v="0"/>
    <n v="3"/>
    <n v="50"/>
    <n v="150"/>
    <n v="2.25"/>
    <n v="3"/>
  </r>
  <r>
    <n v="176"/>
    <s v="Wednesday"/>
    <x v="11"/>
    <x v="11"/>
    <n v="11"/>
    <n v="7"/>
    <n v="2023"/>
    <d v="2023-07-11T00:00:00"/>
    <s v="CUST176"/>
    <x v="1"/>
    <x v="21"/>
    <x v="1"/>
    <x v="1"/>
    <n v="2"/>
    <n v="50"/>
    <n v="100"/>
    <n v="1.5"/>
    <n v="2"/>
  </r>
  <r>
    <n v="183"/>
    <s v="Sunday"/>
    <x v="6"/>
    <x v="6"/>
    <n v="8"/>
    <n v="9"/>
    <n v="2023"/>
    <d v="2023-09-08T00:00:00"/>
    <s v="CUST183"/>
    <x v="1"/>
    <x v="21"/>
    <x v="1"/>
    <x v="1"/>
    <n v="3"/>
    <n v="300"/>
    <n v="900"/>
    <n v="13.5"/>
    <n v="18"/>
  </r>
  <r>
    <n v="205"/>
    <s v="Saturday"/>
    <x v="4"/>
    <x v="4"/>
    <n v="7"/>
    <n v="11"/>
    <n v="2023"/>
    <d v="2023-11-07T00:00:00"/>
    <s v="CUST205"/>
    <x v="1"/>
    <x v="21"/>
    <x v="1"/>
    <x v="0"/>
    <n v="1"/>
    <n v="25"/>
    <n v="25"/>
    <n v="0.375"/>
    <n v="0.5"/>
  </r>
  <r>
    <n v="232"/>
    <s v="Friday"/>
    <x v="7"/>
    <x v="7"/>
    <n v="6"/>
    <n v="2"/>
    <n v="2023"/>
    <d v="2023-02-06T00:00:00"/>
    <s v="CUST232"/>
    <x v="1"/>
    <x v="21"/>
    <x v="1"/>
    <x v="1"/>
    <n v="1"/>
    <n v="25"/>
    <n v="25"/>
    <n v="0.375"/>
    <n v="0.5"/>
  </r>
  <r>
    <n v="270"/>
    <s v="Thursday"/>
    <x v="11"/>
    <x v="11"/>
    <n v="26"/>
    <n v="7"/>
    <n v="2023"/>
    <d v="2023-07-26T00:00:00"/>
    <s v="CUST270"/>
    <x v="0"/>
    <x v="21"/>
    <x v="1"/>
    <x v="2"/>
    <n v="1"/>
    <n v="300"/>
    <n v="300"/>
    <n v="4.5"/>
    <n v="6"/>
  </r>
  <r>
    <n v="275"/>
    <s v="Sunday"/>
    <x v="10"/>
    <x v="10"/>
    <n v="8"/>
    <n v="4"/>
    <n v="2023"/>
    <d v="2023-04-08T00:00:00"/>
    <s v="CUST275"/>
    <x v="0"/>
    <x v="21"/>
    <x v="1"/>
    <x v="0"/>
    <n v="2"/>
    <n v="500"/>
    <n v="1000"/>
    <n v="15"/>
    <n v="20"/>
  </r>
  <r>
    <n v="284"/>
    <s v="Sunday"/>
    <x v="7"/>
    <x v="7"/>
    <n v="8"/>
    <n v="2"/>
    <n v="2023"/>
    <d v="2023-02-08T00:00:00"/>
    <s v="CUST284"/>
    <x v="0"/>
    <x v="21"/>
    <x v="1"/>
    <x v="0"/>
    <n v="4"/>
    <n v="50"/>
    <n v="200"/>
    <n v="3"/>
    <n v="4"/>
  </r>
  <r>
    <n v="342"/>
    <s v="Tuesday"/>
    <x v="2"/>
    <x v="2"/>
    <n v="24"/>
    <n v="10"/>
    <n v="2023"/>
    <d v="2023-10-24T00:00:00"/>
    <s v="CUST342"/>
    <x v="1"/>
    <x v="21"/>
    <x v="1"/>
    <x v="0"/>
    <n v="4"/>
    <n v="500"/>
    <n v="2000"/>
    <n v="30"/>
    <n v="40"/>
  </r>
  <r>
    <n v="417"/>
    <s v="Saturday"/>
    <x v="4"/>
    <x v="4"/>
    <n v="21"/>
    <n v="11"/>
    <n v="2023"/>
    <d v="2023-11-21T00:00:00"/>
    <s v="CUST417"/>
    <x v="0"/>
    <x v="21"/>
    <x v="1"/>
    <x v="2"/>
    <n v="3"/>
    <n v="300"/>
    <n v="900"/>
    <n v="13.5"/>
    <n v="18"/>
  </r>
  <r>
    <n v="430"/>
    <s v="Saturday"/>
    <x v="8"/>
    <x v="8"/>
    <n v="7"/>
    <n v="8"/>
    <n v="2023"/>
    <d v="2023-08-07T00:00:00"/>
    <s v="CUST430"/>
    <x v="1"/>
    <x v="21"/>
    <x v="1"/>
    <x v="2"/>
    <n v="3"/>
    <n v="300"/>
    <n v="900"/>
    <n v="13.5"/>
    <n v="18"/>
  </r>
  <r>
    <n v="434"/>
    <s v="Sunday"/>
    <x v="7"/>
    <x v="7"/>
    <n v="8"/>
    <n v="2"/>
    <n v="2023"/>
    <d v="2023-02-08T00:00:00"/>
    <s v="CUST434"/>
    <x v="1"/>
    <x v="21"/>
    <x v="1"/>
    <x v="2"/>
    <n v="2"/>
    <n v="25"/>
    <n v="50"/>
    <n v="0.75"/>
    <n v="1"/>
  </r>
  <r>
    <n v="465"/>
    <s v="Monday"/>
    <x v="10"/>
    <x v="10"/>
    <n v="2"/>
    <n v="4"/>
    <n v="2023"/>
    <d v="2023-04-02T00:00:00"/>
    <s v="CUST465"/>
    <x v="1"/>
    <x v="21"/>
    <x v="1"/>
    <x v="2"/>
    <n v="3"/>
    <n v="50"/>
    <n v="150"/>
    <n v="2.25"/>
    <n v="3"/>
  </r>
  <r>
    <n v="477"/>
    <s v="Tuesday"/>
    <x v="10"/>
    <x v="10"/>
    <n v="24"/>
    <n v="4"/>
    <n v="2023"/>
    <d v="2023-04-24T00:00:00"/>
    <s v="CUST477"/>
    <x v="0"/>
    <x v="21"/>
    <x v="1"/>
    <x v="0"/>
    <n v="4"/>
    <n v="30"/>
    <n v="120"/>
    <n v="1.7999999999999998"/>
    <n v="2.4"/>
  </r>
  <r>
    <n v="481"/>
    <s v="Friday"/>
    <x v="5"/>
    <x v="5"/>
    <n v="6"/>
    <n v="6"/>
    <n v="2023"/>
    <d v="2023-06-06T00:00:00"/>
    <s v="CUST481"/>
    <x v="1"/>
    <x v="21"/>
    <x v="1"/>
    <x v="2"/>
    <n v="4"/>
    <n v="300"/>
    <n v="1200"/>
    <n v="18"/>
    <n v="24"/>
  </r>
  <r>
    <n v="502"/>
    <s v="Monday"/>
    <x v="10"/>
    <x v="10"/>
    <n v="2"/>
    <n v="4"/>
    <n v="2023"/>
    <d v="2023-04-02T00:00:00"/>
    <s v="CUST502"/>
    <x v="0"/>
    <x v="21"/>
    <x v="1"/>
    <x v="2"/>
    <n v="3"/>
    <n v="50"/>
    <n v="150"/>
    <n v="2.25"/>
    <n v="3"/>
  </r>
  <r>
    <n v="637"/>
    <s v="Sunday"/>
    <x v="6"/>
    <x v="6"/>
    <n v="1"/>
    <n v="9"/>
    <n v="2023"/>
    <d v="2023-09-01T00:00:00"/>
    <s v="CUST637"/>
    <x v="0"/>
    <x v="21"/>
    <x v="1"/>
    <x v="0"/>
    <n v="2"/>
    <n v="300"/>
    <n v="600"/>
    <n v="9"/>
    <n v="12"/>
  </r>
  <r>
    <n v="673"/>
    <s v="Sunday"/>
    <x v="7"/>
    <x v="7"/>
    <n v="1"/>
    <n v="2"/>
    <n v="2023"/>
    <d v="2023-02-01T00:00:00"/>
    <s v="CUST673"/>
    <x v="1"/>
    <x v="21"/>
    <x v="1"/>
    <x v="0"/>
    <n v="3"/>
    <n v="500"/>
    <n v="1500"/>
    <n v="22.5"/>
    <n v="30"/>
  </r>
  <r>
    <n v="681"/>
    <s v="Saturday"/>
    <x v="11"/>
    <x v="11"/>
    <n v="14"/>
    <n v="7"/>
    <n v="2023"/>
    <d v="2023-07-14T00:00:00"/>
    <s v="CUST681"/>
    <x v="1"/>
    <x v="21"/>
    <x v="1"/>
    <x v="2"/>
    <n v="2"/>
    <n v="30"/>
    <n v="60"/>
    <n v="0.89999999999999991"/>
    <n v="1.2"/>
  </r>
  <r>
    <n v="708"/>
    <s v="Saturday"/>
    <x v="0"/>
    <x v="0"/>
    <n v="14"/>
    <n v="1"/>
    <n v="2023"/>
    <d v="2023-01-14T00:00:00"/>
    <s v="CUST708"/>
    <x v="1"/>
    <x v="21"/>
    <x v="1"/>
    <x v="1"/>
    <n v="3"/>
    <n v="300"/>
    <n v="900"/>
    <n v="13.5"/>
    <n v="18"/>
  </r>
  <r>
    <n v="754"/>
    <s v="Monday"/>
    <x v="2"/>
    <x v="2"/>
    <n v="16"/>
    <n v="10"/>
    <n v="2023"/>
    <d v="2023-10-16T00:00:00"/>
    <s v="CUST754"/>
    <x v="1"/>
    <x v="21"/>
    <x v="1"/>
    <x v="2"/>
    <n v="4"/>
    <n v="25"/>
    <n v="100"/>
    <n v="1.5"/>
    <n v="2"/>
  </r>
  <r>
    <n v="757"/>
    <s v="Wednesday"/>
    <x v="1"/>
    <x v="1"/>
    <n v="25"/>
    <n v="12"/>
    <n v="2023"/>
    <d v="2023-12-25T00:00:00"/>
    <s v="CUST757"/>
    <x v="1"/>
    <x v="21"/>
    <x v="1"/>
    <x v="2"/>
    <n v="4"/>
    <n v="300"/>
    <n v="1200"/>
    <n v="18"/>
    <n v="24"/>
  </r>
  <r>
    <n v="765"/>
    <s v="Monday"/>
    <x v="5"/>
    <x v="5"/>
    <n v="9"/>
    <n v="6"/>
    <n v="2023"/>
    <d v="2023-06-09T00:00:00"/>
    <s v="CUST765"/>
    <x v="0"/>
    <x v="21"/>
    <x v="1"/>
    <x v="0"/>
    <n v="4"/>
    <n v="50"/>
    <n v="200"/>
    <n v="3"/>
    <n v="4"/>
  </r>
  <r>
    <n v="796"/>
    <s v="Tuesday"/>
    <x v="5"/>
    <x v="5"/>
    <n v="24"/>
    <n v="6"/>
    <n v="2023"/>
    <d v="2023-06-24T00:00:00"/>
    <s v="CUST796"/>
    <x v="0"/>
    <x v="21"/>
    <x v="1"/>
    <x v="1"/>
    <n v="4"/>
    <n v="30"/>
    <n v="120"/>
    <n v="1.7999999999999998"/>
    <n v="2.4"/>
  </r>
  <r>
    <n v="876"/>
    <s v="Monday"/>
    <x v="2"/>
    <x v="2"/>
    <n v="9"/>
    <n v="10"/>
    <n v="2023"/>
    <d v="2023-10-09T00:00:00"/>
    <s v="CUST876"/>
    <x v="0"/>
    <x v="21"/>
    <x v="1"/>
    <x v="0"/>
    <n v="4"/>
    <n v="30"/>
    <n v="120"/>
    <n v="1.7999999999999998"/>
    <n v="2.4"/>
  </r>
  <r>
    <n v="927"/>
    <s v="Tuesday"/>
    <x v="5"/>
    <x v="5"/>
    <n v="24"/>
    <n v="6"/>
    <n v="2023"/>
    <d v="2023-06-24T00:00:00"/>
    <s v="CUST927"/>
    <x v="0"/>
    <x v="21"/>
    <x v="1"/>
    <x v="2"/>
    <n v="4"/>
    <n v="500"/>
    <n v="2000"/>
    <n v="30"/>
    <n v="40"/>
  </r>
  <r>
    <n v="15"/>
    <s v="Monday"/>
    <x v="0"/>
    <x v="0"/>
    <n v="16"/>
    <n v="1"/>
    <n v="2023"/>
    <d v="2023-01-16T00:00:00"/>
    <s v="CUST015"/>
    <x v="1"/>
    <x v="22"/>
    <x v="1"/>
    <x v="2"/>
    <n v="4"/>
    <n v="500"/>
    <n v="2000"/>
    <n v="30"/>
    <n v="40"/>
  </r>
  <r>
    <n v="29"/>
    <s v="Wednesday"/>
    <x v="8"/>
    <x v="8"/>
    <n v="18"/>
    <n v="8"/>
    <n v="2023"/>
    <d v="2023-08-18T00:00:00"/>
    <s v="CUST029"/>
    <x v="1"/>
    <x v="22"/>
    <x v="1"/>
    <x v="2"/>
    <n v="1"/>
    <n v="30"/>
    <n v="30"/>
    <n v="0.44999999999999996"/>
    <n v="0.6"/>
  </r>
  <r>
    <n v="132"/>
    <s v="Tuesday"/>
    <x v="6"/>
    <x v="6"/>
    <n v="10"/>
    <n v="9"/>
    <n v="2023"/>
    <d v="2023-09-10T00:00:00"/>
    <s v="CUST132"/>
    <x v="0"/>
    <x v="22"/>
    <x v="1"/>
    <x v="2"/>
    <n v="4"/>
    <n v="50"/>
    <n v="200"/>
    <n v="3"/>
    <n v="4"/>
  </r>
  <r>
    <n v="197"/>
    <s v="Friday"/>
    <x v="3"/>
    <x v="3"/>
    <n v="6"/>
    <n v="3"/>
    <n v="2023"/>
    <d v="2023-03-06T00:00:00"/>
    <s v="CUST197"/>
    <x v="1"/>
    <x v="22"/>
    <x v="1"/>
    <x v="0"/>
    <n v="4"/>
    <n v="50"/>
    <n v="200"/>
    <n v="3"/>
    <n v="4"/>
  </r>
  <r>
    <n v="207"/>
    <s v="Thursday"/>
    <x v="10"/>
    <x v="10"/>
    <n v="19"/>
    <n v="4"/>
    <n v="2023"/>
    <d v="2023-04-19T00:00:00"/>
    <s v="CUST207"/>
    <x v="1"/>
    <x v="22"/>
    <x v="1"/>
    <x v="1"/>
    <n v="2"/>
    <n v="25"/>
    <n v="50"/>
    <n v="0.75"/>
    <n v="1"/>
  </r>
  <r>
    <n v="211"/>
    <s v="Sunday"/>
    <x v="0"/>
    <x v="0"/>
    <n v="1"/>
    <n v="1"/>
    <n v="2024"/>
    <d v="2024-01-01T00:00:00"/>
    <s v="CUST211"/>
    <x v="0"/>
    <x v="22"/>
    <x v="1"/>
    <x v="1"/>
    <n v="3"/>
    <n v="500"/>
    <n v="1500"/>
    <n v="22.5"/>
    <n v="30"/>
  </r>
  <r>
    <n v="344"/>
    <s v="Saturday"/>
    <x v="0"/>
    <x v="0"/>
    <n v="21"/>
    <n v="1"/>
    <n v="2023"/>
    <d v="2023-01-21T00:00:00"/>
    <s v="CUST344"/>
    <x v="1"/>
    <x v="22"/>
    <x v="1"/>
    <x v="1"/>
    <n v="1"/>
    <n v="30"/>
    <n v="30"/>
    <n v="0.44999999999999996"/>
    <n v="0.6"/>
  </r>
  <r>
    <n v="347"/>
    <s v="Tuesday"/>
    <x v="8"/>
    <x v="8"/>
    <n v="3"/>
    <n v="8"/>
    <n v="2023"/>
    <d v="2023-08-03T00:00:00"/>
    <s v="CUST347"/>
    <x v="0"/>
    <x v="22"/>
    <x v="1"/>
    <x v="2"/>
    <n v="1"/>
    <n v="25"/>
    <n v="25"/>
    <n v="0.375"/>
    <n v="0.5"/>
  </r>
  <r>
    <n v="360"/>
    <s v="Monday"/>
    <x v="3"/>
    <x v="3"/>
    <n v="9"/>
    <n v="3"/>
    <n v="2023"/>
    <d v="2023-03-09T00:00:00"/>
    <s v="CUST360"/>
    <x v="0"/>
    <x v="22"/>
    <x v="1"/>
    <x v="0"/>
    <n v="4"/>
    <n v="25"/>
    <n v="100"/>
    <n v="1.5"/>
    <n v="2"/>
  </r>
  <r>
    <n v="438"/>
    <s v="Thursday"/>
    <x v="0"/>
    <x v="0"/>
    <n v="19"/>
    <n v="1"/>
    <n v="2023"/>
    <d v="2023-01-19T00:00:00"/>
    <s v="CUST438"/>
    <x v="1"/>
    <x v="22"/>
    <x v="1"/>
    <x v="0"/>
    <n v="1"/>
    <n v="30"/>
    <n v="30"/>
    <n v="0.44999999999999996"/>
    <n v="0.6"/>
  </r>
  <r>
    <n v="480"/>
    <s v="Sunday"/>
    <x v="5"/>
    <x v="5"/>
    <n v="29"/>
    <n v="6"/>
    <n v="2023"/>
    <d v="2023-06-29T00:00:00"/>
    <s v="CUST480"/>
    <x v="1"/>
    <x v="22"/>
    <x v="1"/>
    <x v="1"/>
    <n v="4"/>
    <n v="500"/>
    <n v="2000"/>
    <n v="30"/>
    <n v="40"/>
  </r>
  <r>
    <n v="494"/>
    <s v="Wednesday"/>
    <x v="6"/>
    <x v="6"/>
    <n v="18"/>
    <n v="9"/>
    <n v="2023"/>
    <d v="2023-09-18T00:00:00"/>
    <s v="CUST494"/>
    <x v="1"/>
    <x v="22"/>
    <x v="1"/>
    <x v="1"/>
    <n v="4"/>
    <n v="50"/>
    <n v="200"/>
    <n v="3"/>
    <n v="4"/>
  </r>
  <r>
    <n v="630"/>
    <s v="Sunday"/>
    <x v="8"/>
    <x v="8"/>
    <n v="15"/>
    <n v="8"/>
    <n v="2023"/>
    <d v="2023-08-15T00:00:00"/>
    <s v="CUST630"/>
    <x v="0"/>
    <x v="22"/>
    <x v="1"/>
    <x v="0"/>
    <n v="2"/>
    <n v="50"/>
    <n v="100"/>
    <n v="1.5"/>
    <n v="2"/>
  </r>
  <r>
    <n v="654"/>
    <s v="Saturday"/>
    <x v="5"/>
    <x v="5"/>
    <n v="21"/>
    <n v="6"/>
    <n v="2023"/>
    <d v="2023-06-21T00:00:00"/>
    <s v="CUST654"/>
    <x v="0"/>
    <x v="22"/>
    <x v="1"/>
    <x v="0"/>
    <n v="3"/>
    <n v="25"/>
    <n v="75"/>
    <n v="1.125"/>
    <n v="1.5"/>
  </r>
  <r>
    <n v="715"/>
    <s v="Thursday"/>
    <x v="4"/>
    <x v="4"/>
    <n v="26"/>
    <n v="11"/>
    <n v="2023"/>
    <d v="2023-11-26T00:00:00"/>
    <s v="CUST715"/>
    <x v="1"/>
    <x v="22"/>
    <x v="1"/>
    <x v="1"/>
    <n v="4"/>
    <n v="25"/>
    <n v="100"/>
    <n v="1.5"/>
    <n v="2"/>
  </r>
  <r>
    <n v="719"/>
    <s v="Wednesday"/>
    <x v="10"/>
    <x v="10"/>
    <n v="4"/>
    <n v="4"/>
    <n v="2023"/>
    <d v="2023-04-04T00:00:00"/>
    <s v="CUST719"/>
    <x v="1"/>
    <x v="22"/>
    <x v="1"/>
    <x v="0"/>
    <n v="2"/>
    <n v="30"/>
    <n v="60"/>
    <n v="0.89999999999999991"/>
    <n v="1.2"/>
  </r>
  <r>
    <n v="749"/>
    <s v="Tuesday"/>
    <x v="9"/>
    <x v="9"/>
    <n v="3"/>
    <n v="5"/>
    <n v="2023"/>
    <d v="2023-05-03T00:00:00"/>
    <s v="CUST749"/>
    <x v="0"/>
    <x v="22"/>
    <x v="1"/>
    <x v="1"/>
    <n v="1"/>
    <n v="30"/>
    <n v="30"/>
    <n v="0.44999999999999996"/>
    <n v="0.6"/>
  </r>
  <r>
    <n v="751"/>
    <s v="Tuesday"/>
    <x v="8"/>
    <x v="8"/>
    <n v="31"/>
    <n v="8"/>
    <n v="2023"/>
    <d v="2023-08-31T00:00:00"/>
    <s v="CUST751"/>
    <x v="1"/>
    <x v="22"/>
    <x v="1"/>
    <x v="0"/>
    <n v="2"/>
    <n v="25"/>
    <n v="50"/>
    <n v="0.75"/>
    <n v="1"/>
  </r>
  <r>
    <n v="804"/>
    <s v="Tuesday"/>
    <x v="8"/>
    <x v="8"/>
    <n v="24"/>
    <n v="8"/>
    <n v="2023"/>
    <d v="2023-08-24T00:00:00"/>
    <s v="CUST804"/>
    <x v="0"/>
    <x v="22"/>
    <x v="1"/>
    <x v="2"/>
    <n v="1"/>
    <n v="30"/>
    <n v="30"/>
    <n v="0.44999999999999996"/>
    <n v="0.6"/>
  </r>
  <r>
    <n v="833"/>
    <s v="Monday"/>
    <x v="5"/>
    <x v="5"/>
    <n v="16"/>
    <n v="6"/>
    <n v="2023"/>
    <d v="2023-06-16T00:00:00"/>
    <s v="CUST833"/>
    <x v="0"/>
    <x v="22"/>
    <x v="1"/>
    <x v="1"/>
    <n v="4"/>
    <n v="50"/>
    <n v="200"/>
    <n v="3"/>
    <n v="4"/>
  </r>
  <r>
    <n v="846"/>
    <s v="Sunday"/>
    <x v="6"/>
    <x v="6"/>
    <n v="22"/>
    <n v="9"/>
    <n v="2023"/>
    <d v="2023-09-22T00:00:00"/>
    <s v="CUST846"/>
    <x v="0"/>
    <x v="22"/>
    <x v="1"/>
    <x v="1"/>
    <n v="1"/>
    <n v="50"/>
    <n v="50"/>
    <n v="0.75"/>
    <n v="1"/>
  </r>
  <r>
    <n v="865"/>
    <s v="Saturday"/>
    <x v="1"/>
    <x v="1"/>
    <n v="21"/>
    <n v="12"/>
    <n v="2023"/>
    <d v="2023-12-21T00:00:00"/>
    <s v="CUST865"/>
    <x v="1"/>
    <x v="22"/>
    <x v="1"/>
    <x v="0"/>
    <n v="1"/>
    <n v="300"/>
    <n v="300"/>
    <n v="4.5"/>
    <n v="6"/>
  </r>
  <r>
    <n v="898"/>
    <s v="Monday"/>
    <x v="4"/>
    <x v="4"/>
    <n v="2"/>
    <n v="11"/>
    <n v="2023"/>
    <d v="2023-11-02T00:00:00"/>
    <s v="CUST898"/>
    <x v="1"/>
    <x v="22"/>
    <x v="1"/>
    <x v="0"/>
    <n v="3"/>
    <n v="30"/>
    <n v="90"/>
    <n v="1.3499999999999999"/>
    <n v="1.8"/>
  </r>
  <r>
    <n v="911"/>
    <s v="Saturday"/>
    <x v="9"/>
    <x v="9"/>
    <n v="21"/>
    <n v="5"/>
    <n v="2023"/>
    <d v="2023-05-21T00:00:00"/>
    <s v="CUST911"/>
    <x v="0"/>
    <x v="22"/>
    <x v="1"/>
    <x v="2"/>
    <n v="3"/>
    <n v="300"/>
    <n v="900"/>
    <n v="13.5"/>
    <n v="18"/>
  </r>
  <r>
    <n v="918"/>
    <s v="Monday"/>
    <x v="4"/>
    <x v="4"/>
    <n v="23"/>
    <n v="11"/>
    <n v="2023"/>
    <d v="2023-11-23T00:00:00"/>
    <s v="CUST918"/>
    <x v="1"/>
    <x v="22"/>
    <x v="1"/>
    <x v="2"/>
    <n v="3"/>
    <n v="30"/>
    <n v="90"/>
    <n v="1.3499999999999999"/>
    <n v="1.8"/>
  </r>
  <r>
    <n v="959"/>
    <s v="Sunday"/>
    <x v="2"/>
    <x v="2"/>
    <n v="29"/>
    <n v="10"/>
    <n v="2023"/>
    <d v="2023-10-29T00:00:00"/>
    <s v="CUST959"/>
    <x v="1"/>
    <x v="22"/>
    <x v="1"/>
    <x v="2"/>
    <n v="2"/>
    <n v="30"/>
    <n v="60"/>
    <n v="0.89999999999999991"/>
    <n v="1.2"/>
  </r>
  <r>
    <n v="100"/>
    <s v="Monday"/>
    <x v="5"/>
    <x v="5"/>
    <n v="16"/>
    <n v="6"/>
    <n v="2023"/>
    <d v="2023-06-16T00:00:00"/>
    <s v="CUST100"/>
    <x v="0"/>
    <x v="23"/>
    <x v="1"/>
    <x v="2"/>
    <n v="1"/>
    <n v="30"/>
    <n v="30"/>
    <n v="0.44999999999999996"/>
    <n v="0.6"/>
  </r>
  <r>
    <n v="113"/>
    <s v="Friday"/>
    <x v="6"/>
    <x v="6"/>
    <n v="13"/>
    <n v="9"/>
    <n v="2023"/>
    <d v="2023-09-13T00:00:00"/>
    <s v="CUST113"/>
    <x v="1"/>
    <x v="23"/>
    <x v="1"/>
    <x v="2"/>
    <n v="2"/>
    <n v="25"/>
    <n v="50"/>
    <n v="0.75"/>
    <n v="1"/>
  </r>
  <r>
    <n v="180"/>
    <s v="Sunday"/>
    <x v="0"/>
    <x v="0"/>
    <n v="1"/>
    <n v="1"/>
    <n v="2023"/>
    <d v="2023-01-01T00:00:00"/>
    <s v="CUST180"/>
    <x v="0"/>
    <x v="23"/>
    <x v="1"/>
    <x v="0"/>
    <n v="3"/>
    <n v="300"/>
    <n v="900"/>
    <n v="13.5"/>
    <n v="18"/>
  </r>
  <r>
    <n v="247"/>
    <s v="Wednesday"/>
    <x v="2"/>
    <x v="2"/>
    <n v="4"/>
    <n v="10"/>
    <n v="2023"/>
    <d v="2023-10-04T00:00:00"/>
    <s v="CUST247"/>
    <x v="0"/>
    <x v="23"/>
    <x v="1"/>
    <x v="2"/>
    <n v="2"/>
    <n v="30"/>
    <n v="60"/>
    <n v="0.89999999999999991"/>
    <n v="1.2"/>
  </r>
  <r>
    <n v="254"/>
    <s v="Saturday"/>
    <x v="11"/>
    <x v="11"/>
    <n v="28"/>
    <n v="7"/>
    <n v="2023"/>
    <d v="2023-07-28T00:00:00"/>
    <s v="CUST254"/>
    <x v="0"/>
    <x v="23"/>
    <x v="1"/>
    <x v="2"/>
    <n v="1"/>
    <n v="500"/>
    <n v="500"/>
    <n v="7.5"/>
    <n v="10"/>
  </r>
  <r>
    <n v="312"/>
    <s v="Saturday"/>
    <x v="6"/>
    <x v="6"/>
    <n v="7"/>
    <n v="9"/>
    <n v="2023"/>
    <d v="2023-09-07T00:00:00"/>
    <s v="CUST312"/>
    <x v="0"/>
    <x v="23"/>
    <x v="1"/>
    <x v="0"/>
    <n v="4"/>
    <n v="30"/>
    <n v="120"/>
    <n v="1.7999999999999998"/>
    <n v="2.4"/>
  </r>
  <r>
    <n v="402"/>
    <s v="Saturday"/>
    <x v="3"/>
    <x v="3"/>
    <n v="21"/>
    <n v="3"/>
    <n v="2023"/>
    <d v="2023-03-21T00:00:00"/>
    <s v="CUST402"/>
    <x v="1"/>
    <x v="23"/>
    <x v="1"/>
    <x v="0"/>
    <n v="2"/>
    <n v="300"/>
    <n v="600"/>
    <n v="9"/>
    <n v="12"/>
  </r>
  <r>
    <n v="493"/>
    <s v="Wednesday"/>
    <x v="4"/>
    <x v="4"/>
    <n v="25"/>
    <n v="11"/>
    <n v="2023"/>
    <d v="2023-11-25T00:00:00"/>
    <s v="CUST493"/>
    <x v="0"/>
    <x v="23"/>
    <x v="1"/>
    <x v="1"/>
    <n v="2"/>
    <n v="25"/>
    <n v="50"/>
    <n v="0.75"/>
    <n v="1"/>
  </r>
  <r>
    <n v="497"/>
    <s v="Monday"/>
    <x v="2"/>
    <x v="2"/>
    <n v="2"/>
    <n v="10"/>
    <n v="2023"/>
    <d v="2023-10-02T00:00:00"/>
    <s v="CUST497"/>
    <x v="0"/>
    <x v="23"/>
    <x v="1"/>
    <x v="0"/>
    <n v="4"/>
    <n v="30"/>
    <n v="120"/>
    <n v="1.7999999999999998"/>
    <n v="2.4"/>
  </r>
  <r>
    <n v="558"/>
    <s v="Sunday"/>
    <x v="2"/>
    <x v="2"/>
    <n v="8"/>
    <n v="10"/>
    <n v="2023"/>
    <d v="2023-10-08T00:00:00"/>
    <s v="CUST558"/>
    <x v="1"/>
    <x v="23"/>
    <x v="1"/>
    <x v="0"/>
    <n v="1"/>
    <n v="25"/>
    <n v="25"/>
    <n v="0.375"/>
    <n v="0.5"/>
  </r>
  <r>
    <n v="571"/>
    <s v="Thursday"/>
    <x v="1"/>
    <x v="1"/>
    <n v="12"/>
    <n v="12"/>
    <n v="2023"/>
    <d v="2023-12-12T00:00:00"/>
    <s v="CUST571"/>
    <x v="1"/>
    <x v="23"/>
    <x v="1"/>
    <x v="2"/>
    <n v="1"/>
    <n v="50"/>
    <n v="50"/>
    <n v="0.75"/>
    <n v="1"/>
  </r>
  <r>
    <n v="616"/>
    <s v="Monday"/>
    <x v="6"/>
    <x v="6"/>
    <n v="23"/>
    <n v="9"/>
    <n v="2023"/>
    <d v="2023-09-23T00:00:00"/>
    <s v="CUST616"/>
    <x v="0"/>
    <x v="23"/>
    <x v="1"/>
    <x v="0"/>
    <n v="2"/>
    <n v="50"/>
    <n v="100"/>
    <n v="1.5"/>
    <n v="2"/>
  </r>
  <r>
    <n v="693"/>
    <s v="Monday"/>
    <x v="10"/>
    <x v="10"/>
    <n v="23"/>
    <n v="4"/>
    <n v="2023"/>
    <d v="2023-04-23T00:00:00"/>
    <s v="CUST693"/>
    <x v="0"/>
    <x v="23"/>
    <x v="1"/>
    <x v="1"/>
    <n v="3"/>
    <n v="500"/>
    <n v="1500"/>
    <n v="22.5"/>
    <n v="30"/>
  </r>
  <r>
    <n v="738"/>
    <s v="Wednesday"/>
    <x v="10"/>
    <x v="10"/>
    <n v="25"/>
    <n v="4"/>
    <n v="2023"/>
    <d v="2023-04-25T00:00:00"/>
    <s v="CUST738"/>
    <x v="0"/>
    <x v="23"/>
    <x v="1"/>
    <x v="0"/>
    <n v="2"/>
    <n v="50"/>
    <n v="100"/>
    <n v="1.5"/>
    <n v="2"/>
  </r>
  <r>
    <n v="787"/>
    <s v="Sunday"/>
    <x v="0"/>
    <x v="0"/>
    <n v="22"/>
    <n v="1"/>
    <n v="2023"/>
    <d v="2023-01-22T00:00:00"/>
    <s v="CUST787"/>
    <x v="0"/>
    <x v="23"/>
    <x v="1"/>
    <x v="2"/>
    <n v="1"/>
    <n v="25"/>
    <n v="25"/>
    <n v="0.375"/>
    <n v="0.5"/>
  </r>
  <r>
    <n v="852"/>
    <s v="Thursday"/>
    <x v="2"/>
    <x v="2"/>
    <n v="12"/>
    <n v="10"/>
    <n v="2023"/>
    <d v="2023-10-12T00:00:00"/>
    <s v="CUST852"/>
    <x v="1"/>
    <x v="23"/>
    <x v="1"/>
    <x v="0"/>
    <n v="1"/>
    <n v="300"/>
    <n v="300"/>
    <n v="4.5"/>
    <n v="6"/>
  </r>
  <r>
    <n v="861"/>
    <s v="Tuesday"/>
    <x v="7"/>
    <x v="7"/>
    <n v="17"/>
    <n v="2"/>
    <n v="2023"/>
    <d v="2023-02-17T00:00:00"/>
    <s v="CUST861"/>
    <x v="1"/>
    <x v="23"/>
    <x v="1"/>
    <x v="0"/>
    <n v="3"/>
    <n v="30"/>
    <n v="90"/>
    <n v="1.3499999999999999"/>
    <n v="1.8"/>
  </r>
  <r>
    <n v="891"/>
    <s v="Thursday"/>
    <x v="10"/>
    <x v="10"/>
    <n v="5"/>
    <n v="4"/>
    <n v="2023"/>
    <d v="2023-04-05T00:00:00"/>
    <s v="CUST891"/>
    <x v="0"/>
    <x v="23"/>
    <x v="1"/>
    <x v="2"/>
    <n v="3"/>
    <n v="300"/>
    <n v="900"/>
    <n v="13.5"/>
    <n v="18"/>
  </r>
  <r>
    <n v="922"/>
    <s v="Saturday"/>
    <x v="2"/>
    <x v="2"/>
    <n v="21"/>
    <n v="10"/>
    <n v="2023"/>
    <d v="2023-10-21T00:00:00"/>
    <s v="CUST922"/>
    <x v="0"/>
    <x v="23"/>
    <x v="1"/>
    <x v="2"/>
    <n v="1"/>
    <n v="50"/>
    <n v="50"/>
    <n v="0.75"/>
    <n v="1"/>
  </r>
  <r>
    <n v="949"/>
    <s v="Monday"/>
    <x v="8"/>
    <x v="8"/>
    <n v="2"/>
    <n v="8"/>
    <n v="2023"/>
    <d v="2023-08-02T00:00:00"/>
    <s v="CUST949"/>
    <x v="1"/>
    <x v="23"/>
    <x v="1"/>
    <x v="2"/>
    <n v="2"/>
    <n v="25"/>
    <n v="50"/>
    <n v="0.75"/>
    <n v="1"/>
  </r>
  <r>
    <n v="995"/>
    <s v="Monday"/>
    <x v="10"/>
    <x v="10"/>
    <n v="30"/>
    <n v="4"/>
    <n v="2023"/>
    <d v="2023-04-30T00:00:00"/>
    <s v="CUST995"/>
    <x v="1"/>
    <x v="23"/>
    <x v="1"/>
    <x v="0"/>
    <n v="1"/>
    <n v="30"/>
    <n v="30"/>
    <n v="0.44999999999999996"/>
    <n v="0.6"/>
  </r>
  <r>
    <n v="47"/>
    <s v="Friday"/>
    <x v="4"/>
    <x v="4"/>
    <n v="6"/>
    <n v="11"/>
    <n v="2023"/>
    <d v="2023-11-06T00:00:00"/>
    <s v="CUST047"/>
    <x v="1"/>
    <x v="24"/>
    <x v="1"/>
    <x v="1"/>
    <n v="3"/>
    <n v="500"/>
    <n v="1500"/>
    <n v="22.5"/>
    <n v="30"/>
  </r>
  <r>
    <n v="81"/>
    <s v="Tuesday"/>
    <x v="9"/>
    <x v="9"/>
    <n v="17"/>
    <n v="5"/>
    <n v="2023"/>
    <d v="2023-05-17T00:00:00"/>
    <s v="CUST081"/>
    <x v="0"/>
    <x v="24"/>
    <x v="1"/>
    <x v="2"/>
    <n v="1"/>
    <n v="50"/>
    <n v="50"/>
    <n v="0.75"/>
    <n v="1"/>
  </r>
  <r>
    <n v="123"/>
    <s v="Sunday"/>
    <x v="9"/>
    <x v="9"/>
    <n v="15"/>
    <n v="5"/>
    <n v="2023"/>
    <d v="2023-05-15T00:00:00"/>
    <s v="CUST123"/>
    <x v="1"/>
    <x v="24"/>
    <x v="1"/>
    <x v="2"/>
    <n v="2"/>
    <n v="30"/>
    <n v="60"/>
    <n v="0.89999999999999991"/>
    <n v="1.2"/>
  </r>
  <r>
    <n v="178"/>
    <s v="Wednesday"/>
    <x v="2"/>
    <x v="2"/>
    <n v="4"/>
    <n v="10"/>
    <n v="2023"/>
    <d v="2023-10-04T00:00:00"/>
    <s v="CUST178"/>
    <x v="0"/>
    <x v="24"/>
    <x v="1"/>
    <x v="0"/>
    <n v="2"/>
    <n v="30"/>
    <n v="60"/>
    <n v="0.89999999999999991"/>
    <n v="1.2"/>
  </r>
  <r>
    <n v="188"/>
    <s v="Tuesday"/>
    <x v="9"/>
    <x v="9"/>
    <n v="3"/>
    <n v="5"/>
    <n v="2023"/>
    <d v="2023-05-03T00:00:00"/>
    <s v="CUST188"/>
    <x v="0"/>
    <x v="24"/>
    <x v="1"/>
    <x v="0"/>
    <n v="3"/>
    <n v="25"/>
    <n v="75"/>
    <n v="1.125"/>
    <n v="1.5"/>
  </r>
  <r>
    <n v="297"/>
    <s v="Wednesday"/>
    <x v="6"/>
    <x v="6"/>
    <n v="4"/>
    <n v="9"/>
    <n v="2023"/>
    <d v="2023-09-04T00:00:00"/>
    <s v="CUST297"/>
    <x v="1"/>
    <x v="24"/>
    <x v="1"/>
    <x v="2"/>
    <n v="2"/>
    <n v="500"/>
    <n v="1000"/>
    <n v="15"/>
    <n v="20"/>
  </r>
  <r>
    <n v="357"/>
    <s v="Tuesday"/>
    <x v="9"/>
    <x v="9"/>
    <n v="3"/>
    <n v="5"/>
    <n v="2023"/>
    <d v="2023-05-03T00:00:00"/>
    <s v="CUST357"/>
    <x v="1"/>
    <x v="24"/>
    <x v="1"/>
    <x v="2"/>
    <n v="3"/>
    <n v="25"/>
    <n v="75"/>
    <n v="1.125"/>
    <n v="1.5"/>
  </r>
  <r>
    <n v="428"/>
    <s v="Tuesday"/>
    <x v="2"/>
    <x v="2"/>
    <n v="10"/>
    <n v="10"/>
    <n v="2023"/>
    <d v="2023-10-10T00:00:00"/>
    <s v="CUST428"/>
    <x v="1"/>
    <x v="24"/>
    <x v="1"/>
    <x v="2"/>
    <n v="4"/>
    <n v="50"/>
    <n v="200"/>
    <n v="3"/>
    <n v="4"/>
  </r>
  <r>
    <n v="460"/>
    <s v="Monday"/>
    <x v="9"/>
    <x v="9"/>
    <n v="2"/>
    <n v="5"/>
    <n v="2023"/>
    <d v="2023-05-02T00:00:00"/>
    <s v="CUST460"/>
    <x v="0"/>
    <x v="24"/>
    <x v="1"/>
    <x v="1"/>
    <n v="1"/>
    <n v="50"/>
    <n v="50"/>
    <n v="0.75"/>
    <n v="1"/>
  </r>
  <r>
    <n v="468"/>
    <s v="Monday"/>
    <x v="1"/>
    <x v="1"/>
    <n v="9"/>
    <n v="12"/>
    <n v="2023"/>
    <d v="2023-12-09T00:00:00"/>
    <s v="CUST468"/>
    <x v="0"/>
    <x v="24"/>
    <x v="1"/>
    <x v="2"/>
    <n v="1"/>
    <n v="25"/>
    <n v="25"/>
    <n v="0.375"/>
    <n v="0.5"/>
  </r>
  <r>
    <n v="518"/>
    <s v="Wednesday"/>
    <x v="9"/>
    <x v="9"/>
    <n v="11"/>
    <n v="5"/>
    <n v="2023"/>
    <d v="2023-05-11T00:00:00"/>
    <s v="CUST518"/>
    <x v="1"/>
    <x v="24"/>
    <x v="1"/>
    <x v="0"/>
    <n v="1"/>
    <n v="30"/>
    <n v="30"/>
    <n v="0.44999999999999996"/>
    <n v="0.6"/>
  </r>
  <r>
    <n v="550"/>
    <s v="Saturday"/>
    <x v="1"/>
    <x v="1"/>
    <n v="7"/>
    <n v="12"/>
    <n v="2023"/>
    <d v="2023-12-07T00:00:00"/>
    <s v="CUST550"/>
    <x v="0"/>
    <x v="24"/>
    <x v="1"/>
    <x v="0"/>
    <n v="3"/>
    <n v="300"/>
    <n v="900"/>
    <n v="13.5"/>
    <n v="18"/>
  </r>
  <r>
    <n v="559"/>
    <s v="Sunday"/>
    <x v="0"/>
    <x v="0"/>
    <n v="1"/>
    <n v="1"/>
    <n v="2023"/>
    <d v="2023-01-01T00:00:00"/>
    <s v="CUST559"/>
    <x v="1"/>
    <x v="24"/>
    <x v="1"/>
    <x v="0"/>
    <n v="4"/>
    <n v="300"/>
    <n v="1200"/>
    <n v="18"/>
    <n v="24"/>
  </r>
  <r>
    <n v="587"/>
    <s v="Sunday"/>
    <x v="5"/>
    <x v="5"/>
    <n v="8"/>
    <n v="6"/>
    <n v="2023"/>
    <d v="2023-06-08T00:00:00"/>
    <s v="CUST587"/>
    <x v="1"/>
    <x v="24"/>
    <x v="1"/>
    <x v="1"/>
    <n v="4"/>
    <n v="300"/>
    <n v="1200"/>
    <n v="18"/>
    <n v="24"/>
  </r>
  <r>
    <n v="603"/>
    <s v="Monday"/>
    <x v="11"/>
    <x v="11"/>
    <n v="16"/>
    <n v="7"/>
    <n v="2023"/>
    <d v="2023-07-16T00:00:00"/>
    <s v="CUST603"/>
    <x v="1"/>
    <x v="24"/>
    <x v="1"/>
    <x v="0"/>
    <n v="3"/>
    <n v="30"/>
    <n v="90"/>
    <n v="1.3499999999999999"/>
    <n v="1.8"/>
  </r>
  <r>
    <n v="621"/>
    <s v="Wednesday"/>
    <x v="3"/>
    <x v="3"/>
    <n v="4"/>
    <n v="3"/>
    <n v="2023"/>
    <d v="2023-03-04T00:00:00"/>
    <s v="CUST621"/>
    <x v="1"/>
    <x v="24"/>
    <x v="1"/>
    <x v="1"/>
    <n v="2"/>
    <n v="500"/>
    <n v="1000"/>
    <n v="15"/>
    <n v="20"/>
  </r>
  <r>
    <n v="641"/>
    <s v="Monday"/>
    <x v="4"/>
    <x v="4"/>
    <n v="23"/>
    <n v="11"/>
    <n v="2023"/>
    <d v="2023-11-23T00:00:00"/>
    <s v="CUST641"/>
    <x v="1"/>
    <x v="24"/>
    <x v="1"/>
    <x v="2"/>
    <n v="1"/>
    <n v="300"/>
    <n v="300"/>
    <n v="4.5"/>
    <n v="6"/>
  </r>
  <r>
    <n v="657"/>
    <s v="Wednesday"/>
    <x v="7"/>
    <x v="7"/>
    <n v="11"/>
    <n v="2"/>
    <n v="2023"/>
    <d v="2023-02-11T00:00:00"/>
    <s v="CUST657"/>
    <x v="0"/>
    <x v="24"/>
    <x v="1"/>
    <x v="0"/>
    <n v="1"/>
    <n v="25"/>
    <n v="25"/>
    <n v="0.375"/>
    <n v="0.5"/>
  </r>
  <r>
    <n v="744"/>
    <s v="Saturday"/>
    <x v="9"/>
    <x v="9"/>
    <n v="7"/>
    <n v="5"/>
    <n v="2023"/>
    <d v="2023-05-07T00:00:00"/>
    <s v="CUST744"/>
    <x v="0"/>
    <x v="24"/>
    <x v="1"/>
    <x v="2"/>
    <n v="1"/>
    <n v="25"/>
    <n v="25"/>
    <n v="0.375"/>
    <n v="0.5"/>
  </r>
  <r>
    <n v="764"/>
    <s v="Wednesday"/>
    <x v="3"/>
    <x v="3"/>
    <n v="25"/>
    <n v="3"/>
    <n v="2023"/>
    <d v="2023-03-25T00:00:00"/>
    <s v="CUST764"/>
    <x v="1"/>
    <x v="24"/>
    <x v="1"/>
    <x v="0"/>
    <n v="1"/>
    <n v="25"/>
    <n v="25"/>
    <n v="0.375"/>
    <n v="0.5"/>
  </r>
  <r>
    <n v="774"/>
    <s v="Thursday"/>
    <x v="10"/>
    <x v="10"/>
    <n v="12"/>
    <n v="4"/>
    <n v="2023"/>
    <d v="2023-04-12T00:00:00"/>
    <s v="CUST774"/>
    <x v="1"/>
    <x v="24"/>
    <x v="1"/>
    <x v="0"/>
    <n v="2"/>
    <n v="25"/>
    <n v="50"/>
    <n v="0.75"/>
    <n v="1"/>
  </r>
  <r>
    <n v="797"/>
    <s v="Saturday"/>
    <x v="0"/>
    <x v="0"/>
    <n v="7"/>
    <n v="1"/>
    <n v="2023"/>
    <d v="2023-01-07T00:00:00"/>
    <s v="CUST797"/>
    <x v="0"/>
    <x v="24"/>
    <x v="1"/>
    <x v="0"/>
    <n v="3"/>
    <n v="25"/>
    <n v="75"/>
    <n v="1.125"/>
    <n v="1.5"/>
  </r>
  <r>
    <n v="883"/>
    <s v="Monday"/>
    <x v="9"/>
    <x v="9"/>
    <n v="9"/>
    <n v="5"/>
    <n v="2023"/>
    <d v="2023-05-09T00:00:00"/>
    <s v="CUST883"/>
    <x v="0"/>
    <x v="24"/>
    <x v="1"/>
    <x v="2"/>
    <n v="1"/>
    <n v="500"/>
    <n v="500"/>
    <n v="7.5"/>
    <n v="10"/>
  </r>
  <r>
    <n v="969"/>
    <s v="Thursday"/>
    <x v="10"/>
    <x v="10"/>
    <n v="19"/>
    <n v="4"/>
    <n v="2023"/>
    <d v="2023-04-19T00:00:00"/>
    <s v="CUST969"/>
    <x v="1"/>
    <x v="24"/>
    <x v="1"/>
    <x v="0"/>
    <n v="3"/>
    <n v="300"/>
    <n v="900"/>
    <n v="13.5"/>
    <n v="18"/>
  </r>
  <r>
    <n v="30"/>
    <s v="Sunday"/>
    <x v="2"/>
    <x v="2"/>
    <n v="29"/>
    <n v="10"/>
    <n v="2023"/>
    <d v="2023-10-29T00:00:00"/>
    <s v="CUST030"/>
    <x v="1"/>
    <x v="25"/>
    <x v="1"/>
    <x v="1"/>
    <n v="3"/>
    <n v="300"/>
    <n v="900"/>
    <n v="13.5"/>
    <n v="18"/>
  </r>
  <r>
    <n v="145"/>
    <s v="Monday"/>
    <x v="4"/>
    <x v="4"/>
    <n v="2"/>
    <n v="11"/>
    <n v="2023"/>
    <d v="2023-11-02T00:00:00"/>
    <s v="CUST145"/>
    <x v="1"/>
    <x v="25"/>
    <x v="1"/>
    <x v="0"/>
    <n v="3"/>
    <n v="25"/>
    <n v="75"/>
    <n v="1.125"/>
    <n v="1.5"/>
  </r>
  <r>
    <n v="162"/>
    <s v="Saturday"/>
    <x v="8"/>
    <x v="8"/>
    <n v="21"/>
    <n v="8"/>
    <n v="2023"/>
    <d v="2023-08-21T00:00:00"/>
    <s v="CUST162"/>
    <x v="0"/>
    <x v="25"/>
    <x v="1"/>
    <x v="0"/>
    <n v="2"/>
    <n v="30"/>
    <n v="60"/>
    <n v="0.89999999999999991"/>
    <n v="1.2"/>
  </r>
  <r>
    <n v="174"/>
    <s v="Thursday"/>
    <x v="10"/>
    <x v="10"/>
    <n v="12"/>
    <n v="4"/>
    <n v="2023"/>
    <d v="2023-04-12T00:00:00"/>
    <s v="CUST174"/>
    <x v="1"/>
    <x v="25"/>
    <x v="1"/>
    <x v="1"/>
    <n v="1"/>
    <n v="300"/>
    <n v="300"/>
    <n v="4.5"/>
    <n v="6"/>
  </r>
  <r>
    <n v="204"/>
    <s v="Saturday"/>
    <x v="6"/>
    <x v="6"/>
    <n v="28"/>
    <n v="9"/>
    <n v="2023"/>
    <d v="2023-09-28T00:00:00"/>
    <s v="CUST204"/>
    <x v="0"/>
    <x v="25"/>
    <x v="1"/>
    <x v="1"/>
    <n v="1"/>
    <n v="25"/>
    <n v="25"/>
    <n v="0.375"/>
    <n v="0.5"/>
  </r>
  <r>
    <n v="221"/>
    <s v="Saturday"/>
    <x v="9"/>
    <x v="9"/>
    <n v="7"/>
    <n v="5"/>
    <n v="2023"/>
    <d v="2023-05-07T00:00:00"/>
    <s v="CUST221"/>
    <x v="0"/>
    <x v="25"/>
    <x v="1"/>
    <x v="1"/>
    <n v="2"/>
    <n v="300"/>
    <n v="600"/>
    <n v="9"/>
    <n v="12"/>
  </r>
  <r>
    <n v="238"/>
    <s v="Tuesday"/>
    <x v="0"/>
    <x v="0"/>
    <n v="17"/>
    <n v="1"/>
    <n v="2023"/>
    <d v="2023-01-17T00:00:00"/>
    <s v="CUST238"/>
    <x v="1"/>
    <x v="25"/>
    <x v="1"/>
    <x v="1"/>
    <n v="1"/>
    <n v="500"/>
    <n v="500"/>
    <n v="7.5"/>
    <n v="10"/>
  </r>
  <r>
    <n v="328"/>
    <s v="Sunday"/>
    <x v="3"/>
    <x v="3"/>
    <n v="22"/>
    <n v="3"/>
    <n v="2023"/>
    <d v="2023-03-22T00:00:00"/>
    <s v="CUST328"/>
    <x v="0"/>
    <x v="25"/>
    <x v="1"/>
    <x v="1"/>
    <n v="2"/>
    <n v="50"/>
    <n v="100"/>
    <n v="1.5"/>
    <n v="2"/>
  </r>
  <r>
    <n v="390"/>
    <s v="Saturday"/>
    <x v="6"/>
    <x v="6"/>
    <n v="28"/>
    <n v="9"/>
    <n v="2023"/>
    <d v="2023-09-28T00:00:00"/>
    <s v="CUST390"/>
    <x v="0"/>
    <x v="25"/>
    <x v="1"/>
    <x v="2"/>
    <n v="2"/>
    <n v="50"/>
    <n v="100"/>
    <n v="1.5"/>
    <n v="2"/>
  </r>
  <r>
    <n v="458"/>
    <s v="Saturday"/>
    <x v="4"/>
    <x v="4"/>
    <n v="14"/>
    <n v="11"/>
    <n v="2023"/>
    <d v="2023-11-14T00:00:00"/>
    <s v="CUST458"/>
    <x v="1"/>
    <x v="25"/>
    <x v="1"/>
    <x v="2"/>
    <n v="4"/>
    <n v="25"/>
    <n v="100"/>
    <n v="1.5"/>
    <n v="2"/>
  </r>
  <r>
    <n v="501"/>
    <s v="Saturday"/>
    <x v="9"/>
    <x v="9"/>
    <n v="14"/>
    <n v="5"/>
    <n v="2023"/>
    <d v="2023-05-14T00:00:00"/>
    <s v="CUST501"/>
    <x v="0"/>
    <x v="25"/>
    <x v="1"/>
    <x v="2"/>
    <n v="2"/>
    <n v="30"/>
    <n v="60"/>
    <n v="0.89999999999999991"/>
    <n v="1.2"/>
  </r>
  <r>
    <n v="510"/>
    <s v="Tuesday"/>
    <x v="5"/>
    <x v="5"/>
    <n v="10"/>
    <n v="6"/>
    <n v="2023"/>
    <d v="2023-06-10T00:00:00"/>
    <s v="CUST510"/>
    <x v="1"/>
    <x v="25"/>
    <x v="1"/>
    <x v="1"/>
    <n v="4"/>
    <n v="50"/>
    <n v="200"/>
    <n v="3"/>
    <n v="4"/>
  </r>
  <r>
    <n v="614"/>
    <s v="Sunday"/>
    <x v="10"/>
    <x v="10"/>
    <n v="1"/>
    <n v="4"/>
    <n v="2023"/>
    <d v="2023-04-01T00:00:00"/>
    <s v="CUST614"/>
    <x v="1"/>
    <x v="25"/>
    <x v="1"/>
    <x v="1"/>
    <n v="4"/>
    <n v="300"/>
    <n v="1200"/>
    <n v="18"/>
    <n v="24"/>
  </r>
  <r>
    <n v="633"/>
    <s v="Saturday"/>
    <x v="8"/>
    <x v="8"/>
    <n v="7"/>
    <n v="8"/>
    <n v="2023"/>
    <d v="2023-08-07T00:00:00"/>
    <s v="CUST633"/>
    <x v="0"/>
    <x v="25"/>
    <x v="1"/>
    <x v="1"/>
    <n v="4"/>
    <n v="30"/>
    <n v="120"/>
    <n v="1.7999999999999998"/>
    <n v="2.4"/>
  </r>
  <r>
    <n v="659"/>
    <s v="Thursday"/>
    <x v="3"/>
    <x v="3"/>
    <n v="19"/>
    <n v="3"/>
    <n v="2023"/>
    <d v="2023-03-19T00:00:00"/>
    <s v="CUST659"/>
    <x v="1"/>
    <x v="25"/>
    <x v="1"/>
    <x v="2"/>
    <n v="1"/>
    <n v="30"/>
    <n v="30"/>
    <n v="0.44999999999999996"/>
    <n v="0.6"/>
  </r>
  <r>
    <n v="694"/>
    <s v="Friday"/>
    <x v="9"/>
    <x v="9"/>
    <n v="20"/>
    <n v="5"/>
    <n v="2023"/>
    <d v="2023-05-20T00:00:00"/>
    <s v="CUST694"/>
    <x v="1"/>
    <x v="25"/>
    <x v="1"/>
    <x v="2"/>
    <n v="2"/>
    <n v="25"/>
    <n v="50"/>
    <n v="0.75"/>
    <n v="1"/>
  </r>
  <r>
    <n v="767"/>
    <s v="Tuesday"/>
    <x v="2"/>
    <x v="2"/>
    <n v="24"/>
    <n v="10"/>
    <n v="2023"/>
    <d v="2023-10-24T00:00:00"/>
    <s v="CUST767"/>
    <x v="0"/>
    <x v="25"/>
    <x v="1"/>
    <x v="1"/>
    <n v="3"/>
    <n v="25"/>
    <n v="75"/>
    <n v="1.125"/>
    <n v="1.5"/>
  </r>
  <r>
    <n v="803"/>
    <s v="Sunday"/>
    <x v="4"/>
    <x v="4"/>
    <n v="22"/>
    <n v="11"/>
    <n v="2023"/>
    <d v="2023-11-22T00:00:00"/>
    <s v="CUST803"/>
    <x v="0"/>
    <x v="25"/>
    <x v="1"/>
    <x v="0"/>
    <n v="4"/>
    <n v="25"/>
    <n v="100"/>
    <n v="1.5"/>
    <n v="2"/>
  </r>
  <r>
    <n v="27"/>
    <s v="Tuesday"/>
    <x v="8"/>
    <x v="8"/>
    <n v="3"/>
    <n v="8"/>
    <n v="2023"/>
    <d v="2023-08-03T00:00:00"/>
    <s v="CUST027"/>
    <x v="1"/>
    <x v="26"/>
    <x v="1"/>
    <x v="1"/>
    <n v="2"/>
    <n v="25"/>
    <n v="50"/>
    <n v="0.75"/>
    <n v="1"/>
  </r>
  <r>
    <n v="38"/>
    <s v="Saturday"/>
    <x v="3"/>
    <x v="3"/>
    <n v="21"/>
    <n v="3"/>
    <n v="2023"/>
    <d v="2023-03-21T00:00:00"/>
    <s v="CUST038"/>
    <x v="0"/>
    <x v="26"/>
    <x v="1"/>
    <x v="1"/>
    <n v="4"/>
    <n v="50"/>
    <n v="200"/>
    <n v="3"/>
    <n v="4"/>
  </r>
  <r>
    <n v="54"/>
    <s v="Tuesday"/>
    <x v="7"/>
    <x v="7"/>
    <n v="10"/>
    <n v="2"/>
    <n v="2023"/>
    <d v="2023-02-10T00:00:00"/>
    <s v="CUST054"/>
    <x v="1"/>
    <x v="26"/>
    <x v="1"/>
    <x v="2"/>
    <n v="3"/>
    <n v="500"/>
    <n v="1500"/>
    <n v="22.5"/>
    <n v="30"/>
  </r>
  <r>
    <n v="84"/>
    <s v="Saturday"/>
    <x v="4"/>
    <x v="4"/>
    <n v="28"/>
    <n v="11"/>
    <n v="2023"/>
    <d v="2023-11-28T00:00:00"/>
    <s v="CUST084"/>
    <x v="1"/>
    <x v="26"/>
    <x v="1"/>
    <x v="2"/>
    <n v="3"/>
    <n v="30"/>
    <n v="90"/>
    <n v="1.3499999999999999"/>
    <n v="1.8"/>
  </r>
  <r>
    <n v="140"/>
    <s v="Thursday"/>
    <x v="8"/>
    <x v="8"/>
    <n v="5"/>
    <n v="8"/>
    <n v="2023"/>
    <d v="2023-08-05T00:00:00"/>
    <s v="CUST140"/>
    <x v="0"/>
    <x v="26"/>
    <x v="1"/>
    <x v="2"/>
    <n v="1"/>
    <n v="30"/>
    <n v="30"/>
    <n v="0.44999999999999996"/>
    <n v="0.6"/>
  </r>
  <r>
    <n v="146"/>
    <s v="Saturday"/>
    <x v="8"/>
    <x v="8"/>
    <n v="28"/>
    <n v="8"/>
    <n v="2023"/>
    <d v="2023-08-28T00:00:00"/>
    <s v="CUST146"/>
    <x v="0"/>
    <x v="26"/>
    <x v="1"/>
    <x v="0"/>
    <n v="4"/>
    <n v="50"/>
    <n v="200"/>
    <n v="3"/>
    <n v="4"/>
  </r>
  <r>
    <n v="239"/>
    <s v="Thursday"/>
    <x v="5"/>
    <x v="5"/>
    <n v="19"/>
    <n v="6"/>
    <n v="2023"/>
    <d v="2023-06-19T00:00:00"/>
    <s v="CUST239"/>
    <x v="0"/>
    <x v="26"/>
    <x v="1"/>
    <x v="2"/>
    <n v="3"/>
    <n v="500"/>
    <n v="1500"/>
    <n v="22.5"/>
    <n v="30"/>
  </r>
  <r>
    <n v="337"/>
    <s v="Sunday"/>
    <x v="9"/>
    <x v="9"/>
    <n v="1"/>
    <n v="5"/>
    <n v="2023"/>
    <d v="2023-05-01T00:00:00"/>
    <s v="CUST337"/>
    <x v="0"/>
    <x v="26"/>
    <x v="1"/>
    <x v="0"/>
    <n v="1"/>
    <n v="500"/>
    <n v="500"/>
    <n v="7.5"/>
    <n v="10"/>
  </r>
  <r>
    <n v="464"/>
    <s v="Friday"/>
    <x v="0"/>
    <x v="0"/>
    <n v="13"/>
    <n v="1"/>
    <n v="2023"/>
    <d v="2023-01-13T00:00:00"/>
    <s v="CUST464"/>
    <x v="0"/>
    <x v="26"/>
    <x v="1"/>
    <x v="2"/>
    <n v="2"/>
    <n v="300"/>
    <n v="600"/>
    <n v="9"/>
    <n v="12"/>
  </r>
  <r>
    <n v="472"/>
    <s v="Thursday"/>
    <x v="1"/>
    <x v="1"/>
    <n v="26"/>
    <n v="12"/>
    <n v="2023"/>
    <d v="2023-12-26T00:00:00"/>
    <s v="CUST472"/>
    <x v="1"/>
    <x v="26"/>
    <x v="1"/>
    <x v="1"/>
    <n v="3"/>
    <n v="300"/>
    <n v="900"/>
    <n v="13.5"/>
    <n v="18"/>
  </r>
  <r>
    <n v="504"/>
    <s v="Monday"/>
    <x v="9"/>
    <x v="9"/>
    <n v="16"/>
    <n v="5"/>
    <n v="2023"/>
    <d v="2023-05-16T00:00:00"/>
    <s v="CUST504"/>
    <x v="1"/>
    <x v="26"/>
    <x v="1"/>
    <x v="1"/>
    <n v="3"/>
    <n v="50"/>
    <n v="150"/>
    <n v="2.25"/>
    <n v="3"/>
  </r>
  <r>
    <n v="579"/>
    <s v="Saturday"/>
    <x v="6"/>
    <x v="6"/>
    <n v="21"/>
    <n v="9"/>
    <n v="2023"/>
    <d v="2023-09-21T00:00:00"/>
    <s v="CUST579"/>
    <x v="1"/>
    <x v="26"/>
    <x v="1"/>
    <x v="2"/>
    <n v="1"/>
    <n v="30"/>
    <n v="30"/>
    <n v="0.44999999999999996"/>
    <n v="0.6"/>
  </r>
  <r>
    <n v="588"/>
    <s v="Thursday"/>
    <x v="10"/>
    <x v="10"/>
    <n v="26"/>
    <n v="4"/>
    <n v="2023"/>
    <d v="2023-04-26T00:00:00"/>
    <s v="CUST588"/>
    <x v="0"/>
    <x v="26"/>
    <x v="1"/>
    <x v="2"/>
    <n v="2"/>
    <n v="30"/>
    <n v="60"/>
    <n v="0.89999999999999991"/>
    <n v="1.2"/>
  </r>
  <r>
    <n v="646"/>
    <s v="Tuesday"/>
    <x v="9"/>
    <x v="9"/>
    <n v="3"/>
    <n v="5"/>
    <n v="2023"/>
    <d v="2023-05-03T00:00:00"/>
    <s v="CUST646"/>
    <x v="0"/>
    <x v="26"/>
    <x v="1"/>
    <x v="0"/>
    <n v="3"/>
    <n v="30"/>
    <n v="90"/>
    <n v="1.3499999999999999"/>
    <n v="1.8"/>
  </r>
  <r>
    <n v="660"/>
    <s v="Sunday"/>
    <x v="10"/>
    <x v="10"/>
    <n v="29"/>
    <n v="4"/>
    <n v="2023"/>
    <d v="2023-04-29T00:00:00"/>
    <s v="CUST660"/>
    <x v="1"/>
    <x v="26"/>
    <x v="1"/>
    <x v="1"/>
    <n v="2"/>
    <n v="500"/>
    <n v="1000"/>
    <n v="15"/>
    <n v="20"/>
  </r>
  <r>
    <n v="674"/>
    <s v="Monday"/>
    <x v="10"/>
    <x v="10"/>
    <n v="16"/>
    <n v="4"/>
    <n v="2023"/>
    <d v="2023-04-16T00:00:00"/>
    <s v="CUST674"/>
    <x v="1"/>
    <x v="26"/>
    <x v="1"/>
    <x v="0"/>
    <n v="1"/>
    <n v="300"/>
    <n v="300"/>
    <n v="4.5"/>
    <n v="6"/>
  </r>
  <r>
    <n v="683"/>
    <s v="Wednesday"/>
    <x v="0"/>
    <x v="0"/>
    <n v="4"/>
    <n v="1"/>
    <n v="2023"/>
    <d v="2023-01-04T00:00:00"/>
    <s v="CUST683"/>
    <x v="0"/>
    <x v="26"/>
    <x v="1"/>
    <x v="1"/>
    <n v="2"/>
    <n v="500"/>
    <n v="1000"/>
    <n v="15"/>
    <n v="20"/>
  </r>
  <r>
    <n v="742"/>
    <s v="Saturday"/>
    <x v="0"/>
    <x v="0"/>
    <n v="21"/>
    <n v="1"/>
    <n v="2023"/>
    <d v="2023-01-21T00:00:00"/>
    <s v="CUST742"/>
    <x v="1"/>
    <x v="26"/>
    <x v="1"/>
    <x v="2"/>
    <n v="4"/>
    <n v="500"/>
    <n v="2000"/>
    <n v="30"/>
    <n v="40"/>
  </r>
  <r>
    <n v="766"/>
    <s v="Wednesday"/>
    <x v="7"/>
    <x v="7"/>
    <n v="25"/>
    <n v="2"/>
    <n v="2023"/>
    <d v="2023-02-25T00:00:00"/>
    <s v="CUST766"/>
    <x v="0"/>
    <x v="26"/>
    <x v="1"/>
    <x v="2"/>
    <n v="3"/>
    <n v="300"/>
    <n v="900"/>
    <n v="13.5"/>
    <n v="18"/>
  </r>
  <r>
    <n v="4"/>
    <s v="Saturday"/>
    <x v="9"/>
    <x v="9"/>
    <n v="21"/>
    <n v="5"/>
    <n v="2023"/>
    <d v="2023-05-21T00:00:00"/>
    <s v="CUST004"/>
    <x v="0"/>
    <x v="27"/>
    <x v="1"/>
    <x v="0"/>
    <n v="1"/>
    <n v="500"/>
    <n v="500"/>
    <n v="7.5"/>
    <n v="10"/>
  </r>
  <r>
    <n v="112"/>
    <s v="Monday"/>
    <x v="1"/>
    <x v="1"/>
    <n v="2"/>
    <n v="12"/>
    <n v="2023"/>
    <d v="2023-12-02T00:00:00"/>
    <s v="CUST112"/>
    <x v="0"/>
    <x v="27"/>
    <x v="1"/>
    <x v="0"/>
    <n v="3"/>
    <n v="500"/>
    <n v="1500"/>
    <n v="22.5"/>
    <n v="30"/>
  </r>
  <r>
    <n v="210"/>
    <s v="Friday"/>
    <x v="10"/>
    <x v="10"/>
    <n v="13"/>
    <n v="4"/>
    <n v="2023"/>
    <d v="2023-04-13T00:00:00"/>
    <s v="CUST210"/>
    <x v="0"/>
    <x v="27"/>
    <x v="1"/>
    <x v="2"/>
    <n v="4"/>
    <n v="50"/>
    <n v="200"/>
    <n v="3"/>
    <n v="4"/>
  </r>
  <r>
    <n v="258"/>
    <s v="Wednesday"/>
    <x v="1"/>
    <x v="1"/>
    <n v="4"/>
    <n v="12"/>
    <n v="2023"/>
    <d v="2023-12-04T00:00:00"/>
    <s v="CUST258"/>
    <x v="1"/>
    <x v="27"/>
    <x v="1"/>
    <x v="0"/>
    <n v="1"/>
    <n v="50"/>
    <n v="50"/>
    <n v="0.75"/>
    <n v="1"/>
  </r>
  <r>
    <n v="278"/>
    <s v="Friday"/>
    <x v="3"/>
    <x v="3"/>
    <n v="13"/>
    <n v="3"/>
    <n v="2023"/>
    <d v="2023-03-13T00:00:00"/>
    <s v="CUST278"/>
    <x v="1"/>
    <x v="27"/>
    <x v="1"/>
    <x v="0"/>
    <n v="4"/>
    <n v="25"/>
    <n v="100"/>
    <n v="1.5"/>
    <n v="2"/>
  </r>
  <r>
    <n v="280"/>
    <s v="Wednesday"/>
    <x v="10"/>
    <x v="10"/>
    <n v="4"/>
    <n v="4"/>
    <n v="2023"/>
    <d v="2023-04-04T00:00:00"/>
    <s v="CUST280"/>
    <x v="1"/>
    <x v="27"/>
    <x v="1"/>
    <x v="0"/>
    <n v="3"/>
    <n v="500"/>
    <n v="1500"/>
    <n v="22.5"/>
    <n v="30"/>
  </r>
  <r>
    <n v="304"/>
    <s v="Thursday"/>
    <x v="11"/>
    <x v="11"/>
    <n v="19"/>
    <n v="7"/>
    <n v="2023"/>
    <d v="2023-07-19T00:00:00"/>
    <s v="CUST304"/>
    <x v="1"/>
    <x v="27"/>
    <x v="1"/>
    <x v="2"/>
    <n v="2"/>
    <n v="30"/>
    <n v="60"/>
    <n v="0.89999999999999991"/>
    <n v="1.2"/>
  </r>
  <r>
    <n v="421"/>
    <s v="Monday"/>
    <x v="0"/>
    <x v="0"/>
    <n v="2"/>
    <n v="1"/>
    <n v="2023"/>
    <d v="2023-01-02T00:00:00"/>
    <s v="CUST421"/>
    <x v="1"/>
    <x v="27"/>
    <x v="1"/>
    <x v="0"/>
    <n v="3"/>
    <n v="500"/>
    <n v="1500"/>
    <n v="22.5"/>
    <n v="30"/>
  </r>
  <r>
    <n v="507"/>
    <s v="Monday"/>
    <x v="4"/>
    <x v="4"/>
    <n v="2"/>
    <n v="11"/>
    <n v="2023"/>
    <d v="2023-11-02T00:00:00"/>
    <s v="CUST507"/>
    <x v="1"/>
    <x v="27"/>
    <x v="1"/>
    <x v="2"/>
    <n v="3"/>
    <n v="500"/>
    <n v="1500"/>
    <n v="22.5"/>
    <n v="30"/>
  </r>
  <r>
    <n v="509"/>
    <s v="Thursday"/>
    <x v="5"/>
    <x v="5"/>
    <n v="26"/>
    <n v="6"/>
    <n v="2023"/>
    <d v="2023-06-26T00:00:00"/>
    <s v="CUST509"/>
    <x v="1"/>
    <x v="27"/>
    <x v="1"/>
    <x v="2"/>
    <n v="3"/>
    <n v="300"/>
    <n v="900"/>
    <n v="13.5"/>
    <n v="18"/>
  </r>
  <r>
    <n v="598"/>
    <s v="Sunday"/>
    <x v="8"/>
    <x v="8"/>
    <n v="1"/>
    <n v="8"/>
    <n v="2023"/>
    <d v="2023-08-01T00:00:00"/>
    <s v="CUST598"/>
    <x v="0"/>
    <x v="27"/>
    <x v="1"/>
    <x v="1"/>
    <n v="4"/>
    <n v="30"/>
    <n v="120"/>
    <n v="1.7999999999999998"/>
    <n v="2.4"/>
  </r>
  <r>
    <n v="605"/>
    <s v="Tuesday"/>
    <x v="11"/>
    <x v="11"/>
    <n v="24"/>
    <n v="7"/>
    <n v="2023"/>
    <d v="2023-07-24T00:00:00"/>
    <s v="CUST605"/>
    <x v="0"/>
    <x v="27"/>
    <x v="1"/>
    <x v="2"/>
    <n v="2"/>
    <n v="500"/>
    <n v="1000"/>
    <n v="15"/>
    <n v="20"/>
  </r>
  <r>
    <n v="699"/>
    <s v="Sunday"/>
    <x v="5"/>
    <x v="5"/>
    <n v="22"/>
    <n v="6"/>
    <n v="2023"/>
    <d v="2023-06-22T00:00:00"/>
    <s v="CUST699"/>
    <x v="1"/>
    <x v="27"/>
    <x v="1"/>
    <x v="0"/>
    <n v="4"/>
    <n v="30"/>
    <n v="120"/>
    <n v="1.7999999999999998"/>
    <n v="2.4"/>
  </r>
  <r>
    <n v="835"/>
    <s v="Saturday"/>
    <x v="6"/>
    <x v="6"/>
    <n v="7"/>
    <n v="9"/>
    <n v="2023"/>
    <d v="2023-09-07T00:00:00"/>
    <s v="CUST835"/>
    <x v="0"/>
    <x v="27"/>
    <x v="1"/>
    <x v="0"/>
    <n v="4"/>
    <n v="50"/>
    <n v="200"/>
    <n v="3"/>
    <n v="4"/>
  </r>
  <r>
    <n v="869"/>
    <s v="Wednesday"/>
    <x v="2"/>
    <x v="2"/>
    <n v="25"/>
    <n v="10"/>
    <n v="2023"/>
    <d v="2023-10-25T00:00:00"/>
    <s v="CUST869"/>
    <x v="0"/>
    <x v="27"/>
    <x v="1"/>
    <x v="1"/>
    <n v="3"/>
    <n v="500"/>
    <n v="1500"/>
    <n v="22.5"/>
    <n v="30"/>
  </r>
  <r>
    <n v="886"/>
    <s v="Monday"/>
    <x v="10"/>
    <x v="10"/>
    <n v="9"/>
    <n v="4"/>
    <n v="2023"/>
    <d v="2023-04-09T00:00:00"/>
    <s v="CUST886"/>
    <x v="0"/>
    <x v="27"/>
    <x v="1"/>
    <x v="2"/>
    <n v="3"/>
    <n v="300"/>
    <n v="900"/>
    <n v="13.5"/>
    <n v="18"/>
  </r>
  <r>
    <n v="52"/>
    <s v="Thursday"/>
    <x v="3"/>
    <x v="3"/>
    <n v="5"/>
    <n v="3"/>
    <n v="2023"/>
    <d v="2023-03-05T00:00:00"/>
    <s v="CUST052"/>
    <x v="1"/>
    <x v="28"/>
    <x v="1"/>
    <x v="1"/>
    <n v="1"/>
    <n v="300"/>
    <n v="300"/>
    <n v="4.5"/>
    <n v="6"/>
  </r>
  <r>
    <n v="139"/>
    <s v="Sunday"/>
    <x v="1"/>
    <x v="1"/>
    <n v="15"/>
    <n v="12"/>
    <n v="2023"/>
    <d v="2023-12-15T00:00:00"/>
    <s v="CUST139"/>
    <x v="0"/>
    <x v="28"/>
    <x v="1"/>
    <x v="1"/>
    <n v="4"/>
    <n v="500"/>
    <n v="2000"/>
    <n v="30"/>
    <n v="40"/>
  </r>
  <r>
    <n v="227"/>
    <s v="Wednesday"/>
    <x v="2"/>
    <x v="2"/>
    <n v="11"/>
    <n v="10"/>
    <n v="2023"/>
    <d v="2023-10-11T00:00:00"/>
    <s v="CUST227"/>
    <x v="0"/>
    <x v="28"/>
    <x v="1"/>
    <x v="2"/>
    <n v="2"/>
    <n v="50"/>
    <n v="100"/>
    <n v="1.5"/>
    <n v="2"/>
  </r>
  <r>
    <n v="277"/>
    <s v="Wednesday"/>
    <x v="8"/>
    <x v="8"/>
    <n v="18"/>
    <n v="8"/>
    <n v="2023"/>
    <d v="2023-08-18T00:00:00"/>
    <s v="CUST277"/>
    <x v="0"/>
    <x v="28"/>
    <x v="1"/>
    <x v="0"/>
    <n v="4"/>
    <n v="25"/>
    <n v="100"/>
    <n v="1.5"/>
    <n v="2"/>
  </r>
  <r>
    <n v="340"/>
    <s v="Thursday"/>
    <x v="2"/>
    <x v="2"/>
    <n v="19"/>
    <n v="10"/>
    <n v="2023"/>
    <d v="2023-10-19T00:00:00"/>
    <s v="CUST340"/>
    <x v="1"/>
    <x v="28"/>
    <x v="1"/>
    <x v="0"/>
    <n v="4"/>
    <n v="300"/>
    <n v="1200"/>
    <n v="18"/>
    <n v="24"/>
  </r>
  <r>
    <n v="519"/>
    <s v="Monday"/>
    <x v="0"/>
    <x v="0"/>
    <n v="23"/>
    <n v="1"/>
    <n v="2023"/>
    <d v="2023-01-23T00:00:00"/>
    <s v="CUST519"/>
    <x v="1"/>
    <x v="28"/>
    <x v="1"/>
    <x v="2"/>
    <n v="4"/>
    <n v="30"/>
    <n v="120"/>
    <n v="1.7999999999999998"/>
    <n v="2.4"/>
  </r>
  <r>
    <n v="528"/>
    <s v="Friday"/>
    <x v="11"/>
    <x v="11"/>
    <n v="6"/>
    <n v="7"/>
    <n v="2023"/>
    <d v="2023-07-06T00:00:00"/>
    <s v="CUST528"/>
    <x v="1"/>
    <x v="28"/>
    <x v="1"/>
    <x v="0"/>
    <n v="2"/>
    <n v="30"/>
    <n v="60"/>
    <n v="0.89999999999999991"/>
    <n v="1.2"/>
  </r>
  <r>
    <n v="546"/>
    <s v="Wednesday"/>
    <x v="2"/>
    <x v="2"/>
    <n v="11"/>
    <n v="10"/>
    <n v="2023"/>
    <d v="2023-10-11T00:00:00"/>
    <s v="CUST546"/>
    <x v="1"/>
    <x v="28"/>
    <x v="1"/>
    <x v="2"/>
    <n v="4"/>
    <n v="50"/>
    <n v="200"/>
    <n v="3"/>
    <n v="4"/>
  </r>
  <r>
    <n v="589"/>
    <s v="Thursday"/>
    <x v="10"/>
    <x v="10"/>
    <n v="12"/>
    <n v="4"/>
    <n v="2023"/>
    <d v="2023-04-12T00:00:00"/>
    <s v="CUST589"/>
    <x v="1"/>
    <x v="28"/>
    <x v="1"/>
    <x v="1"/>
    <n v="2"/>
    <n v="500"/>
    <n v="1000"/>
    <n v="15"/>
    <n v="20"/>
  </r>
  <r>
    <n v="590"/>
    <s v="Tuesday"/>
    <x v="3"/>
    <x v="3"/>
    <n v="17"/>
    <n v="3"/>
    <n v="2023"/>
    <d v="2023-03-17T00:00:00"/>
    <s v="CUST590"/>
    <x v="0"/>
    <x v="28"/>
    <x v="1"/>
    <x v="0"/>
    <n v="3"/>
    <n v="300"/>
    <n v="900"/>
    <n v="13.5"/>
    <n v="18"/>
  </r>
  <r>
    <n v="700"/>
    <s v="Monday"/>
    <x v="1"/>
    <x v="1"/>
    <n v="9"/>
    <n v="12"/>
    <n v="2023"/>
    <d v="2023-12-09T00:00:00"/>
    <s v="CUST700"/>
    <x v="0"/>
    <x v="28"/>
    <x v="1"/>
    <x v="2"/>
    <n v="4"/>
    <n v="500"/>
    <n v="2000"/>
    <n v="30"/>
    <n v="40"/>
  </r>
  <r>
    <n v="730"/>
    <s v="Wednesday"/>
    <x v="8"/>
    <x v="8"/>
    <n v="4"/>
    <n v="8"/>
    <n v="2023"/>
    <d v="2023-08-04T00:00:00"/>
    <s v="CUST730"/>
    <x v="1"/>
    <x v="28"/>
    <x v="1"/>
    <x v="0"/>
    <n v="2"/>
    <n v="25"/>
    <n v="50"/>
    <n v="0.75"/>
    <n v="1"/>
  </r>
  <r>
    <n v="739"/>
    <s v="Sunday"/>
    <x v="4"/>
    <x v="4"/>
    <n v="29"/>
    <n v="11"/>
    <n v="2023"/>
    <d v="2023-11-29T00:00:00"/>
    <s v="CUST739"/>
    <x v="0"/>
    <x v="28"/>
    <x v="1"/>
    <x v="1"/>
    <n v="1"/>
    <n v="25"/>
    <n v="25"/>
    <n v="0.375"/>
    <n v="0.5"/>
  </r>
  <r>
    <n v="950"/>
    <s v="Saturday"/>
    <x v="4"/>
    <x v="4"/>
    <n v="7"/>
    <n v="11"/>
    <n v="2023"/>
    <d v="2023-11-07T00:00:00"/>
    <s v="CUST950"/>
    <x v="0"/>
    <x v="28"/>
    <x v="1"/>
    <x v="0"/>
    <n v="3"/>
    <n v="300"/>
    <n v="900"/>
    <n v="13.5"/>
    <n v="18"/>
  </r>
  <r>
    <n v="999"/>
    <s v="Thursday"/>
    <x v="1"/>
    <x v="1"/>
    <n v="5"/>
    <n v="12"/>
    <n v="2023"/>
    <d v="2023-12-05T00:00:00"/>
    <s v="CUST999"/>
    <x v="1"/>
    <x v="28"/>
    <x v="1"/>
    <x v="2"/>
    <n v="3"/>
    <n v="50"/>
    <n v="150"/>
    <n v="2.25"/>
    <n v="3"/>
  </r>
  <r>
    <n v="12"/>
    <s v="Monday"/>
    <x v="2"/>
    <x v="2"/>
    <n v="30"/>
    <n v="10"/>
    <n v="2023"/>
    <d v="2023-10-30T00:00:00"/>
    <s v="CUST012"/>
    <x v="0"/>
    <x v="29"/>
    <x v="1"/>
    <x v="1"/>
    <n v="3"/>
    <n v="25"/>
    <n v="75"/>
    <n v="1.125"/>
    <n v="1.5"/>
  </r>
  <r>
    <n v="23"/>
    <s v="Thursday"/>
    <x v="10"/>
    <x v="10"/>
    <n v="12"/>
    <n v="4"/>
    <n v="2023"/>
    <d v="2023-04-12T00:00:00"/>
    <s v="CUST023"/>
    <x v="1"/>
    <x v="29"/>
    <x v="1"/>
    <x v="0"/>
    <n v="4"/>
    <n v="30"/>
    <n v="120"/>
    <n v="1.7999999999999998"/>
    <n v="2.4"/>
  </r>
  <r>
    <n v="93"/>
    <s v="Saturday"/>
    <x v="11"/>
    <x v="11"/>
    <n v="14"/>
    <n v="7"/>
    <n v="2023"/>
    <d v="2023-07-14T00:00:00"/>
    <s v="CUST093"/>
    <x v="1"/>
    <x v="29"/>
    <x v="1"/>
    <x v="1"/>
    <n v="4"/>
    <n v="500"/>
    <n v="2000"/>
    <n v="30"/>
    <n v="40"/>
  </r>
  <r>
    <n v="142"/>
    <s v="Monday"/>
    <x v="7"/>
    <x v="7"/>
    <n v="2"/>
    <n v="2"/>
    <n v="2023"/>
    <d v="2023-02-02T00:00:00"/>
    <s v="CUST142"/>
    <x v="0"/>
    <x v="29"/>
    <x v="1"/>
    <x v="2"/>
    <n v="4"/>
    <n v="300"/>
    <n v="1200"/>
    <n v="18"/>
    <n v="24"/>
  </r>
  <r>
    <n v="193"/>
    <s v="Friday"/>
    <x v="7"/>
    <x v="7"/>
    <n v="13"/>
    <n v="2"/>
    <n v="2023"/>
    <d v="2023-02-13T00:00:00"/>
    <s v="CUST193"/>
    <x v="0"/>
    <x v="29"/>
    <x v="1"/>
    <x v="1"/>
    <n v="3"/>
    <n v="500"/>
    <n v="1500"/>
    <n v="22.5"/>
    <n v="30"/>
  </r>
  <r>
    <n v="217"/>
    <s v="Friday"/>
    <x v="8"/>
    <x v="8"/>
    <n v="13"/>
    <n v="8"/>
    <n v="2023"/>
    <d v="2023-08-13T00:00:00"/>
    <s v="CUST217"/>
    <x v="1"/>
    <x v="29"/>
    <x v="1"/>
    <x v="2"/>
    <n v="4"/>
    <n v="50"/>
    <n v="200"/>
    <n v="3"/>
    <n v="4"/>
  </r>
  <r>
    <n v="348"/>
    <s v="Tuesday"/>
    <x v="1"/>
    <x v="1"/>
    <n v="3"/>
    <n v="12"/>
    <n v="2023"/>
    <d v="2023-12-03T00:00:00"/>
    <s v="CUST348"/>
    <x v="1"/>
    <x v="29"/>
    <x v="1"/>
    <x v="2"/>
    <n v="2"/>
    <n v="300"/>
    <n v="600"/>
    <n v="9"/>
    <n v="12"/>
  </r>
  <r>
    <n v="437"/>
    <s v="Saturday"/>
    <x v="2"/>
    <x v="2"/>
    <n v="7"/>
    <n v="10"/>
    <n v="2023"/>
    <d v="2023-10-07T00:00:00"/>
    <s v="CUST437"/>
    <x v="1"/>
    <x v="29"/>
    <x v="1"/>
    <x v="2"/>
    <n v="4"/>
    <n v="300"/>
    <n v="1200"/>
    <n v="18"/>
    <n v="24"/>
  </r>
  <r>
    <n v="486"/>
    <s v="Monday"/>
    <x v="10"/>
    <x v="10"/>
    <n v="9"/>
    <n v="4"/>
    <n v="2023"/>
    <d v="2023-04-09T00:00:00"/>
    <s v="CUST486"/>
    <x v="1"/>
    <x v="29"/>
    <x v="1"/>
    <x v="2"/>
    <n v="1"/>
    <n v="25"/>
    <n v="25"/>
    <n v="0.375"/>
    <n v="0.5"/>
  </r>
  <r>
    <n v="529"/>
    <s v="Monday"/>
    <x v="8"/>
    <x v="8"/>
    <n v="9"/>
    <n v="8"/>
    <n v="2023"/>
    <d v="2023-08-09T00:00:00"/>
    <s v="CUST529"/>
    <x v="1"/>
    <x v="29"/>
    <x v="1"/>
    <x v="0"/>
    <n v="3"/>
    <n v="50"/>
    <n v="150"/>
    <n v="2.25"/>
    <n v="3"/>
  </r>
  <r>
    <n v="582"/>
    <s v="Saturday"/>
    <x v="4"/>
    <x v="4"/>
    <n v="14"/>
    <n v="11"/>
    <n v="2023"/>
    <d v="2023-11-14T00:00:00"/>
    <s v="CUST582"/>
    <x v="0"/>
    <x v="29"/>
    <x v="1"/>
    <x v="0"/>
    <n v="3"/>
    <n v="300"/>
    <n v="900"/>
    <n v="13.5"/>
    <n v="18"/>
  </r>
  <r>
    <n v="593"/>
    <s v="Friday"/>
    <x v="9"/>
    <x v="9"/>
    <n v="6"/>
    <n v="5"/>
    <n v="2023"/>
    <d v="2023-05-06T00:00:00"/>
    <s v="CUST593"/>
    <x v="0"/>
    <x v="29"/>
    <x v="1"/>
    <x v="2"/>
    <n v="2"/>
    <n v="30"/>
    <n v="60"/>
    <n v="0.89999999999999991"/>
    <n v="1.2"/>
  </r>
  <r>
    <n v="645"/>
    <s v="Tuesday"/>
    <x v="4"/>
    <x v="4"/>
    <n v="17"/>
    <n v="11"/>
    <n v="2023"/>
    <d v="2023-11-17T00:00:00"/>
    <s v="CUST645"/>
    <x v="1"/>
    <x v="29"/>
    <x v="1"/>
    <x v="2"/>
    <n v="4"/>
    <n v="30"/>
    <n v="120"/>
    <n v="1.7999999999999998"/>
    <n v="2.4"/>
  </r>
  <r>
    <n v="750"/>
    <s v="Friday"/>
    <x v="3"/>
    <x v="3"/>
    <n v="6"/>
    <n v="3"/>
    <n v="2023"/>
    <d v="2023-03-06T00:00:00"/>
    <s v="CUST750"/>
    <x v="1"/>
    <x v="29"/>
    <x v="1"/>
    <x v="0"/>
    <n v="3"/>
    <n v="25"/>
    <n v="75"/>
    <n v="1.125"/>
    <n v="1.5"/>
  </r>
  <r>
    <n v="776"/>
    <s v="Tuesday"/>
    <x v="2"/>
    <x v="2"/>
    <n v="31"/>
    <n v="10"/>
    <n v="2023"/>
    <d v="2023-10-31T00:00:00"/>
    <s v="CUST776"/>
    <x v="0"/>
    <x v="29"/>
    <x v="1"/>
    <x v="0"/>
    <n v="3"/>
    <n v="30"/>
    <n v="90"/>
    <n v="1.3499999999999999"/>
    <n v="1.8"/>
  </r>
  <r>
    <n v="781"/>
    <s v="Monday"/>
    <x v="1"/>
    <x v="1"/>
    <n v="23"/>
    <n v="12"/>
    <n v="2023"/>
    <d v="2023-12-23T00:00:00"/>
    <s v="CUST781"/>
    <x v="0"/>
    <x v="29"/>
    <x v="1"/>
    <x v="1"/>
    <n v="1"/>
    <n v="500"/>
    <n v="500"/>
    <n v="7.5"/>
    <n v="10"/>
  </r>
  <r>
    <n v="806"/>
    <s v="Friday"/>
    <x v="3"/>
    <x v="3"/>
    <n v="20"/>
    <n v="3"/>
    <n v="2023"/>
    <d v="2023-03-20T00:00:00"/>
    <s v="CUST806"/>
    <x v="1"/>
    <x v="29"/>
    <x v="1"/>
    <x v="1"/>
    <n v="3"/>
    <n v="300"/>
    <n v="900"/>
    <n v="13.5"/>
    <n v="18"/>
  </r>
  <r>
    <n v="819"/>
    <s v="Sunday"/>
    <x v="5"/>
    <x v="5"/>
    <n v="15"/>
    <n v="6"/>
    <n v="2023"/>
    <d v="2023-06-15T00:00:00"/>
    <s v="CUST819"/>
    <x v="1"/>
    <x v="29"/>
    <x v="1"/>
    <x v="1"/>
    <n v="2"/>
    <n v="50"/>
    <n v="100"/>
    <n v="1.5"/>
    <n v="2"/>
  </r>
  <r>
    <n v="844"/>
    <s v="Thursday"/>
    <x v="2"/>
    <x v="2"/>
    <n v="12"/>
    <n v="10"/>
    <n v="2023"/>
    <d v="2023-10-12T00:00:00"/>
    <s v="CUST844"/>
    <x v="0"/>
    <x v="29"/>
    <x v="1"/>
    <x v="0"/>
    <n v="3"/>
    <n v="50"/>
    <n v="150"/>
    <n v="2.25"/>
    <n v="3"/>
  </r>
  <r>
    <n v="889"/>
    <s v="Monday"/>
    <x v="2"/>
    <x v="2"/>
    <n v="2"/>
    <n v="10"/>
    <n v="2023"/>
    <d v="2023-10-02T00:00:00"/>
    <s v="CUST889"/>
    <x v="1"/>
    <x v="29"/>
    <x v="1"/>
    <x v="2"/>
    <n v="1"/>
    <n v="50"/>
    <n v="50"/>
    <n v="0.75"/>
    <n v="1"/>
  </r>
  <r>
    <n v="928"/>
    <s v="Thursday"/>
    <x v="10"/>
    <x v="10"/>
    <n v="5"/>
    <n v="4"/>
    <n v="2023"/>
    <d v="2023-04-05T00:00:00"/>
    <s v="CUST928"/>
    <x v="1"/>
    <x v="29"/>
    <x v="1"/>
    <x v="0"/>
    <n v="4"/>
    <n v="300"/>
    <n v="1200"/>
    <n v="18"/>
    <n v="24"/>
  </r>
  <r>
    <n v="977"/>
    <s v="Sunday"/>
    <x v="7"/>
    <x v="7"/>
    <n v="8"/>
    <n v="2"/>
    <n v="2023"/>
    <d v="2023-02-08T00:00:00"/>
    <s v="CUST977"/>
    <x v="1"/>
    <x v="29"/>
    <x v="1"/>
    <x v="2"/>
    <n v="3"/>
    <n v="25"/>
    <n v="75"/>
    <n v="1.125"/>
    <n v="1.5"/>
  </r>
  <r>
    <n v="1"/>
    <s v="Tuesday"/>
    <x v="4"/>
    <x v="4"/>
    <n v="24"/>
    <n v="11"/>
    <n v="2023"/>
    <d v="2023-11-24T00:00:00"/>
    <s v="CUST001"/>
    <x v="0"/>
    <x v="30"/>
    <x v="1"/>
    <x v="1"/>
    <n v="3"/>
    <n v="50"/>
    <n v="150"/>
    <n v="2.25"/>
    <n v="3"/>
  </r>
  <r>
    <n v="41"/>
    <s v="Sunday"/>
    <x v="7"/>
    <x v="7"/>
    <n v="22"/>
    <n v="2"/>
    <n v="2023"/>
    <d v="2023-02-22T00:00:00"/>
    <s v="CUST041"/>
    <x v="0"/>
    <x v="30"/>
    <x v="1"/>
    <x v="0"/>
    <n v="2"/>
    <n v="25"/>
    <n v="50"/>
    <n v="0.75"/>
    <n v="1"/>
  </r>
  <r>
    <n v="53"/>
    <s v="Friday"/>
    <x v="11"/>
    <x v="11"/>
    <n v="13"/>
    <n v="7"/>
    <n v="2023"/>
    <d v="2023-07-13T00:00:00"/>
    <s v="CUST053"/>
    <x v="0"/>
    <x v="30"/>
    <x v="1"/>
    <x v="2"/>
    <n v="2"/>
    <n v="50"/>
    <n v="100"/>
    <n v="1.5"/>
    <n v="2"/>
  </r>
  <r>
    <n v="79"/>
    <s v="Wednesday"/>
    <x v="10"/>
    <x v="10"/>
    <n v="18"/>
    <n v="4"/>
    <n v="2023"/>
    <d v="2023-04-18T00:00:00"/>
    <s v="CUST079"/>
    <x v="0"/>
    <x v="30"/>
    <x v="1"/>
    <x v="1"/>
    <n v="1"/>
    <n v="300"/>
    <n v="300"/>
    <n v="4.5"/>
    <n v="6"/>
  </r>
  <r>
    <n v="104"/>
    <s v="Wednesday"/>
    <x v="5"/>
    <x v="5"/>
    <n v="11"/>
    <n v="6"/>
    <n v="2023"/>
    <d v="2023-06-11T00:00:00"/>
    <s v="CUST104"/>
    <x v="1"/>
    <x v="30"/>
    <x v="1"/>
    <x v="1"/>
    <n v="2"/>
    <n v="500"/>
    <n v="1000"/>
    <n v="15"/>
    <n v="20"/>
  </r>
  <r>
    <n v="109"/>
    <s v="Wednesday"/>
    <x v="2"/>
    <x v="2"/>
    <n v="18"/>
    <n v="10"/>
    <n v="2023"/>
    <d v="2023-10-18T00:00:00"/>
    <s v="CUST109"/>
    <x v="1"/>
    <x v="30"/>
    <x v="1"/>
    <x v="2"/>
    <n v="4"/>
    <n v="500"/>
    <n v="2000"/>
    <n v="30"/>
    <n v="40"/>
  </r>
  <r>
    <n v="111"/>
    <s v="Thursday"/>
    <x v="10"/>
    <x v="10"/>
    <n v="19"/>
    <n v="4"/>
    <n v="2023"/>
    <d v="2023-04-19T00:00:00"/>
    <s v="CUST111"/>
    <x v="1"/>
    <x v="30"/>
    <x v="1"/>
    <x v="2"/>
    <n v="3"/>
    <n v="500"/>
    <n v="1500"/>
    <n v="22.5"/>
    <n v="30"/>
  </r>
  <r>
    <n v="166"/>
    <s v="Monday"/>
    <x v="10"/>
    <x v="10"/>
    <n v="2"/>
    <n v="4"/>
    <n v="2023"/>
    <d v="2023-04-02T00:00:00"/>
    <s v="CUST166"/>
    <x v="0"/>
    <x v="30"/>
    <x v="1"/>
    <x v="0"/>
    <n v="4"/>
    <n v="500"/>
    <n v="2000"/>
    <n v="30"/>
    <n v="40"/>
  </r>
  <r>
    <n v="202"/>
    <s v="Thursday"/>
    <x v="3"/>
    <x v="3"/>
    <n v="26"/>
    <n v="3"/>
    <n v="2023"/>
    <d v="2023-03-26T00:00:00"/>
    <s v="CUST202"/>
    <x v="1"/>
    <x v="30"/>
    <x v="1"/>
    <x v="0"/>
    <n v="4"/>
    <n v="300"/>
    <n v="1200"/>
    <n v="18"/>
    <n v="24"/>
  </r>
  <r>
    <n v="208"/>
    <s v="Wednesday"/>
    <x v="2"/>
    <x v="2"/>
    <n v="4"/>
    <n v="10"/>
    <n v="2023"/>
    <d v="2023-10-04T00:00:00"/>
    <s v="CUST208"/>
    <x v="1"/>
    <x v="30"/>
    <x v="1"/>
    <x v="2"/>
    <n v="4"/>
    <n v="50"/>
    <n v="200"/>
    <n v="3"/>
    <n v="4"/>
  </r>
  <r>
    <n v="308"/>
    <s v="Thursday"/>
    <x v="8"/>
    <x v="8"/>
    <n v="5"/>
    <n v="8"/>
    <n v="2023"/>
    <d v="2023-08-05T00:00:00"/>
    <s v="CUST308"/>
    <x v="1"/>
    <x v="30"/>
    <x v="1"/>
    <x v="1"/>
    <n v="4"/>
    <n v="300"/>
    <n v="1200"/>
    <n v="18"/>
    <n v="24"/>
  </r>
  <r>
    <n v="361"/>
    <s v="Tuesday"/>
    <x v="1"/>
    <x v="1"/>
    <n v="10"/>
    <n v="12"/>
    <n v="2023"/>
    <d v="2023-12-10T00:00:00"/>
    <s v="CUST361"/>
    <x v="1"/>
    <x v="30"/>
    <x v="1"/>
    <x v="2"/>
    <n v="4"/>
    <n v="300"/>
    <n v="1200"/>
    <n v="18"/>
    <n v="24"/>
  </r>
  <r>
    <n v="490"/>
    <s v="Thursday"/>
    <x v="7"/>
    <x v="7"/>
    <n v="5"/>
    <n v="2"/>
    <n v="2023"/>
    <d v="2023-02-05T00:00:00"/>
    <s v="CUST490"/>
    <x v="0"/>
    <x v="30"/>
    <x v="1"/>
    <x v="0"/>
    <n v="3"/>
    <n v="50"/>
    <n v="150"/>
    <n v="2.25"/>
    <n v="3"/>
  </r>
  <r>
    <n v="506"/>
    <s v="Wednesday"/>
    <x v="7"/>
    <x v="7"/>
    <n v="25"/>
    <n v="2"/>
    <n v="2023"/>
    <d v="2023-02-25T00:00:00"/>
    <s v="CUST506"/>
    <x v="0"/>
    <x v="30"/>
    <x v="1"/>
    <x v="1"/>
    <n v="3"/>
    <n v="500"/>
    <n v="1500"/>
    <n v="22.5"/>
    <n v="30"/>
  </r>
  <r>
    <n v="617"/>
    <s v="Thursday"/>
    <x v="8"/>
    <x v="8"/>
    <n v="26"/>
    <n v="8"/>
    <n v="2023"/>
    <d v="2023-08-26T00:00:00"/>
    <s v="CUST617"/>
    <x v="0"/>
    <x v="30"/>
    <x v="1"/>
    <x v="2"/>
    <n v="1"/>
    <n v="30"/>
    <n v="30"/>
    <n v="0.44999999999999996"/>
    <n v="0.6"/>
  </r>
  <r>
    <n v="623"/>
    <s v="Tuesday"/>
    <x v="3"/>
    <x v="3"/>
    <n v="10"/>
    <n v="3"/>
    <n v="2023"/>
    <d v="2023-03-10T00:00:00"/>
    <s v="CUST623"/>
    <x v="0"/>
    <x v="30"/>
    <x v="1"/>
    <x v="0"/>
    <n v="3"/>
    <n v="50"/>
    <n v="150"/>
    <n v="2.25"/>
    <n v="3"/>
  </r>
  <r>
    <n v="624"/>
    <s v="Thursday"/>
    <x v="8"/>
    <x v="8"/>
    <n v="26"/>
    <n v="8"/>
    <n v="2023"/>
    <d v="2023-08-26T00:00:00"/>
    <s v="CUST624"/>
    <x v="1"/>
    <x v="30"/>
    <x v="1"/>
    <x v="1"/>
    <n v="3"/>
    <n v="300"/>
    <n v="900"/>
    <n v="13.5"/>
    <n v="18"/>
  </r>
  <r>
    <n v="652"/>
    <s v="Sunday"/>
    <x v="9"/>
    <x v="9"/>
    <n v="1"/>
    <n v="5"/>
    <n v="2023"/>
    <d v="2023-05-01T00:00:00"/>
    <s v="CUST652"/>
    <x v="1"/>
    <x v="30"/>
    <x v="1"/>
    <x v="1"/>
    <n v="2"/>
    <n v="50"/>
    <n v="100"/>
    <n v="1.5"/>
    <n v="2"/>
  </r>
  <r>
    <n v="672"/>
    <s v="Sunday"/>
    <x v="8"/>
    <x v="8"/>
    <n v="1"/>
    <n v="8"/>
    <n v="2023"/>
    <d v="2023-08-01T00:00:00"/>
    <s v="CUST672"/>
    <x v="1"/>
    <x v="30"/>
    <x v="1"/>
    <x v="1"/>
    <n v="2"/>
    <n v="50"/>
    <n v="100"/>
    <n v="1.5"/>
    <n v="2"/>
  </r>
  <r>
    <n v="703"/>
    <s v="Thursday"/>
    <x v="3"/>
    <x v="3"/>
    <n v="26"/>
    <n v="3"/>
    <n v="2023"/>
    <d v="2023-03-26T00:00:00"/>
    <s v="CUST703"/>
    <x v="0"/>
    <x v="30"/>
    <x v="1"/>
    <x v="2"/>
    <n v="2"/>
    <n v="50"/>
    <n v="100"/>
    <n v="1.5"/>
    <n v="2"/>
  </r>
  <r>
    <n v="713"/>
    <s v="Saturday"/>
    <x v="0"/>
    <x v="0"/>
    <n v="14"/>
    <n v="1"/>
    <n v="2023"/>
    <d v="2023-01-14T00:00:00"/>
    <s v="CUST713"/>
    <x v="0"/>
    <x v="30"/>
    <x v="1"/>
    <x v="1"/>
    <n v="3"/>
    <n v="25"/>
    <n v="75"/>
    <n v="1.125"/>
    <n v="1.5"/>
  </r>
  <r>
    <n v="733"/>
    <s v="Sunday"/>
    <x v="8"/>
    <x v="8"/>
    <n v="29"/>
    <n v="8"/>
    <n v="2023"/>
    <d v="2023-08-29T00:00:00"/>
    <s v="CUST733"/>
    <x v="0"/>
    <x v="30"/>
    <x v="1"/>
    <x v="1"/>
    <n v="1"/>
    <n v="30"/>
    <n v="30"/>
    <n v="0.44999999999999996"/>
    <n v="0.6"/>
  </r>
  <r>
    <n v="743"/>
    <s v="Monday"/>
    <x v="0"/>
    <x v="0"/>
    <n v="16"/>
    <n v="1"/>
    <n v="2023"/>
    <d v="2023-01-16T00:00:00"/>
    <s v="CUST743"/>
    <x v="1"/>
    <x v="30"/>
    <x v="1"/>
    <x v="1"/>
    <n v="4"/>
    <n v="500"/>
    <n v="2000"/>
    <n v="30"/>
    <n v="40"/>
  </r>
  <r>
    <n v="763"/>
    <s v="Saturday"/>
    <x v="7"/>
    <x v="7"/>
    <n v="28"/>
    <n v="2"/>
    <n v="2023"/>
    <d v="2023-02-28T00:00:00"/>
    <s v="CUST763"/>
    <x v="0"/>
    <x v="30"/>
    <x v="1"/>
    <x v="0"/>
    <n v="2"/>
    <n v="25"/>
    <n v="50"/>
    <n v="0.75"/>
    <n v="1"/>
  </r>
  <r>
    <n v="784"/>
    <s v="Wednesday"/>
    <x v="4"/>
    <x v="4"/>
    <n v="4"/>
    <n v="11"/>
    <n v="2023"/>
    <d v="2023-11-04T00:00:00"/>
    <s v="CUST784"/>
    <x v="1"/>
    <x v="30"/>
    <x v="1"/>
    <x v="2"/>
    <n v="1"/>
    <n v="500"/>
    <n v="500"/>
    <n v="7.5"/>
    <n v="10"/>
  </r>
  <r>
    <n v="890"/>
    <s v="Friday"/>
    <x v="1"/>
    <x v="1"/>
    <n v="20"/>
    <n v="12"/>
    <n v="2023"/>
    <d v="2023-12-20T00:00:00"/>
    <s v="CUST890"/>
    <x v="0"/>
    <x v="30"/>
    <x v="1"/>
    <x v="2"/>
    <n v="2"/>
    <n v="25"/>
    <n v="50"/>
    <n v="0.75"/>
    <n v="1"/>
  </r>
  <r>
    <n v="935"/>
    <s v="Monday"/>
    <x v="6"/>
    <x v="6"/>
    <n v="9"/>
    <n v="9"/>
    <n v="2023"/>
    <d v="2023-09-09T00:00:00"/>
    <s v="CUST935"/>
    <x v="1"/>
    <x v="30"/>
    <x v="1"/>
    <x v="1"/>
    <n v="1"/>
    <n v="50"/>
    <n v="50"/>
    <n v="0.75"/>
    <n v="1"/>
  </r>
  <r>
    <n v="991"/>
    <s v="Thursday"/>
    <x v="1"/>
    <x v="1"/>
    <n v="26"/>
    <n v="12"/>
    <n v="2023"/>
    <d v="2023-12-26T00:00:00"/>
    <s v="CUST991"/>
    <x v="1"/>
    <x v="30"/>
    <x v="1"/>
    <x v="0"/>
    <n v="2"/>
    <n v="50"/>
    <n v="100"/>
    <n v="1.5"/>
    <n v="2"/>
  </r>
  <r>
    <n v="124"/>
    <s v="Friday"/>
    <x v="2"/>
    <x v="2"/>
    <n v="27"/>
    <n v="10"/>
    <n v="2023"/>
    <d v="2023-10-27T00:00:00"/>
    <s v="CUST124"/>
    <x v="0"/>
    <x v="31"/>
    <x v="1"/>
    <x v="0"/>
    <n v="4"/>
    <n v="500"/>
    <n v="2000"/>
    <n v="30"/>
    <n v="40"/>
  </r>
  <r>
    <n v="127"/>
    <s v="Tuesday"/>
    <x v="11"/>
    <x v="11"/>
    <n v="24"/>
    <n v="7"/>
    <n v="2023"/>
    <d v="2023-07-24T00:00:00"/>
    <s v="CUST127"/>
    <x v="1"/>
    <x v="31"/>
    <x v="1"/>
    <x v="0"/>
    <n v="2"/>
    <n v="25"/>
    <n v="50"/>
    <n v="0.75"/>
    <n v="1"/>
  </r>
  <r>
    <n v="526"/>
    <s v="Tuesday"/>
    <x v="1"/>
    <x v="1"/>
    <n v="10"/>
    <n v="12"/>
    <n v="2023"/>
    <d v="2023-12-10T00:00:00"/>
    <s v="CUST526"/>
    <x v="0"/>
    <x v="31"/>
    <x v="1"/>
    <x v="0"/>
    <n v="2"/>
    <n v="50"/>
    <n v="100"/>
    <n v="1.5"/>
    <n v="2"/>
  </r>
  <r>
    <n v="576"/>
    <s v="Wednesday"/>
    <x v="1"/>
    <x v="1"/>
    <n v="4"/>
    <n v="12"/>
    <n v="2023"/>
    <d v="2023-12-04T00:00:00"/>
    <s v="CUST576"/>
    <x v="1"/>
    <x v="31"/>
    <x v="1"/>
    <x v="1"/>
    <n v="3"/>
    <n v="50"/>
    <n v="150"/>
    <n v="2.25"/>
    <n v="3"/>
  </r>
  <r>
    <n v="737"/>
    <s v="Sunday"/>
    <x v="5"/>
    <x v="5"/>
    <n v="29"/>
    <n v="6"/>
    <n v="2023"/>
    <d v="2023-06-29T00:00:00"/>
    <s v="CUST737"/>
    <x v="1"/>
    <x v="31"/>
    <x v="1"/>
    <x v="0"/>
    <n v="1"/>
    <n v="50"/>
    <n v="50"/>
    <n v="0.75"/>
    <n v="1"/>
  </r>
  <r>
    <n v="746"/>
    <s v="Wednesday"/>
    <x v="0"/>
    <x v="0"/>
    <n v="11"/>
    <n v="1"/>
    <n v="2023"/>
    <d v="2023-01-11T00:00:00"/>
    <s v="CUST746"/>
    <x v="1"/>
    <x v="31"/>
    <x v="1"/>
    <x v="0"/>
    <n v="3"/>
    <n v="30"/>
    <n v="90"/>
    <n v="1.3499999999999999"/>
    <n v="1.8"/>
  </r>
  <r>
    <n v="761"/>
    <s v="Saturday"/>
    <x v="4"/>
    <x v="4"/>
    <n v="7"/>
    <n v="11"/>
    <n v="2023"/>
    <d v="2023-11-07T00:00:00"/>
    <s v="CUST761"/>
    <x v="1"/>
    <x v="31"/>
    <x v="1"/>
    <x v="0"/>
    <n v="1"/>
    <n v="500"/>
    <n v="500"/>
    <n v="7.5"/>
    <n v="10"/>
  </r>
  <r>
    <n v="808"/>
    <s v="Sunday"/>
    <x v="10"/>
    <x v="10"/>
    <n v="1"/>
    <n v="4"/>
    <n v="2023"/>
    <d v="2023-04-01T00:00:00"/>
    <s v="CUST808"/>
    <x v="0"/>
    <x v="31"/>
    <x v="1"/>
    <x v="1"/>
    <n v="4"/>
    <n v="500"/>
    <n v="2000"/>
    <n v="30"/>
    <n v="40"/>
  </r>
  <r>
    <n v="828"/>
    <s v="Monday"/>
    <x v="1"/>
    <x v="1"/>
    <n v="9"/>
    <n v="12"/>
    <n v="2023"/>
    <d v="2023-12-09T00:00:00"/>
    <s v="CUST828"/>
    <x v="1"/>
    <x v="31"/>
    <x v="1"/>
    <x v="2"/>
    <n v="4"/>
    <n v="300"/>
    <n v="1200"/>
    <n v="18"/>
    <n v="24"/>
  </r>
  <r>
    <n v="951"/>
    <s v="Monday"/>
    <x v="4"/>
    <x v="4"/>
    <n v="2"/>
    <n v="11"/>
    <n v="2023"/>
    <d v="2023-11-02T00:00:00"/>
    <s v="CUST951"/>
    <x v="0"/>
    <x v="31"/>
    <x v="1"/>
    <x v="1"/>
    <n v="2"/>
    <n v="50"/>
    <n v="100"/>
    <n v="1.5"/>
    <n v="2"/>
  </r>
  <r>
    <n v="82"/>
    <s v="Thursday"/>
    <x v="1"/>
    <x v="1"/>
    <n v="26"/>
    <n v="12"/>
    <n v="2023"/>
    <d v="2023-12-26T00:00:00"/>
    <s v="CUST082"/>
    <x v="1"/>
    <x v="32"/>
    <x v="1"/>
    <x v="1"/>
    <n v="4"/>
    <n v="50"/>
    <n v="200"/>
    <n v="3"/>
    <n v="4"/>
  </r>
  <r>
    <n v="95"/>
    <s v="Tuesday"/>
    <x v="4"/>
    <x v="4"/>
    <n v="24"/>
    <n v="11"/>
    <n v="2023"/>
    <d v="2023-11-24T00:00:00"/>
    <s v="CUST095"/>
    <x v="1"/>
    <x v="32"/>
    <x v="1"/>
    <x v="0"/>
    <n v="2"/>
    <n v="30"/>
    <n v="60"/>
    <n v="0.89999999999999991"/>
    <n v="1.2"/>
  </r>
  <r>
    <n v="101"/>
    <s v="Sunday"/>
    <x v="0"/>
    <x v="0"/>
    <n v="29"/>
    <n v="1"/>
    <n v="2023"/>
    <d v="2023-01-29T00:00:00"/>
    <s v="CUST101"/>
    <x v="0"/>
    <x v="32"/>
    <x v="1"/>
    <x v="0"/>
    <n v="2"/>
    <n v="300"/>
    <n v="600"/>
    <n v="9"/>
    <n v="12"/>
  </r>
  <r>
    <n v="172"/>
    <s v="Tuesday"/>
    <x v="6"/>
    <x v="6"/>
    <n v="17"/>
    <n v="9"/>
    <n v="2023"/>
    <d v="2023-09-17T00:00:00"/>
    <s v="CUST172"/>
    <x v="0"/>
    <x v="32"/>
    <x v="1"/>
    <x v="1"/>
    <n v="2"/>
    <n v="25"/>
    <n v="50"/>
    <n v="0.75"/>
    <n v="1"/>
  </r>
  <r>
    <n v="196"/>
    <s v="Monday"/>
    <x v="6"/>
    <x v="6"/>
    <n v="30"/>
    <n v="9"/>
    <n v="2023"/>
    <d v="2023-09-30T00:00:00"/>
    <s v="CUST196"/>
    <x v="1"/>
    <x v="32"/>
    <x v="1"/>
    <x v="0"/>
    <n v="3"/>
    <n v="300"/>
    <n v="900"/>
    <n v="13.5"/>
    <n v="18"/>
  </r>
  <r>
    <n v="262"/>
    <s v="Monday"/>
    <x v="11"/>
    <x v="11"/>
    <n v="30"/>
    <n v="7"/>
    <n v="2023"/>
    <d v="2023-07-30T00:00:00"/>
    <s v="CUST262"/>
    <x v="1"/>
    <x v="32"/>
    <x v="1"/>
    <x v="1"/>
    <n v="4"/>
    <n v="30"/>
    <n v="120"/>
    <n v="1.7999999999999998"/>
    <n v="2.4"/>
  </r>
  <r>
    <n v="267"/>
    <s v="Friday"/>
    <x v="4"/>
    <x v="4"/>
    <n v="27"/>
    <n v="11"/>
    <n v="2023"/>
    <d v="2023-11-27T00:00:00"/>
    <s v="CUST267"/>
    <x v="1"/>
    <x v="32"/>
    <x v="1"/>
    <x v="1"/>
    <n v="3"/>
    <n v="30"/>
    <n v="90"/>
    <n v="1.3499999999999999"/>
    <n v="1.8"/>
  </r>
  <r>
    <n v="311"/>
    <s v="Thursday"/>
    <x v="1"/>
    <x v="1"/>
    <n v="5"/>
    <n v="12"/>
    <n v="2023"/>
    <d v="2023-12-05T00:00:00"/>
    <s v="CUST311"/>
    <x v="1"/>
    <x v="32"/>
    <x v="1"/>
    <x v="1"/>
    <n v="4"/>
    <n v="25"/>
    <n v="100"/>
    <n v="1.5"/>
    <n v="2"/>
  </r>
  <r>
    <n v="358"/>
    <s v="Monday"/>
    <x v="9"/>
    <x v="9"/>
    <n v="16"/>
    <n v="5"/>
    <n v="2023"/>
    <d v="2023-05-16T00:00:00"/>
    <s v="CUST358"/>
    <x v="1"/>
    <x v="32"/>
    <x v="1"/>
    <x v="1"/>
    <n v="1"/>
    <n v="300"/>
    <n v="300"/>
    <n v="4.5"/>
    <n v="6"/>
  </r>
  <r>
    <n v="375"/>
    <s v="Tuesday"/>
    <x v="6"/>
    <x v="6"/>
    <n v="17"/>
    <n v="9"/>
    <n v="2023"/>
    <d v="2023-09-17T00:00:00"/>
    <s v="CUST375"/>
    <x v="0"/>
    <x v="32"/>
    <x v="1"/>
    <x v="0"/>
    <n v="1"/>
    <n v="50"/>
    <n v="50"/>
    <n v="0.75"/>
    <n v="1"/>
  </r>
  <r>
    <n v="403"/>
    <s v="Friday"/>
    <x v="9"/>
    <x v="9"/>
    <n v="20"/>
    <n v="5"/>
    <n v="2023"/>
    <d v="2023-05-20T00:00:00"/>
    <s v="CUST403"/>
    <x v="0"/>
    <x v="32"/>
    <x v="1"/>
    <x v="0"/>
    <n v="2"/>
    <n v="300"/>
    <n v="600"/>
    <n v="9"/>
    <n v="12"/>
  </r>
  <r>
    <n v="471"/>
    <s v="Monday"/>
    <x v="3"/>
    <x v="3"/>
    <n v="23"/>
    <n v="3"/>
    <n v="2023"/>
    <d v="2023-03-23T00:00:00"/>
    <s v="CUST471"/>
    <x v="0"/>
    <x v="32"/>
    <x v="1"/>
    <x v="0"/>
    <n v="3"/>
    <n v="50"/>
    <n v="150"/>
    <n v="2.25"/>
    <n v="3"/>
  </r>
  <r>
    <n v="753"/>
    <s v="Saturday"/>
    <x v="7"/>
    <x v="7"/>
    <n v="28"/>
    <n v="2"/>
    <n v="2023"/>
    <d v="2023-02-28T00:00:00"/>
    <s v="CUST753"/>
    <x v="1"/>
    <x v="32"/>
    <x v="1"/>
    <x v="0"/>
    <n v="1"/>
    <n v="30"/>
    <n v="30"/>
    <n v="0.44999999999999996"/>
    <n v="0.6"/>
  </r>
  <r>
    <n v="770"/>
    <s v="Sunday"/>
    <x v="2"/>
    <x v="2"/>
    <n v="22"/>
    <n v="10"/>
    <n v="2023"/>
    <d v="2023-10-22T00:00:00"/>
    <s v="CUST770"/>
    <x v="0"/>
    <x v="32"/>
    <x v="1"/>
    <x v="0"/>
    <n v="1"/>
    <n v="50"/>
    <n v="50"/>
    <n v="0.75"/>
    <n v="1"/>
  </r>
  <r>
    <n v="800"/>
    <s v="Tuesday"/>
    <x v="7"/>
    <x v="7"/>
    <n v="24"/>
    <n v="2"/>
    <n v="2023"/>
    <d v="2023-02-24T00:00:00"/>
    <s v="CUST800"/>
    <x v="0"/>
    <x v="32"/>
    <x v="1"/>
    <x v="0"/>
    <n v="4"/>
    <n v="300"/>
    <n v="1200"/>
    <n v="18"/>
    <n v="24"/>
  </r>
  <r>
    <n v="849"/>
    <s v="Wednesday"/>
    <x v="9"/>
    <x v="9"/>
    <n v="4"/>
    <n v="5"/>
    <n v="2023"/>
    <d v="2023-05-04T00:00:00"/>
    <s v="CUST849"/>
    <x v="0"/>
    <x v="32"/>
    <x v="1"/>
    <x v="0"/>
    <n v="2"/>
    <n v="25"/>
    <n v="50"/>
    <n v="0.75"/>
    <n v="1"/>
  </r>
  <r>
    <n v="851"/>
    <s v="Sunday"/>
    <x v="6"/>
    <x v="6"/>
    <n v="8"/>
    <n v="9"/>
    <n v="2023"/>
    <d v="2023-09-08T00:00:00"/>
    <s v="CUST851"/>
    <x v="0"/>
    <x v="32"/>
    <x v="1"/>
    <x v="2"/>
    <n v="2"/>
    <n v="25"/>
    <n v="50"/>
    <n v="0.75"/>
    <n v="1"/>
  </r>
  <r>
    <n v="916"/>
    <s v="Tuesday"/>
    <x v="1"/>
    <x v="1"/>
    <n v="24"/>
    <n v="12"/>
    <n v="2023"/>
    <d v="2023-12-24T00:00:00"/>
    <s v="CUST916"/>
    <x v="1"/>
    <x v="32"/>
    <x v="1"/>
    <x v="2"/>
    <n v="1"/>
    <n v="50"/>
    <n v="50"/>
    <n v="0.75"/>
    <n v="1"/>
  </r>
  <r>
    <n v="923"/>
    <s v="Thursday"/>
    <x v="9"/>
    <x v="9"/>
    <n v="26"/>
    <n v="5"/>
    <n v="2023"/>
    <d v="2023-05-26T00:00:00"/>
    <s v="CUST923"/>
    <x v="0"/>
    <x v="32"/>
    <x v="1"/>
    <x v="1"/>
    <n v="3"/>
    <n v="300"/>
    <n v="900"/>
    <n v="13.5"/>
    <n v="18"/>
  </r>
  <r>
    <n v="55"/>
    <s v="Tuesday"/>
    <x v="2"/>
    <x v="2"/>
    <n v="10"/>
    <n v="10"/>
    <n v="2023"/>
    <d v="2023-10-10T00:00:00"/>
    <s v="CUST055"/>
    <x v="0"/>
    <x v="33"/>
    <x v="1"/>
    <x v="1"/>
    <n v="4"/>
    <n v="30"/>
    <n v="120"/>
    <n v="1.7999999999999998"/>
    <n v="2.4"/>
  </r>
  <r>
    <n v="85"/>
    <s v="Friday"/>
    <x v="7"/>
    <x v="7"/>
    <n v="6"/>
    <n v="2"/>
    <n v="2023"/>
    <d v="2023-02-06T00:00:00"/>
    <s v="CUST085"/>
    <x v="0"/>
    <x v="33"/>
    <x v="1"/>
    <x v="0"/>
    <n v="3"/>
    <n v="50"/>
    <n v="150"/>
    <n v="2.25"/>
    <n v="3"/>
  </r>
  <r>
    <n v="155"/>
    <s v="Tuesday"/>
    <x v="9"/>
    <x v="9"/>
    <n v="17"/>
    <n v="5"/>
    <n v="2023"/>
    <d v="2023-05-17T00:00:00"/>
    <s v="CUST155"/>
    <x v="0"/>
    <x v="33"/>
    <x v="1"/>
    <x v="2"/>
    <n v="4"/>
    <n v="500"/>
    <n v="2000"/>
    <n v="30"/>
    <n v="40"/>
  </r>
  <r>
    <n v="175"/>
    <s v="Friday"/>
    <x v="3"/>
    <x v="3"/>
    <n v="20"/>
    <n v="3"/>
    <n v="2023"/>
    <d v="2023-03-20T00:00:00"/>
    <s v="CUST175"/>
    <x v="1"/>
    <x v="33"/>
    <x v="1"/>
    <x v="2"/>
    <n v="4"/>
    <n v="25"/>
    <n v="100"/>
    <n v="1.5"/>
    <n v="2"/>
  </r>
  <r>
    <n v="179"/>
    <s v="Sunday"/>
    <x v="6"/>
    <x v="6"/>
    <n v="29"/>
    <n v="9"/>
    <n v="2023"/>
    <d v="2023-09-29T00:00:00"/>
    <s v="CUST179"/>
    <x v="0"/>
    <x v="33"/>
    <x v="1"/>
    <x v="2"/>
    <n v="1"/>
    <n v="300"/>
    <n v="300"/>
    <n v="4.5"/>
    <n v="6"/>
  </r>
  <r>
    <n v="184"/>
    <s v="Tuesday"/>
    <x v="0"/>
    <x v="0"/>
    <n v="10"/>
    <n v="1"/>
    <n v="2023"/>
    <d v="2023-01-10T00:00:00"/>
    <s v="CUST184"/>
    <x v="0"/>
    <x v="33"/>
    <x v="1"/>
    <x v="2"/>
    <n v="4"/>
    <n v="50"/>
    <n v="200"/>
    <n v="3"/>
    <n v="4"/>
  </r>
  <r>
    <n v="285"/>
    <s v="Sunday"/>
    <x v="8"/>
    <x v="8"/>
    <n v="15"/>
    <n v="8"/>
    <n v="2023"/>
    <d v="2023-08-15T00:00:00"/>
    <s v="CUST285"/>
    <x v="1"/>
    <x v="33"/>
    <x v="1"/>
    <x v="2"/>
    <n v="1"/>
    <n v="25"/>
    <n v="25"/>
    <n v="0.375"/>
    <n v="0.5"/>
  </r>
  <r>
    <n v="319"/>
    <s v="Thursday"/>
    <x v="2"/>
    <x v="2"/>
    <n v="5"/>
    <n v="10"/>
    <n v="2023"/>
    <d v="2023-10-05T00:00:00"/>
    <s v="CUST319"/>
    <x v="0"/>
    <x v="33"/>
    <x v="1"/>
    <x v="0"/>
    <n v="1"/>
    <n v="500"/>
    <n v="500"/>
    <n v="7.5"/>
    <n v="10"/>
  </r>
  <r>
    <n v="334"/>
    <s v="Sunday"/>
    <x v="4"/>
    <x v="4"/>
    <n v="1"/>
    <n v="11"/>
    <n v="2023"/>
    <d v="2023-11-01T00:00:00"/>
    <s v="CUST334"/>
    <x v="0"/>
    <x v="33"/>
    <x v="1"/>
    <x v="2"/>
    <n v="3"/>
    <n v="300"/>
    <n v="900"/>
    <n v="13.5"/>
    <n v="18"/>
  </r>
  <r>
    <n v="341"/>
    <s v="Saturday"/>
    <x v="9"/>
    <x v="9"/>
    <n v="7"/>
    <n v="5"/>
    <n v="2023"/>
    <d v="2023-05-07T00:00:00"/>
    <s v="CUST341"/>
    <x v="0"/>
    <x v="33"/>
    <x v="1"/>
    <x v="0"/>
    <n v="4"/>
    <n v="50"/>
    <n v="200"/>
    <n v="3"/>
    <n v="4"/>
  </r>
  <r>
    <n v="353"/>
    <s v="Saturday"/>
    <x v="9"/>
    <x v="9"/>
    <n v="14"/>
    <n v="5"/>
    <n v="2023"/>
    <d v="2023-05-14T00:00:00"/>
    <s v="CUST353"/>
    <x v="0"/>
    <x v="33"/>
    <x v="1"/>
    <x v="2"/>
    <n v="1"/>
    <n v="500"/>
    <n v="500"/>
    <n v="7.5"/>
    <n v="10"/>
  </r>
  <r>
    <n v="365"/>
    <s v="Wednesday"/>
    <x v="5"/>
    <x v="5"/>
    <n v="11"/>
    <n v="6"/>
    <n v="2023"/>
    <d v="2023-06-11T00:00:00"/>
    <s v="CUST365"/>
    <x v="0"/>
    <x v="33"/>
    <x v="1"/>
    <x v="0"/>
    <n v="1"/>
    <n v="300"/>
    <n v="300"/>
    <n v="4.5"/>
    <n v="6"/>
  </r>
  <r>
    <n v="455"/>
    <s v="Sunday"/>
    <x v="11"/>
    <x v="11"/>
    <n v="1"/>
    <n v="7"/>
    <n v="2023"/>
    <d v="2023-07-01T00:00:00"/>
    <s v="CUST455"/>
    <x v="0"/>
    <x v="33"/>
    <x v="1"/>
    <x v="2"/>
    <n v="4"/>
    <n v="25"/>
    <n v="100"/>
    <n v="1.5"/>
    <n v="2"/>
  </r>
  <r>
    <n v="531"/>
    <s v="Saturday"/>
    <x v="1"/>
    <x v="1"/>
    <n v="7"/>
    <n v="12"/>
    <n v="2023"/>
    <d v="2023-12-07T00:00:00"/>
    <s v="CUST531"/>
    <x v="0"/>
    <x v="33"/>
    <x v="1"/>
    <x v="2"/>
    <n v="1"/>
    <n v="500"/>
    <n v="500"/>
    <n v="7.5"/>
    <n v="10"/>
  </r>
  <r>
    <n v="572"/>
    <s v="Friday"/>
    <x v="10"/>
    <x v="10"/>
    <n v="20"/>
    <n v="4"/>
    <n v="2023"/>
    <d v="2023-04-20T00:00:00"/>
    <s v="CUST572"/>
    <x v="0"/>
    <x v="33"/>
    <x v="1"/>
    <x v="0"/>
    <n v="4"/>
    <n v="500"/>
    <n v="2000"/>
    <n v="30"/>
    <n v="40"/>
  </r>
  <r>
    <n v="580"/>
    <s v="Friday"/>
    <x v="1"/>
    <x v="1"/>
    <n v="6"/>
    <n v="12"/>
    <n v="2023"/>
    <d v="2023-12-06T00:00:00"/>
    <s v="CUST580"/>
    <x v="1"/>
    <x v="33"/>
    <x v="1"/>
    <x v="0"/>
    <n v="3"/>
    <n v="500"/>
    <n v="1500"/>
    <n v="22.5"/>
    <n v="30"/>
  </r>
  <r>
    <n v="625"/>
    <s v="Sunday"/>
    <x v="1"/>
    <x v="1"/>
    <n v="8"/>
    <n v="12"/>
    <n v="2023"/>
    <d v="2023-12-08T00:00:00"/>
    <s v="CUST625"/>
    <x v="0"/>
    <x v="33"/>
    <x v="1"/>
    <x v="0"/>
    <n v="1"/>
    <n v="300"/>
    <n v="300"/>
    <n v="4.5"/>
    <n v="6"/>
  </r>
  <r>
    <n v="769"/>
    <s v="Monday"/>
    <x v="5"/>
    <x v="5"/>
    <n v="9"/>
    <n v="6"/>
    <n v="2023"/>
    <d v="2023-06-09T00:00:00"/>
    <s v="CUST769"/>
    <x v="1"/>
    <x v="33"/>
    <x v="1"/>
    <x v="2"/>
    <n v="4"/>
    <n v="30"/>
    <n v="120"/>
    <n v="1.7999999999999998"/>
    <n v="2.4"/>
  </r>
  <r>
    <n v="785"/>
    <s v="Tuesday"/>
    <x v="3"/>
    <x v="3"/>
    <n v="3"/>
    <n v="3"/>
    <n v="2023"/>
    <d v="2023-03-03T00:00:00"/>
    <s v="CUST785"/>
    <x v="1"/>
    <x v="33"/>
    <x v="1"/>
    <x v="1"/>
    <n v="4"/>
    <n v="50"/>
    <n v="200"/>
    <n v="3"/>
    <n v="4"/>
  </r>
  <r>
    <n v="841"/>
    <s v="Monday"/>
    <x v="4"/>
    <x v="4"/>
    <n v="2"/>
    <n v="11"/>
    <n v="2023"/>
    <d v="2023-11-02T00:00:00"/>
    <s v="CUST841"/>
    <x v="0"/>
    <x v="33"/>
    <x v="1"/>
    <x v="2"/>
    <n v="4"/>
    <n v="25"/>
    <n v="100"/>
    <n v="1.5"/>
    <n v="2"/>
  </r>
  <r>
    <n v="901"/>
    <s v="Tuesday"/>
    <x v="10"/>
    <x v="10"/>
    <n v="10"/>
    <n v="4"/>
    <n v="2023"/>
    <d v="2023-04-10T00:00:00"/>
    <s v="CUST901"/>
    <x v="0"/>
    <x v="33"/>
    <x v="1"/>
    <x v="2"/>
    <n v="1"/>
    <n v="30"/>
    <n v="30"/>
    <n v="0.44999999999999996"/>
    <n v="0.6"/>
  </r>
  <r>
    <n v="980"/>
    <s v="Sunday"/>
    <x v="11"/>
    <x v="11"/>
    <n v="29"/>
    <n v="7"/>
    <n v="2023"/>
    <d v="2023-07-29T00:00:00"/>
    <s v="CUST980"/>
    <x v="1"/>
    <x v="33"/>
    <x v="1"/>
    <x v="2"/>
    <n v="3"/>
    <n v="25"/>
    <n v="75"/>
    <n v="1.125"/>
    <n v="1.5"/>
  </r>
  <r>
    <n v="5"/>
    <s v="Friday"/>
    <x v="9"/>
    <x v="9"/>
    <n v="6"/>
    <n v="5"/>
    <n v="2023"/>
    <d v="2023-05-06T00:00:00"/>
    <s v="CUST005"/>
    <x v="0"/>
    <x v="34"/>
    <x v="1"/>
    <x v="1"/>
    <n v="2"/>
    <n v="50"/>
    <n v="100"/>
    <n v="1.5"/>
    <n v="2"/>
  </r>
  <r>
    <n v="8"/>
    <s v="Sunday"/>
    <x v="7"/>
    <x v="7"/>
    <n v="22"/>
    <n v="2"/>
    <n v="2023"/>
    <d v="2023-02-22T00:00:00"/>
    <s v="CUST008"/>
    <x v="0"/>
    <x v="34"/>
    <x v="1"/>
    <x v="2"/>
    <n v="4"/>
    <n v="25"/>
    <n v="100"/>
    <n v="1.5"/>
    <n v="2"/>
  </r>
  <r>
    <n v="32"/>
    <s v="Wednesday"/>
    <x v="0"/>
    <x v="0"/>
    <n v="4"/>
    <n v="1"/>
    <n v="2023"/>
    <d v="2023-01-04T00:00:00"/>
    <s v="CUST032"/>
    <x v="0"/>
    <x v="34"/>
    <x v="1"/>
    <x v="1"/>
    <n v="3"/>
    <n v="30"/>
    <n v="90"/>
    <n v="1.3499999999999999"/>
    <n v="1.8"/>
  </r>
  <r>
    <n v="60"/>
    <s v="Monday"/>
    <x v="2"/>
    <x v="2"/>
    <n v="23"/>
    <n v="10"/>
    <n v="2023"/>
    <d v="2023-10-23T00:00:00"/>
    <s v="CUST060"/>
    <x v="0"/>
    <x v="34"/>
    <x v="1"/>
    <x v="1"/>
    <n v="3"/>
    <n v="50"/>
    <n v="150"/>
    <n v="2.25"/>
    <n v="3"/>
  </r>
  <r>
    <n v="118"/>
    <s v="Monday"/>
    <x v="9"/>
    <x v="9"/>
    <n v="16"/>
    <n v="5"/>
    <n v="2023"/>
    <d v="2023-05-16T00:00:00"/>
    <s v="CUST118"/>
    <x v="1"/>
    <x v="34"/>
    <x v="1"/>
    <x v="2"/>
    <n v="4"/>
    <n v="500"/>
    <n v="2000"/>
    <n v="30"/>
    <n v="40"/>
  </r>
  <r>
    <n v="209"/>
    <s v="Friday"/>
    <x v="1"/>
    <x v="1"/>
    <n v="20"/>
    <n v="12"/>
    <n v="2023"/>
    <d v="2023-12-20T00:00:00"/>
    <s v="CUST209"/>
    <x v="1"/>
    <x v="34"/>
    <x v="1"/>
    <x v="2"/>
    <n v="4"/>
    <n v="50"/>
    <n v="200"/>
    <n v="3"/>
    <n v="4"/>
  </r>
  <r>
    <n v="290"/>
    <s v="Wednesday"/>
    <x v="2"/>
    <x v="2"/>
    <n v="4"/>
    <n v="10"/>
    <n v="2023"/>
    <d v="2023-10-04T00:00:00"/>
    <s v="CUST290"/>
    <x v="1"/>
    <x v="34"/>
    <x v="1"/>
    <x v="1"/>
    <n v="2"/>
    <n v="300"/>
    <n v="600"/>
    <n v="9"/>
    <n v="12"/>
  </r>
  <r>
    <n v="301"/>
    <s v="Thursday"/>
    <x v="3"/>
    <x v="3"/>
    <n v="26"/>
    <n v="3"/>
    <n v="2023"/>
    <d v="2023-03-26T00:00:00"/>
    <s v="CUST301"/>
    <x v="0"/>
    <x v="34"/>
    <x v="1"/>
    <x v="0"/>
    <n v="4"/>
    <n v="30"/>
    <n v="120"/>
    <n v="1.7999999999999998"/>
    <n v="2.4"/>
  </r>
  <r>
    <n v="397"/>
    <s v="Tuesday"/>
    <x v="3"/>
    <x v="3"/>
    <n v="10"/>
    <n v="3"/>
    <n v="2023"/>
    <d v="2023-03-10T00:00:00"/>
    <s v="CUST397"/>
    <x v="1"/>
    <x v="34"/>
    <x v="1"/>
    <x v="1"/>
    <n v="1"/>
    <n v="25"/>
    <n v="25"/>
    <n v="0.375"/>
    <n v="0.5"/>
  </r>
  <r>
    <n v="435"/>
    <s v="Friday"/>
    <x v="1"/>
    <x v="1"/>
    <n v="20"/>
    <n v="12"/>
    <n v="2023"/>
    <d v="2023-12-20T00:00:00"/>
    <s v="CUST435"/>
    <x v="1"/>
    <x v="34"/>
    <x v="1"/>
    <x v="1"/>
    <n v="3"/>
    <n v="300"/>
    <n v="900"/>
    <n v="13.5"/>
    <n v="18"/>
  </r>
  <r>
    <n v="516"/>
    <s v="Monday"/>
    <x v="2"/>
    <x v="2"/>
    <n v="23"/>
    <n v="10"/>
    <n v="2023"/>
    <d v="2023-10-23T00:00:00"/>
    <s v="CUST516"/>
    <x v="0"/>
    <x v="34"/>
    <x v="1"/>
    <x v="1"/>
    <n v="4"/>
    <n v="25"/>
    <n v="100"/>
    <n v="1.5"/>
    <n v="2"/>
  </r>
  <r>
    <n v="805"/>
    <s v="Sunday"/>
    <x v="1"/>
    <x v="1"/>
    <n v="29"/>
    <n v="12"/>
    <n v="2023"/>
    <d v="2023-12-29T00:00:00"/>
    <s v="CUST805"/>
    <x v="1"/>
    <x v="34"/>
    <x v="1"/>
    <x v="1"/>
    <n v="3"/>
    <n v="500"/>
    <n v="1500"/>
    <n v="22.5"/>
    <n v="30"/>
  </r>
  <r>
    <n v="817"/>
    <s v="Tuesday"/>
    <x v="2"/>
    <x v="2"/>
    <n v="31"/>
    <n v="10"/>
    <n v="2023"/>
    <d v="2023-10-31T00:00:00"/>
    <s v="CUST817"/>
    <x v="0"/>
    <x v="34"/>
    <x v="1"/>
    <x v="1"/>
    <n v="4"/>
    <n v="50"/>
    <n v="200"/>
    <n v="3"/>
    <n v="4"/>
  </r>
  <r>
    <n v="818"/>
    <s v="Wednesday"/>
    <x v="9"/>
    <x v="9"/>
    <n v="18"/>
    <n v="5"/>
    <n v="2023"/>
    <d v="2023-05-18T00:00:00"/>
    <s v="CUST818"/>
    <x v="0"/>
    <x v="34"/>
    <x v="1"/>
    <x v="2"/>
    <n v="1"/>
    <n v="500"/>
    <n v="500"/>
    <n v="7.5"/>
    <n v="10"/>
  </r>
  <r>
    <n v="863"/>
    <s v="Tuesday"/>
    <x v="10"/>
    <x v="10"/>
    <n v="24"/>
    <n v="4"/>
    <n v="2023"/>
    <d v="2023-04-24T00:00:00"/>
    <s v="CUST863"/>
    <x v="1"/>
    <x v="34"/>
    <x v="1"/>
    <x v="2"/>
    <n v="2"/>
    <n v="25"/>
    <n v="50"/>
    <n v="0.75"/>
    <n v="1"/>
  </r>
  <r>
    <n v="896"/>
    <s v="Sunday"/>
    <x v="2"/>
    <x v="2"/>
    <n v="29"/>
    <n v="10"/>
    <n v="2023"/>
    <d v="2023-10-29T00:00:00"/>
    <s v="CUST896"/>
    <x v="1"/>
    <x v="34"/>
    <x v="1"/>
    <x v="2"/>
    <n v="2"/>
    <n v="25"/>
    <n v="50"/>
    <n v="0.75"/>
    <n v="1"/>
  </r>
  <r>
    <n v="931"/>
    <s v="Monday"/>
    <x v="6"/>
    <x v="6"/>
    <n v="2"/>
    <n v="9"/>
    <n v="2023"/>
    <d v="2023-09-02T00:00:00"/>
    <s v="CUST931"/>
    <x v="0"/>
    <x v="34"/>
    <x v="1"/>
    <x v="1"/>
    <n v="4"/>
    <n v="30"/>
    <n v="120"/>
    <n v="1.7999999999999998"/>
    <n v="2.4"/>
  </r>
  <r>
    <n v="934"/>
    <s v="Wednesday"/>
    <x v="11"/>
    <x v="11"/>
    <n v="25"/>
    <n v="7"/>
    <n v="2023"/>
    <d v="2023-07-25T00:00:00"/>
    <s v="CUST934"/>
    <x v="0"/>
    <x v="34"/>
    <x v="1"/>
    <x v="1"/>
    <n v="1"/>
    <n v="500"/>
    <n v="500"/>
    <n v="7.5"/>
    <n v="10"/>
  </r>
  <r>
    <n v="945"/>
    <s v="Friday"/>
    <x v="7"/>
    <x v="7"/>
    <n v="13"/>
    <n v="2"/>
    <n v="2023"/>
    <d v="2023-02-13T00:00:00"/>
    <s v="CUST945"/>
    <x v="0"/>
    <x v="34"/>
    <x v="1"/>
    <x v="1"/>
    <n v="1"/>
    <n v="25"/>
    <n v="25"/>
    <n v="0.375"/>
    <n v="0.5"/>
  </r>
  <r>
    <n v="956"/>
    <s v="Thursday"/>
    <x v="8"/>
    <x v="8"/>
    <n v="19"/>
    <n v="8"/>
    <n v="2023"/>
    <d v="2023-08-19T00:00:00"/>
    <s v="CUST956"/>
    <x v="0"/>
    <x v="34"/>
    <x v="1"/>
    <x v="0"/>
    <n v="3"/>
    <n v="500"/>
    <n v="1500"/>
    <n v="22.5"/>
    <n v="30"/>
  </r>
  <r>
    <n v="981"/>
    <s v="Thursday"/>
    <x v="8"/>
    <x v="8"/>
    <n v="19"/>
    <n v="8"/>
    <n v="2023"/>
    <d v="2023-08-19T00:00:00"/>
    <s v="CUST981"/>
    <x v="1"/>
    <x v="34"/>
    <x v="1"/>
    <x v="2"/>
    <n v="2"/>
    <n v="30"/>
    <n v="60"/>
    <n v="0.89999999999999991"/>
    <n v="1.2"/>
  </r>
  <r>
    <n v="987"/>
    <s v="Sunday"/>
    <x v="10"/>
    <x v="10"/>
    <n v="29"/>
    <n v="4"/>
    <n v="2023"/>
    <d v="2023-04-29T00:00:00"/>
    <s v="CUST987"/>
    <x v="1"/>
    <x v="34"/>
    <x v="1"/>
    <x v="0"/>
    <n v="3"/>
    <n v="300"/>
    <n v="900"/>
    <n v="13.5"/>
    <n v="18"/>
  </r>
  <r>
    <n v="73"/>
    <s v="Saturday"/>
    <x v="8"/>
    <x v="8"/>
    <n v="21"/>
    <n v="8"/>
    <n v="2023"/>
    <d v="2023-08-21T00:00:00"/>
    <s v="CUST073"/>
    <x v="0"/>
    <x v="35"/>
    <x v="2"/>
    <x v="2"/>
    <n v="3"/>
    <n v="30"/>
    <n v="90"/>
    <n v="1.3499999999999999"/>
    <n v="1.8"/>
  </r>
  <r>
    <n v="151"/>
    <s v="Sunday"/>
    <x v="1"/>
    <x v="1"/>
    <n v="15"/>
    <n v="12"/>
    <n v="2023"/>
    <d v="2023-12-15T00:00:00"/>
    <s v="CUST151"/>
    <x v="0"/>
    <x v="35"/>
    <x v="2"/>
    <x v="0"/>
    <n v="1"/>
    <n v="50"/>
    <n v="50"/>
    <n v="0.75"/>
    <n v="1"/>
  </r>
  <r>
    <n v="281"/>
    <s v="Monday"/>
    <x v="9"/>
    <x v="9"/>
    <n v="23"/>
    <n v="5"/>
    <n v="2023"/>
    <d v="2023-05-23T00:00:00"/>
    <s v="CUST281"/>
    <x v="1"/>
    <x v="35"/>
    <x v="2"/>
    <x v="1"/>
    <n v="4"/>
    <n v="500"/>
    <n v="2000"/>
    <n v="30"/>
    <n v="40"/>
  </r>
  <r>
    <n v="323"/>
    <s v="Thursday"/>
    <x v="0"/>
    <x v="0"/>
    <n v="26"/>
    <n v="1"/>
    <n v="2023"/>
    <d v="2023-01-26T00:00:00"/>
    <s v="CUST323"/>
    <x v="1"/>
    <x v="35"/>
    <x v="2"/>
    <x v="1"/>
    <n v="3"/>
    <n v="300"/>
    <n v="900"/>
    <n v="13.5"/>
    <n v="18"/>
  </r>
  <r>
    <n v="410"/>
    <s v="Saturday"/>
    <x v="4"/>
    <x v="4"/>
    <n v="21"/>
    <n v="11"/>
    <n v="2023"/>
    <d v="2023-11-21T00:00:00"/>
    <s v="CUST410"/>
    <x v="1"/>
    <x v="35"/>
    <x v="2"/>
    <x v="0"/>
    <n v="2"/>
    <n v="50"/>
    <n v="100"/>
    <n v="1.5"/>
    <n v="2"/>
  </r>
  <r>
    <n v="433"/>
    <s v="Friday"/>
    <x v="7"/>
    <x v="7"/>
    <n v="27"/>
    <n v="2"/>
    <n v="2023"/>
    <d v="2023-02-27T00:00:00"/>
    <s v="CUST433"/>
    <x v="0"/>
    <x v="35"/>
    <x v="2"/>
    <x v="1"/>
    <n v="4"/>
    <n v="50"/>
    <n v="200"/>
    <n v="3"/>
    <n v="4"/>
  </r>
  <r>
    <n v="443"/>
    <s v="Monday"/>
    <x v="8"/>
    <x v="8"/>
    <n v="9"/>
    <n v="8"/>
    <n v="2023"/>
    <d v="2023-08-09T00:00:00"/>
    <s v="CUST443"/>
    <x v="0"/>
    <x v="35"/>
    <x v="2"/>
    <x v="0"/>
    <n v="2"/>
    <n v="300"/>
    <n v="600"/>
    <n v="9"/>
    <n v="12"/>
  </r>
  <r>
    <n v="604"/>
    <s v="Wednesday"/>
    <x v="6"/>
    <x v="6"/>
    <n v="11"/>
    <n v="9"/>
    <n v="2023"/>
    <d v="2023-09-11T00:00:00"/>
    <s v="CUST604"/>
    <x v="1"/>
    <x v="35"/>
    <x v="2"/>
    <x v="2"/>
    <n v="4"/>
    <n v="50"/>
    <n v="200"/>
    <n v="3"/>
    <n v="4"/>
  </r>
  <r>
    <n v="656"/>
    <s v="Wednesday"/>
    <x v="2"/>
    <x v="2"/>
    <n v="4"/>
    <n v="10"/>
    <n v="2023"/>
    <d v="2023-10-04T00:00:00"/>
    <s v="CUST656"/>
    <x v="0"/>
    <x v="35"/>
    <x v="2"/>
    <x v="1"/>
    <n v="3"/>
    <n v="30"/>
    <n v="90"/>
    <n v="1.3499999999999999"/>
    <n v="1.8"/>
  </r>
  <r>
    <n v="667"/>
    <s v="Sunday"/>
    <x v="8"/>
    <x v="8"/>
    <n v="1"/>
    <n v="8"/>
    <n v="2023"/>
    <d v="2023-08-01T00:00:00"/>
    <s v="CUST667"/>
    <x v="1"/>
    <x v="35"/>
    <x v="2"/>
    <x v="2"/>
    <n v="1"/>
    <n v="500"/>
    <n v="500"/>
    <n v="7.5"/>
    <n v="10"/>
  </r>
  <r>
    <n v="729"/>
    <s v="Monday"/>
    <x v="9"/>
    <x v="9"/>
    <n v="23"/>
    <n v="5"/>
    <n v="2023"/>
    <d v="2023-05-23T00:00:00"/>
    <s v="CUST729"/>
    <x v="0"/>
    <x v="35"/>
    <x v="2"/>
    <x v="0"/>
    <n v="4"/>
    <n v="300"/>
    <n v="1200"/>
    <n v="18"/>
    <n v="24"/>
  </r>
  <r>
    <n v="736"/>
    <s v="Friday"/>
    <x v="0"/>
    <x v="0"/>
    <n v="27"/>
    <n v="1"/>
    <n v="2023"/>
    <d v="2023-01-27T00:00:00"/>
    <s v="CUST736"/>
    <x v="0"/>
    <x v="35"/>
    <x v="2"/>
    <x v="0"/>
    <n v="4"/>
    <n v="25"/>
    <n v="100"/>
    <n v="1.5"/>
    <n v="2"/>
  </r>
  <r>
    <n v="752"/>
    <s v="Monday"/>
    <x v="1"/>
    <x v="1"/>
    <n v="9"/>
    <n v="12"/>
    <n v="2023"/>
    <d v="2023-12-09T00:00:00"/>
    <s v="CUST752"/>
    <x v="0"/>
    <x v="35"/>
    <x v="2"/>
    <x v="0"/>
    <n v="2"/>
    <n v="50"/>
    <n v="100"/>
    <n v="1.5"/>
    <n v="2"/>
  </r>
  <r>
    <n v="854"/>
    <s v="Friday"/>
    <x v="1"/>
    <x v="1"/>
    <n v="20"/>
    <n v="12"/>
    <n v="2023"/>
    <d v="2023-12-20T00:00:00"/>
    <s v="CUST854"/>
    <x v="0"/>
    <x v="35"/>
    <x v="2"/>
    <x v="0"/>
    <n v="1"/>
    <n v="50"/>
    <n v="50"/>
    <n v="0.75"/>
    <n v="1"/>
  </r>
  <r>
    <n v="913"/>
    <s v="Saturday"/>
    <x v="0"/>
    <x v="0"/>
    <n v="28"/>
    <n v="1"/>
    <n v="2023"/>
    <d v="2023-01-28T00:00:00"/>
    <s v="CUST913"/>
    <x v="0"/>
    <x v="35"/>
    <x v="2"/>
    <x v="2"/>
    <n v="3"/>
    <n v="30"/>
    <n v="90"/>
    <n v="1.3499999999999999"/>
    <n v="1.8"/>
  </r>
  <r>
    <n v="983"/>
    <s v="Sunday"/>
    <x v="4"/>
    <x v="4"/>
    <n v="1"/>
    <n v="11"/>
    <n v="2023"/>
    <d v="2023-11-01T00:00:00"/>
    <s v="CUST983"/>
    <x v="1"/>
    <x v="35"/>
    <x v="2"/>
    <x v="0"/>
    <n v="1"/>
    <n v="300"/>
    <n v="300"/>
    <n v="4.5"/>
    <n v="6"/>
  </r>
  <r>
    <n v="26"/>
    <s v="Saturday"/>
    <x v="2"/>
    <x v="2"/>
    <n v="7"/>
    <n v="10"/>
    <n v="2023"/>
    <d v="2023-10-07T00:00:00"/>
    <s v="CUST026"/>
    <x v="1"/>
    <x v="36"/>
    <x v="2"/>
    <x v="2"/>
    <n v="2"/>
    <n v="500"/>
    <n v="1000"/>
    <n v="15"/>
    <n v="20"/>
  </r>
  <r>
    <n v="87"/>
    <s v="Sunday"/>
    <x v="4"/>
    <x v="4"/>
    <n v="22"/>
    <n v="11"/>
    <n v="2023"/>
    <d v="2023-11-22T00:00:00"/>
    <s v="CUST087"/>
    <x v="1"/>
    <x v="36"/>
    <x v="2"/>
    <x v="1"/>
    <n v="2"/>
    <n v="50"/>
    <n v="100"/>
    <n v="1.5"/>
    <n v="2"/>
  </r>
  <r>
    <n v="121"/>
    <s v="Sunday"/>
    <x v="2"/>
    <x v="2"/>
    <n v="15"/>
    <n v="10"/>
    <n v="2023"/>
    <d v="2023-10-15T00:00:00"/>
    <s v="CUST121"/>
    <x v="1"/>
    <x v="36"/>
    <x v="2"/>
    <x v="2"/>
    <n v="4"/>
    <n v="50"/>
    <n v="200"/>
    <n v="3"/>
    <n v="4"/>
  </r>
  <r>
    <n v="126"/>
    <s v="Thursday"/>
    <x v="2"/>
    <x v="2"/>
    <n v="26"/>
    <n v="10"/>
    <n v="2023"/>
    <d v="2023-10-26T00:00:00"/>
    <s v="CUST126"/>
    <x v="1"/>
    <x v="36"/>
    <x v="2"/>
    <x v="0"/>
    <n v="3"/>
    <n v="30"/>
    <n v="90"/>
    <n v="1.3499999999999999"/>
    <n v="1.8"/>
  </r>
  <r>
    <n v="244"/>
    <s v="Monday"/>
    <x v="1"/>
    <x v="1"/>
    <n v="9"/>
    <n v="12"/>
    <n v="2023"/>
    <d v="2023-12-09T00:00:00"/>
    <s v="CUST244"/>
    <x v="0"/>
    <x v="36"/>
    <x v="2"/>
    <x v="1"/>
    <n v="2"/>
    <n v="50"/>
    <n v="100"/>
    <n v="1.5"/>
    <n v="2"/>
  </r>
  <r>
    <n v="260"/>
    <s v="Sunday"/>
    <x v="11"/>
    <x v="11"/>
    <n v="1"/>
    <n v="7"/>
    <n v="2023"/>
    <d v="2023-07-01T00:00:00"/>
    <s v="CUST260"/>
    <x v="0"/>
    <x v="36"/>
    <x v="2"/>
    <x v="1"/>
    <n v="2"/>
    <n v="30"/>
    <n v="60"/>
    <n v="0.89999999999999991"/>
    <n v="1.2"/>
  </r>
  <r>
    <n v="268"/>
    <s v="Friday"/>
    <x v="7"/>
    <x v="7"/>
    <n v="20"/>
    <n v="2"/>
    <n v="2023"/>
    <d v="2023-02-20T00:00:00"/>
    <s v="CUST268"/>
    <x v="1"/>
    <x v="36"/>
    <x v="2"/>
    <x v="2"/>
    <n v="1"/>
    <n v="30"/>
    <n v="30"/>
    <n v="0.44999999999999996"/>
    <n v="0.6"/>
  </r>
  <r>
    <n v="288"/>
    <s v="Thursday"/>
    <x v="0"/>
    <x v="0"/>
    <n v="26"/>
    <n v="1"/>
    <n v="2023"/>
    <d v="2023-01-26T00:00:00"/>
    <s v="CUST288"/>
    <x v="0"/>
    <x v="36"/>
    <x v="2"/>
    <x v="0"/>
    <n v="4"/>
    <n v="30"/>
    <n v="120"/>
    <n v="1.7999999999999998"/>
    <n v="2.4"/>
  </r>
  <r>
    <n v="310"/>
    <s v="Thursday"/>
    <x v="2"/>
    <x v="2"/>
    <n v="12"/>
    <n v="10"/>
    <n v="2023"/>
    <d v="2023-10-12T00:00:00"/>
    <s v="CUST310"/>
    <x v="1"/>
    <x v="36"/>
    <x v="2"/>
    <x v="1"/>
    <n v="1"/>
    <n v="25"/>
    <n v="25"/>
    <n v="0.375"/>
    <n v="0.5"/>
  </r>
  <r>
    <n v="320"/>
    <s v="Sunday"/>
    <x v="7"/>
    <x v="7"/>
    <n v="1"/>
    <n v="2"/>
    <n v="2023"/>
    <d v="2023-02-01T00:00:00"/>
    <s v="CUST320"/>
    <x v="1"/>
    <x v="36"/>
    <x v="2"/>
    <x v="2"/>
    <n v="4"/>
    <n v="300"/>
    <n v="1200"/>
    <n v="18"/>
    <n v="24"/>
  </r>
  <r>
    <n v="331"/>
    <s v="Wednesday"/>
    <x v="7"/>
    <x v="7"/>
    <n v="11"/>
    <n v="2"/>
    <n v="2023"/>
    <d v="2023-02-11T00:00:00"/>
    <s v="CUST331"/>
    <x v="0"/>
    <x v="36"/>
    <x v="2"/>
    <x v="2"/>
    <n v="3"/>
    <n v="30"/>
    <n v="90"/>
    <n v="1.3499999999999999"/>
    <n v="1.8"/>
  </r>
  <r>
    <n v="422"/>
    <s v="Friday"/>
    <x v="5"/>
    <x v="5"/>
    <n v="20"/>
    <n v="6"/>
    <n v="2023"/>
    <d v="2023-06-20T00:00:00"/>
    <s v="CUST422"/>
    <x v="1"/>
    <x v="36"/>
    <x v="2"/>
    <x v="0"/>
    <n v="3"/>
    <n v="30"/>
    <n v="90"/>
    <n v="1.3499999999999999"/>
    <n v="1.8"/>
  </r>
  <r>
    <n v="459"/>
    <s v="Saturday"/>
    <x v="3"/>
    <x v="3"/>
    <n v="21"/>
    <n v="3"/>
    <n v="2023"/>
    <d v="2023-03-21T00:00:00"/>
    <s v="CUST459"/>
    <x v="0"/>
    <x v="36"/>
    <x v="2"/>
    <x v="0"/>
    <n v="4"/>
    <n v="300"/>
    <n v="1200"/>
    <n v="18"/>
    <n v="24"/>
  </r>
  <r>
    <n v="482"/>
    <s v="Friday"/>
    <x v="10"/>
    <x v="10"/>
    <n v="27"/>
    <n v="4"/>
    <n v="2023"/>
    <d v="2023-04-27T00:00:00"/>
    <s v="CUST482"/>
    <x v="1"/>
    <x v="36"/>
    <x v="2"/>
    <x v="0"/>
    <n v="4"/>
    <n v="300"/>
    <n v="1200"/>
    <n v="18"/>
    <n v="24"/>
  </r>
  <r>
    <n v="599"/>
    <s v="Thursday"/>
    <x v="4"/>
    <x v="4"/>
    <n v="19"/>
    <n v="11"/>
    <n v="2023"/>
    <d v="2023-11-19T00:00:00"/>
    <s v="CUST599"/>
    <x v="1"/>
    <x v="36"/>
    <x v="2"/>
    <x v="1"/>
    <n v="2"/>
    <n v="50"/>
    <n v="100"/>
    <n v="1.5"/>
    <n v="2"/>
  </r>
  <r>
    <n v="643"/>
    <s v="Tuesday"/>
    <x v="6"/>
    <x v="6"/>
    <n v="24"/>
    <n v="9"/>
    <n v="2023"/>
    <d v="2023-09-24T00:00:00"/>
    <s v="CUST643"/>
    <x v="1"/>
    <x v="36"/>
    <x v="2"/>
    <x v="2"/>
    <n v="3"/>
    <n v="30"/>
    <n v="90"/>
    <n v="1.3499999999999999"/>
    <n v="1.8"/>
  </r>
  <r>
    <n v="684"/>
    <s v="Monday"/>
    <x v="5"/>
    <x v="5"/>
    <n v="30"/>
    <n v="6"/>
    <n v="2023"/>
    <d v="2023-06-30T00:00:00"/>
    <s v="CUST684"/>
    <x v="1"/>
    <x v="36"/>
    <x v="2"/>
    <x v="0"/>
    <n v="2"/>
    <n v="500"/>
    <n v="1000"/>
    <n v="15"/>
    <n v="20"/>
  </r>
  <r>
    <n v="686"/>
    <s v="Thursday"/>
    <x v="11"/>
    <x v="11"/>
    <n v="19"/>
    <n v="7"/>
    <n v="2023"/>
    <d v="2023-07-19T00:00:00"/>
    <s v="CUST686"/>
    <x v="1"/>
    <x v="36"/>
    <x v="2"/>
    <x v="2"/>
    <n v="4"/>
    <n v="50"/>
    <n v="200"/>
    <n v="3"/>
    <n v="4"/>
  </r>
  <r>
    <n v="862"/>
    <s v="Tuesday"/>
    <x v="9"/>
    <x v="9"/>
    <n v="31"/>
    <n v="5"/>
    <n v="2023"/>
    <d v="2023-05-31T00:00:00"/>
    <s v="CUST862"/>
    <x v="0"/>
    <x v="36"/>
    <x v="2"/>
    <x v="2"/>
    <n v="4"/>
    <n v="300"/>
    <n v="1200"/>
    <n v="18"/>
    <n v="24"/>
  </r>
  <r>
    <n v="904"/>
    <s v="Wednesday"/>
    <x v="11"/>
    <x v="11"/>
    <n v="4"/>
    <n v="7"/>
    <n v="2023"/>
    <d v="2023-07-04T00:00:00"/>
    <s v="CUST904"/>
    <x v="0"/>
    <x v="36"/>
    <x v="2"/>
    <x v="0"/>
    <n v="1"/>
    <n v="500"/>
    <n v="500"/>
    <n v="7.5"/>
    <n v="10"/>
  </r>
  <r>
    <n v="920"/>
    <s v="Sunday"/>
    <x v="7"/>
    <x v="7"/>
    <n v="22"/>
    <n v="2"/>
    <n v="2023"/>
    <d v="2023-02-22T00:00:00"/>
    <s v="CUST920"/>
    <x v="1"/>
    <x v="36"/>
    <x v="2"/>
    <x v="1"/>
    <n v="3"/>
    <n v="25"/>
    <n v="75"/>
    <n v="1.125"/>
    <n v="1.5"/>
  </r>
  <r>
    <n v="17"/>
    <s v="Sunday"/>
    <x v="10"/>
    <x v="10"/>
    <n v="22"/>
    <n v="4"/>
    <n v="2023"/>
    <d v="2023-04-22T00:00:00"/>
    <s v="CUST017"/>
    <x v="1"/>
    <x v="37"/>
    <x v="2"/>
    <x v="0"/>
    <n v="4"/>
    <n v="25"/>
    <n v="100"/>
    <n v="1.5"/>
    <n v="2"/>
  </r>
  <r>
    <n v="50"/>
    <s v="Tuesday"/>
    <x v="8"/>
    <x v="8"/>
    <n v="24"/>
    <n v="8"/>
    <n v="2023"/>
    <d v="2023-08-24T00:00:00"/>
    <s v="CUST050"/>
    <x v="1"/>
    <x v="37"/>
    <x v="2"/>
    <x v="1"/>
    <n v="3"/>
    <n v="25"/>
    <n v="75"/>
    <n v="1.125"/>
    <n v="1.5"/>
  </r>
  <r>
    <n v="51"/>
    <s v="Monday"/>
    <x v="2"/>
    <x v="2"/>
    <n v="2"/>
    <n v="10"/>
    <n v="2023"/>
    <d v="2023-10-02T00:00:00"/>
    <s v="CUST051"/>
    <x v="0"/>
    <x v="37"/>
    <x v="2"/>
    <x v="1"/>
    <n v="3"/>
    <n v="25"/>
    <n v="75"/>
    <n v="1.125"/>
    <n v="1.5"/>
  </r>
  <r>
    <n v="108"/>
    <s v="Thursday"/>
    <x v="10"/>
    <x v="10"/>
    <n v="19"/>
    <n v="4"/>
    <n v="2023"/>
    <d v="2023-04-19T00:00:00"/>
    <s v="CUST108"/>
    <x v="1"/>
    <x v="37"/>
    <x v="2"/>
    <x v="1"/>
    <n v="3"/>
    <n v="25"/>
    <n v="75"/>
    <n v="1.125"/>
    <n v="1.5"/>
  </r>
  <r>
    <n v="110"/>
    <s v="Wednesday"/>
    <x v="5"/>
    <x v="5"/>
    <n v="11"/>
    <n v="6"/>
    <n v="2023"/>
    <d v="2023-06-11T00:00:00"/>
    <s v="CUST110"/>
    <x v="0"/>
    <x v="37"/>
    <x v="2"/>
    <x v="0"/>
    <n v="3"/>
    <n v="300"/>
    <n v="900"/>
    <n v="13.5"/>
    <n v="18"/>
  </r>
  <r>
    <n v="200"/>
    <s v="Sunday"/>
    <x v="6"/>
    <x v="6"/>
    <n v="1"/>
    <n v="9"/>
    <n v="2023"/>
    <d v="2023-09-01T00:00:00"/>
    <s v="CUST200"/>
    <x v="0"/>
    <x v="37"/>
    <x v="2"/>
    <x v="1"/>
    <n v="3"/>
    <n v="50"/>
    <n v="150"/>
    <n v="2.25"/>
    <n v="3"/>
  </r>
  <r>
    <n v="213"/>
    <s v="Tuesday"/>
    <x v="11"/>
    <x v="11"/>
    <n v="24"/>
    <n v="7"/>
    <n v="2023"/>
    <d v="2023-07-24T00:00:00"/>
    <s v="CUST213"/>
    <x v="0"/>
    <x v="37"/>
    <x v="2"/>
    <x v="1"/>
    <n v="3"/>
    <n v="500"/>
    <n v="1500"/>
    <n v="22.5"/>
    <n v="30"/>
  </r>
  <r>
    <n v="295"/>
    <s v="Saturday"/>
    <x v="11"/>
    <x v="11"/>
    <n v="28"/>
    <n v="7"/>
    <n v="2023"/>
    <d v="2023-07-28T00:00:00"/>
    <s v="CUST295"/>
    <x v="1"/>
    <x v="37"/>
    <x v="2"/>
    <x v="1"/>
    <n v="3"/>
    <n v="300"/>
    <n v="900"/>
    <n v="13.5"/>
    <n v="18"/>
  </r>
  <r>
    <n v="298"/>
    <s v="Friday"/>
    <x v="10"/>
    <x v="10"/>
    <n v="20"/>
    <n v="4"/>
    <n v="2023"/>
    <d v="2023-04-20T00:00:00"/>
    <s v="CUST298"/>
    <x v="0"/>
    <x v="37"/>
    <x v="2"/>
    <x v="1"/>
    <n v="4"/>
    <n v="300"/>
    <n v="1200"/>
    <n v="18"/>
    <n v="24"/>
  </r>
  <r>
    <n v="392"/>
    <s v="Sunday"/>
    <x v="1"/>
    <x v="1"/>
    <n v="8"/>
    <n v="12"/>
    <n v="2023"/>
    <d v="2023-12-08T00:00:00"/>
    <s v="CUST392"/>
    <x v="0"/>
    <x v="37"/>
    <x v="2"/>
    <x v="0"/>
    <n v="2"/>
    <n v="300"/>
    <n v="600"/>
    <n v="9"/>
    <n v="12"/>
  </r>
  <r>
    <n v="394"/>
    <s v="Tuesday"/>
    <x v="5"/>
    <x v="5"/>
    <n v="3"/>
    <n v="6"/>
    <n v="2023"/>
    <d v="2023-06-03T00:00:00"/>
    <s v="CUST394"/>
    <x v="1"/>
    <x v="37"/>
    <x v="2"/>
    <x v="0"/>
    <n v="1"/>
    <n v="500"/>
    <n v="500"/>
    <n v="7.5"/>
    <n v="10"/>
  </r>
  <r>
    <n v="423"/>
    <s v="Sunday"/>
    <x v="3"/>
    <x v="3"/>
    <n v="8"/>
    <n v="3"/>
    <n v="2023"/>
    <d v="2023-03-08T00:00:00"/>
    <s v="CUST423"/>
    <x v="1"/>
    <x v="37"/>
    <x v="2"/>
    <x v="0"/>
    <n v="1"/>
    <n v="25"/>
    <n v="25"/>
    <n v="0.375"/>
    <n v="0.5"/>
  </r>
  <r>
    <n v="476"/>
    <s v="Sunday"/>
    <x v="8"/>
    <x v="8"/>
    <n v="29"/>
    <n v="8"/>
    <n v="2023"/>
    <d v="2023-08-29T00:00:00"/>
    <s v="CUST476"/>
    <x v="1"/>
    <x v="37"/>
    <x v="2"/>
    <x v="0"/>
    <n v="4"/>
    <n v="500"/>
    <n v="2000"/>
    <n v="30"/>
    <n v="40"/>
  </r>
  <r>
    <n v="544"/>
    <s v="Monday"/>
    <x v="1"/>
    <x v="1"/>
    <n v="23"/>
    <n v="12"/>
    <n v="2023"/>
    <d v="2023-12-23T00:00:00"/>
    <s v="CUST544"/>
    <x v="1"/>
    <x v="37"/>
    <x v="2"/>
    <x v="2"/>
    <n v="1"/>
    <n v="25"/>
    <n v="25"/>
    <n v="0.375"/>
    <n v="0.5"/>
  </r>
  <r>
    <n v="545"/>
    <s v="Sunday"/>
    <x v="5"/>
    <x v="5"/>
    <n v="1"/>
    <n v="6"/>
    <n v="2023"/>
    <d v="2023-06-01T00:00:00"/>
    <s v="CUST545"/>
    <x v="0"/>
    <x v="37"/>
    <x v="2"/>
    <x v="0"/>
    <n v="2"/>
    <n v="25"/>
    <n v="50"/>
    <n v="0.75"/>
    <n v="1"/>
  </r>
  <r>
    <n v="584"/>
    <s v="Tuesday"/>
    <x v="7"/>
    <x v="7"/>
    <n v="17"/>
    <n v="2"/>
    <n v="2023"/>
    <d v="2023-02-17T00:00:00"/>
    <s v="CUST584"/>
    <x v="1"/>
    <x v="37"/>
    <x v="2"/>
    <x v="1"/>
    <n v="4"/>
    <n v="50"/>
    <n v="200"/>
    <n v="3"/>
    <n v="4"/>
  </r>
  <r>
    <n v="618"/>
    <s v="Thursday"/>
    <x v="0"/>
    <x v="0"/>
    <n v="26"/>
    <n v="1"/>
    <n v="2023"/>
    <d v="2023-01-26T00:00:00"/>
    <s v="CUST618"/>
    <x v="1"/>
    <x v="37"/>
    <x v="2"/>
    <x v="1"/>
    <n v="1"/>
    <n v="50"/>
    <n v="50"/>
    <n v="0.75"/>
    <n v="1"/>
  </r>
  <r>
    <n v="670"/>
    <s v="Thursday"/>
    <x v="2"/>
    <x v="2"/>
    <n v="5"/>
    <n v="10"/>
    <n v="2023"/>
    <d v="2023-10-05T00:00:00"/>
    <s v="CUST670"/>
    <x v="0"/>
    <x v="37"/>
    <x v="2"/>
    <x v="1"/>
    <n v="1"/>
    <n v="30"/>
    <n v="30"/>
    <n v="0.44999999999999996"/>
    <n v="0.6"/>
  </r>
  <r>
    <n v="734"/>
    <s v="Tuesday"/>
    <x v="0"/>
    <x v="0"/>
    <n v="10"/>
    <n v="1"/>
    <n v="2023"/>
    <d v="2023-01-10T00:00:00"/>
    <s v="CUST734"/>
    <x v="1"/>
    <x v="37"/>
    <x v="2"/>
    <x v="0"/>
    <n v="1"/>
    <n v="30"/>
    <n v="30"/>
    <n v="0.44999999999999996"/>
    <n v="0.6"/>
  </r>
  <r>
    <n v="760"/>
    <s v="Friday"/>
    <x v="3"/>
    <x v="3"/>
    <n v="27"/>
    <n v="3"/>
    <n v="2023"/>
    <d v="2023-03-27T00:00:00"/>
    <s v="CUST760"/>
    <x v="0"/>
    <x v="37"/>
    <x v="2"/>
    <x v="1"/>
    <n v="1"/>
    <n v="500"/>
    <n v="500"/>
    <n v="7.5"/>
    <n v="10"/>
  </r>
  <r>
    <n v="831"/>
    <s v="Sunday"/>
    <x v="0"/>
    <x v="0"/>
    <n v="15"/>
    <n v="1"/>
    <n v="2023"/>
    <d v="2023-01-15T00:00:00"/>
    <s v="CUST831"/>
    <x v="0"/>
    <x v="37"/>
    <x v="2"/>
    <x v="2"/>
    <n v="4"/>
    <n v="25"/>
    <n v="100"/>
    <n v="1.5"/>
    <n v="2"/>
  </r>
  <r>
    <n v="873"/>
    <s v="Sunday"/>
    <x v="6"/>
    <x v="6"/>
    <n v="29"/>
    <n v="9"/>
    <n v="2023"/>
    <d v="2023-09-29T00:00:00"/>
    <s v="CUST873"/>
    <x v="1"/>
    <x v="37"/>
    <x v="2"/>
    <x v="2"/>
    <n v="4"/>
    <n v="25"/>
    <n v="100"/>
    <n v="1.5"/>
    <n v="2"/>
  </r>
  <r>
    <n v="971"/>
    <s v="Thursday"/>
    <x v="1"/>
    <x v="1"/>
    <n v="5"/>
    <n v="12"/>
    <n v="2023"/>
    <d v="2023-12-05T00:00:00"/>
    <s v="CUST971"/>
    <x v="1"/>
    <x v="37"/>
    <x v="2"/>
    <x v="2"/>
    <n v="4"/>
    <n v="50"/>
    <n v="200"/>
    <n v="3"/>
    <n v="4"/>
  </r>
  <r>
    <n v="2"/>
    <s v="Friday"/>
    <x v="7"/>
    <x v="7"/>
    <n v="27"/>
    <n v="2"/>
    <n v="2023"/>
    <d v="2023-02-27T00:00:00"/>
    <s v="CUST002"/>
    <x v="1"/>
    <x v="38"/>
    <x v="2"/>
    <x v="0"/>
    <n v="2"/>
    <n v="500"/>
    <n v="1000"/>
    <n v="15"/>
    <n v="20"/>
  </r>
  <r>
    <n v="56"/>
    <s v="Tuesday"/>
    <x v="9"/>
    <x v="9"/>
    <n v="31"/>
    <n v="5"/>
    <n v="2023"/>
    <d v="2023-05-31T00:00:00"/>
    <s v="CUST056"/>
    <x v="1"/>
    <x v="38"/>
    <x v="2"/>
    <x v="0"/>
    <n v="3"/>
    <n v="300"/>
    <n v="900"/>
    <n v="13.5"/>
    <n v="18"/>
  </r>
  <r>
    <n v="159"/>
    <s v="Tuesday"/>
    <x v="9"/>
    <x v="9"/>
    <n v="31"/>
    <n v="5"/>
    <n v="2023"/>
    <d v="2023-05-31T00:00:00"/>
    <s v="CUST159"/>
    <x v="0"/>
    <x v="38"/>
    <x v="2"/>
    <x v="0"/>
    <n v="4"/>
    <n v="50"/>
    <n v="200"/>
    <n v="3"/>
    <n v="4"/>
  </r>
  <r>
    <n v="248"/>
    <s v="Monday"/>
    <x v="3"/>
    <x v="3"/>
    <n v="9"/>
    <n v="3"/>
    <n v="2023"/>
    <d v="2023-03-09T00:00:00"/>
    <s v="CUST248"/>
    <x v="0"/>
    <x v="38"/>
    <x v="2"/>
    <x v="0"/>
    <n v="3"/>
    <n v="300"/>
    <n v="900"/>
    <n v="13.5"/>
    <n v="18"/>
  </r>
  <r>
    <n v="307"/>
    <s v="Friday"/>
    <x v="9"/>
    <x v="9"/>
    <n v="27"/>
    <n v="5"/>
    <n v="2023"/>
    <d v="2023-05-27T00:00:00"/>
    <s v="CUST307"/>
    <x v="1"/>
    <x v="38"/>
    <x v="2"/>
    <x v="2"/>
    <n v="2"/>
    <n v="25"/>
    <n v="50"/>
    <n v="0.75"/>
    <n v="1"/>
  </r>
  <r>
    <n v="309"/>
    <s v="Monday"/>
    <x v="1"/>
    <x v="1"/>
    <n v="23"/>
    <n v="12"/>
    <n v="2023"/>
    <d v="2023-12-23T00:00:00"/>
    <s v="CUST309"/>
    <x v="1"/>
    <x v="38"/>
    <x v="2"/>
    <x v="1"/>
    <n v="1"/>
    <n v="25"/>
    <n v="25"/>
    <n v="0.375"/>
    <n v="0.5"/>
  </r>
  <r>
    <n v="321"/>
    <s v="Tuesday"/>
    <x v="5"/>
    <x v="5"/>
    <n v="10"/>
    <n v="6"/>
    <n v="2023"/>
    <d v="2023-06-10T00:00:00"/>
    <s v="CUST321"/>
    <x v="1"/>
    <x v="38"/>
    <x v="2"/>
    <x v="2"/>
    <n v="2"/>
    <n v="25"/>
    <n v="50"/>
    <n v="0.75"/>
    <n v="1"/>
  </r>
  <r>
    <n v="453"/>
    <s v="Sunday"/>
    <x v="1"/>
    <x v="1"/>
    <n v="8"/>
    <n v="12"/>
    <n v="2023"/>
    <d v="2023-12-08T00:00:00"/>
    <s v="CUST453"/>
    <x v="1"/>
    <x v="38"/>
    <x v="2"/>
    <x v="0"/>
    <n v="2"/>
    <n v="500"/>
    <n v="1000"/>
    <n v="15"/>
    <n v="20"/>
  </r>
  <r>
    <n v="474"/>
    <s v="Sunday"/>
    <x v="11"/>
    <x v="11"/>
    <n v="15"/>
    <n v="7"/>
    <n v="2023"/>
    <d v="2023-07-15T00:00:00"/>
    <s v="CUST474"/>
    <x v="1"/>
    <x v="38"/>
    <x v="2"/>
    <x v="0"/>
    <n v="3"/>
    <n v="500"/>
    <n v="1500"/>
    <n v="22.5"/>
    <n v="30"/>
  </r>
  <r>
    <n v="475"/>
    <s v="Friday"/>
    <x v="0"/>
    <x v="0"/>
    <n v="20"/>
    <n v="1"/>
    <n v="2023"/>
    <d v="2023-01-20T00:00:00"/>
    <s v="CUST475"/>
    <x v="0"/>
    <x v="38"/>
    <x v="2"/>
    <x v="0"/>
    <n v="3"/>
    <n v="25"/>
    <n v="75"/>
    <n v="1.125"/>
    <n v="1.5"/>
  </r>
  <r>
    <n v="610"/>
    <s v="Tuesday"/>
    <x v="0"/>
    <x v="0"/>
    <n v="3"/>
    <n v="1"/>
    <n v="2023"/>
    <d v="2023-01-03T00:00:00"/>
    <s v="CUST610"/>
    <x v="1"/>
    <x v="38"/>
    <x v="2"/>
    <x v="1"/>
    <n v="2"/>
    <n v="300"/>
    <n v="600"/>
    <n v="9"/>
    <n v="12"/>
  </r>
  <r>
    <n v="626"/>
    <s v="Sunday"/>
    <x v="6"/>
    <x v="6"/>
    <n v="29"/>
    <n v="9"/>
    <n v="2023"/>
    <d v="2023-09-29T00:00:00"/>
    <s v="CUST626"/>
    <x v="1"/>
    <x v="38"/>
    <x v="2"/>
    <x v="0"/>
    <n v="4"/>
    <n v="500"/>
    <n v="2000"/>
    <n v="30"/>
    <n v="40"/>
  </r>
  <r>
    <n v="632"/>
    <s v="Monday"/>
    <x v="6"/>
    <x v="6"/>
    <n v="16"/>
    <n v="9"/>
    <n v="2023"/>
    <d v="2023-09-16T00:00:00"/>
    <s v="CUST632"/>
    <x v="1"/>
    <x v="38"/>
    <x v="2"/>
    <x v="2"/>
    <n v="4"/>
    <n v="25"/>
    <n v="100"/>
    <n v="1.5"/>
    <n v="2"/>
  </r>
  <r>
    <n v="707"/>
    <s v="Sunday"/>
    <x v="2"/>
    <x v="2"/>
    <n v="1"/>
    <n v="10"/>
    <n v="2023"/>
    <d v="2023-10-01T00:00:00"/>
    <s v="CUST707"/>
    <x v="1"/>
    <x v="38"/>
    <x v="2"/>
    <x v="0"/>
    <n v="1"/>
    <n v="500"/>
    <n v="500"/>
    <n v="7.5"/>
    <n v="10"/>
  </r>
  <r>
    <n v="710"/>
    <s v="Tuesday"/>
    <x v="2"/>
    <x v="2"/>
    <n v="31"/>
    <n v="10"/>
    <n v="2023"/>
    <d v="2023-10-31T00:00:00"/>
    <s v="CUST710"/>
    <x v="1"/>
    <x v="38"/>
    <x v="2"/>
    <x v="2"/>
    <n v="3"/>
    <n v="500"/>
    <n v="1500"/>
    <n v="22.5"/>
    <n v="30"/>
  </r>
  <r>
    <n v="711"/>
    <s v="Monday"/>
    <x v="2"/>
    <x v="2"/>
    <n v="16"/>
    <n v="10"/>
    <n v="2023"/>
    <d v="2023-10-16T00:00:00"/>
    <s v="CUST711"/>
    <x v="0"/>
    <x v="38"/>
    <x v="2"/>
    <x v="2"/>
    <n v="3"/>
    <n v="500"/>
    <n v="1500"/>
    <n v="22.5"/>
    <n v="30"/>
  </r>
  <r>
    <n v="772"/>
    <s v="Thursday"/>
    <x v="11"/>
    <x v="11"/>
    <n v="12"/>
    <n v="7"/>
    <n v="2023"/>
    <d v="2023-07-12T00:00:00"/>
    <s v="CUST772"/>
    <x v="0"/>
    <x v="38"/>
    <x v="2"/>
    <x v="2"/>
    <n v="1"/>
    <n v="30"/>
    <n v="30"/>
    <n v="0.44999999999999996"/>
    <n v="0.6"/>
  </r>
  <r>
    <n v="850"/>
    <s v="Saturday"/>
    <x v="11"/>
    <x v="11"/>
    <n v="28"/>
    <n v="7"/>
    <n v="2023"/>
    <d v="2023-07-28T00:00:00"/>
    <s v="CUST850"/>
    <x v="1"/>
    <x v="38"/>
    <x v="2"/>
    <x v="1"/>
    <n v="2"/>
    <n v="500"/>
    <n v="1000"/>
    <n v="15"/>
    <n v="20"/>
  </r>
  <r>
    <n v="884"/>
    <s v="Sunday"/>
    <x v="10"/>
    <x v="10"/>
    <n v="29"/>
    <n v="4"/>
    <n v="2023"/>
    <d v="2023-04-29T00:00:00"/>
    <s v="CUST884"/>
    <x v="1"/>
    <x v="38"/>
    <x v="2"/>
    <x v="0"/>
    <n v="2"/>
    <n v="30"/>
    <n v="60"/>
    <n v="0.89999999999999991"/>
    <n v="1.2"/>
  </r>
  <r>
    <n v="899"/>
    <s v="Wednesday"/>
    <x v="9"/>
    <x v="9"/>
    <n v="25"/>
    <n v="5"/>
    <n v="2023"/>
    <d v="2023-05-25T00:00:00"/>
    <s v="CUST899"/>
    <x v="0"/>
    <x v="38"/>
    <x v="2"/>
    <x v="0"/>
    <n v="2"/>
    <n v="300"/>
    <n v="600"/>
    <n v="9"/>
    <n v="12"/>
  </r>
  <r>
    <n v="909"/>
    <s v="Sunday"/>
    <x v="2"/>
    <x v="2"/>
    <n v="1"/>
    <n v="10"/>
    <n v="2023"/>
    <d v="2023-10-01T00:00:00"/>
    <s v="CUST909"/>
    <x v="0"/>
    <x v="38"/>
    <x v="2"/>
    <x v="2"/>
    <n v="1"/>
    <n v="300"/>
    <n v="300"/>
    <n v="4.5"/>
    <n v="6"/>
  </r>
  <r>
    <n v="915"/>
    <s v="Monday"/>
    <x v="9"/>
    <x v="9"/>
    <n v="30"/>
    <n v="5"/>
    <n v="2023"/>
    <d v="2023-05-30T00:00:00"/>
    <s v="CUST915"/>
    <x v="1"/>
    <x v="38"/>
    <x v="2"/>
    <x v="1"/>
    <n v="3"/>
    <n v="30"/>
    <n v="90"/>
    <n v="1.3499999999999999"/>
    <n v="1.8"/>
  </r>
  <r>
    <n v="68"/>
    <s v="Tuesday"/>
    <x v="7"/>
    <x v="7"/>
    <n v="10"/>
    <n v="2"/>
    <n v="2023"/>
    <d v="2023-02-10T00:00:00"/>
    <s v="CUST068"/>
    <x v="0"/>
    <x v="39"/>
    <x v="2"/>
    <x v="2"/>
    <n v="1"/>
    <n v="300"/>
    <n v="300"/>
    <n v="4.5"/>
    <n v="6"/>
  </r>
  <r>
    <n v="128"/>
    <s v="Thursday"/>
    <x v="11"/>
    <x v="11"/>
    <n v="5"/>
    <n v="7"/>
    <n v="2023"/>
    <d v="2023-07-05T00:00:00"/>
    <s v="CUST128"/>
    <x v="0"/>
    <x v="39"/>
    <x v="2"/>
    <x v="1"/>
    <n v="1"/>
    <n v="500"/>
    <n v="500"/>
    <n v="7.5"/>
    <n v="10"/>
  </r>
  <r>
    <n v="170"/>
    <s v="Monday"/>
    <x v="5"/>
    <x v="5"/>
    <n v="2"/>
    <n v="6"/>
    <n v="2023"/>
    <d v="2023-06-02T00:00:00"/>
    <s v="CUST170"/>
    <x v="1"/>
    <x v="39"/>
    <x v="2"/>
    <x v="0"/>
    <n v="2"/>
    <n v="25"/>
    <n v="50"/>
    <n v="0.75"/>
    <n v="1"/>
  </r>
  <r>
    <n v="224"/>
    <s v="Monday"/>
    <x v="5"/>
    <x v="5"/>
    <n v="23"/>
    <n v="6"/>
    <n v="2023"/>
    <d v="2023-06-23T00:00:00"/>
    <s v="CUST224"/>
    <x v="1"/>
    <x v="39"/>
    <x v="2"/>
    <x v="0"/>
    <n v="1"/>
    <n v="50"/>
    <n v="50"/>
    <n v="0.75"/>
    <n v="1"/>
  </r>
  <r>
    <n v="269"/>
    <s v="Sunday"/>
    <x v="7"/>
    <x v="7"/>
    <n v="1"/>
    <n v="2"/>
    <n v="2023"/>
    <d v="2023-02-01T00:00:00"/>
    <s v="CUST269"/>
    <x v="0"/>
    <x v="39"/>
    <x v="2"/>
    <x v="0"/>
    <n v="4"/>
    <n v="500"/>
    <n v="2000"/>
    <n v="30"/>
    <n v="40"/>
  </r>
  <r>
    <n v="330"/>
    <s v="Wednesday"/>
    <x v="6"/>
    <x v="6"/>
    <n v="18"/>
    <n v="9"/>
    <n v="2023"/>
    <d v="2023-09-18T00:00:00"/>
    <s v="CUST330"/>
    <x v="1"/>
    <x v="39"/>
    <x v="2"/>
    <x v="1"/>
    <n v="4"/>
    <n v="50"/>
    <n v="200"/>
    <n v="3"/>
    <n v="4"/>
  </r>
  <r>
    <n v="350"/>
    <s v="Tuesday"/>
    <x v="2"/>
    <x v="2"/>
    <n v="17"/>
    <n v="10"/>
    <n v="2023"/>
    <d v="2023-10-17T00:00:00"/>
    <s v="CUST350"/>
    <x v="0"/>
    <x v="39"/>
    <x v="2"/>
    <x v="1"/>
    <n v="3"/>
    <n v="25"/>
    <n v="75"/>
    <n v="1.125"/>
    <n v="1.5"/>
  </r>
  <r>
    <n v="373"/>
    <s v="Tuesday"/>
    <x v="2"/>
    <x v="2"/>
    <n v="3"/>
    <n v="10"/>
    <n v="2023"/>
    <d v="2023-10-03T00:00:00"/>
    <s v="CUST373"/>
    <x v="1"/>
    <x v="39"/>
    <x v="2"/>
    <x v="1"/>
    <n v="2"/>
    <n v="300"/>
    <n v="600"/>
    <n v="9"/>
    <n v="12"/>
  </r>
  <r>
    <n v="405"/>
    <s v="Friday"/>
    <x v="4"/>
    <x v="4"/>
    <n v="6"/>
    <n v="11"/>
    <n v="2023"/>
    <d v="2023-11-06T00:00:00"/>
    <s v="CUST405"/>
    <x v="1"/>
    <x v="39"/>
    <x v="2"/>
    <x v="0"/>
    <n v="4"/>
    <n v="300"/>
    <n v="1200"/>
    <n v="18"/>
    <n v="24"/>
  </r>
  <r>
    <n v="427"/>
    <s v="Sunday"/>
    <x v="8"/>
    <x v="8"/>
    <n v="15"/>
    <n v="8"/>
    <n v="2023"/>
    <d v="2023-08-15T00:00:00"/>
    <s v="CUST427"/>
    <x v="0"/>
    <x v="39"/>
    <x v="2"/>
    <x v="2"/>
    <n v="1"/>
    <n v="25"/>
    <n v="25"/>
    <n v="0.375"/>
    <n v="0.5"/>
  </r>
  <r>
    <n v="449"/>
    <s v="Tuesday"/>
    <x v="11"/>
    <x v="11"/>
    <n v="3"/>
    <n v="7"/>
    <n v="2023"/>
    <d v="2023-07-03T00:00:00"/>
    <s v="CUST449"/>
    <x v="0"/>
    <x v="39"/>
    <x v="2"/>
    <x v="2"/>
    <n v="4"/>
    <n v="50"/>
    <n v="200"/>
    <n v="3"/>
    <n v="4"/>
  </r>
  <r>
    <n v="539"/>
    <s v="Sunday"/>
    <x v="5"/>
    <x v="5"/>
    <n v="8"/>
    <n v="6"/>
    <n v="2023"/>
    <d v="2023-06-08T00:00:00"/>
    <s v="CUST539"/>
    <x v="0"/>
    <x v="39"/>
    <x v="2"/>
    <x v="1"/>
    <n v="1"/>
    <n v="500"/>
    <n v="500"/>
    <n v="7.5"/>
    <n v="10"/>
  </r>
  <r>
    <n v="555"/>
    <s v="Thursday"/>
    <x v="2"/>
    <x v="2"/>
    <n v="19"/>
    <n v="10"/>
    <n v="2023"/>
    <d v="2023-10-19T00:00:00"/>
    <s v="CUST555"/>
    <x v="0"/>
    <x v="39"/>
    <x v="2"/>
    <x v="1"/>
    <n v="1"/>
    <n v="300"/>
    <n v="300"/>
    <n v="4.5"/>
    <n v="6"/>
  </r>
  <r>
    <n v="560"/>
    <s v="Thursday"/>
    <x v="5"/>
    <x v="5"/>
    <n v="5"/>
    <n v="6"/>
    <n v="2023"/>
    <d v="2023-06-05T00:00:00"/>
    <s v="CUST560"/>
    <x v="1"/>
    <x v="39"/>
    <x v="2"/>
    <x v="2"/>
    <n v="1"/>
    <n v="50"/>
    <n v="50"/>
    <n v="0.75"/>
    <n v="1"/>
  </r>
  <r>
    <n v="567"/>
    <s v="Saturday"/>
    <x v="5"/>
    <x v="5"/>
    <n v="14"/>
    <n v="6"/>
    <n v="2023"/>
    <d v="2023-06-14T00:00:00"/>
    <s v="CUST567"/>
    <x v="1"/>
    <x v="39"/>
    <x v="2"/>
    <x v="0"/>
    <n v="3"/>
    <n v="300"/>
    <n v="900"/>
    <n v="13.5"/>
    <n v="18"/>
  </r>
  <r>
    <n v="740"/>
    <s v="Thursday"/>
    <x v="7"/>
    <x v="7"/>
    <n v="5"/>
    <n v="2"/>
    <n v="2023"/>
    <d v="2023-02-05T00:00:00"/>
    <s v="CUST740"/>
    <x v="1"/>
    <x v="39"/>
    <x v="2"/>
    <x v="1"/>
    <n v="4"/>
    <n v="50"/>
    <n v="200"/>
    <n v="3"/>
    <n v="4"/>
  </r>
  <r>
    <n v="748"/>
    <s v="Friday"/>
    <x v="3"/>
    <x v="3"/>
    <n v="20"/>
    <n v="3"/>
    <n v="2023"/>
    <d v="2023-03-20T00:00:00"/>
    <s v="CUST748"/>
    <x v="0"/>
    <x v="39"/>
    <x v="2"/>
    <x v="0"/>
    <n v="3"/>
    <n v="50"/>
    <n v="150"/>
    <n v="2.25"/>
    <n v="3"/>
  </r>
  <r>
    <n v="773"/>
    <s v="Monday"/>
    <x v="11"/>
    <x v="11"/>
    <n v="23"/>
    <n v="7"/>
    <n v="2023"/>
    <d v="2023-07-23T00:00:00"/>
    <s v="CUST773"/>
    <x v="0"/>
    <x v="39"/>
    <x v="2"/>
    <x v="2"/>
    <n v="4"/>
    <n v="500"/>
    <n v="2000"/>
    <n v="30"/>
    <n v="40"/>
  </r>
  <r>
    <n v="868"/>
    <s v="Friday"/>
    <x v="1"/>
    <x v="1"/>
    <n v="6"/>
    <n v="12"/>
    <n v="2023"/>
    <d v="2023-12-06T00:00:00"/>
    <s v="CUST868"/>
    <x v="1"/>
    <x v="39"/>
    <x v="2"/>
    <x v="2"/>
    <n v="1"/>
    <n v="300"/>
    <n v="300"/>
    <n v="4.5"/>
    <n v="6"/>
  </r>
  <r>
    <n v="925"/>
    <s v="Tuesday"/>
    <x v="6"/>
    <x v="6"/>
    <n v="3"/>
    <n v="9"/>
    <n v="2023"/>
    <d v="2023-09-03T00:00:00"/>
    <s v="CUST925"/>
    <x v="0"/>
    <x v="39"/>
    <x v="2"/>
    <x v="2"/>
    <n v="1"/>
    <n v="300"/>
    <n v="300"/>
    <n v="4.5"/>
    <n v="6"/>
  </r>
  <r>
    <n v="185"/>
    <s v="Friday"/>
    <x v="7"/>
    <x v="7"/>
    <n v="27"/>
    <n v="2"/>
    <n v="2023"/>
    <d v="2023-02-27T00:00:00"/>
    <s v="CUST185"/>
    <x v="0"/>
    <x v="40"/>
    <x v="2"/>
    <x v="0"/>
    <n v="1"/>
    <n v="25"/>
    <n v="25"/>
    <n v="0.375"/>
    <n v="0.5"/>
  </r>
  <r>
    <n v="372"/>
    <s v="Saturday"/>
    <x v="7"/>
    <x v="7"/>
    <n v="7"/>
    <n v="2"/>
    <n v="2023"/>
    <d v="2023-02-07T00:00:00"/>
    <s v="CUST372"/>
    <x v="1"/>
    <x v="40"/>
    <x v="2"/>
    <x v="1"/>
    <n v="3"/>
    <n v="500"/>
    <n v="1500"/>
    <n v="22.5"/>
    <n v="30"/>
  </r>
  <r>
    <n v="485"/>
    <s v="Wednesday"/>
    <x v="1"/>
    <x v="1"/>
    <n v="4"/>
    <n v="12"/>
    <n v="2023"/>
    <d v="2023-12-04T00:00:00"/>
    <s v="CUST485"/>
    <x v="0"/>
    <x v="40"/>
    <x v="2"/>
    <x v="2"/>
    <n v="1"/>
    <n v="30"/>
    <n v="30"/>
    <n v="0.44999999999999996"/>
    <n v="0.6"/>
  </r>
  <r>
    <n v="495"/>
    <s v="Tuesday"/>
    <x v="11"/>
    <x v="11"/>
    <n v="24"/>
    <n v="7"/>
    <n v="2023"/>
    <d v="2023-07-24T00:00:00"/>
    <s v="CUST495"/>
    <x v="0"/>
    <x v="40"/>
    <x v="2"/>
    <x v="1"/>
    <n v="2"/>
    <n v="30"/>
    <n v="60"/>
    <n v="0.89999999999999991"/>
    <n v="1.2"/>
  </r>
  <r>
    <n v="505"/>
    <s v="Friday"/>
    <x v="0"/>
    <x v="0"/>
    <n v="20"/>
    <n v="1"/>
    <n v="2023"/>
    <d v="2023-01-20T00:00:00"/>
    <s v="CUST505"/>
    <x v="0"/>
    <x v="40"/>
    <x v="2"/>
    <x v="1"/>
    <n v="1"/>
    <n v="50"/>
    <n v="50"/>
    <n v="0.75"/>
    <n v="1"/>
  </r>
  <r>
    <n v="513"/>
    <s v="Thursday"/>
    <x v="6"/>
    <x v="6"/>
    <n v="19"/>
    <n v="9"/>
    <n v="2023"/>
    <d v="2023-09-19T00:00:00"/>
    <s v="CUST513"/>
    <x v="0"/>
    <x v="40"/>
    <x v="2"/>
    <x v="2"/>
    <n v="4"/>
    <n v="25"/>
    <n v="100"/>
    <n v="1.5"/>
    <n v="2"/>
  </r>
  <r>
    <n v="553"/>
    <s v="Tuesday"/>
    <x v="3"/>
    <x v="3"/>
    <n v="31"/>
    <n v="3"/>
    <n v="2023"/>
    <d v="2023-03-31T00:00:00"/>
    <s v="CUST553"/>
    <x v="0"/>
    <x v="40"/>
    <x v="2"/>
    <x v="0"/>
    <n v="4"/>
    <n v="300"/>
    <n v="1200"/>
    <n v="18"/>
    <n v="24"/>
  </r>
  <r>
    <n v="583"/>
    <s v="Saturday"/>
    <x v="5"/>
    <x v="5"/>
    <n v="21"/>
    <n v="6"/>
    <n v="2023"/>
    <d v="2023-06-21T00:00:00"/>
    <s v="CUST583"/>
    <x v="1"/>
    <x v="40"/>
    <x v="2"/>
    <x v="2"/>
    <n v="4"/>
    <n v="25"/>
    <n v="100"/>
    <n v="1.5"/>
    <n v="2"/>
  </r>
  <r>
    <n v="585"/>
    <s v="Sunday"/>
    <x v="9"/>
    <x v="9"/>
    <n v="1"/>
    <n v="5"/>
    <n v="2023"/>
    <d v="2023-05-01T00:00:00"/>
    <s v="CUST585"/>
    <x v="1"/>
    <x v="40"/>
    <x v="2"/>
    <x v="0"/>
    <n v="1"/>
    <n v="25"/>
    <n v="25"/>
    <n v="0.375"/>
    <n v="0.5"/>
  </r>
  <r>
    <n v="669"/>
    <s v="Thursday"/>
    <x v="5"/>
    <x v="5"/>
    <n v="19"/>
    <n v="6"/>
    <n v="2023"/>
    <d v="2023-06-19T00:00:00"/>
    <s v="CUST669"/>
    <x v="0"/>
    <x v="40"/>
    <x v="2"/>
    <x v="1"/>
    <n v="4"/>
    <n v="300"/>
    <n v="1200"/>
    <n v="18"/>
    <n v="24"/>
  </r>
  <r>
    <n v="762"/>
    <s v="Saturday"/>
    <x v="4"/>
    <x v="4"/>
    <n v="7"/>
    <n v="11"/>
    <n v="2023"/>
    <d v="2023-11-07T00:00:00"/>
    <s v="CUST762"/>
    <x v="1"/>
    <x v="40"/>
    <x v="2"/>
    <x v="2"/>
    <n v="2"/>
    <n v="25"/>
    <n v="50"/>
    <n v="0.75"/>
    <n v="1"/>
  </r>
  <r>
    <n v="768"/>
    <s v="Saturday"/>
    <x v="0"/>
    <x v="0"/>
    <n v="14"/>
    <n v="1"/>
    <n v="2023"/>
    <d v="2023-01-14T00:00:00"/>
    <s v="CUST768"/>
    <x v="1"/>
    <x v="40"/>
    <x v="2"/>
    <x v="1"/>
    <n v="3"/>
    <n v="25"/>
    <n v="75"/>
    <n v="1.125"/>
    <n v="1.5"/>
  </r>
  <r>
    <n v="771"/>
    <s v="Friday"/>
    <x v="1"/>
    <x v="1"/>
    <n v="13"/>
    <n v="12"/>
    <n v="2023"/>
    <d v="2023-12-13T00:00:00"/>
    <s v="CUST771"/>
    <x v="0"/>
    <x v="40"/>
    <x v="2"/>
    <x v="2"/>
    <n v="2"/>
    <n v="25"/>
    <n v="50"/>
    <n v="0.75"/>
    <n v="1"/>
  </r>
  <r>
    <n v="866"/>
    <s v="Thursday"/>
    <x v="9"/>
    <x v="9"/>
    <n v="5"/>
    <n v="5"/>
    <n v="2023"/>
    <d v="2023-05-05T00:00:00"/>
    <s v="CUST866"/>
    <x v="0"/>
    <x v="40"/>
    <x v="2"/>
    <x v="2"/>
    <n v="1"/>
    <n v="50"/>
    <n v="50"/>
    <n v="0.75"/>
    <n v="1"/>
  </r>
  <r>
    <n v="964"/>
    <s v="Tuesday"/>
    <x v="0"/>
    <x v="0"/>
    <n v="31"/>
    <n v="1"/>
    <n v="2023"/>
    <d v="2023-01-31T00:00:00"/>
    <s v="CUST964"/>
    <x v="0"/>
    <x v="40"/>
    <x v="2"/>
    <x v="0"/>
    <n v="3"/>
    <n v="300"/>
    <n v="900"/>
    <n v="13.5"/>
    <n v="18"/>
  </r>
  <r>
    <n v="11"/>
    <s v="Saturday"/>
    <x v="7"/>
    <x v="7"/>
    <n v="14"/>
    <n v="2"/>
    <n v="2023"/>
    <d v="2023-02-14T00:00:00"/>
    <s v="CUST011"/>
    <x v="0"/>
    <x v="41"/>
    <x v="2"/>
    <x v="0"/>
    <n v="2"/>
    <n v="50"/>
    <n v="100"/>
    <n v="1.5"/>
    <n v="2"/>
  </r>
  <r>
    <n v="39"/>
    <s v="Saturday"/>
    <x v="10"/>
    <x v="10"/>
    <n v="21"/>
    <n v="4"/>
    <n v="2023"/>
    <d v="2023-04-21T00:00:00"/>
    <s v="CUST039"/>
    <x v="0"/>
    <x v="41"/>
    <x v="2"/>
    <x v="0"/>
    <n v="4"/>
    <n v="30"/>
    <n v="120"/>
    <n v="1.7999999999999998"/>
    <n v="2.4"/>
  </r>
  <r>
    <n v="116"/>
    <s v="Monday"/>
    <x v="8"/>
    <x v="8"/>
    <n v="23"/>
    <n v="8"/>
    <n v="2023"/>
    <d v="2023-08-23T00:00:00"/>
    <s v="CUST116"/>
    <x v="1"/>
    <x v="41"/>
    <x v="2"/>
    <x v="0"/>
    <n v="1"/>
    <n v="30"/>
    <n v="30"/>
    <n v="0.44999999999999996"/>
    <n v="0.6"/>
  </r>
  <r>
    <n v="147"/>
    <s v="Saturday"/>
    <x v="6"/>
    <x v="6"/>
    <n v="28"/>
    <n v="9"/>
    <n v="2023"/>
    <d v="2023-09-28T00:00:00"/>
    <s v="CUST147"/>
    <x v="0"/>
    <x v="41"/>
    <x v="2"/>
    <x v="2"/>
    <n v="1"/>
    <n v="300"/>
    <n v="300"/>
    <n v="4.5"/>
    <n v="6"/>
  </r>
  <r>
    <n v="231"/>
    <s v="Wednesday"/>
    <x v="0"/>
    <x v="0"/>
    <n v="4"/>
    <n v="1"/>
    <n v="2023"/>
    <d v="2023-01-04T00:00:00"/>
    <s v="CUST231"/>
    <x v="1"/>
    <x v="41"/>
    <x v="2"/>
    <x v="0"/>
    <n v="3"/>
    <n v="50"/>
    <n v="150"/>
    <n v="2.25"/>
    <n v="3"/>
  </r>
  <r>
    <n v="235"/>
    <s v="Tuesday"/>
    <x v="0"/>
    <x v="0"/>
    <n v="31"/>
    <n v="1"/>
    <n v="2023"/>
    <d v="2023-01-31T00:00:00"/>
    <s v="CUST235"/>
    <x v="1"/>
    <x v="41"/>
    <x v="2"/>
    <x v="2"/>
    <n v="2"/>
    <n v="500"/>
    <n v="1000"/>
    <n v="15"/>
    <n v="20"/>
  </r>
  <r>
    <n v="240"/>
    <s v="Friday"/>
    <x v="7"/>
    <x v="7"/>
    <n v="6"/>
    <n v="2"/>
    <n v="2023"/>
    <d v="2023-02-06T00:00:00"/>
    <s v="CUST240"/>
    <x v="1"/>
    <x v="41"/>
    <x v="2"/>
    <x v="1"/>
    <n v="1"/>
    <n v="300"/>
    <n v="300"/>
    <n v="4.5"/>
    <n v="6"/>
  </r>
  <r>
    <n v="241"/>
    <s v="Saturday"/>
    <x v="6"/>
    <x v="6"/>
    <n v="21"/>
    <n v="9"/>
    <n v="2023"/>
    <d v="2023-09-21T00:00:00"/>
    <s v="CUST241"/>
    <x v="1"/>
    <x v="41"/>
    <x v="2"/>
    <x v="2"/>
    <n v="3"/>
    <n v="25"/>
    <n v="75"/>
    <n v="1.125"/>
    <n v="1.5"/>
  </r>
  <r>
    <n v="256"/>
    <s v="Wednesday"/>
    <x v="7"/>
    <x v="7"/>
    <n v="18"/>
    <n v="2"/>
    <n v="2023"/>
    <d v="2023-02-18T00:00:00"/>
    <s v="CUST256"/>
    <x v="0"/>
    <x v="41"/>
    <x v="2"/>
    <x v="0"/>
    <n v="2"/>
    <n v="500"/>
    <n v="1000"/>
    <n v="15"/>
    <n v="20"/>
  </r>
  <r>
    <n v="263"/>
    <s v="Saturday"/>
    <x v="8"/>
    <x v="8"/>
    <n v="28"/>
    <n v="8"/>
    <n v="2023"/>
    <d v="2023-08-28T00:00:00"/>
    <s v="CUST263"/>
    <x v="0"/>
    <x v="41"/>
    <x v="2"/>
    <x v="1"/>
    <n v="2"/>
    <n v="30"/>
    <n v="60"/>
    <n v="0.89999999999999991"/>
    <n v="1.2"/>
  </r>
  <r>
    <n v="274"/>
    <s v="Monday"/>
    <x v="10"/>
    <x v="10"/>
    <n v="9"/>
    <n v="4"/>
    <n v="2023"/>
    <d v="2023-04-09T00:00:00"/>
    <s v="CUST274"/>
    <x v="1"/>
    <x v="41"/>
    <x v="2"/>
    <x v="0"/>
    <n v="2"/>
    <n v="500"/>
    <n v="1000"/>
    <n v="15"/>
    <n v="20"/>
  </r>
  <r>
    <n v="294"/>
    <s v="Friday"/>
    <x v="3"/>
    <x v="3"/>
    <n v="27"/>
    <n v="3"/>
    <n v="2023"/>
    <d v="2023-03-27T00:00:00"/>
    <s v="CUST294"/>
    <x v="1"/>
    <x v="41"/>
    <x v="2"/>
    <x v="0"/>
    <n v="3"/>
    <n v="30"/>
    <n v="90"/>
    <n v="1.3499999999999999"/>
    <n v="1.8"/>
  </r>
  <r>
    <n v="369"/>
    <s v="Sunday"/>
    <x v="4"/>
    <x v="4"/>
    <n v="15"/>
    <n v="11"/>
    <n v="2023"/>
    <d v="2023-11-15T00:00:00"/>
    <s v="CUST369"/>
    <x v="0"/>
    <x v="41"/>
    <x v="2"/>
    <x v="2"/>
    <n v="3"/>
    <n v="500"/>
    <n v="1500"/>
    <n v="22.5"/>
    <n v="30"/>
  </r>
  <r>
    <n v="370"/>
    <s v="Monday"/>
    <x v="2"/>
    <x v="2"/>
    <n v="16"/>
    <n v="10"/>
    <n v="2023"/>
    <d v="2023-10-16T00:00:00"/>
    <s v="CUST370"/>
    <x v="0"/>
    <x v="41"/>
    <x v="2"/>
    <x v="2"/>
    <n v="2"/>
    <n v="30"/>
    <n v="60"/>
    <n v="0.89999999999999991"/>
    <n v="1.2"/>
  </r>
  <r>
    <n v="426"/>
    <s v="Tuesday"/>
    <x v="3"/>
    <x v="3"/>
    <n v="24"/>
    <n v="3"/>
    <n v="2023"/>
    <d v="2023-03-24T00:00:00"/>
    <s v="CUST426"/>
    <x v="0"/>
    <x v="41"/>
    <x v="2"/>
    <x v="2"/>
    <n v="3"/>
    <n v="50"/>
    <n v="150"/>
    <n v="2.25"/>
    <n v="3"/>
  </r>
  <r>
    <n v="496"/>
    <s v="Saturday"/>
    <x v="1"/>
    <x v="1"/>
    <n v="14"/>
    <n v="12"/>
    <n v="2023"/>
    <d v="2023-12-14T00:00:00"/>
    <s v="CUST496"/>
    <x v="0"/>
    <x v="41"/>
    <x v="2"/>
    <x v="0"/>
    <n v="2"/>
    <n v="300"/>
    <n v="600"/>
    <n v="9"/>
    <n v="12"/>
  </r>
  <r>
    <n v="644"/>
    <s v="Friday"/>
    <x v="6"/>
    <x v="6"/>
    <n v="6"/>
    <n v="9"/>
    <n v="2023"/>
    <d v="2023-09-06T00:00:00"/>
    <s v="CUST644"/>
    <x v="0"/>
    <x v="41"/>
    <x v="2"/>
    <x v="1"/>
    <n v="3"/>
    <n v="25"/>
    <n v="75"/>
    <n v="1.125"/>
    <n v="1.5"/>
  </r>
  <r>
    <n v="663"/>
    <s v="Friday"/>
    <x v="3"/>
    <x v="3"/>
    <n v="20"/>
    <n v="3"/>
    <n v="2023"/>
    <d v="2023-03-20T00:00:00"/>
    <s v="CUST663"/>
    <x v="0"/>
    <x v="41"/>
    <x v="2"/>
    <x v="0"/>
    <n v="4"/>
    <n v="300"/>
    <n v="1200"/>
    <n v="18"/>
    <n v="24"/>
  </r>
  <r>
    <n v="747"/>
    <s v="Sunday"/>
    <x v="4"/>
    <x v="4"/>
    <n v="15"/>
    <n v="11"/>
    <n v="2023"/>
    <d v="2023-11-15T00:00:00"/>
    <s v="CUST747"/>
    <x v="0"/>
    <x v="41"/>
    <x v="2"/>
    <x v="1"/>
    <n v="1"/>
    <n v="30"/>
    <n v="30"/>
    <n v="0.44999999999999996"/>
    <n v="0.6"/>
  </r>
  <r>
    <n v="858"/>
    <s v="Monday"/>
    <x v="6"/>
    <x v="6"/>
    <n v="9"/>
    <n v="9"/>
    <n v="2023"/>
    <d v="2023-09-09T00:00:00"/>
    <s v="CUST858"/>
    <x v="0"/>
    <x v="41"/>
    <x v="2"/>
    <x v="2"/>
    <n v="2"/>
    <n v="50"/>
    <n v="100"/>
    <n v="1.5"/>
    <n v="2"/>
  </r>
  <r>
    <n v="879"/>
    <s v="Thursday"/>
    <x v="1"/>
    <x v="1"/>
    <n v="26"/>
    <n v="12"/>
    <n v="2023"/>
    <d v="2023-12-26T00:00:00"/>
    <s v="CUST879"/>
    <x v="0"/>
    <x v="41"/>
    <x v="2"/>
    <x v="0"/>
    <n v="1"/>
    <n v="30"/>
    <n v="30"/>
    <n v="0.44999999999999996"/>
    <n v="0.6"/>
  </r>
  <r>
    <n v="929"/>
    <s v="Friday"/>
    <x v="0"/>
    <x v="0"/>
    <n v="27"/>
    <n v="1"/>
    <n v="2023"/>
    <d v="2023-01-27T00:00:00"/>
    <s v="CUST929"/>
    <x v="1"/>
    <x v="41"/>
    <x v="2"/>
    <x v="1"/>
    <n v="3"/>
    <n v="25"/>
    <n v="75"/>
    <n v="1.125"/>
    <n v="1.5"/>
  </r>
  <r>
    <n v="948"/>
    <s v="Friday"/>
    <x v="2"/>
    <x v="2"/>
    <n v="13"/>
    <n v="10"/>
    <n v="2023"/>
    <d v="2023-10-13T00:00:00"/>
    <s v="CUST948"/>
    <x v="1"/>
    <x v="41"/>
    <x v="2"/>
    <x v="2"/>
    <n v="3"/>
    <n v="25"/>
    <n v="75"/>
    <n v="1.125"/>
    <n v="1.5"/>
  </r>
  <r>
    <n v="998"/>
    <s v="Sunday"/>
    <x v="2"/>
    <x v="2"/>
    <n v="29"/>
    <n v="10"/>
    <n v="2023"/>
    <d v="2023-10-29T00:00:00"/>
    <s v="CUST998"/>
    <x v="1"/>
    <x v="41"/>
    <x v="2"/>
    <x v="1"/>
    <n v="4"/>
    <n v="25"/>
    <n v="100"/>
    <n v="1.5"/>
    <n v="2"/>
  </r>
  <r>
    <n v="13"/>
    <s v="Thursday"/>
    <x v="8"/>
    <x v="8"/>
    <n v="5"/>
    <n v="8"/>
    <n v="2023"/>
    <d v="2023-08-05T00:00:00"/>
    <s v="CUST013"/>
    <x v="0"/>
    <x v="42"/>
    <x v="2"/>
    <x v="2"/>
    <n v="3"/>
    <n v="500"/>
    <n v="1500"/>
    <n v="22.5"/>
    <n v="30"/>
  </r>
  <r>
    <n v="20"/>
    <s v="Thursday"/>
    <x v="4"/>
    <x v="4"/>
    <n v="5"/>
    <n v="11"/>
    <n v="2023"/>
    <d v="2023-11-05T00:00:00"/>
    <s v="CUST020"/>
    <x v="0"/>
    <x v="42"/>
    <x v="2"/>
    <x v="0"/>
    <n v="3"/>
    <n v="300"/>
    <n v="900"/>
    <n v="13.5"/>
    <n v="18"/>
  </r>
  <r>
    <n v="42"/>
    <s v="Tuesday"/>
    <x v="7"/>
    <x v="7"/>
    <n v="17"/>
    <n v="2"/>
    <n v="2023"/>
    <d v="2023-02-17T00:00:00"/>
    <s v="CUST042"/>
    <x v="0"/>
    <x v="42"/>
    <x v="2"/>
    <x v="0"/>
    <n v="3"/>
    <n v="300"/>
    <n v="900"/>
    <n v="13.5"/>
    <n v="18"/>
  </r>
  <r>
    <n v="44"/>
    <s v="Thursday"/>
    <x v="7"/>
    <x v="7"/>
    <n v="19"/>
    <n v="2"/>
    <n v="2023"/>
    <d v="2023-02-19T00:00:00"/>
    <s v="CUST044"/>
    <x v="1"/>
    <x v="42"/>
    <x v="2"/>
    <x v="0"/>
    <n v="1"/>
    <n v="25"/>
    <n v="25"/>
    <n v="0.375"/>
    <n v="0.5"/>
  </r>
  <r>
    <n v="76"/>
    <s v="Wednesday"/>
    <x v="3"/>
    <x v="3"/>
    <n v="25"/>
    <n v="3"/>
    <n v="2023"/>
    <d v="2023-03-25T00:00:00"/>
    <s v="CUST076"/>
    <x v="1"/>
    <x v="42"/>
    <x v="2"/>
    <x v="2"/>
    <n v="2"/>
    <n v="50"/>
    <n v="100"/>
    <n v="1.5"/>
    <n v="2"/>
  </r>
  <r>
    <n v="105"/>
    <s v="Wednesday"/>
    <x v="11"/>
    <x v="11"/>
    <n v="25"/>
    <n v="7"/>
    <n v="2023"/>
    <d v="2023-07-25T00:00:00"/>
    <s v="CUST105"/>
    <x v="1"/>
    <x v="42"/>
    <x v="2"/>
    <x v="2"/>
    <n v="1"/>
    <n v="500"/>
    <n v="500"/>
    <n v="7.5"/>
    <n v="10"/>
  </r>
  <r>
    <n v="114"/>
    <s v="Sunday"/>
    <x v="11"/>
    <x v="11"/>
    <n v="22"/>
    <n v="7"/>
    <n v="2023"/>
    <d v="2023-07-22T00:00:00"/>
    <s v="CUST114"/>
    <x v="1"/>
    <x v="42"/>
    <x v="2"/>
    <x v="1"/>
    <n v="4"/>
    <n v="25"/>
    <n v="100"/>
    <n v="1.5"/>
    <n v="2"/>
  </r>
  <r>
    <n v="141"/>
    <s v="Monday"/>
    <x v="4"/>
    <x v="4"/>
    <n v="2"/>
    <n v="11"/>
    <n v="2023"/>
    <d v="2023-11-02T00:00:00"/>
    <s v="CUST141"/>
    <x v="1"/>
    <x v="42"/>
    <x v="2"/>
    <x v="2"/>
    <n v="1"/>
    <n v="50"/>
    <n v="50"/>
    <n v="0.75"/>
    <n v="1"/>
  </r>
  <r>
    <n v="149"/>
    <s v="Wednesday"/>
    <x v="2"/>
    <x v="2"/>
    <n v="11"/>
    <n v="10"/>
    <n v="2023"/>
    <d v="2023-10-11T00:00:00"/>
    <s v="CUST149"/>
    <x v="0"/>
    <x v="42"/>
    <x v="2"/>
    <x v="0"/>
    <n v="3"/>
    <n v="25"/>
    <n v="75"/>
    <n v="1.125"/>
    <n v="1.5"/>
  </r>
  <r>
    <n v="273"/>
    <s v="Sunday"/>
    <x v="9"/>
    <x v="9"/>
    <n v="8"/>
    <n v="5"/>
    <n v="2023"/>
    <d v="2023-05-08T00:00:00"/>
    <s v="CUST273"/>
    <x v="1"/>
    <x v="42"/>
    <x v="2"/>
    <x v="1"/>
    <n v="1"/>
    <n v="50"/>
    <n v="50"/>
    <n v="0.75"/>
    <n v="1"/>
  </r>
  <r>
    <n v="296"/>
    <s v="Friday"/>
    <x v="6"/>
    <x v="6"/>
    <n v="6"/>
    <n v="9"/>
    <n v="2023"/>
    <d v="2023-09-06T00:00:00"/>
    <s v="CUST296"/>
    <x v="1"/>
    <x v="42"/>
    <x v="2"/>
    <x v="0"/>
    <n v="4"/>
    <n v="300"/>
    <n v="1200"/>
    <n v="18"/>
    <n v="24"/>
  </r>
  <r>
    <n v="317"/>
    <s v="Monday"/>
    <x v="0"/>
    <x v="0"/>
    <n v="30"/>
    <n v="1"/>
    <n v="2023"/>
    <d v="2023-01-30T00:00:00"/>
    <s v="CUST317"/>
    <x v="0"/>
    <x v="42"/>
    <x v="2"/>
    <x v="2"/>
    <n v="3"/>
    <n v="30"/>
    <n v="90"/>
    <n v="1.3499999999999999"/>
    <n v="1.8"/>
  </r>
  <r>
    <n v="339"/>
    <s v="Tuesday"/>
    <x v="3"/>
    <x v="3"/>
    <n v="3"/>
    <n v="3"/>
    <n v="2023"/>
    <d v="2023-03-03T00:00:00"/>
    <s v="CUST339"/>
    <x v="1"/>
    <x v="42"/>
    <x v="2"/>
    <x v="2"/>
    <n v="2"/>
    <n v="25"/>
    <n v="50"/>
    <n v="0.75"/>
    <n v="1"/>
  </r>
  <r>
    <n v="393"/>
    <s v="Wednesday"/>
    <x v="2"/>
    <x v="2"/>
    <n v="11"/>
    <n v="10"/>
    <n v="2023"/>
    <d v="2023-10-11T00:00:00"/>
    <s v="CUST393"/>
    <x v="1"/>
    <x v="42"/>
    <x v="2"/>
    <x v="1"/>
    <n v="2"/>
    <n v="500"/>
    <n v="1000"/>
    <n v="15"/>
    <n v="20"/>
  </r>
  <r>
    <n v="406"/>
    <s v="Wednesday"/>
    <x v="10"/>
    <x v="10"/>
    <n v="18"/>
    <n v="4"/>
    <n v="2023"/>
    <d v="2023-04-18T00:00:00"/>
    <s v="CUST406"/>
    <x v="1"/>
    <x v="42"/>
    <x v="2"/>
    <x v="1"/>
    <n v="4"/>
    <n v="25"/>
    <n v="100"/>
    <n v="1.5"/>
    <n v="2"/>
  </r>
  <r>
    <n v="420"/>
    <s v="Monday"/>
    <x v="0"/>
    <x v="0"/>
    <n v="23"/>
    <n v="1"/>
    <n v="2023"/>
    <d v="2023-01-23T00:00:00"/>
    <s v="CUST420"/>
    <x v="1"/>
    <x v="42"/>
    <x v="2"/>
    <x v="0"/>
    <n v="4"/>
    <n v="500"/>
    <n v="2000"/>
    <n v="30"/>
    <n v="40"/>
  </r>
  <r>
    <n v="447"/>
    <s v="Friday"/>
    <x v="11"/>
    <x v="11"/>
    <n v="6"/>
    <n v="7"/>
    <n v="2023"/>
    <d v="2023-07-06T00:00:00"/>
    <s v="CUST447"/>
    <x v="0"/>
    <x v="42"/>
    <x v="2"/>
    <x v="1"/>
    <n v="4"/>
    <n v="500"/>
    <n v="2000"/>
    <n v="30"/>
    <n v="40"/>
  </r>
  <r>
    <n v="597"/>
    <s v="Sunday"/>
    <x v="8"/>
    <x v="8"/>
    <n v="22"/>
    <n v="8"/>
    <n v="2023"/>
    <d v="2023-08-22T00:00:00"/>
    <s v="CUST597"/>
    <x v="0"/>
    <x v="42"/>
    <x v="2"/>
    <x v="1"/>
    <n v="4"/>
    <n v="300"/>
    <n v="1200"/>
    <n v="18"/>
    <n v="24"/>
  </r>
  <r>
    <n v="606"/>
    <s v="Thursday"/>
    <x v="9"/>
    <x v="9"/>
    <n v="5"/>
    <n v="5"/>
    <n v="2023"/>
    <d v="2023-05-05T00:00:00"/>
    <s v="CUST606"/>
    <x v="0"/>
    <x v="42"/>
    <x v="2"/>
    <x v="2"/>
    <n v="1"/>
    <n v="50"/>
    <n v="50"/>
    <n v="0.75"/>
    <n v="1"/>
  </r>
  <r>
    <n v="695"/>
    <s v="Thursday"/>
    <x v="8"/>
    <x v="8"/>
    <n v="12"/>
    <n v="8"/>
    <n v="2023"/>
    <d v="2023-08-12T00:00:00"/>
    <s v="CUST695"/>
    <x v="1"/>
    <x v="42"/>
    <x v="2"/>
    <x v="2"/>
    <n v="3"/>
    <n v="50"/>
    <n v="150"/>
    <n v="2.25"/>
    <n v="3"/>
  </r>
  <r>
    <n v="836"/>
    <s v="Thursday"/>
    <x v="10"/>
    <x v="10"/>
    <n v="19"/>
    <n v="4"/>
    <n v="2023"/>
    <d v="2023-04-19T00:00:00"/>
    <s v="CUST836"/>
    <x v="1"/>
    <x v="42"/>
    <x v="2"/>
    <x v="0"/>
    <n v="1"/>
    <n v="50"/>
    <n v="50"/>
    <n v="0.75"/>
    <n v="1"/>
  </r>
  <r>
    <n v="880"/>
    <s v="Saturday"/>
    <x v="8"/>
    <x v="8"/>
    <n v="21"/>
    <n v="8"/>
    <n v="2023"/>
    <d v="2023-08-21T00:00:00"/>
    <s v="CUST880"/>
    <x v="0"/>
    <x v="42"/>
    <x v="2"/>
    <x v="1"/>
    <n v="2"/>
    <n v="500"/>
    <n v="1000"/>
    <n v="15"/>
    <n v="20"/>
  </r>
  <r>
    <n v="881"/>
    <s v="Thursday"/>
    <x v="9"/>
    <x v="9"/>
    <n v="19"/>
    <n v="5"/>
    <n v="2023"/>
    <d v="2023-05-19T00:00:00"/>
    <s v="CUST881"/>
    <x v="0"/>
    <x v="42"/>
    <x v="2"/>
    <x v="2"/>
    <n v="1"/>
    <n v="300"/>
    <n v="300"/>
    <n v="4.5"/>
    <n v="6"/>
  </r>
  <r>
    <n v="919"/>
    <s v="Monday"/>
    <x v="6"/>
    <x v="6"/>
    <n v="9"/>
    <n v="9"/>
    <n v="2023"/>
    <d v="2023-09-09T00:00:00"/>
    <s v="CUST919"/>
    <x v="1"/>
    <x v="42"/>
    <x v="2"/>
    <x v="1"/>
    <n v="2"/>
    <n v="25"/>
    <n v="50"/>
    <n v="0.75"/>
    <n v="1"/>
  </r>
  <r>
    <n v="926"/>
    <s v="Saturday"/>
    <x v="8"/>
    <x v="8"/>
    <n v="14"/>
    <n v="8"/>
    <n v="2023"/>
    <d v="2023-08-14T00:00:00"/>
    <s v="CUST926"/>
    <x v="0"/>
    <x v="42"/>
    <x v="2"/>
    <x v="2"/>
    <n v="1"/>
    <n v="30"/>
    <n v="30"/>
    <n v="0.44999999999999996"/>
    <n v="0.6"/>
  </r>
  <r>
    <n v="933"/>
    <s v="Tuesday"/>
    <x v="7"/>
    <x v="7"/>
    <n v="3"/>
    <n v="2"/>
    <n v="2023"/>
    <d v="2023-02-03T00:00:00"/>
    <s v="CUST933"/>
    <x v="0"/>
    <x v="42"/>
    <x v="2"/>
    <x v="1"/>
    <n v="1"/>
    <n v="30"/>
    <n v="30"/>
    <n v="0.44999999999999996"/>
    <n v="0.6"/>
  </r>
  <r>
    <n v="965"/>
    <s v="Monday"/>
    <x v="4"/>
    <x v="4"/>
    <n v="9"/>
    <n v="11"/>
    <n v="2023"/>
    <d v="2023-11-09T00:00:00"/>
    <s v="CUST965"/>
    <x v="0"/>
    <x v="42"/>
    <x v="2"/>
    <x v="0"/>
    <n v="4"/>
    <n v="50"/>
    <n v="200"/>
    <n v="3"/>
    <n v="4"/>
  </r>
  <r>
    <n v="61"/>
    <s v="Monday"/>
    <x v="10"/>
    <x v="10"/>
    <n v="9"/>
    <n v="4"/>
    <n v="2023"/>
    <d v="2023-04-09T00:00:00"/>
    <s v="CUST061"/>
    <x v="0"/>
    <x v="43"/>
    <x v="2"/>
    <x v="1"/>
    <n v="4"/>
    <n v="50"/>
    <n v="200"/>
    <n v="3"/>
    <n v="4"/>
  </r>
  <r>
    <n v="107"/>
    <s v="Tuesday"/>
    <x v="7"/>
    <x v="7"/>
    <n v="3"/>
    <n v="2"/>
    <n v="2023"/>
    <d v="2023-02-03T00:00:00"/>
    <s v="CUST107"/>
    <x v="1"/>
    <x v="43"/>
    <x v="2"/>
    <x v="0"/>
    <n v="4"/>
    <n v="300"/>
    <n v="1200"/>
    <n v="18"/>
    <n v="24"/>
  </r>
  <r>
    <n v="129"/>
    <s v="Monday"/>
    <x v="10"/>
    <x v="10"/>
    <n v="23"/>
    <n v="4"/>
    <n v="2023"/>
    <d v="2023-04-23T00:00:00"/>
    <s v="CUST129"/>
    <x v="1"/>
    <x v="43"/>
    <x v="2"/>
    <x v="1"/>
    <n v="2"/>
    <n v="300"/>
    <n v="600"/>
    <n v="9"/>
    <n v="12"/>
  </r>
  <r>
    <n v="131"/>
    <s v="Wednesday"/>
    <x v="6"/>
    <x v="6"/>
    <n v="18"/>
    <n v="9"/>
    <n v="2023"/>
    <d v="2023-09-18T00:00:00"/>
    <s v="CUST131"/>
    <x v="1"/>
    <x v="43"/>
    <x v="2"/>
    <x v="1"/>
    <n v="2"/>
    <n v="300"/>
    <n v="600"/>
    <n v="9"/>
    <n v="12"/>
  </r>
  <r>
    <n v="212"/>
    <s v="Monday"/>
    <x v="5"/>
    <x v="5"/>
    <n v="9"/>
    <n v="6"/>
    <n v="2023"/>
    <d v="2023-06-09T00:00:00"/>
    <s v="CUST212"/>
    <x v="0"/>
    <x v="43"/>
    <x v="2"/>
    <x v="0"/>
    <n v="3"/>
    <n v="500"/>
    <n v="1500"/>
    <n v="22.5"/>
    <n v="30"/>
  </r>
  <r>
    <n v="242"/>
    <s v="Monday"/>
    <x v="9"/>
    <x v="9"/>
    <n v="2"/>
    <n v="5"/>
    <n v="2023"/>
    <d v="2023-05-02T00:00:00"/>
    <s v="CUST242"/>
    <x v="0"/>
    <x v="43"/>
    <x v="2"/>
    <x v="0"/>
    <n v="1"/>
    <n v="25"/>
    <n v="25"/>
    <n v="0.375"/>
    <n v="0.5"/>
  </r>
  <r>
    <n v="261"/>
    <s v="Thursday"/>
    <x v="8"/>
    <x v="8"/>
    <n v="5"/>
    <n v="8"/>
    <n v="2023"/>
    <d v="2023-08-05T00:00:00"/>
    <s v="CUST261"/>
    <x v="0"/>
    <x v="43"/>
    <x v="2"/>
    <x v="0"/>
    <n v="2"/>
    <n v="25"/>
    <n v="50"/>
    <n v="0.75"/>
    <n v="1"/>
  </r>
  <r>
    <n v="276"/>
    <s v="Monday"/>
    <x v="2"/>
    <x v="2"/>
    <n v="2"/>
    <n v="10"/>
    <n v="2023"/>
    <d v="2023-10-02T00:00:00"/>
    <s v="CUST276"/>
    <x v="1"/>
    <x v="43"/>
    <x v="2"/>
    <x v="1"/>
    <n v="4"/>
    <n v="25"/>
    <n v="100"/>
    <n v="1.5"/>
    <n v="2"/>
  </r>
  <r>
    <n v="343"/>
    <s v="Sunday"/>
    <x v="4"/>
    <x v="4"/>
    <n v="1"/>
    <n v="11"/>
    <n v="2023"/>
    <d v="2023-11-01T00:00:00"/>
    <s v="CUST343"/>
    <x v="0"/>
    <x v="43"/>
    <x v="2"/>
    <x v="2"/>
    <n v="2"/>
    <n v="25"/>
    <n v="50"/>
    <n v="0.75"/>
    <n v="1"/>
  </r>
  <r>
    <n v="389"/>
    <s v="Sunday"/>
    <x v="1"/>
    <x v="1"/>
    <n v="1"/>
    <n v="12"/>
    <n v="2023"/>
    <d v="2023-12-01T00:00:00"/>
    <s v="CUST389"/>
    <x v="0"/>
    <x v="43"/>
    <x v="2"/>
    <x v="0"/>
    <n v="2"/>
    <n v="25"/>
    <n v="50"/>
    <n v="0.75"/>
    <n v="1"/>
  </r>
  <r>
    <n v="409"/>
    <s v="Wednesday"/>
    <x v="1"/>
    <x v="1"/>
    <n v="18"/>
    <n v="12"/>
    <n v="2023"/>
    <d v="2023-12-18T00:00:00"/>
    <s v="CUST409"/>
    <x v="1"/>
    <x v="43"/>
    <x v="2"/>
    <x v="2"/>
    <n v="3"/>
    <n v="300"/>
    <n v="900"/>
    <n v="13.5"/>
    <n v="18"/>
  </r>
  <r>
    <n v="446"/>
    <s v="Saturday"/>
    <x v="5"/>
    <x v="5"/>
    <n v="7"/>
    <n v="6"/>
    <n v="2023"/>
    <d v="2023-06-07T00:00:00"/>
    <s v="CUST446"/>
    <x v="0"/>
    <x v="43"/>
    <x v="2"/>
    <x v="2"/>
    <n v="1"/>
    <n v="50"/>
    <n v="50"/>
    <n v="0.75"/>
    <n v="1"/>
  </r>
  <r>
    <n v="537"/>
    <s v="Tuesday"/>
    <x v="5"/>
    <x v="5"/>
    <n v="3"/>
    <n v="6"/>
    <n v="2023"/>
    <d v="2023-06-03T00:00:00"/>
    <s v="CUST537"/>
    <x v="1"/>
    <x v="43"/>
    <x v="2"/>
    <x v="1"/>
    <n v="1"/>
    <n v="500"/>
    <n v="500"/>
    <n v="7.5"/>
    <n v="10"/>
  </r>
  <r>
    <n v="577"/>
    <s v="Friday"/>
    <x v="7"/>
    <x v="7"/>
    <n v="13"/>
    <n v="2"/>
    <n v="2023"/>
    <d v="2023-02-13T00:00:00"/>
    <s v="CUST577"/>
    <x v="0"/>
    <x v="43"/>
    <x v="2"/>
    <x v="1"/>
    <n v="4"/>
    <n v="500"/>
    <n v="2000"/>
    <n v="30"/>
    <n v="40"/>
  </r>
  <r>
    <n v="636"/>
    <s v="Monday"/>
    <x v="3"/>
    <x v="3"/>
    <n v="23"/>
    <n v="3"/>
    <n v="2023"/>
    <d v="2023-03-23T00:00:00"/>
    <s v="CUST636"/>
    <x v="1"/>
    <x v="43"/>
    <x v="2"/>
    <x v="1"/>
    <n v="3"/>
    <n v="500"/>
    <n v="1500"/>
    <n v="22.5"/>
    <n v="30"/>
  </r>
  <r>
    <n v="801"/>
    <s v="Tuesday"/>
    <x v="8"/>
    <x v="8"/>
    <n v="10"/>
    <n v="8"/>
    <n v="2023"/>
    <d v="2023-08-10T00:00:00"/>
    <s v="CUST801"/>
    <x v="0"/>
    <x v="43"/>
    <x v="2"/>
    <x v="0"/>
    <n v="4"/>
    <n v="50"/>
    <n v="200"/>
    <n v="3"/>
    <n v="4"/>
  </r>
  <r>
    <n v="843"/>
    <s v="Sunday"/>
    <x v="9"/>
    <x v="9"/>
    <n v="22"/>
    <n v="5"/>
    <n v="2023"/>
    <d v="2023-05-22T00:00:00"/>
    <s v="CUST843"/>
    <x v="0"/>
    <x v="43"/>
    <x v="2"/>
    <x v="1"/>
    <n v="3"/>
    <n v="500"/>
    <n v="1500"/>
    <n v="22.5"/>
    <n v="30"/>
  </r>
  <r>
    <n v="853"/>
    <s v="Wednesday"/>
    <x v="9"/>
    <x v="9"/>
    <n v="4"/>
    <n v="5"/>
    <n v="2023"/>
    <d v="2023-05-04T00:00:00"/>
    <s v="CUST853"/>
    <x v="0"/>
    <x v="43"/>
    <x v="2"/>
    <x v="1"/>
    <n v="2"/>
    <n v="500"/>
    <n v="1000"/>
    <n v="15"/>
    <n v="20"/>
  </r>
  <r>
    <n v="867"/>
    <s v="Friday"/>
    <x v="5"/>
    <x v="5"/>
    <n v="6"/>
    <n v="6"/>
    <n v="2023"/>
    <d v="2023-06-06T00:00:00"/>
    <s v="CUST867"/>
    <x v="0"/>
    <x v="43"/>
    <x v="2"/>
    <x v="2"/>
    <n v="1"/>
    <n v="500"/>
    <n v="500"/>
    <n v="7.5"/>
    <n v="10"/>
  </r>
  <r>
    <n v="900"/>
    <s v="Saturday"/>
    <x v="7"/>
    <x v="7"/>
    <n v="21"/>
    <n v="2"/>
    <n v="2023"/>
    <d v="2023-02-21T00:00:00"/>
    <s v="CUST900"/>
    <x v="0"/>
    <x v="43"/>
    <x v="2"/>
    <x v="0"/>
    <n v="2"/>
    <n v="30"/>
    <n v="60"/>
    <n v="0.89999999999999991"/>
    <n v="1.2"/>
  </r>
  <r>
    <n v="46"/>
    <s v="Thursday"/>
    <x v="5"/>
    <x v="5"/>
    <n v="26"/>
    <n v="6"/>
    <n v="2023"/>
    <d v="2023-06-26T00:00:00"/>
    <s v="CUST046"/>
    <x v="1"/>
    <x v="44"/>
    <x v="2"/>
    <x v="2"/>
    <n v="4"/>
    <n v="300"/>
    <n v="1200"/>
    <n v="18"/>
    <n v="24"/>
  </r>
  <r>
    <n v="72"/>
    <s v="Monday"/>
    <x v="9"/>
    <x v="9"/>
    <n v="23"/>
    <n v="5"/>
    <n v="2023"/>
    <d v="2023-05-23T00:00:00"/>
    <s v="CUST072"/>
    <x v="1"/>
    <x v="44"/>
    <x v="2"/>
    <x v="2"/>
    <n v="4"/>
    <n v="500"/>
    <n v="2000"/>
    <n v="30"/>
    <n v="40"/>
  </r>
  <r>
    <n v="133"/>
    <s v="Monday"/>
    <x v="7"/>
    <x v="7"/>
    <n v="16"/>
    <n v="2"/>
    <n v="2023"/>
    <d v="2023-02-16T00:00:00"/>
    <s v="CUST133"/>
    <x v="0"/>
    <x v="44"/>
    <x v="2"/>
    <x v="2"/>
    <n v="3"/>
    <n v="300"/>
    <n v="900"/>
    <n v="13.5"/>
    <n v="18"/>
  </r>
  <r>
    <n v="135"/>
    <s v="Thursday"/>
    <x v="7"/>
    <x v="7"/>
    <n v="26"/>
    <n v="2"/>
    <n v="2023"/>
    <d v="2023-02-26T00:00:00"/>
    <s v="CUST135"/>
    <x v="0"/>
    <x v="44"/>
    <x v="2"/>
    <x v="0"/>
    <n v="2"/>
    <n v="25"/>
    <n v="50"/>
    <n v="0.75"/>
    <n v="1"/>
  </r>
  <r>
    <n v="186"/>
    <s v="Thursday"/>
    <x v="11"/>
    <x v="11"/>
    <n v="5"/>
    <n v="7"/>
    <n v="2023"/>
    <d v="2023-07-05T00:00:00"/>
    <s v="CUST186"/>
    <x v="0"/>
    <x v="44"/>
    <x v="2"/>
    <x v="0"/>
    <n v="4"/>
    <n v="50"/>
    <n v="200"/>
    <n v="3"/>
    <n v="4"/>
  </r>
  <r>
    <n v="214"/>
    <s v="Tuesday"/>
    <x v="1"/>
    <x v="1"/>
    <n v="10"/>
    <n v="12"/>
    <n v="2023"/>
    <d v="2023-12-10T00:00:00"/>
    <s v="CUST214"/>
    <x v="0"/>
    <x v="44"/>
    <x v="2"/>
    <x v="1"/>
    <n v="2"/>
    <n v="30"/>
    <n v="60"/>
    <n v="0.89999999999999991"/>
    <n v="1.2"/>
  </r>
  <r>
    <n v="249"/>
    <s v="Friday"/>
    <x v="2"/>
    <x v="2"/>
    <n v="20"/>
    <n v="10"/>
    <n v="2023"/>
    <d v="2023-10-20T00:00:00"/>
    <s v="CUST249"/>
    <x v="0"/>
    <x v="44"/>
    <x v="2"/>
    <x v="0"/>
    <n v="1"/>
    <n v="50"/>
    <n v="50"/>
    <n v="0.75"/>
    <n v="1"/>
  </r>
  <r>
    <n v="292"/>
    <s v="Tuesday"/>
    <x v="7"/>
    <x v="7"/>
    <n v="17"/>
    <n v="2"/>
    <n v="2023"/>
    <d v="2023-02-17T00:00:00"/>
    <s v="CUST292"/>
    <x v="0"/>
    <x v="44"/>
    <x v="2"/>
    <x v="1"/>
    <n v="4"/>
    <n v="300"/>
    <n v="1200"/>
    <n v="18"/>
    <n v="24"/>
  </r>
  <r>
    <n v="371"/>
    <s v="Saturday"/>
    <x v="7"/>
    <x v="7"/>
    <n v="21"/>
    <n v="2"/>
    <n v="2023"/>
    <d v="2023-02-21T00:00:00"/>
    <s v="CUST371"/>
    <x v="1"/>
    <x v="44"/>
    <x v="2"/>
    <x v="1"/>
    <n v="1"/>
    <n v="25"/>
    <n v="25"/>
    <n v="0.375"/>
    <n v="0.5"/>
  </r>
  <r>
    <n v="542"/>
    <s v="Tuesday"/>
    <x v="5"/>
    <x v="5"/>
    <n v="17"/>
    <n v="6"/>
    <n v="2023"/>
    <d v="2023-06-17T00:00:00"/>
    <s v="CUST542"/>
    <x v="1"/>
    <x v="44"/>
    <x v="2"/>
    <x v="1"/>
    <n v="1"/>
    <n v="50"/>
    <n v="50"/>
    <n v="0.75"/>
    <n v="1"/>
  </r>
  <r>
    <n v="557"/>
    <s v="Friday"/>
    <x v="11"/>
    <x v="11"/>
    <n v="27"/>
    <n v="7"/>
    <n v="2023"/>
    <d v="2023-07-27T00:00:00"/>
    <s v="CUST557"/>
    <x v="1"/>
    <x v="44"/>
    <x v="2"/>
    <x v="1"/>
    <n v="3"/>
    <n v="30"/>
    <n v="90"/>
    <n v="1.3499999999999999"/>
    <n v="1.8"/>
  </r>
  <r>
    <n v="563"/>
    <s v="Monday"/>
    <x v="8"/>
    <x v="8"/>
    <n v="9"/>
    <n v="8"/>
    <n v="2023"/>
    <d v="2023-08-09T00:00:00"/>
    <s v="CUST563"/>
    <x v="0"/>
    <x v="44"/>
    <x v="2"/>
    <x v="0"/>
    <n v="2"/>
    <n v="30"/>
    <n v="60"/>
    <n v="0.89999999999999991"/>
    <n v="1.2"/>
  </r>
  <r>
    <n v="602"/>
    <s v="Monday"/>
    <x v="1"/>
    <x v="1"/>
    <n v="23"/>
    <n v="12"/>
    <n v="2023"/>
    <d v="2023-12-23T00:00:00"/>
    <s v="CUST602"/>
    <x v="1"/>
    <x v="44"/>
    <x v="2"/>
    <x v="2"/>
    <n v="1"/>
    <n v="300"/>
    <n v="300"/>
    <n v="4.5"/>
    <n v="6"/>
  </r>
  <r>
    <n v="722"/>
    <s v="Saturday"/>
    <x v="11"/>
    <x v="11"/>
    <n v="14"/>
    <n v="7"/>
    <n v="2023"/>
    <d v="2023-07-14T00:00:00"/>
    <s v="CUST722"/>
    <x v="0"/>
    <x v="44"/>
    <x v="2"/>
    <x v="1"/>
    <n v="3"/>
    <n v="300"/>
    <n v="900"/>
    <n v="13.5"/>
    <n v="18"/>
  </r>
  <r>
    <n v="792"/>
    <s v="Monday"/>
    <x v="11"/>
    <x v="11"/>
    <n v="9"/>
    <n v="7"/>
    <n v="2023"/>
    <d v="2023-07-09T00:00:00"/>
    <s v="CUST792"/>
    <x v="1"/>
    <x v="44"/>
    <x v="2"/>
    <x v="1"/>
    <n v="1"/>
    <n v="50"/>
    <n v="50"/>
    <n v="0.75"/>
    <n v="1"/>
  </r>
  <r>
    <n v="839"/>
    <s v="Tuesday"/>
    <x v="5"/>
    <x v="5"/>
    <n v="24"/>
    <n v="6"/>
    <n v="2023"/>
    <d v="2023-06-24T00:00:00"/>
    <s v="CUST839"/>
    <x v="1"/>
    <x v="44"/>
    <x v="2"/>
    <x v="2"/>
    <n v="4"/>
    <n v="300"/>
    <n v="1200"/>
    <n v="18"/>
    <n v="24"/>
  </r>
  <r>
    <n v="878"/>
    <s v="Monday"/>
    <x v="5"/>
    <x v="5"/>
    <n v="30"/>
    <n v="6"/>
    <n v="2023"/>
    <d v="2023-06-30T00:00:00"/>
    <s v="CUST878"/>
    <x v="1"/>
    <x v="44"/>
    <x v="2"/>
    <x v="0"/>
    <n v="1"/>
    <n v="30"/>
    <n v="30"/>
    <n v="0.44999999999999996"/>
    <n v="0.6"/>
  </r>
  <r>
    <n v="892"/>
    <s v="Monday"/>
    <x v="10"/>
    <x v="10"/>
    <n v="9"/>
    <n v="4"/>
    <n v="2023"/>
    <d v="2023-04-09T00:00:00"/>
    <s v="CUST892"/>
    <x v="0"/>
    <x v="44"/>
    <x v="2"/>
    <x v="2"/>
    <n v="1"/>
    <n v="50"/>
    <n v="50"/>
    <n v="0.75"/>
    <n v="1"/>
  </r>
  <r>
    <n v="906"/>
    <s v="Wednesday"/>
    <x v="5"/>
    <x v="5"/>
    <n v="4"/>
    <n v="6"/>
    <n v="2023"/>
    <d v="2023-06-04T00:00:00"/>
    <s v="CUST906"/>
    <x v="1"/>
    <x v="44"/>
    <x v="2"/>
    <x v="0"/>
    <n v="1"/>
    <n v="50"/>
    <n v="50"/>
    <n v="0.75"/>
    <n v="1"/>
  </r>
  <r>
    <n v="910"/>
    <s v="Friday"/>
    <x v="3"/>
    <x v="3"/>
    <n v="6"/>
    <n v="3"/>
    <n v="2023"/>
    <d v="2023-03-06T00:00:00"/>
    <s v="CUST910"/>
    <x v="1"/>
    <x v="44"/>
    <x v="2"/>
    <x v="1"/>
    <n v="3"/>
    <n v="50"/>
    <n v="150"/>
    <n v="2.25"/>
    <n v="3"/>
  </r>
  <r>
    <n v="940"/>
    <s v="Saturday"/>
    <x v="0"/>
    <x v="0"/>
    <n v="28"/>
    <n v="1"/>
    <n v="2023"/>
    <d v="2023-01-28T00:00:00"/>
    <s v="CUST940"/>
    <x v="1"/>
    <x v="44"/>
    <x v="2"/>
    <x v="2"/>
    <n v="1"/>
    <n v="30"/>
    <n v="30"/>
    <n v="0.44999999999999996"/>
    <n v="0.6"/>
  </r>
  <r>
    <n v="16"/>
    <s v="Tuesday"/>
    <x v="7"/>
    <x v="7"/>
    <n v="17"/>
    <n v="2"/>
    <n v="2023"/>
    <d v="2023-02-17T00:00:00"/>
    <s v="CUST016"/>
    <x v="0"/>
    <x v="45"/>
    <x v="2"/>
    <x v="0"/>
    <n v="3"/>
    <n v="500"/>
    <n v="1500"/>
    <n v="22.5"/>
    <n v="30"/>
  </r>
  <r>
    <n v="86"/>
    <s v="Sunday"/>
    <x v="4"/>
    <x v="4"/>
    <n v="8"/>
    <n v="11"/>
    <n v="2023"/>
    <d v="2023-11-08T00:00:00"/>
    <s v="CUST086"/>
    <x v="0"/>
    <x v="45"/>
    <x v="2"/>
    <x v="1"/>
    <n v="3"/>
    <n v="30"/>
    <n v="90"/>
    <n v="1.3499999999999999"/>
    <n v="1.8"/>
  </r>
  <r>
    <n v="117"/>
    <s v="Sunday"/>
    <x v="3"/>
    <x v="3"/>
    <n v="15"/>
    <n v="3"/>
    <n v="2023"/>
    <d v="2023-03-15T00:00:00"/>
    <s v="CUST117"/>
    <x v="0"/>
    <x v="45"/>
    <x v="2"/>
    <x v="2"/>
    <n v="2"/>
    <n v="500"/>
    <n v="1000"/>
    <n v="15"/>
    <n v="20"/>
  </r>
  <r>
    <n v="181"/>
    <s v="Tuesday"/>
    <x v="4"/>
    <x v="4"/>
    <n v="3"/>
    <n v="11"/>
    <n v="2023"/>
    <d v="2023-11-03T00:00:00"/>
    <s v="CUST181"/>
    <x v="0"/>
    <x v="45"/>
    <x v="2"/>
    <x v="2"/>
    <n v="4"/>
    <n v="300"/>
    <n v="1200"/>
    <n v="18"/>
    <n v="24"/>
  </r>
  <r>
    <n v="257"/>
    <s v="Thursday"/>
    <x v="7"/>
    <x v="7"/>
    <n v="19"/>
    <n v="2"/>
    <n v="2023"/>
    <d v="2023-02-19T00:00:00"/>
    <s v="CUST257"/>
    <x v="0"/>
    <x v="45"/>
    <x v="2"/>
    <x v="1"/>
    <n v="4"/>
    <n v="500"/>
    <n v="2000"/>
    <n v="30"/>
    <n v="40"/>
  </r>
  <r>
    <n v="266"/>
    <s v="Sunday"/>
    <x v="1"/>
    <x v="1"/>
    <n v="1"/>
    <n v="12"/>
    <n v="2023"/>
    <d v="2023-12-01T00:00:00"/>
    <s v="CUST266"/>
    <x v="1"/>
    <x v="45"/>
    <x v="2"/>
    <x v="2"/>
    <n v="2"/>
    <n v="30"/>
    <n v="60"/>
    <n v="0.89999999999999991"/>
    <n v="1.2"/>
  </r>
  <r>
    <n v="300"/>
    <s v="Tuesday"/>
    <x v="0"/>
    <x v="0"/>
    <n v="31"/>
    <n v="1"/>
    <n v="2023"/>
    <d v="2023-01-31T00:00:00"/>
    <s v="CUST300"/>
    <x v="1"/>
    <x v="45"/>
    <x v="2"/>
    <x v="2"/>
    <n v="4"/>
    <n v="50"/>
    <n v="200"/>
    <n v="3"/>
    <n v="4"/>
  </r>
  <r>
    <n v="303"/>
    <s v="Monday"/>
    <x v="0"/>
    <x v="0"/>
    <n v="2"/>
    <n v="1"/>
    <n v="2023"/>
    <d v="2023-01-02T00:00:00"/>
    <s v="CUST303"/>
    <x v="0"/>
    <x v="45"/>
    <x v="2"/>
    <x v="2"/>
    <n v="3"/>
    <n v="30"/>
    <n v="90"/>
    <n v="1.3499999999999999"/>
    <n v="1.8"/>
  </r>
  <r>
    <n v="364"/>
    <s v="Monday"/>
    <x v="8"/>
    <x v="8"/>
    <n v="23"/>
    <n v="8"/>
    <n v="2023"/>
    <d v="2023-08-23T00:00:00"/>
    <s v="CUST364"/>
    <x v="1"/>
    <x v="45"/>
    <x v="2"/>
    <x v="1"/>
    <n v="1"/>
    <n v="500"/>
    <n v="500"/>
    <n v="7.5"/>
    <n v="10"/>
  </r>
  <r>
    <n v="391"/>
    <s v="Thursday"/>
    <x v="0"/>
    <x v="0"/>
    <n v="5"/>
    <n v="1"/>
    <n v="2023"/>
    <d v="2023-01-05T00:00:00"/>
    <s v="CUST391"/>
    <x v="0"/>
    <x v="45"/>
    <x v="2"/>
    <x v="1"/>
    <n v="2"/>
    <n v="25"/>
    <n v="50"/>
    <n v="0.75"/>
    <n v="1"/>
  </r>
  <r>
    <n v="412"/>
    <s v="Monday"/>
    <x v="6"/>
    <x v="6"/>
    <n v="16"/>
    <n v="9"/>
    <n v="2023"/>
    <d v="2023-09-16T00:00:00"/>
    <s v="CUST412"/>
    <x v="1"/>
    <x v="45"/>
    <x v="2"/>
    <x v="2"/>
    <n v="4"/>
    <n v="500"/>
    <n v="2000"/>
    <n v="30"/>
    <n v="40"/>
  </r>
  <r>
    <n v="484"/>
    <s v="Friday"/>
    <x v="0"/>
    <x v="0"/>
    <n v="13"/>
    <n v="1"/>
    <n v="2023"/>
    <d v="2023-01-13T00:00:00"/>
    <s v="CUST484"/>
    <x v="1"/>
    <x v="45"/>
    <x v="2"/>
    <x v="0"/>
    <n v="4"/>
    <n v="300"/>
    <n v="1200"/>
    <n v="18"/>
    <n v="24"/>
  </r>
  <r>
    <n v="533"/>
    <s v="Monday"/>
    <x v="4"/>
    <x v="4"/>
    <n v="16"/>
    <n v="11"/>
    <n v="2023"/>
    <d v="2023-11-16T00:00:00"/>
    <s v="CUST533"/>
    <x v="0"/>
    <x v="45"/>
    <x v="2"/>
    <x v="2"/>
    <n v="3"/>
    <n v="500"/>
    <n v="1500"/>
    <n v="22.5"/>
    <n v="30"/>
  </r>
  <r>
    <n v="594"/>
    <s v="Sunday"/>
    <x v="6"/>
    <x v="6"/>
    <n v="1"/>
    <n v="9"/>
    <n v="2023"/>
    <d v="2023-09-01T00:00:00"/>
    <s v="CUST594"/>
    <x v="1"/>
    <x v="45"/>
    <x v="2"/>
    <x v="2"/>
    <n v="2"/>
    <n v="300"/>
    <n v="600"/>
    <n v="9"/>
    <n v="12"/>
  </r>
  <r>
    <n v="601"/>
    <s v="Tuesday"/>
    <x v="10"/>
    <x v="10"/>
    <n v="10"/>
    <n v="4"/>
    <n v="2023"/>
    <d v="2023-04-10T00:00:00"/>
    <s v="CUST601"/>
    <x v="0"/>
    <x v="45"/>
    <x v="2"/>
    <x v="0"/>
    <n v="1"/>
    <n v="30"/>
    <n v="30"/>
    <n v="0.44999999999999996"/>
    <n v="0.6"/>
  </r>
  <r>
    <n v="628"/>
    <s v="Sunday"/>
    <x v="4"/>
    <x v="4"/>
    <n v="1"/>
    <n v="11"/>
    <n v="2023"/>
    <d v="2023-11-01T00:00:00"/>
    <s v="CUST628"/>
    <x v="1"/>
    <x v="45"/>
    <x v="2"/>
    <x v="1"/>
    <n v="4"/>
    <n v="50"/>
    <n v="200"/>
    <n v="3"/>
    <n v="4"/>
  </r>
  <r>
    <n v="677"/>
    <s v="Friday"/>
    <x v="2"/>
    <x v="2"/>
    <n v="27"/>
    <n v="10"/>
    <n v="2023"/>
    <d v="2023-10-27T00:00:00"/>
    <s v="CUST677"/>
    <x v="1"/>
    <x v="45"/>
    <x v="2"/>
    <x v="1"/>
    <n v="3"/>
    <n v="500"/>
    <n v="1500"/>
    <n v="22.5"/>
    <n v="30"/>
  </r>
  <r>
    <n v="709"/>
    <s v="Saturday"/>
    <x v="11"/>
    <x v="11"/>
    <n v="21"/>
    <n v="7"/>
    <n v="2023"/>
    <d v="2023-07-21T00:00:00"/>
    <s v="CUST709"/>
    <x v="1"/>
    <x v="45"/>
    <x v="2"/>
    <x v="2"/>
    <n v="2"/>
    <n v="500"/>
    <n v="1000"/>
    <n v="15"/>
    <n v="20"/>
  </r>
  <r>
    <n v="812"/>
    <s v="Thursday"/>
    <x v="4"/>
    <x v="4"/>
    <n v="12"/>
    <n v="11"/>
    <n v="2023"/>
    <d v="2023-11-12T00:00:00"/>
    <s v="CUST812"/>
    <x v="0"/>
    <x v="45"/>
    <x v="2"/>
    <x v="2"/>
    <n v="3"/>
    <n v="25"/>
    <n v="75"/>
    <n v="1.125"/>
    <n v="1.5"/>
  </r>
  <r>
    <n v="979"/>
    <s v="Monday"/>
    <x v="0"/>
    <x v="0"/>
    <n v="2"/>
    <n v="1"/>
    <n v="2023"/>
    <d v="2023-01-02T00:00:00"/>
    <s v="CUST979"/>
    <x v="1"/>
    <x v="45"/>
    <x v="2"/>
    <x v="1"/>
    <n v="1"/>
    <n v="25"/>
    <n v="25"/>
    <n v="0.375"/>
    <n v="0.5"/>
  </r>
  <r>
    <n v="985"/>
    <s v="Monday"/>
    <x v="9"/>
    <x v="9"/>
    <n v="30"/>
    <n v="5"/>
    <n v="2023"/>
    <d v="2023-05-30T00:00:00"/>
    <s v="CUST985"/>
    <x v="1"/>
    <x v="45"/>
    <x v="2"/>
    <x v="2"/>
    <n v="2"/>
    <n v="25"/>
    <n v="50"/>
    <n v="0.75"/>
    <n v="1"/>
  </r>
  <r>
    <n v="22"/>
    <s v="Sunday"/>
    <x v="2"/>
    <x v="2"/>
    <n v="15"/>
    <n v="10"/>
    <n v="2023"/>
    <d v="2023-10-15T00:00:00"/>
    <s v="CUST022"/>
    <x v="0"/>
    <x v="46"/>
    <x v="2"/>
    <x v="0"/>
    <n v="2"/>
    <n v="50"/>
    <n v="100"/>
    <n v="1.5"/>
    <n v="2"/>
  </r>
  <r>
    <n v="37"/>
    <s v="Monday"/>
    <x v="9"/>
    <x v="9"/>
    <n v="23"/>
    <n v="5"/>
    <n v="2023"/>
    <d v="2023-05-23T00:00:00"/>
    <s v="CUST037"/>
    <x v="1"/>
    <x v="46"/>
    <x v="2"/>
    <x v="1"/>
    <n v="3"/>
    <n v="25"/>
    <n v="75"/>
    <n v="1.125"/>
    <n v="1.5"/>
  </r>
  <r>
    <n v="58"/>
    <s v="Friday"/>
    <x v="4"/>
    <x v="4"/>
    <n v="13"/>
    <n v="11"/>
    <n v="2023"/>
    <d v="2023-11-13T00:00:00"/>
    <s v="CUST058"/>
    <x v="0"/>
    <x v="46"/>
    <x v="2"/>
    <x v="0"/>
    <n v="4"/>
    <n v="300"/>
    <n v="1200"/>
    <n v="18"/>
    <n v="24"/>
  </r>
  <r>
    <n v="62"/>
    <s v="Friday"/>
    <x v="1"/>
    <x v="1"/>
    <n v="27"/>
    <n v="12"/>
    <n v="2023"/>
    <d v="2023-12-27T00:00:00"/>
    <s v="CUST062"/>
    <x v="0"/>
    <x v="46"/>
    <x v="2"/>
    <x v="1"/>
    <n v="2"/>
    <n v="50"/>
    <n v="100"/>
    <n v="1.5"/>
    <n v="2"/>
  </r>
  <r>
    <n v="74"/>
    <s v="Sunday"/>
    <x v="4"/>
    <x v="4"/>
    <n v="22"/>
    <n v="11"/>
    <n v="2023"/>
    <d v="2023-11-22T00:00:00"/>
    <s v="CUST074"/>
    <x v="1"/>
    <x v="46"/>
    <x v="2"/>
    <x v="1"/>
    <n v="4"/>
    <n v="500"/>
    <n v="2000"/>
    <n v="30"/>
    <n v="40"/>
  </r>
  <r>
    <n v="148"/>
    <s v="Monday"/>
    <x v="9"/>
    <x v="9"/>
    <n v="9"/>
    <n v="5"/>
    <n v="2023"/>
    <d v="2023-05-09T00:00:00"/>
    <s v="CUST148"/>
    <x v="0"/>
    <x v="46"/>
    <x v="2"/>
    <x v="0"/>
    <n v="2"/>
    <n v="30"/>
    <n v="60"/>
    <n v="0.89999999999999991"/>
    <n v="1.2"/>
  </r>
  <r>
    <n v="169"/>
    <s v="Tuesday"/>
    <x v="4"/>
    <x v="4"/>
    <n v="17"/>
    <n v="11"/>
    <n v="2023"/>
    <d v="2023-11-17T00:00:00"/>
    <s v="CUST169"/>
    <x v="0"/>
    <x v="46"/>
    <x v="2"/>
    <x v="1"/>
    <n v="3"/>
    <n v="500"/>
    <n v="1500"/>
    <n v="22.5"/>
    <n v="30"/>
  </r>
  <r>
    <n v="283"/>
    <s v="Sunday"/>
    <x v="9"/>
    <x v="9"/>
    <n v="8"/>
    <n v="5"/>
    <n v="2023"/>
    <d v="2023-05-08T00:00:00"/>
    <s v="CUST283"/>
    <x v="1"/>
    <x v="46"/>
    <x v="2"/>
    <x v="2"/>
    <n v="1"/>
    <n v="500"/>
    <n v="500"/>
    <n v="7.5"/>
    <n v="10"/>
  </r>
  <r>
    <n v="305"/>
    <s v="Monday"/>
    <x v="9"/>
    <x v="9"/>
    <n v="16"/>
    <n v="5"/>
    <n v="2023"/>
    <d v="2023-05-16T00:00:00"/>
    <s v="CUST305"/>
    <x v="1"/>
    <x v="46"/>
    <x v="2"/>
    <x v="1"/>
    <n v="1"/>
    <n v="30"/>
    <n v="30"/>
    <n v="0.44999999999999996"/>
    <n v="0.6"/>
  </r>
  <r>
    <n v="326"/>
    <s v="Sunday"/>
    <x v="6"/>
    <x v="6"/>
    <n v="15"/>
    <n v="9"/>
    <n v="2023"/>
    <d v="2023-09-15T00:00:00"/>
    <s v="CUST326"/>
    <x v="1"/>
    <x v="46"/>
    <x v="2"/>
    <x v="0"/>
    <n v="3"/>
    <n v="25"/>
    <n v="75"/>
    <n v="1.125"/>
    <n v="1.5"/>
  </r>
  <r>
    <n v="461"/>
    <s v="Wednesday"/>
    <x v="3"/>
    <x v="3"/>
    <n v="25"/>
    <n v="3"/>
    <n v="2023"/>
    <d v="2023-03-25T00:00:00"/>
    <s v="CUST461"/>
    <x v="1"/>
    <x v="46"/>
    <x v="2"/>
    <x v="1"/>
    <n v="2"/>
    <n v="500"/>
    <n v="1000"/>
    <n v="15"/>
    <n v="20"/>
  </r>
  <r>
    <n v="469"/>
    <s v="Sunday"/>
    <x v="9"/>
    <x v="9"/>
    <n v="8"/>
    <n v="5"/>
    <n v="2023"/>
    <d v="2023-05-08T00:00:00"/>
    <s v="CUST469"/>
    <x v="0"/>
    <x v="46"/>
    <x v="2"/>
    <x v="1"/>
    <n v="3"/>
    <n v="25"/>
    <n v="75"/>
    <n v="1.125"/>
    <n v="1.5"/>
  </r>
  <r>
    <n v="514"/>
    <s v="Sunday"/>
    <x v="3"/>
    <x v="3"/>
    <n v="1"/>
    <n v="3"/>
    <n v="2023"/>
    <d v="2023-03-01T00:00:00"/>
    <s v="CUST514"/>
    <x v="1"/>
    <x v="46"/>
    <x v="2"/>
    <x v="2"/>
    <n v="1"/>
    <n v="300"/>
    <n v="300"/>
    <n v="4.5"/>
    <n v="6"/>
  </r>
  <r>
    <n v="530"/>
    <s v="Thursday"/>
    <x v="7"/>
    <x v="7"/>
    <n v="5"/>
    <n v="2"/>
    <n v="2023"/>
    <d v="2023-02-05T00:00:00"/>
    <s v="CUST530"/>
    <x v="1"/>
    <x v="46"/>
    <x v="2"/>
    <x v="2"/>
    <n v="4"/>
    <n v="30"/>
    <n v="120"/>
    <n v="1.7999999999999998"/>
    <n v="2.4"/>
  </r>
  <r>
    <n v="538"/>
    <s v="Tuesday"/>
    <x v="6"/>
    <x v="6"/>
    <n v="17"/>
    <n v="9"/>
    <n v="2023"/>
    <d v="2023-09-17T00:00:00"/>
    <s v="CUST538"/>
    <x v="0"/>
    <x v="46"/>
    <x v="2"/>
    <x v="0"/>
    <n v="3"/>
    <n v="50"/>
    <n v="150"/>
    <n v="2.25"/>
    <n v="3"/>
  </r>
  <r>
    <n v="556"/>
    <s v="Wednesday"/>
    <x v="5"/>
    <x v="5"/>
    <n v="4"/>
    <n v="6"/>
    <n v="2023"/>
    <d v="2023-06-04T00:00:00"/>
    <s v="CUST556"/>
    <x v="1"/>
    <x v="46"/>
    <x v="2"/>
    <x v="2"/>
    <n v="1"/>
    <n v="50"/>
    <n v="50"/>
    <n v="0.75"/>
    <n v="1"/>
  </r>
  <r>
    <n v="595"/>
    <s v="Monday"/>
    <x v="4"/>
    <x v="4"/>
    <n v="9"/>
    <n v="11"/>
    <n v="2023"/>
    <d v="2023-11-09T00:00:00"/>
    <s v="CUST595"/>
    <x v="1"/>
    <x v="46"/>
    <x v="2"/>
    <x v="0"/>
    <n v="4"/>
    <n v="500"/>
    <n v="2000"/>
    <n v="30"/>
    <n v="40"/>
  </r>
  <r>
    <n v="679"/>
    <s v="Wednesday"/>
    <x v="0"/>
    <x v="0"/>
    <n v="11"/>
    <n v="1"/>
    <n v="2023"/>
    <d v="2023-01-11T00:00:00"/>
    <s v="CUST679"/>
    <x v="1"/>
    <x v="46"/>
    <x v="2"/>
    <x v="1"/>
    <n v="3"/>
    <n v="30"/>
    <n v="90"/>
    <n v="1.3499999999999999"/>
    <n v="1.8"/>
  </r>
  <r>
    <n v="714"/>
    <s v="Thursday"/>
    <x v="7"/>
    <x v="7"/>
    <n v="12"/>
    <n v="2"/>
    <n v="2023"/>
    <d v="2023-02-12T00:00:00"/>
    <s v="CUST714"/>
    <x v="1"/>
    <x v="46"/>
    <x v="2"/>
    <x v="0"/>
    <n v="1"/>
    <n v="500"/>
    <n v="500"/>
    <n v="7.5"/>
    <n v="10"/>
  </r>
  <r>
    <n v="837"/>
    <s v="Sunday"/>
    <x v="11"/>
    <x v="11"/>
    <n v="1"/>
    <n v="7"/>
    <n v="2023"/>
    <d v="2023-07-01T00:00:00"/>
    <s v="CUST837"/>
    <x v="0"/>
    <x v="46"/>
    <x v="2"/>
    <x v="1"/>
    <n v="3"/>
    <n v="30"/>
    <n v="90"/>
    <n v="1.3499999999999999"/>
    <n v="1.8"/>
  </r>
  <r>
    <n v="847"/>
    <s v="Sunday"/>
    <x v="10"/>
    <x v="10"/>
    <n v="8"/>
    <n v="4"/>
    <n v="2023"/>
    <d v="2023-04-08T00:00:00"/>
    <s v="CUST847"/>
    <x v="1"/>
    <x v="46"/>
    <x v="2"/>
    <x v="2"/>
    <n v="4"/>
    <n v="300"/>
    <n v="1200"/>
    <n v="18"/>
    <n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80"/>
    <n v="75"/>
    <n v="90"/>
    <n v="81.666666666666671"/>
    <n v="90"/>
  </r>
  <r>
    <x v="1"/>
    <n v="75"/>
    <n v="85"/>
    <n v="85"/>
    <n v="81.666666666666671"/>
    <n v="85"/>
  </r>
  <r>
    <x v="2"/>
    <n v="85"/>
    <n v="75"/>
    <n v="80"/>
    <n v="80"/>
    <n v="85"/>
  </r>
  <r>
    <x v="3"/>
    <n v="80"/>
    <n v="70"/>
    <n v="80"/>
    <n v="76.666666666666671"/>
    <n v="80"/>
  </r>
  <r>
    <x v="4"/>
    <n v="80"/>
    <n v="70"/>
    <n v="80"/>
    <n v="76.666666666666671"/>
    <n v="80"/>
  </r>
  <r>
    <x v="5"/>
    <n v="65"/>
    <n v="80"/>
    <n v="70"/>
    <n v="71.666666666666671"/>
    <n v="80"/>
  </r>
  <r>
    <x v="6"/>
    <n v="90"/>
    <n v="50"/>
    <n v="70"/>
    <n v="70"/>
    <n v="90"/>
  </r>
  <r>
    <x v="7"/>
    <n v="55"/>
    <n v="80"/>
    <n v="60"/>
    <n v="65"/>
    <n v="80"/>
  </r>
  <r>
    <x v="8"/>
    <n v="55"/>
    <n v="70"/>
    <n v="65"/>
    <n v="63.333333333333336"/>
    <n v="70"/>
  </r>
  <r>
    <x v="9"/>
    <n v="55"/>
    <n v="30"/>
    <n v="65"/>
    <n v="50"/>
    <n v="6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n v="14"/>
    <s v="Tuesday"/>
    <s v="January"/>
    <s v="Jan"/>
    <n v="17"/>
    <n v="1"/>
    <n v="2023"/>
    <d v="2023-01-17T00:00:00"/>
    <s v="CUST014"/>
    <x v="0"/>
    <n v="64"/>
    <x v="0"/>
    <x v="0"/>
    <n v="4"/>
    <n v="30"/>
    <n v="120"/>
    <n v="1.7999999999999998"/>
    <n v="2.4"/>
  </r>
  <r>
    <n v="25"/>
    <s v="Thursday"/>
    <s v="December"/>
    <s v="Dec"/>
    <n v="26"/>
    <n v="12"/>
    <n v="2023"/>
    <d v="2023-12-26T00:00:00"/>
    <s v="CUST025"/>
    <x v="1"/>
    <n v="64"/>
    <x v="0"/>
    <x v="1"/>
    <n v="1"/>
    <n v="50"/>
    <n v="50"/>
    <n v="0.75"/>
    <n v="1"/>
  </r>
  <r>
    <n v="80"/>
    <s v="Tuesday"/>
    <s v="December"/>
    <s v="Dec"/>
    <n v="10"/>
    <n v="12"/>
    <n v="2023"/>
    <d v="2023-12-10T00:00:00"/>
    <s v="CUST080"/>
    <x v="1"/>
    <n v="64"/>
    <x v="0"/>
    <x v="0"/>
    <n v="2"/>
    <n v="30"/>
    <n v="60"/>
    <n v="0.89999999999999991"/>
    <n v="1.2"/>
  </r>
  <r>
    <n v="122"/>
    <s v="Tuesday"/>
    <s v="October"/>
    <s v="Oct"/>
    <n v="3"/>
    <n v="10"/>
    <n v="2023"/>
    <d v="2023-10-03T00:00:00"/>
    <s v="CUST122"/>
    <x v="0"/>
    <n v="64"/>
    <x v="0"/>
    <x v="2"/>
    <n v="4"/>
    <n v="30"/>
    <n v="120"/>
    <n v="1.7999999999999998"/>
    <n v="2.4"/>
  </r>
  <r>
    <n v="161"/>
    <s v="Sunday"/>
    <s v="March"/>
    <s v="Mar"/>
    <n v="22"/>
    <n v="3"/>
    <n v="2023"/>
    <d v="2023-03-22T00:00:00"/>
    <s v="CUST161"/>
    <x v="0"/>
    <n v="64"/>
    <x v="0"/>
    <x v="1"/>
    <n v="2"/>
    <n v="500"/>
    <n v="1000"/>
    <n v="15"/>
    <n v="20"/>
  </r>
  <r>
    <n v="163"/>
    <s v="Monday"/>
    <s v="January"/>
    <s v="Jan"/>
    <n v="2"/>
    <n v="1"/>
    <n v="2023"/>
    <d v="2023-01-02T00:00:00"/>
    <s v="CUST163"/>
    <x v="1"/>
    <n v="64"/>
    <x v="0"/>
    <x v="0"/>
    <n v="3"/>
    <n v="50"/>
    <n v="150"/>
    <n v="2.25"/>
    <n v="3"/>
  </r>
  <r>
    <n v="173"/>
    <s v="Sunday"/>
    <s v="November"/>
    <s v="Nov"/>
    <n v="8"/>
    <n v="11"/>
    <n v="2023"/>
    <d v="2023-11-08T00:00:00"/>
    <s v="CUST173"/>
    <x v="0"/>
    <n v="64"/>
    <x v="0"/>
    <x v="2"/>
    <n v="4"/>
    <n v="30"/>
    <n v="120"/>
    <n v="1.7999999999999998"/>
    <n v="2.4"/>
  </r>
  <r>
    <n v="187"/>
    <s v="Saturday"/>
    <s v="June"/>
    <s v="Jun"/>
    <n v="7"/>
    <n v="6"/>
    <n v="2023"/>
    <d v="2023-06-07T00:00:00"/>
    <s v="CUST187"/>
    <x v="1"/>
    <n v="64"/>
    <x v="0"/>
    <x v="0"/>
    <n v="2"/>
    <n v="50"/>
    <n v="100"/>
    <n v="1.5"/>
    <n v="2"/>
  </r>
  <r>
    <n v="191"/>
    <s v="Wednesday"/>
    <s v="October"/>
    <s v="Oct"/>
    <n v="18"/>
    <n v="10"/>
    <n v="2023"/>
    <d v="2023-10-18T00:00:00"/>
    <s v="CUST191"/>
    <x v="0"/>
    <n v="64"/>
    <x v="0"/>
    <x v="1"/>
    <n v="1"/>
    <n v="25"/>
    <n v="25"/>
    <n v="0.375"/>
    <n v="0.5"/>
  </r>
  <r>
    <n v="218"/>
    <s v="Sunday"/>
    <s v="September"/>
    <s v="Sep"/>
    <n v="22"/>
    <n v="9"/>
    <n v="2023"/>
    <d v="2023-09-22T00:00:00"/>
    <s v="CUST218"/>
    <x v="0"/>
    <n v="64"/>
    <x v="0"/>
    <x v="1"/>
    <n v="3"/>
    <n v="30"/>
    <n v="90"/>
    <n v="1.3499999999999999"/>
    <n v="1.8"/>
  </r>
  <r>
    <n v="220"/>
    <s v="Tuesday"/>
    <s v="March"/>
    <s v="Mar"/>
    <n v="3"/>
    <n v="3"/>
    <n v="2023"/>
    <d v="2023-03-03T00:00:00"/>
    <s v="CUST220"/>
    <x v="0"/>
    <n v="64"/>
    <x v="0"/>
    <x v="1"/>
    <n v="1"/>
    <n v="500"/>
    <n v="500"/>
    <n v="7.5"/>
    <n v="10"/>
  </r>
  <r>
    <n v="223"/>
    <s v="Monday"/>
    <s v="February"/>
    <s v="Feb"/>
    <n v="2"/>
    <n v="2"/>
    <n v="2023"/>
    <d v="2023-02-02T00:00:00"/>
    <s v="CUST223"/>
    <x v="1"/>
    <n v="64"/>
    <x v="0"/>
    <x v="0"/>
    <n v="1"/>
    <n v="25"/>
    <n v="25"/>
    <n v="0.375"/>
    <n v="0.5"/>
  </r>
  <r>
    <n v="282"/>
    <s v="Wednesday"/>
    <s v="August"/>
    <s v="Aug"/>
    <n v="25"/>
    <n v="8"/>
    <n v="2023"/>
    <d v="2023-08-25T00:00:00"/>
    <s v="CUST282"/>
    <x v="1"/>
    <n v="64"/>
    <x v="0"/>
    <x v="2"/>
    <n v="4"/>
    <n v="50"/>
    <n v="200"/>
    <n v="3"/>
    <n v="4"/>
  </r>
  <r>
    <n v="363"/>
    <s v="Tuesday"/>
    <s v="June"/>
    <s v="Jun"/>
    <n v="3"/>
    <n v="6"/>
    <n v="2023"/>
    <d v="2023-06-03T00:00:00"/>
    <s v="CUST363"/>
    <x v="0"/>
    <n v="64"/>
    <x v="0"/>
    <x v="1"/>
    <n v="1"/>
    <n v="25"/>
    <n v="25"/>
    <n v="0.375"/>
    <n v="0.5"/>
  </r>
  <r>
    <n v="376"/>
    <s v="Monday"/>
    <s v="May"/>
    <s v="May"/>
    <n v="16"/>
    <n v="5"/>
    <n v="2023"/>
    <d v="2023-05-16T00:00:00"/>
    <s v="CUST376"/>
    <x v="1"/>
    <n v="64"/>
    <x v="0"/>
    <x v="1"/>
    <n v="1"/>
    <n v="30"/>
    <n v="30"/>
    <n v="0.44999999999999996"/>
    <n v="0.6"/>
  </r>
  <r>
    <n v="399"/>
    <s v="Sunday"/>
    <s v="March"/>
    <s v="Mar"/>
    <n v="1"/>
    <n v="3"/>
    <n v="2023"/>
    <d v="2023-03-01T00:00:00"/>
    <s v="CUST399"/>
    <x v="1"/>
    <n v="64"/>
    <x v="0"/>
    <x v="1"/>
    <n v="2"/>
    <n v="30"/>
    <n v="60"/>
    <n v="0.89999999999999991"/>
    <n v="1.2"/>
  </r>
  <r>
    <n v="408"/>
    <s v="Sunday"/>
    <s v="April"/>
    <s v="Apr"/>
    <n v="15"/>
    <n v="4"/>
    <n v="2023"/>
    <d v="2023-04-15T00:00:00"/>
    <s v="CUST408"/>
    <x v="1"/>
    <n v="64"/>
    <x v="0"/>
    <x v="1"/>
    <n v="1"/>
    <n v="500"/>
    <n v="500"/>
    <n v="7.5"/>
    <n v="10"/>
  </r>
  <r>
    <n v="429"/>
    <s v="Saturday"/>
    <s v="December"/>
    <s v="Dec"/>
    <n v="28"/>
    <n v="12"/>
    <n v="2023"/>
    <d v="2023-12-28T00:00:00"/>
    <s v="CUST429"/>
    <x v="0"/>
    <n v="64"/>
    <x v="0"/>
    <x v="2"/>
    <n v="2"/>
    <n v="25"/>
    <n v="50"/>
    <n v="0.75"/>
    <n v="1"/>
  </r>
  <r>
    <n v="440"/>
    <s v="Thursday"/>
    <s v="October"/>
    <s v="Oct"/>
    <n v="26"/>
    <n v="10"/>
    <n v="2023"/>
    <d v="2023-10-26T00:00:00"/>
    <s v="CUST440"/>
    <x v="0"/>
    <n v="64"/>
    <x v="0"/>
    <x v="0"/>
    <n v="2"/>
    <n v="300"/>
    <n v="600"/>
    <n v="9"/>
    <n v="12"/>
  </r>
  <r>
    <n v="473"/>
    <s v="Wednesday"/>
    <s v="February"/>
    <s v="Feb"/>
    <n v="25"/>
    <n v="2"/>
    <n v="2023"/>
    <d v="2023-02-25T00:00:00"/>
    <s v="CUST473"/>
    <x v="0"/>
    <n v="64"/>
    <x v="0"/>
    <x v="1"/>
    <n v="1"/>
    <n v="50"/>
    <n v="50"/>
    <n v="0.75"/>
    <n v="1"/>
  </r>
  <r>
    <n v="532"/>
    <s v="Thursday"/>
    <s v="June"/>
    <s v="Jun"/>
    <n v="19"/>
    <n v="6"/>
    <n v="2023"/>
    <d v="2023-06-19T00:00:00"/>
    <s v="CUST532"/>
    <x v="1"/>
    <n v="64"/>
    <x v="0"/>
    <x v="0"/>
    <n v="4"/>
    <n v="30"/>
    <n v="120"/>
    <n v="1.7999999999999998"/>
    <n v="2.4"/>
  </r>
  <r>
    <n v="561"/>
    <s v="Friday"/>
    <s v="May"/>
    <s v="May"/>
    <n v="27"/>
    <n v="5"/>
    <n v="2023"/>
    <d v="2023-05-27T00:00:00"/>
    <s v="CUST561"/>
    <x v="1"/>
    <n v="64"/>
    <x v="0"/>
    <x v="0"/>
    <n v="4"/>
    <n v="500"/>
    <n v="2000"/>
    <n v="30"/>
    <n v="40"/>
  </r>
  <r>
    <n v="566"/>
    <s v="Monday"/>
    <s v="December"/>
    <s v="Dec"/>
    <n v="2"/>
    <n v="12"/>
    <n v="2023"/>
    <d v="2023-12-02T00:00:00"/>
    <s v="CUST566"/>
    <x v="1"/>
    <n v="64"/>
    <x v="0"/>
    <x v="0"/>
    <n v="1"/>
    <n v="30"/>
    <n v="30"/>
    <n v="0.44999999999999996"/>
    <n v="0.6"/>
  </r>
  <r>
    <n v="596"/>
    <s v="Saturday"/>
    <s v="February"/>
    <s v="Feb"/>
    <n v="7"/>
    <n v="2"/>
    <n v="2023"/>
    <d v="2023-02-07T00:00:00"/>
    <s v="CUST596"/>
    <x v="1"/>
    <n v="64"/>
    <x v="0"/>
    <x v="2"/>
    <n v="1"/>
    <n v="300"/>
    <n v="300"/>
    <n v="4.5"/>
    <n v="6"/>
  </r>
  <r>
    <n v="692"/>
    <s v="Saturday"/>
    <s v="September"/>
    <s v="Sep"/>
    <n v="7"/>
    <n v="9"/>
    <n v="2023"/>
    <d v="2023-09-07T00:00:00"/>
    <s v="CUST692"/>
    <x v="1"/>
    <n v="64"/>
    <x v="0"/>
    <x v="0"/>
    <n v="2"/>
    <n v="50"/>
    <n v="100"/>
    <n v="1.5"/>
    <n v="2"/>
  </r>
  <r>
    <n v="698"/>
    <s v="Thursday"/>
    <s v="July"/>
    <s v="Jul"/>
    <n v="19"/>
    <n v="7"/>
    <n v="2023"/>
    <d v="2023-07-19T00:00:00"/>
    <s v="CUST698"/>
    <x v="1"/>
    <n v="64"/>
    <x v="0"/>
    <x v="2"/>
    <n v="1"/>
    <n v="300"/>
    <n v="300"/>
    <n v="4.5"/>
    <n v="6"/>
  </r>
  <r>
    <n v="735"/>
    <s v="Wednesday"/>
    <s v="October"/>
    <s v="Oct"/>
    <n v="4"/>
    <n v="10"/>
    <n v="2023"/>
    <d v="2023-10-04T00:00:00"/>
    <s v="CUST735"/>
    <x v="1"/>
    <n v="64"/>
    <x v="0"/>
    <x v="0"/>
    <n v="4"/>
    <n v="500"/>
    <n v="2000"/>
    <n v="30"/>
    <n v="40"/>
  </r>
  <r>
    <n v="758"/>
    <s v="Thursday"/>
    <s v="May"/>
    <s v="May"/>
    <n v="12"/>
    <n v="5"/>
    <n v="2023"/>
    <d v="2023-05-12T00:00:00"/>
    <s v="CUST758"/>
    <x v="0"/>
    <n v="64"/>
    <x v="0"/>
    <x v="0"/>
    <n v="4"/>
    <n v="25"/>
    <n v="100"/>
    <n v="1.5"/>
    <n v="2"/>
  </r>
  <r>
    <n v="830"/>
    <s v="Sunday"/>
    <s v="June"/>
    <s v="Jun"/>
    <n v="22"/>
    <n v="6"/>
    <n v="2023"/>
    <d v="2023-06-22T00:00:00"/>
    <s v="CUST830"/>
    <x v="1"/>
    <n v="64"/>
    <x v="0"/>
    <x v="0"/>
    <n v="3"/>
    <n v="50"/>
    <n v="150"/>
    <n v="2.25"/>
    <n v="3"/>
  </r>
  <r>
    <n v="882"/>
    <s v="Friday"/>
    <s v="June"/>
    <s v="Jun"/>
    <n v="6"/>
    <n v="6"/>
    <n v="2023"/>
    <d v="2023-06-06T00:00:00"/>
    <s v="CUST882"/>
    <x v="1"/>
    <n v="64"/>
    <x v="0"/>
    <x v="2"/>
    <n v="2"/>
    <n v="25"/>
    <n v="50"/>
    <n v="0.75"/>
    <n v="1"/>
  </r>
  <r>
    <n v="897"/>
    <s v="Thursday"/>
    <s v="September"/>
    <s v="Sep"/>
    <n v="26"/>
    <n v="9"/>
    <n v="2023"/>
    <d v="2023-09-26T00:00:00"/>
    <s v="CUST897"/>
    <x v="1"/>
    <n v="64"/>
    <x v="0"/>
    <x v="2"/>
    <n v="2"/>
    <n v="50"/>
    <n v="100"/>
    <n v="1.5"/>
    <n v="2"/>
  </r>
  <r>
    <n v="9"/>
    <s v="Friday"/>
    <s v="December"/>
    <s v="Dec"/>
    <n v="13"/>
    <n v="12"/>
    <n v="2023"/>
    <d v="2023-12-13T00:00:00"/>
    <s v="CUST009"/>
    <x v="0"/>
    <n v="63"/>
    <x v="0"/>
    <x v="2"/>
    <n v="2"/>
    <n v="300"/>
    <n v="600"/>
    <n v="9"/>
    <n v="12"/>
  </r>
  <r>
    <n v="57"/>
    <s v="Wednesday"/>
    <s v="November"/>
    <s v="Nov"/>
    <n v="18"/>
    <n v="11"/>
    <n v="2023"/>
    <d v="2023-11-18T00:00:00"/>
    <s v="CUST057"/>
    <x v="1"/>
    <n v="63"/>
    <x v="0"/>
    <x v="1"/>
    <n v="1"/>
    <n v="30"/>
    <n v="30"/>
    <n v="0.44999999999999996"/>
    <n v="0.6"/>
  </r>
  <r>
    <n v="153"/>
    <s v="Monday"/>
    <s v="December"/>
    <s v="Dec"/>
    <n v="16"/>
    <n v="12"/>
    <n v="2023"/>
    <d v="2023-12-16T00:00:00"/>
    <s v="CUST153"/>
    <x v="0"/>
    <n v="63"/>
    <x v="0"/>
    <x v="2"/>
    <n v="2"/>
    <n v="500"/>
    <n v="1000"/>
    <n v="15"/>
    <n v="20"/>
  </r>
  <r>
    <n v="189"/>
    <s v="Monday"/>
    <s v="January"/>
    <s v="Jan"/>
    <n v="30"/>
    <n v="1"/>
    <n v="2023"/>
    <d v="2023-01-30T00:00:00"/>
    <s v="CUST189"/>
    <x v="0"/>
    <n v="63"/>
    <x v="0"/>
    <x v="1"/>
    <n v="1"/>
    <n v="50"/>
    <n v="50"/>
    <n v="0.75"/>
    <n v="1"/>
  </r>
  <r>
    <n v="431"/>
    <s v="Sunday"/>
    <s v="October"/>
    <s v="Oct"/>
    <n v="15"/>
    <n v="10"/>
    <n v="2023"/>
    <d v="2023-10-15T00:00:00"/>
    <s v="CUST431"/>
    <x v="0"/>
    <n v="63"/>
    <x v="0"/>
    <x v="2"/>
    <n v="4"/>
    <n v="300"/>
    <n v="1200"/>
    <n v="18"/>
    <n v="24"/>
  </r>
  <r>
    <n v="462"/>
    <s v="Sunday"/>
    <s v="April"/>
    <s v="Apr"/>
    <n v="1"/>
    <n v="4"/>
    <n v="2023"/>
    <d v="2023-04-01T00:00:00"/>
    <s v="CUST462"/>
    <x v="0"/>
    <n v="63"/>
    <x v="0"/>
    <x v="2"/>
    <n v="4"/>
    <n v="300"/>
    <n v="1200"/>
    <n v="18"/>
    <n v="24"/>
  </r>
  <r>
    <n v="466"/>
    <s v="Friday"/>
    <s v="June"/>
    <s v="Jun"/>
    <n v="20"/>
    <n v="6"/>
    <n v="2023"/>
    <d v="2023-06-20T00:00:00"/>
    <s v="CUST466"/>
    <x v="0"/>
    <n v="63"/>
    <x v="0"/>
    <x v="2"/>
    <n v="4"/>
    <n v="25"/>
    <n v="100"/>
    <n v="1.5"/>
    <n v="2"/>
  </r>
  <r>
    <n v="547"/>
    <s v="Saturday"/>
    <s v="March"/>
    <s v="Mar"/>
    <n v="7"/>
    <n v="3"/>
    <n v="2023"/>
    <d v="2023-03-07T00:00:00"/>
    <s v="CUST547"/>
    <x v="0"/>
    <n v="63"/>
    <x v="0"/>
    <x v="0"/>
    <n v="4"/>
    <n v="500"/>
    <n v="2000"/>
    <n v="30"/>
    <n v="40"/>
  </r>
  <r>
    <n v="574"/>
    <s v="Tuesday"/>
    <s v="August"/>
    <s v="Aug"/>
    <n v="31"/>
    <n v="8"/>
    <n v="2023"/>
    <d v="2023-08-31T00:00:00"/>
    <s v="CUST574"/>
    <x v="1"/>
    <n v="63"/>
    <x v="0"/>
    <x v="2"/>
    <n v="2"/>
    <n v="25"/>
    <n v="50"/>
    <n v="0.75"/>
    <n v="1"/>
  </r>
  <r>
    <n v="620"/>
    <s v="Sunday"/>
    <s v="May"/>
    <s v="May"/>
    <n v="8"/>
    <n v="5"/>
    <n v="2023"/>
    <d v="2023-05-08T00:00:00"/>
    <s v="CUST620"/>
    <x v="0"/>
    <n v="63"/>
    <x v="0"/>
    <x v="2"/>
    <n v="3"/>
    <n v="25"/>
    <n v="75"/>
    <n v="1.125"/>
    <n v="1.5"/>
  </r>
  <r>
    <n v="635"/>
    <s v="Tuesday"/>
    <s v="August"/>
    <s v="Aug"/>
    <n v="17"/>
    <n v="8"/>
    <n v="2023"/>
    <d v="2023-08-17T00:00:00"/>
    <s v="CUST635"/>
    <x v="1"/>
    <n v="63"/>
    <x v="0"/>
    <x v="2"/>
    <n v="3"/>
    <n v="300"/>
    <n v="900"/>
    <n v="13.5"/>
    <n v="18"/>
  </r>
  <r>
    <n v="676"/>
    <s v="Thursday"/>
    <s v="July"/>
    <s v="Jul"/>
    <n v="19"/>
    <n v="7"/>
    <n v="2023"/>
    <d v="2023-07-19T00:00:00"/>
    <s v="CUST676"/>
    <x v="0"/>
    <n v="63"/>
    <x v="0"/>
    <x v="2"/>
    <n v="3"/>
    <n v="500"/>
    <n v="1500"/>
    <n v="22.5"/>
    <n v="30"/>
  </r>
  <r>
    <n v="824"/>
    <s v="Thursday"/>
    <s v="May"/>
    <s v="May"/>
    <n v="5"/>
    <n v="5"/>
    <n v="2023"/>
    <d v="2023-05-05T00:00:00"/>
    <s v="CUST824"/>
    <x v="0"/>
    <n v="63"/>
    <x v="0"/>
    <x v="0"/>
    <n v="4"/>
    <n v="30"/>
    <n v="120"/>
    <n v="1.7999999999999998"/>
    <n v="2.4"/>
  </r>
  <r>
    <n v="848"/>
    <s v="Friday"/>
    <s v="February"/>
    <s v="Feb"/>
    <n v="13"/>
    <n v="2"/>
    <n v="2023"/>
    <d v="2023-02-13T00:00:00"/>
    <s v="CUST848"/>
    <x v="1"/>
    <n v="63"/>
    <x v="0"/>
    <x v="0"/>
    <n v="3"/>
    <n v="25"/>
    <n v="75"/>
    <n v="1.125"/>
    <n v="1.5"/>
  </r>
  <r>
    <n v="860"/>
    <s v="Monday"/>
    <s v="January"/>
    <s v="Jan"/>
    <n v="9"/>
    <n v="1"/>
    <n v="2023"/>
    <d v="2023-01-09T00:00:00"/>
    <s v="CUST860"/>
    <x v="0"/>
    <n v="63"/>
    <x v="0"/>
    <x v="0"/>
    <n v="4"/>
    <n v="50"/>
    <n v="200"/>
    <n v="3"/>
    <n v="4"/>
  </r>
  <r>
    <n v="872"/>
    <s v="Wednesday"/>
    <s v="October"/>
    <s v="Oct"/>
    <n v="11"/>
    <n v="10"/>
    <n v="2023"/>
    <d v="2023-10-11T00:00:00"/>
    <s v="CUST872"/>
    <x v="1"/>
    <n v="63"/>
    <x v="0"/>
    <x v="1"/>
    <n v="3"/>
    <n v="25"/>
    <n v="75"/>
    <n v="1.125"/>
    <n v="1.5"/>
  </r>
  <r>
    <n v="988"/>
    <s v="Saturday"/>
    <s v="May"/>
    <s v="May"/>
    <n v="28"/>
    <n v="5"/>
    <n v="2023"/>
    <d v="2023-05-28T00:00:00"/>
    <s v="CUST988"/>
    <x v="1"/>
    <n v="63"/>
    <x v="0"/>
    <x v="0"/>
    <n v="3"/>
    <n v="25"/>
    <n v="75"/>
    <n v="1.125"/>
    <n v="1.5"/>
  </r>
  <r>
    <n v="19"/>
    <s v="Monday"/>
    <s v="September"/>
    <s v="Sep"/>
    <n v="16"/>
    <n v="9"/>
    <n v="2023"/>
    <d v="2023-09-16T00:00:00"/>
    <s v="CUST019"/>
    <x v="1"/>
    <n v="62"/>
    <x v="0"/>
    <x v="0"/>
    <n v="2"/>
    <n v="25"/>
    <n v="50"/>
    <n v="0.75"/>
    <n v="1"/>
  </r>
  <r>
    <n v="59"/>
    <s v="Thursday"/>
    <s v="July"/>
    <s v="Jul"/>
    <n v="5"/>
    <n v="7"/>
    <n v="2023"/>
    <d v="2023-07-05T00:00:00"/>
    <s v="CUST059"/>
    <x v="0"/>
    <n v="62"/>
    <x v="0"/>
    <x v="0"/>
    <n v="1"/>
    <n v="50"/>
    <n v="50"/>
    <n v="0.75"/>
    <n v="1"/>
  </r>
  <r>
    <n v="157"/>
    <s v="Tuesday"/>
    <s v="June"/>
    <s v="Jun"/>
    <n v="24"/>
    <n v="6"/>
    <n v="2023"/>
    <d v="2023-06-24T00:00:00"/>
    <s v="CUST157"/>
    <x v="0"/>
    <n v="62"/>
    <x v="0"/>
    <x v="2"/>
    <n v="4"/>
    <n v="500"/>
    <n v="2000"/>
    <n v="30"/>
    <n v="40"/>
  </r>
  <r>
    <n v="182"/>
    <s v="Sunday"/>
    <s v="June"/>
    <s v="Jun"/>
    <n v="15"/>
    <n v="6"/>
    <n v="2023"/>
    <d v="2023-06-15T00:00:00"/>
    <s v="CUST182"/>
    <x v="0"/>
    <n v="62"/>
    <x v="0"/>
    <x v="1"/>
    <n v="4"/>
    <n v="30"/>
    <n v="120"/>
    <n v="1.7999999999999998"/>
    <n v="2.4"/>
  </r>
  <r>
    <n v="192"/>
    <s v="Tuesday"/>
    <s v="February"/>
    <s v="Feb"/>
    <n v="10"/>
    <n v="2"/>
    <n v="2023"/>
    <d v="2023-02-10T00:00:00"/>
    <s v="CUST192"/>
    <x v="0"/>
    <n v="62"/>
    <x v="0"/>
    <x v="1"/>
    <n v="2"/>
    <n v="50"/>
    <n v="100"/>
    <n v="1.5"/>
    <n v="2"/>
  </r>
  <r>
    <n v="216"/>
    <s v="Wednesday"/>
    <s v="July"/>
    <s v="Jul"/>
    <n v="11"/>
    <n v="7"/>
    <n v="2023"/>
    <d v="2023-07-11T00:00:00"/>
    <s v="CUST216"/>
    <x v="0"/>
    <n v="62"/>
    <x v="0"/>
    <x v="2"/>
    <n v="2"/>
    <n v="50"/>
    <n v="100"/>
    <n v="1.5"/>
    <n v="2"/>
  </r>
  <r>
    <n v="234"/>
    <s v="Friday"/>
    <s v="November"/>
    <s v="Nov"/>
    <n v="20"/>
    <n v="11"/>
    <n v="2023"/>
    <d v="2023-11-20T00:00:00"/>
    <s v="CUST234"/>
    <x v="1"/>
    <n v="62"/>
    <x v="0"/>
    <x v="2"/>
    <n v="2"/>
    <n v="25"/>
    <n v="50"/>
    <n v="0.75"/>
    <n v="1"/>
  </r>
  <r>
    <n v="271"/>
    <s v="Monday"/>
    <s v="June"/>
    <s v="Jun"/>
    <n v="23"/>
    <n v="6"/>
    <n v="2023"/>
    <d v="2023-06-23T00:00:00"/>
    <s v="CUST271"/>
    <x v="1"/>
    <n v="62"/>
    <x v="0"/>
    <x v="1"/>
    <n v="4"/>
    <n v="30"/>
    <n v="120"/>
    <n v="1.7999999999999998"/>
    <n v="2.4"/>
  </r>
  <r>
    <n v="345"/>
    <s v="Saturday"/>
    <s v="November"/>
    <s v="Nov"/>
    <n v="14"/>
    <n v="11"/>
    <n v="2023"/>
    <d v="2023-11-14T00:00:00"/>
    <s v="CUST345"/>
    <x v="0"/>
    <n v="62"/>
    <x v="0"/>
    <x v="2"/>
    <n v="1"/>
    <n v="30"/>
    <n v="30"/>
    <n v="0.44999999999999996"/>
    <n v="0.6"/>
  </r>
  <r>
    <n v="401"/>
    <s v="Wednesday"/>
    <s v="October"/>
    <s v="Oct"/>
    <n v="11"/>
    <n v="10"/>
    <n v="2023"/>
    <d v="2023-10-11T00:00:00"/>
    <s v="CUST401"/>
    <x v="1"/>
    <n v="62"/>
    <x v="0"/>
    <x v="0"/>
    <n v="1"/>
    <n v="300"/>
    <n v="300"/>
    <n v="4.5"/>
    <n v="6"/>
  </r>
  <r>
    <n v="411"/>
    <s v="Monday"/>
    <s v="May"/>
    <s v="May"/>
    <n v="16"/>
    <n v="5"/>
    <n v="2023"/>
    <d v="2023-05-16T00:00:00"/>
    <s v="CUST411"/>
    <x v="0"/>
    <n v="62"/>
    <x v="0"/>
    <x v="2"/>
    <n v="4"/>
    <n v="50"/>
    <n v="200"/>
    <n v="3"/>
    <n v="4"/>
  </r>
  <r>
    <n v="523"/>
    <s v="Tuesday"/>
    <s v="September"/>
    <s v="Sep"/>
    <n v="24"/>
    <n v="9"/>
    <n v="2023"/>
    <d v="2023-09-24T00:00:00"/>
    <s v="CUST523"/>
    <x v="1"/>
    <n v="62"/>
    <x v="0"/>
    <x v="2"/>
    <n v="1"/>
    <n v="300"/>
    <n v="300"/>
    <n v="4.5"/>
    <n v="6"/>
  </r>
  <r>
    <n v="629"/>
    <s v="Thursday"/>
    <s v="June"/>
    <s v="Jun"/>
    <n v="12"/>
    <n v="6"/>
    <n v="2023"/>
    <d v="2023-06-12T00:00:00"/>
    <s v="CUST629"/>
    <x v="0"/>
    <n v="62"/>
    <x v="0"/>
    <x v="2"/>
    <n v="2"/>
    <n v="25"/>
    <n v="50"/>
    <n v="0.75"/>
    <n v="1"/>
  </r>
  <r>
    <n v="639"/>
    <s v="Friday"/>
    <s v="May"/>
    <s v="May"/>
    <n v="13"/>
    <n v="5"/>
    <n v="2023"/>
    <d v="2023-05-13T00:00:00"/>
    <s v="CUST639"/>
    <x v="1"/>
    <n v="62"/>
    <x v="0"/>
    <x v="1"/>
    <n v="4"/>
    <n v="50"/>
    <n v="200"/>
    <n v="3"/>
    <n v="4"/>
  </r>
  <r>
    <n v="668"/>
    <s v="Saturday"/>
    <s v="July"/>
    <s v="Jul"/>
    <n v="28"/>
    <n v="7"/>
    <n v="2023"/>
    <d v="2023-07-28T00:00:00"/>
    <s v="CUST668"/>
    <x v="1"/>
    <n v="62"/>
    <x v="0"/>
    <x v="2"/>
    <n v="3"/>
    <n v="50"/>
    <n v="150"/>
    <n v="2.25"/>
    <n v="3"/>
  </r>
  <r>
    <n v="671"/>
    <s v="Friday"/>
    <s v="August"/>
    <s v="Aug"/>
    <n v="27"/>
    <n v="8"/>
    <n v="2023"/>
    <d v="2023-08-27T00:00:00"/>
    <s v="CUST671"/>
    <x v="0"/>
    <n v="62"/>
    <x v="0"/>
    <x v="2"/>
    <n v="3"/>
    <n v="50"/>
    <n v="150"/>
    <n v="2.25"/>
    <n v="3"/>
  </r>
  <r>
    <n v="704"/>
    <s v="Saturday"/>
    <s v="August"/>
    <s v="Aug"/>
    <n v="28"/>
    <n v="8"/>
    <n v="2023"/>
    <d v="2023-08-28T00:00:00"/>
    <s v="CUST704"/>
    <x v="1"/>
    <n v="62"/>
    <x v="0"/>
    <x v="0"/>
    <n v="3"/>
    <n v="30"/>
    <n v="90"/>
    <n v="1.3499999999999999"/>
    <n v="1.8"/>
  </r>
  <r>
    <n v="756"/>
    <s v="Friday"/>
    <s v="August"/>
    <s v="Aug"/>
    <n v="27"/>
    <n v="8"/>
    <n v="2023"/>
    <d v="2023-08-27T00:00:00"/>
    <s v="CUST756"/>
    <x v="1"/>
    <n v="62"/>
    <x v="0"/>
    <x v="2"/>
    <n v="4"/>
    <n v="300"/>
    <n v="1200"/>
    <n v="18"/>
    <n v="24"/>
  </r>
  <r>
    <n v="790"/>
    <s v="Sunday"/>
    <s v="August"/>
    <s v="Aug"/>
    <n v="8"/>
    <n v="8"/>
    <n v="2023"/>
    <d v="2023-08-08T00:00:00"/>
    <s v="CUST790"/>
    <x v="0"/>
    <n v="62"/>
    <x v="0"/>
    <x v="0"/>
    <n v="1"/>
    <n v="25"/>
    <n v="25"/>
    <n v="0.375"/>
    <n v="0.5"/>
  </r>
  <r>
    <n v="809"/>
    <s v="Wednesday"/>
    <s v="September"/>
    <s v="Sep"/>
    <n v="25"/>
    <n v="9"/>
    <n v="2023"/>
    <d v="2023-09-25T00:00:00"/>
    <s v="CUST809"/>
    <x v="1"/>
    <n v="62"/>
    <x v="0"/>
    <x v="1"/>
    <n v="2"/>
    <n v="50"/>
    <n v="100"/>
    <n v="1.5"/>
    <n v="2"/>
  </r>
  <r>
    <n v="840"/>
    <s v="Tuesday"/>
    <s v="May"/>
    <s v="May"/>
    <n v="24"/>
    <n v="5"/>
    <n v="2023"/>
    <d v="2023-05-24T00:00:00"/>
    <s v="CUST840"/>
    <x v="0"/>
    <n v="62"/>
    <x v="0"/>
    <x v="0"/>
    <n v="2"/>
    <n v="25"/>
    <n v="50"/>
    <n v="0.75"/>
    <n v="1"/>
  </r>
  <r>
    <n v="871"/>
    <s v="Tuesday"/>
    <s v="August"/>
    <s v="Aug"/>
    <n v="31"/>
    <n v="8"/>
    <n v="2023"/>
    <d v="2023-08-31T00:00:00"/>
    <s v="CUST871"/>
    <x v="0"/>
    <n v="62"/>
    <x v="0"/>
    <x v="1"/>
    <n v="2"/>
    <n v="30"/>
    <n v="60"/>
    <n v="0.89999999999999991"/>
    <n v="1.2"/>
  </r>
  <r>
    <n v="937"/>
    <s v="Monday"/>
    <s v="October"/>
    <s v="Oct"/>
    <n v="23"/>
    <n v="10"/>
    <n v="2023"/>
    <d v="2023-10-23T00:00:00"/>
    <s v="CUST937"/>
    <x v="1"/>
    <n v="62"/>
    <x v="0"/>
    <x v="1"/>
    <n v="1"/>
    <n v="500"/>
    <n v="500"/>
    <n v="7.5"/>
    <n v="10"/>
  </r>
  <r>
    <n v="946"/>
    <s v="Sunday"/>
    <s v="May"/>
    <s v="May"/>
    <n v="8"/>
    <n v="5"/>
    <n v="2023"/>
    <d v="2023-05-08T00:00:00"/>
    <s v="CUST946"/>
    <x v="0"/>
    <n v="62"/>
    <x v="0"/>
    <x v="2"/>
    <n v="4"/>
    <n v="500"/>
    <n v="2000"/>
    <n v="30"/>
    <n v="40"/>
  </r>
  <r>
    <n v="958"/>
    <s v="Monday"/>
    <s v="June"/>
    <s v="Jun"/>
    <n v="2"/>
    <n v="6"/>
    <n v="2023"/>
    <d v="2023-06-02T00:00:00"/>
    <s v="CUST958"/>
    <x v="0"/>
    <n v="62"/>
    <x v="0"/>
    <x v="2"/>
    <n v="2"/>
    <n v="25"/>
    <n v="50"/>
    <n v="0.75"/>
    <n v="1"/>
  </r>
  <r>
    <n v="967"/>
    <s v="Tuesday"/>
    <s v="April"/>
    <s v="Apr"/>
    <n v="17"/>
    <n v="4"/>
    <n v="2023"/>
    <d v="2023-04-17T00:00:00"/>
    <s v="CUST967"/>
    <x v="0"/>
    <n v="62"/>
    <x v="0"/>
    <x v="1"/>
    <n v="1"/>
    <n v="25"/>
    <n v="25"/>
    <n v="0.375"/>
    <n v="0.5"/>
  </r>
  <r>
    <n v="996"/>
    <s v="Monday"/>
    <s v="May"/>
    <s v="May"/>
    <n v="16"/>
    <n v="5"/>
    <n v="2023"/>
    <d v="2023-05-16T00:00:00"/>
    <s v="CUST996"/>
    <x v="0"/>
    <n v="62"/>
    <x v="0"/>
    <x v="0"/>
    <n v="1"/>
    <n v="50"/>
    <n v="50"/>
    <n v="0.75"/>
    <n v="1"/>
  </r>
  <r>
    <n v="75"/>
    <s v="Friday"/>
    <s v="July"/>
    <s v="Jul"/>
    <n v="6"/>
    <n v="7"/>
    <n v="2023"/>
    <d v="2023-07-06T00:00:00"/>
    <s v="CUST075"/>
    <x v="0"/>
    <n v="61"/>
    <x v="0"/>
    <x v="1"/>
    <n v="4"/>
    <n v="50"/>
    <n v="200"/>
    <n v="3"/>
    <n v="4"/>
  </r>
  <r>
    <n v="206"/>
    <s v="Thursday"/>
    <s v="August"/>
    <s v="Aug"/>
    <n v="5"/>
    <n v="8"/>
    <n v="2023"/>
    <d v="2023-08-05T00:00:00"/>
    <s v="CUST206"/>
    <x v="0"/>
    <n v="61"/>
    <x v="0"/>
    <x v="0"/>
    <n v="1"/>
    <n v="25"/>
    <n v="25"/>
    <n v="0.375"/>
    <n v="0.5"/>
  </r>
  <r>
    <n v="226"/>
    <s v="Sunday"/>
    <s v="October"/>
    <s v="Oct"/>
    <n v="29"/>
    <n v="10"/>
    <n v="2023"/>
    <d v="2023-10-29T00:00:00"/>
    <s v="CUST226"/>
    <x v="1"/>
    <n v="61"/>
    <x v="0"/>
    <x v="0"/>
    <n v="1"/>
    <n v="50"/>
    <n v="50"/>
    <n v="0.75"/>
    <n v="1"/>
  </r>
  <r>
    <n v="272"/>
    <s v="Wednesday"/>
    <s v="February"/>
    <s v="Feb"/>
    <n v="25"/>
    <n v="2"/>
    <n v="2023"/>
    <d v="2023-02-25T00:00:00"/>
    <s v="CUST272"/>
    <x v="1"/>
    <n v="61"/>
    <x v="0"/>
    <x v="2"/>
    <n v="2"/>
    <n v="50"/>
    <n v="100"/>
    <n v="1.5"/>
    <n v="2"/>
  </r>
  <r>
    <n v="299"/>
    <s v="Wednesday"/>
    <s v="July"/>
    <s v="Jul"/>
    <n v="25"/>
    <n v="7"/>
    <n v="2023"/>
    <d v="2023-07-25T00:00:00"/>
    <s v="CUST299"/>
    <x v="0"/>
    <n v="61"/>
    <x v="0"/>
    <x v="2"/>
    <n v="2"/>
    <n v="500"/>
    <n v="1000"/>
    <n v="15"/>
    <n v="20"/>
  </r>
  <r>
    <n v="318"/>
    <s v="Tuesday"/>
    <s v="October"/>
    <s v="Oct"/>
    <n v="24"/>
    <n v="10"/>
    <n v="2023"/>
    <d v="2023-10-24T00:00:00"/>
    <s v="CUST318"/>
    <x v="0"/>
    <n v="61"/>
    <x v="0"/>
    <x v="0"/>
    <n v="1"/>
    <n v="25"/>
    <n v="25"/>
    <n v="0.375"/>
    <n v="0.5"/>
  </r>
  <r>
    <n v="444"/>
    <s v="Saturday"/>
    <s v="March"/>
    <s v="Mar"/>
    <n v="7"/>
    <n v="3"/>
    <n v="2023"/>
    <d v="2023-03-07T00:00:00"/>
    <s v="CUST444"/>
    <x v="1"/>
    <n v="61"/>
    <x v="0"/>
    <x v="0"/>
    <n v="3"/>
    <n v="30"/>
    <n v="90"/>
    <n v="1.3499999999999999"/>
    <n v="1.8"/>
  </r>
  <r>
    <n v="492"/>
    <s v="Sunday"/>
    <s v="June"/>
    <s v="Jun"/>
    <n v="29"/>
    <n v="6"/>
    <n v="2023"/>
    <d v="2023-06-29T00:00:00"/>
    <s v="CUST492"/>
    <x v="0"/>
    <n v="61"/>
    <x v="0"/>
    <x v="1"/>
    <n v="4"/>
    <n v="25"/>
    <n v="100"/>
    <n v="1.5"/>
    <n v="2"/>
  </r>
  <r>
    <n v="612"/>
    <s v="Friday"/>
    <s v="August"/>
    <s v="Aug"/>
    <n v="6"/>
    <n v="8"/>
    <n v="2023"/>
    <d v="2023-08-06T00:00:00"/>
    <s v="CUST612"/>
    <x v="1"/>
    <n v="61"/>
    <x v="0"/>
    <x v="2"/>
    <n v="1"/>
    <n v="500"/>
    <n v="500"/>
    <n v="7.5"/>
    <n v="10"/>
  </r>
  <r>
    <n v="615"/>
    <s v="Monday"/>
    <s v="December"/>
    <s v="Dec"/>
    <n v="23"/>
    <n v="12"/>
    <n v="2023"/>
    <d v="2023-12-23T00:00:00"/>
    <s v="CUST615"/>
    <x v="1"/>
    <n v="61"/>
    <x v="0"/>
    <x v="0"/>
    <n v="4"/>
    <n v="25"/>
    <n v="100"/>
    <n v="1.5"/>
    <n v="2"/>
  </r>
  <r>
    <n v="724"/>
    <s v="Thursday"/>
    <s v="April"/>
    <s v="Apr"/>
    <n v="19"/>
    <n v="4"/>
    <n v="2023"/>
    <d v="2023-04-19T00:00:00"/>
    <s v="CUST724"/>
    <x v="0"/>
    <n v="61"/>
    <x v="0"/>
    <x v="0"/>
    <n v="3"/>
    <n v="50"/>
    <n v="150"/>
    <n v="2.25"/>
    <n v="3"/>
  </r>
  <r>
    <n v="725"/>
    <s v="Saturday"/>
    <s v="August"/>
    <s v="Aug"/>
    <n v="21"/>
    <n v="8"/>
    <n v="2023"/>
    <d v="2023-08-21T00:00:00"/>
    <s v="CUST725"/>
    <x v="0"/>
    <n v="61"/>
    <x v="0"/>
    <x v="2"/>
    <n v="1"/>
    <n v="300"/>
    <n v="300"/>
    <n v="4.5"/>
    <n v="6"/>
  </r>
  <r>
    <n v="732"/>
    <s v="Wednesday"/>
    <s v="February"/>
    <s v="Feb"/>
    <n v="11"/>
    <n v="2"/>
    <n v="2023"/>
    <d v="2023-02-11T00:00:00"/>
    <s v="CUST732"/>
    <x v="0"/>
    <n v="61"/>
    <x v="0"/>
    <x v="2"/>
    <n v="2"/>
    <n v="500"/>
    <n v="1000"/>
    <n v="15"/>
    <n v="20"/>
  </r>
  <r>
    <n v="789"/>
    <s v="Monday"/>
    <s v="September"/>
    <s v="Sep"/>
    <n v="30"/>
    <n v="9"/>
    <n v="2023"/>
    <d v="2023-09-30T00:00:00"/>
    <s v="CUST789"/>
    <x v="1"/>
    <n v="61"/>
    <x v="0"/>
    <x v="0"/>
    <n v="4"/>
    <n v="500"/>
    <n v="2000"/>
    <n v="30"/>
    <n v="40"/>
  </r>
  <r>
    <n v="798"/>
    <s v="Wednesday"/>
    <s v="August"/>
    <s v="Aug"/>
    <n v="4"/>
    <n v="8"/>
    <n v="2023"/>
    <d v="2023-08-04T00:00:00"/>
    <s v="CUST798"/>
    <x v="0"/>
    <n v="61"/>
    <x v="0"/>
    <x v="0"/>
    <n v="1"/>
    <n v="50"/>
    <n v="50"/>
    <n v="0.75"/>
    <n v="1"/>
  </r>
  <r>
    <n v="811"/>
    <s v="Thursday"/>
    <s v="May"/>
    <s v="May"/>
    <n v="19"/>
    <n v="5"/>
    <n v="2023"/>
    <d v="2023-05-19T00:00:00"/>
    <s v="CUST811"/>
    <x v="0"/>
    <n v="61"/>
    <x v="0"/>
    <x v="1"/>
    <n v="2"/>
    <n v="25"/>
    <n v="50"/>
    <n v="0.75"/>
    <n v="1"/>
  </r>
  <r>
    <n v="827"/>
    <s v="Monday"/>
    <s v="November"/>
    <s v="Nov"/>
    <n v="9"/>
    <n v="11"/>
    <n v="2023"/>
    <d v="2023-11-09T00:00:00"/>
    <s v="CUST827"/>
    <x v="0"/>
    <n v="61"/>
    <x v="0"/>
    <x v="1"/>
    <n v="3"/>
    <n v="300"/>
    <n v="900"/>
    <n v="13.5"/>
    <n v="18"/>
  </r>
  <r>
    <n v="829"/>
    <s v="Saturday"/>
    <s v="July"/>
    <s v="Jul"/>
    <n v="14"/>
    <n v="7"/>
    <n v="2023"/>
    <d v="2023-07-14T00:00:00"/>
    <s v="CUST829"/>
    <x v="0"/>
    <n v="61"/>
    <x v="0"/>
    <x v="1"/>
    <n v="3"/>
    <n v="30"/>
    <n v="90"/>
    <n v="1.3499999999999999"/>
    <n v="1.8"/>
  </r>
  <r>
    <n v="119"/>
    <s v="Friday"/>
    <s v="March"/>
    <s v="Mar"/>
    <n v="13"/>
    <n v="3"/>
    <n v="2023"/>
    <d v="2023-03-13T00:00:00"/>
    <s v="CUST119"/>
    <x v="1"/>
    <n v="60"/>
    <x v="0"/>
    <x v="0"/>
    <n v="3"/>
    <n v="50"/>
    <n v="150"/>
    <n v="2.25"/>
    <n v="3"/>
  </r>
  <r>
    <n v="120"/>
    <s v="Saturday"/>
    <s v="May"/>
    <s v="May"/>
    <n v="7"/>
    <n v="5"/>
    <n v="2023"/>
    <d v="2023-05-07T00:00:00"/>
    <s v="CUST120"/>
    <x v="0"/>
    <n v="60"/>
    <x v="0"/>
    <x v="1"/>
    <n v="1"/>
    <n v="50"/>
    <n v="50"/>
    <n v="0.75"/>
    <n v="1"/>
  </r>
  <r>
    <n v="165"/>
    <s v="Saturday"/>
    <s v="September"/>
    <s v="Sep"/>
    <n v="14"/>
    <n v="9"/>
    <n v="2023"/>
    <d v="2023-09-14T00:00:00"/>
    <s v="CUST165"/>
    <x v="1"/>
    <n v="60"/>
    <x v="0"/>
    <x v="0"/>
    <n v="4"/>
    <n v="300"/>
    <n v="1200"/>
    <n v="18"/>
    <n v="24"/>
  </r>
  <r>
    <n v="190"/>
    <s v="Wednesday"/>
    <s v="May"/>
    <s v="May"/>
    <n v="4"/>
    <n v="5"/>
    <n v="2023"/>
    <d v="2023-05-04T00:00:00"/>
    <s v="CUST190"/>
    <x v="1"/>
    <n v="60"/>
    <x v="0"/>
    <x v="1"/>
    <n v="3"/>
    <n v="30"/>
    <n v="90"/>
    <n v="1.3499999999999999"/>
    <n v="1.8"/>
  </r>
  <r>
    <n v="291"/>
    <s v="Sunday"/>
    <s v="January"/>
    <s v="Jan"/>
    <n v="8"/>
    <n v="1"/>
    <n v="2023"/>
    <d v="2023-01-08T00:00:00"/>
    <s v="CUST291"/>
    <x v="0"/>
    <n v="60"/>
    <x v="0"/>
    <x v="0"/>
    <n v="2"/>
    <n v="300"/>
    <n v="600"/>
    <n v="9"/>
    <n v="12"/>
  </r>
  <r>
    <n v="418"/>
    <s v="Thursday"/>
    <s v="August"/>
    <s v="Aug"/>
    <n v="5"/>
    <n v="8"/>
    <n v="2023"/>
    <d v="2023-08-05T00:00:00"/>
    <s v="CUST418"/>
    <x v="1"/>
    <n v="60"/>
    <x v="0"/>
    <x v="2"/>
    <n v="2"/>
    <n v="500"/>
    <n v="1000"/>
    <n v="15"/>
    <n v="20"/>
  </r>
  <r>
    <n v="432"/>
    <s v="Thursday"/>
    <s v="January"/>
    <s v="Jan"/>
    <n v="5"/>
    <n v="1"/>
    <n v="2023"/>
    <d v="2023-01-05T00:00:00"/>
    <s v="CUST432"/>
    <x v="1"/>
    <n v="60"/>
    <x v="0"/>
    <x v="2"/>
    <n v="2"/>
    <n v="500"/>
    <n v="1000"/>
    <n v="15"/>
    <n v="20"/>
  </r>
  <r>
    <n v="442"/>
    <s v="Tuesday"/>
    <s v="March"/>
    <s v="Mar"/>
    <n v="17"/>
    <n v="3"/>
    <n v="2023"/>
    <d v="2023-03-17T00:00:00"/>
    <s v="CUST442"/>
    <x v="1"/>
    <n v="60"/>
    <x v="0"/>
    <x v="0"/>
    <n v="4"/>
    <n v="25"/>
    <n v="100"/>
    <n v="1.5"/>
    <n v="2"/>
  </r>
  <r>
    <n v="491"/>
    <s v="Monday"/>
    <s v="May"/>
    <s v="May"/>
    <n v="23"/>
    <n v="5"/>
    <n v="2023"/>
    <d v="2023-05-23T00:00:00"/>
    <s v="CUST491"/>
    <x v="1"/>
    <n v="60"/>
    <x v="0"/>
    <x v="2"/>
    <n v="3"/>
    <n v="300"/>
    <n v="900"/>
    <n v="13.5"/>
    <n v="18"/>
  </r>
  <r>
    <n v="500"/>
    <s v="Sunday"/>
    <s v="March"/>
    <s v="Mar"/>
    <n v="1"/>
    <n v="3"/>
    <n v="2023"/>
    <d v="2023-03-01T00:00:00"/>
    <s v="CUST500"/>
    <x v="1"/>
    <n v="60"/>
    <x v="0"/>
    <x v="1"/>
    <n v="4"/>
    <n v="25"/>
    <n v="100"/>
    <n v="1.5"/>
    <n v="2"/>
  </r>
  <r>
    <n v="575"/>
    <s v="Saturday"/>
    <s v="March"/>
    <s v="Mar"/>
    <n v="28"/>
    <n v="3"/>
    <n v="2023"/>
    <d v="2023-03-28T00:00:00"/>
    <s v="CUST575"/>
    <x v="0"/>
    <n v="60"/>
    <x v="0"/>
    <x v="0"/>
    <n v="2"/>
    <n v="50"/>
    <n v="100"/>
    <n v="1.5"/>
    <n v="2"/>
  </r>
  <r>
    <n v="634"/>
    <s v="Sunday"/>
    <s v="October"/>
    <s v="Oct"/>
    <n v="8"/>
    <n v="10"/>
    <n v="2023"/>
    <d v="2023-10-08T00:00:00"/>
    <s v="CUST634"/>
    <x v="0"/>
    <n v="60"/>
    <x v="0"/>
    <x v="2"/>
    <n v="4"/>
    <n v="500"/>
    <n v="2000"/>
    <n v="30"/>
    <n v="40"/>
  </r>
  <r>
    <n v="678"/>
    <s v="Monday"/>
    <s v="December"/>
    <s v="Dec"/>
    <n v="23"/>
    <n v="12"/>
    <n v="2023"/>
    <d v="2023-12-23T00:00:00"/>
    <s v="CUST678"/>
    <x v="1"/>
    <n v="60"/>
    <x v="0"/>
    <x v="2"/>
    <n v="3"/>
    <n v="300"/>
    <n v="900"/>
    <n v="13.5"/>
    <n v="18"/>
  </r>
  <r>
    <n v="702"/>
    <s v="Friday"/>
    <s v="July"/>
    <s v="Jul"/>
    <n v="27"/>
    <n v="7"/>
    <n v="2023"/>
    <d v="2023-07-27T00:00:00"/>
    <s v="CUST702"/>
    <x v="1"/>
    <n v="60"/>
    <x v="0"/>
    <x v="0"/>
    <n v="2"/>
    <n v="300"/>
    <n v="600"/>
    <n v="9"/>
    <n v="12"/>
  </r>
  <r>
    <n v="705"/>
    <s v="Saturday"/>
    <s v="March"/>
    <s v="Mar"/>
    <n v="7"/>
    <n v="3"/>
    <n v="2023"/>
    <d v="2023-03-07T00:00:00"/>
    <s v="CUST705"/>
    <x v="0"/>
    <n v="60"/>
    <x v="0"/>
    <x v="2"/>
    <n v="2"/>
    <n v="25"/>
    <n v="50"/>
    <n v="0.75"/>
    <n v="1"/>
  </r>
  <r>
    <n v="716"/>
    <s v="Sunday"/>
    <s v="August"/>
    <s v="Aug"/>
    <n v="8"/>
    <n v="8"/>
    <n v="2023"/>
    <d v="2023-08-08T00:00:00"/>
    <s v="CUST716"/>
    <x v="1"/>
    <n v="60"/>
    <x v="0"/>
    <x v="0"/>
    <n v="4"/>
    <n v="300"/>
    <n v="1200"/>
    <n v="18"/>
    <n v="24"/>
  </r>
  <r>
    <n v="794"/>
    <s v="Tuesday"/>
    <s v="September"/>
    <s v="Sep"/>
    <n v="17"/>
    <n v="9"/>
    <n v="2023"/>
    <d v="2023-09-17T00:00:00"/>
    <s v="CUST794"/>
    <x v="1"/>
    <n v="60"/>
    <x v="0"/>
    <x v="1"/>
    <n v="1"/>
    <n v="300"/>
    <n v="300"/>
    <n v="4.5"/>
    <n v="6"/>
  </r>
  <r>
    <n v="857"/>
    <s v="Tuesday"/>
    <s v="December"/>
    <s v="Dec"/>
    <n v="31"/>
    <n v="12"/>
    <n v="2023"/>
    <d v="2023-12-31T00:00:00"/>
    <s v="CUST857"/>
    <x v="0"/>
    <n v="60"/>
    <x v="0"/>
    <x v="2"/>
    <n v="2"/>
    <n v="25"/>
    <n v="50"/>
    <n v="0.75"/>
    <n v="1"/>
  </r>
  <r>
    <n v="874"/>
    <s v="Thursday"/>
    <s v="June"/>
    <s v="Jun"/>
    <n v="26"/>
    <n v="6"/>
    <n v="2023"/>
    <d v="2023-06-26T00:00:00"/>
    <s v="CUST874"/>
    <x v="0"/>
    <n v="60"/>
    <x v="0"/>
    <x v="1"/>
    <n v="1"/>
    <n v="30"/>
    <n v="30"/>
    <n v="0.44999999999999996"/>
    <n v="0.6"/>
  </r>
  <r>
    <n v="957"/>
    <s v="Sunday"/>
    <s v="August"/>
    <s v="Aug"/>
    <n v="15"/>
    <n v="8"/>
    <n v="2023"/>
    <d v="2023-08-15T00:00:00"/>
    <s v="CUST957"/>
    <x v="1"/>
    <n v="60"/>
    <x v="0"/>
    <x v="2"/>
    <n v="4"/>
    <n v="30"/>
    <n v="120"/>
    <n v="1.7999999999999998"/>
    <n v="2.4"/>
  </r>
  <r>
    <n v="966"/>
    <s v="Friday"/>
    <s v="February"/>
    <s v="Feb"/>
    <n v="20"/>
    <n v="2"/>
    <n v="2023"/>
    <d v="2023-02-20T00:00:00"/>
    <s v="CUST966"/>
    <x v="0"/>
    <n v="60"/>
    <x v="0"/>
    <x v="2"/>
    <n v="2"/>
    <n v="500"/>
    <n v="1000"/>
    <n v="15"/>
    <n v="20"/>
  </r>
  <r>
    <n v="973"/>
    <s v="Sunday"/>
    <s v="March"/>
    <s v="Mar"/>
    <n v="22"/>
    <n v="3"/>
    <n v="2023"/>
    <d v="2023-03-22T00:00:00"/>
    <s v="CUST973"/>
    <x v="0"/>
    <n v="60"/>
    <x v="0"/>
    <x v="0"/>
    <n v="1"/>
    <n v="50"/>
    <n v="50"/>
    <n v="0.75"/>
    <n v="1"/>
  </r>
  <r>
    <n v="103"/>
    <s v="Tuesday"/>
    <s v="January"/>
    <s v="Jan"/>
    <n v="17"/>
    <n v="1"/>
    <n v="2023"/>
    <d v="2023-01-17T00:00:00"/>
    <s v="CUST103"/>
    <x v="1"/>
    <n v="59"/>
    <x v="0"/>
    <x v="0"/>
    <n v="1"/>
    <n v="25"/>
    <n v="25"/>
    <n v="0.375"/>
    <n v="0.5"/>
  </r>
  <r>
    <n v="144"/>
    <s v="Sunday"/>
    <s v="July"/>
    <s v="Jul"/>
    <n v="15"/>
    <n v="7"/>
    <n v="2023"/>
    <d v="2023-07-15T00:00:00"/>
    <s v="CUST144"/>
    <x v="1"/>
    <n v="59"/>
    <x v="0"/>
    <x v="1"/>
    <n v="3"/>
    <n v="500"/>
    <n v="1500"/>
    <n v="22.5"/>
    <n v="30"/>
  </r>
  <r>
    <n v="228"/>
    <s v="Saturday"/>
    <s v="April"/>
    <s v="Apr"/>
    <n v="28"/>
    <n v="4"/>
    <n v="2023"/>
    <d v="2023-04-28T00:00:00"/>
    <s v="CUST228"/>
    <x v="1"/>
    <n v="59"/>
    <x v="0"/>
    <x v="2"/>
    <n v="2"/>
    <n v="30"/>
    <n v="60"/>
    <n v="0.89999999999999991"/>
    <n v="1.2"/>
  </r>
  <r>
    <n v="346"/>
    <s v="Wednesday"/>
    <s v="February"/>
    <s v="Feb"/>
    <n v="11"/>
    <n v="2"/>
    <n v="2023"/>
    <d v="2023-02-11T00:00:00"/>
    <s v="CUST346"/>
    <x v="0"/>
    <n v="59"/>
    <x v="0"/>
    <x v="0"/>
    <n v="2"/>
    <n v="500"/>
    <n v="1000"/>
    <n v="15"/>
    <n v="20"/>
  </r>
  <r>
    <n v="374"/>
    <s v="Friday"/>
    <s v="April"/>
    <s v="Apr"/>
    <n v="20"/>
    <n v="4"/>
    <n v="2023"/>
    <d v="2023-04-20T00:00:00"/>
    <s v="CUST374"/>
    <x v="1"/>
    <n v="59"/>
    <x v="0"/>
    <x v="1"/>
    <n v="3"/>
    <n v="25"/>
    <n v="75"/>
    <n v="1.125"/>
    <n v="1.5"/>
  </r>
  <r>
    <n v="450"/>
    <s v="Wednesday"/>
    <s v="April"/>
    <s v="Apr"/>
    <n v="18"/>
    <n v="4"/>
    <n v="2023"/>
    <d v="2023-04-18T00:00:00"/>
    <s v="CUST450"/>
    <x v="1"/>
    <n v="59"/>
    <x v="0"/>
    <x v="1"/>
    <n v="2"/>
    <n v="25"/>
    <n v="50"/>
    <n v="0.75"/>
    <n v="1"/>
  </r>
  <r>
    <n v="600"/>
    <s v="Sunday"/>
    <s v="October"/>
    <s v="Oct"/>
    <n v="22"/>
    <n v="10"/>
    <n v="2023"/>
    <d v="2023-10-22T00:00:00"/>
    <s v="CUST600"/>
    <x v="1"/>
    <n v="59"/>
    <x v="0"/>
    <x v="1"/>
    <n v="2"/>
    <n v="500"/>
    <n v="1000"/>
    <n v="15"/>
    <n v="20"/>
  </r>
  <r>
    <n v="647"/>
    <s v="Saturday"/>
    <s v="May"/>
    <s v="May"/>
    <n v="21"/>
    <n v="5"/>
    <n v="2023"/>
    <d v="2023-05-21T00:00:00"/>
    <s v="CUST647"/>
    <x v="0"/>
    <n v="59"/>
    <x v="0"/>
    <x v="0"/>
    <n v="3"/>
    <n v="500"/>
    <n v="1500"/>
    <n v="22.5"/>
    <n v="30"/>
  </r>
  <r>
    <n v="658"/>
    <s v="Thursday"/>
    <s v="March"/>
    <s v="Mar"/>
    <n v="12"/>
    <n v="3"/>
    <n v="2023"/>
    <d v="2023-03-12T00:00:00"/>
    <s v="CUST658"/>
    <x v="0"/>
    <n v="59"/>
    <x v="0"/>
    <x v="0"/>
    <n v="1"/>
    <n v="25"/>
    <n v="25"/>
    <n v="0.375"/>
    <n v="0.5"/>
  </r>
  <r>
    <n v="718"/>
    <s v="Wednesday"/>
    <s v="August"/>
    <s v="Aug"/>
    <n v="25"/>
    <n v="8"/>
    <n v="2023"/>
    <d v="2023-08-25T00:00:00"/>
    <s v="CUST718"/>
    <x v="1"/>
    <n v="59"/>
    <x v="0"/>
    <x v="1"/>
    <n v="3"/>
    <n v="25"/>
    <n v="75"/>
    <n v="1.125"/>
    <n v="1.5"/>
  </r>
  <r>
    <n v="782"/>
    <s v="Wednesday"/>
    <s v="June"/>
    <s v="Jun"/>
    <n v="4"/>
    <n v="6"/>
    <n v="2023"/>
    <d v="2023-06-04T00:00:00"/>
    <s v="CUST782"/>
    <x v="0"/>
    <n v="59"/>
    <x v="0"/>
    <x v="0"/>
    <n v="3"/>
    <n v="300"/>
    <n v="900"/>
    <n v="13.5"/>
    <n v="18"/>
  </r>
  <r>
    <n v="810"/>
    <s v="Monday"/>
    <s v="November"/>
    <s v="Nov"/>
    <n v="30"/>
    <n v="11"/>
    <n v="2023"/>
    <d v="2023-11-30T00:00:00"/>
    <s v="CUST810"/>
    <x v="0"/>
    <n v="59"/>
    <x v="0"/>
    <x v="2"/>
    <n v="4"/>
    <n v="25"/>
    <n v="100"/>
    <n v="1.5"/>
    <n v="2"/>
  </r>
  <r>
    <n v="814"/>
    <s v="Thursday"/>
    <s v="September"/>
    <s v="Sep"/>
    <n v="5"/>
    <n v="9"/>
    <n v="2023"/>
    <d v="2023-09-05T00:00:00"/>
    <s v="CUST814"/>
    <x v="1"/>
    <n v="59"/>
    <x v="0"/>
    <x v="0"/>
    <n v="1"/>
    <n v="500"/>
    <n v="500"/>
    <n v="7.5"/>
    <n v="10"/>
  </r>
  <r>
    <n v="887"/>
    <s v="Wednesday"/>
    <s v="June"/>
    <s v="Jun"/>
    <n v="11"/>
    <n v="6"/>
    <n v="2023"/>
    <d v="2023-06-11T00:00:00"/>
    <s v="CUST887"/>
    <x v="0"/>
    <n v="59"/>
    <x v="0"/>
    <x v="0"/>
    <n v="4"/>
    <n v="25"/>
    <n v="100"/>
    <n v="1.5"/>
    <n v="2"/>
  </r>
  <r>
    <n v="914"/>
    <s v="Wednesday"/>
    <s v="October"/>
    <s v="Oct"/>
    <n v="11"/>
    <n v="10"/>
    <n v="2023"/>
    <d v="2023-10-11T00:00:00"/>
    <s v="CUST914"/>
    <x v="1"/>
    <n v="59"/>
    <x v="0"/>
    <x v="2"/>
    <n v="1"/>
    <n v="500"/>
    <n v="500"/>
    <n v="7.5"/>
    <n v="10"/>
  </r>
  <r>
    <n v="960"/>
    <s v="Sunday"/>
    <s v="August"/>
    <s v="Aug"/>
    <n v="8"/>
    <n v="8"/>
    <n v="2023"/>
    <d v="2023-08-08T00:00:00"/>
    <s v="CUST960"/>
    <x v="0"/>
    <n v="59"/>
    <x v="0"/>
    <x v="0"/>
    <n v="2"/>
    <n v="30"/>
    <n v="60"/>
    <n v="0.89999999999999991"/>
    <n v="1.2"/>
  </r>
  <r>
    <n v="970"/>
    <s v="Monday"/>
    <s v="May"/>
    <s v="May"/>
    <n v="16"/>
    <n v="5"/>
    <n v="2023"/>
    <d v="2023-05-16T00:00:00"/>
    <s v="CUST970"/>
    <x v="0"/>
    <n v="59"/>
    <x v="0"/>
    <x v="2"/>
    <n v="4"/>
    <n v="500"/>
    <n v="2000"/>
    <n v="30"/>
    <n v="40"/>
  </r>
  <r>
    <n v="35"/>
    <s v="Thursday"/>
    <s v="August"/>
    <s v="Aug"/>
    <n v="5"/>
    <n v="8"/>
    <n v="2023"/>
    <d v="2023-08-05T00:00:00"/>
    <s v="CUST035"/>
    <x v="1"/>
    <n v="58"/>
    <x v="0"/>
    <x v="1"/>
    <n v="3"/>
    <n v="300"/>
    <n v="900"/>
    <n v="13.5"/>
    <n v="18"/>
  </r>
  <r>
    <n v="150"/>
    <s v="Friday"/>
    <s v="January"/>
    <s v="Jan"/>
    <n v="6"/>
    <n v="1"/>
    <n v="2023"/>
    <d v="2023-01-06T00:00:00"/>
    <s v="CUST150"/>
    <x v="1"/>
    <n v="58"/>
    <x v="0"/>
    <x v="2"/>
    <n v="4"/>
    <n v="30"/>
    <n v="120"/>
    <n v="1.7999999999999998"/>
    <n v="2.4"/>
  </r>
  <r>
    <n v="215"/>
    <s v="Sunday"/>
    <s v="November"/>
    <s v="Nov"/>
    <n v="29"/>
    <n v="11"/>
    <n v="2023"/>
    <d v="2023-11-29T00:00:00"/>
    <s v="CUST215"/>
    <x v="0"/>
    <n v="58"/>
    <x v="0"/>
    <x v="0"/>
    <n v="3"/>
    <n v="500"/>
    <n v="1500"/>
    <n v="22.5"/>
    <n v="30"/>
  </r>
  <r>
    <n v="229"/>
    <s v="Sunday"/>
    <s v="October"/>
    <s v="Oct"/>
    <n v="29"/>
    <n v="10"/>
    <n v="2023"/>
    <d v="2023-10-29T00:00:00"/>
    <s v="CUST229"/>
    <x v="0"/>
    <n v="58"/>
    <x v="0"/>
    <x v="1"/>
    <n v="3"/>
    <n v="30"/>
    <n v="90"/>
    <n v="1.3499999999999999"/>
    <n v="1.8"/>
  </r>
  <r>
    <n v="332"/>
    <s v="Friday"/>
    <s v="April"/>
    <s v="Apr"/>
    <n v="6"/>
    <n v="4"/>
    <n v="2023"/>
    <d v="2023-04-06T00:00:00"/>
    <s v="CUST332"/>
    <x v="0"/>
    <n v="58"/>
    <x v="0"/>
    <x v="2"/>
    <n v="4"/>
    <n v="300"/>
    <n v="1200"/>
    <n v="18"/>
    <n v="24"/>
  </r>
  <r>
    <n v="457"/>
    <s v="Saturday"/>
    <s v="July"/>
    <s v="Jul"/>
    <n v="28"/>
    <n v="7"/>
    <n v="2023"/>
    <d v="2023-07-28T00:00:00"/>
    <s v="CUST457"/>
    <x v="1"/>
    <n v="58"/>
    <x v="0"/>
    <x v="1"/>
    <n v="3"/>
    <n v="300"/>
    <n v="900"/>
    <n v="13.5"/>
    <n v="18"/>
  </r>
  <r>
    <n v="478"/>
    <s v="Friday"/>
    <s v="April"/>
    <s v="Apr"/>
    <n v="13"/>
    <n v="4"/>
    <n v="2023"/>
    <d v="2023-04-13T00:00:00"/>
    <s v="CUST478"/>
    <x v="1"/>
    <n v="58"/>
    <x v="0"/>
    <x v="0"/>
    <n v="2"/>
    <n v="30"/>
    <n v="60"/>
    <n v="0.89999999999999991"/>
    <n v="1.2"/>
  </r>
  <r>
    <n v="508"/>
    <s v="Wednesday"/>
    <s v="August"/>
    <s v="Aug"/>
    <n v="11"/>
    <n v="8"/>
    <n v="2023"/>
    <d v="2023-08-11T00:00:00"/>
    <s v="CUST508"/>
    <x v="0"/>
    <n v="58"/>
    <x v="0"/>
    <x v="1"/>
    <n v="2"/>
    <n v="300"/>
    <n v="600"/>
    <n v="9"/>
    <n v="12"/>
  </r>
  <r>
    <n v="649"/>
    <s v="Monday"/>
    <s v="February"/>
    <s v="Feb"/>
    <n v="9"/>
    <n v="2"/>
    <n v="2023"/>
    <d v="2023-02-09T00:00:00"/>
    <s v="CUST649"/>
    <x v="1"/>
    <n v="58"/>
    <x v="0"/>
    <x v="0"/>
    <n v="2"/>
    <n v="300"/>
    <n v="600"/>
    <n v="9"/>
    <n v="12"/>
  </r>
  <r>
    <n v="755"/>
    <s v="Sunday"/>
    <s v="April"/>
    <s v="Apr"/>
    <n v="22"/>
    <n v="4"/>
    <n v="2023"/>
    <d v="2023-04-22T00:00:00"/>
    <s v="CUST755"/>
    <x v="1"/>
    <n v="58"/>
    <x v="0"/>
    <x v="0"/>
    <n v="3"/>
    <n v="25"/>
    <n v="75"/>
    <n v="1.125"/>
    <n v="1.5"/>
  </r>
  <r>
    <n v="877"/>
    <s v="Thursday"/>
    <s v="June"/>
    <s v="Jun"/>
    <n v="19"/>
    <n v="6"/>
    <n v="2023"/>
    <d v="2023-06-19T00:00:00"/>
    <s v="CUST877"/>
    <x v="1"/>
    <n v="58"/>
    <x v="0"/>
    <x v="0"/>
    <n v="1"/>
    <n v="25"/>
    <n v="25"/>
    <n v="0.375"/>
    <n v="0.5"/>
  </r>
  <r>
    <n v="905"/>
    <s v="Monday"/>
    <s v="April"/>
    <s v="Apr"/>
    <n v="2"/>
    <n v="4"/>
    <n v="2023"/>
    <d v="2023-04-02T00:00:00"/>
    <s v="CUST905"/>
    <x v="0"/>
    <n v="58"/>
    <x v="0"/>
    <x v="1"/>
    <n v="1"/>
    <n v="300"/>
    <n v="300"/>
    <n v="4.5"/>
    <n v="6"/>
  </r>
  <r>
    <n v="955"/>
    <s v="Saturday"/>
    <s v="July"/>
    <s v="Jul"/>
    <n v="14"/>
    <n v="7"/>
    <n v="2023"/>
    <d v="2023-07-14T00:00:00"/>
    <s v="CUST955"/>
    <x v="0"/>
    <n v="58"/>
    <x v="0"/>
    <x v="0"/>
    <n v="1"/>
    <n v="25"/>
    <n v="25"/>
    <n v="0.375"/>
    <n v="0.5"/>
  </r>
  <r>
    <n v="990"/>
    <s v="Wednesday"/>
    <s v="May"/>
    <s v="May"/>
    <n v="25"/>
    <n v="5"/>
    <n v="2023"/>
    <d v="2023-05-25T00:00:00"/>
    <s v="CUST990"/>
    <x v="1"/>
    <n v="58"/>
    <x v="0"/>
    <x v="1"/>
    <n v="2"/>
    <n v="500"/>
    <n v="1000"/>
    <n v="15"/>
    <n v="20"/>
  </r>
  <r>
    <n v="63"/>
    <s v="Thursday"/>
    <s v="February"/>
    <s v="Feb"/>
    <n v="5"/>
    <n v="2"/>
    <n v="2023"/>
    <d v="2023-02-05T00:00:00"/>
    <s v="CUST063"/>
    <x v="0"/>
    <n v="57"/>
    <x v="0"/>
    <x v="2"/>
    <n v="2"/>
    <n v="25"/>
    <n v="50"/>
    <n v="0.75"/>
    <n v="1"/>
  </r>
  <r>
    <n v="130"/>
    <s v="Thursday"/>
    <s v="March"/>
    <s v="Mar"/>
    <n v="12"/>
    <n v="3"/>
    <n v="2023"/>
    <d v="2023-03-12T00:00:00"/>
    <s v="CUST130"/>
    <x v="1"/>
    <n v="57"/>
    <x v="0"/>
    <x v="0"/>
    <n v="1"/>
    <n v="500"/>
    <n v="500"/>
    <n v="7.5"/>
    <n v="10"/>
  </r>
  <r>
    <n v="225"/>
    <s v="Wednesday"/>
    <s v="January"/>
    <s v="Jan"/>
    <n v="11"/>
    <n v="1"/>
    <n v="2023"/>
    <d v="2023-01-11T00:00:00"/>
    <s v="CUST225"/>
    <x v="1"/>
    <n v="57"/>
    <x v="0"/>
    <x v="1"/>
    <n v="4"/>
    <n v="25"/>
    <n v="100"/>
    <n v="1.5"/>
    <n v="2"/>
  </r>
  <r>
    <n v="251"/>
    <s v="Tuesday"/>
    <s v="August"/>
    <s v="Aug"/>
    <n v="31"/>
    <n v="8"/>
    <n v="2023"/>
    <d v="2023-08-31T00:00:00"/>
    <s v="CUST251"/>
    <x v="1"/>
    <n v="57"/>
    <x v="0"/>
    <x v="1"/>
    <n v="4"/>
    <n v="50"/>
    <n v="200"/>
    <n v="3"/>
    <n v="4"/>
  </r>
  <r>
    <n v="302"/>
    <s v="Saturday"/>
    <s v="July"/>
    <s v="Jul"/>
    <n v="14"/>
    <n v="7"/>
    <n v="2023"/>
    <d v="2023-07-14T00:00:00"/>
    <s v="CUST302"/>
    <x v="0"/>
    <n v="57"/>
    <x v="0"/>
    <x v="1"/>
    <n v="2"/>
    <n v="300"/>
    <n v="600"/>
    <n v="9"/>
    <n v="12"/>
  </r>
  <r>
    <n v="327"/>
    <s v="Sunday"/>
    <s v="September"/>
    <s v="Sep"/>
    <n v="29"/>
    <n v="9"/>
    <n v="2023"/>
    <d v="2023-09-29T00:00:00"/>
    <s v="CUST327"/>
    <x v="0"/>
    <n v="57"/>
    <x v="0"/>
    <x v="2"/>
    <n v="3"/>
    <n v="50"/>
    <n v="150"/>
    <n v="2.25"/>
    <n v="3"/>
  </r>
  <r>
    <n v="349"/>
    <s v="Thursday"/>
    <s v="October"/>
    <s v="Oct"/>
    <n v="26"/>
    <n v="10"/>
    <n v="2023"/>
    <d v="2023-10-26T00:00:00"/>
    <s v="CUST349"/>
    <x v="1"/>
    <n v="57"/>
    <x v="0"/>
    <x v="1"/>
    <n v="1"/>
    <n v="50"/>
    <n v="50"/>
    <n v="0.75"/>
    <n v="1"/>
  </r>
  <r>
    <n v="352"/>
    <s v="Wednesday"/>
    <s v="June"/>
    <s v="Jun"/>
    <n v="11"/>
    <n v="6"/>
    <n v="2023"/>
    <d v="2023-06-11T00:00:00"/>
    <s v="CUST352"/>
    <x v="0"/>
    <n v="57"/>
    <x v="0"/>
    <x v="2"/>
    <n v="2"/>
    <n v="500"/>
    <n v="1000"/>
    <n v="15"/>
    <n v="20"/>
  </r>
  <r>
    <n v="366"/>
    <s v="Saturday"/>
    <s v="February"/>
    <s v="Feb"/>
    <n v="7"/>
    <n v="2"/>
    <n v="2023"/>
    <d v="2023-02-07T00:00:00"/>
    <s v="CUST366"/>
    <x v="0"/>
    <n v="57"/>
    <x v="0"/>
    <x v="0"/>
    <n v="2"/>
    <n v="50"/>
    <n v="100"/>
    <n v="1.5"/>
    <n v="2"/>
  </r>
  <r>
    <n v="367"/>
    <s v="Thursday"/>
    <s v="January"/>
    <s v="Jan"/>
    <n v="5"/>
    <n v="1"/>
    <n v="2023"/>
    <d v="2023-01-05T00:00:00"/>
    <s v="CUST367"/>
    <x v="1"/>
    <n v="57"/>
    <x v="0"/>
    <x v="2"/>
    <n v="1"/>
    <n v="50"/>
    <n v="50"/>
    <n v="0.75"/>
    <n v="1"/>
  </r>
  <r>
    <n v="424"/>
    <s v="Monday"/>
    <s v="November"/>
    <s v="Nov"/>
    <n v="23"/>
    <n v="11"/>
    <n v="2023"/>
    <d v="2023-11-23T00:00:00"/>
    <s v="CUST424"/>
    <x v="0"/>
    <n v="57"/>
    <x v="0"/>
    <x v="1"/>
    <n v="4"/>
    <n v="300"/>
    <n v="1200"/>
    <n v="18"/>
    <n v="24"/>
  </r>
  <r>
    <n v="436"/>
    <s v="Wednesday"/>
    <s v="March"/>
    <s v="Mar"/>
    <n v="18"/>
    <n v="3"/>
    <n v="2023"/>
    <d v="2023-03-18T00:00:00"/>
    <s v="CUST436"/>
    <x v="1"/>
    <n v="57"/>
    <x v="0"/>
    <x v="0"/>
    <n v="4"/>
    <n v="30"/>
    <n v="120"/>
    <n v="1.7999999999999998"/>
    <n v="2.4"/>
  </r>
  <r>
    <n v="441"/>
    <s v="Tuesday"/>
    <s v="October"/>
    <s v="Oct"/>
    <n v="10"/>
    <n v="10"/>
    <n v="2023"/>
    <d v="2023-10-10T00:00:00"/>
    <s v="CUST441"/>
    <x v="0"/>
    <n v="57"/>
    <x v="0"/>
    <x v="1"/>
    <n v="4"/>
    <n v="300"/>
    <n v="1200"/>
    <n v="18"/>
    <n v="24"/>
  </r>
  <r>
    <n v="456"/>
    <s v="Saturday"/>
    <s v="October"/>
    <s v="Oct"/>
    <n v="14"/>
    <n v="10"/>
    <n v="2023"/>
    <d v="2023-10-14T00:00:00"/>
    <s v="CUST456"/>
    <x v="0"/>
    <n v="57"/>
    <x v="0"/>
    <x v="2"/>
    <n v="2"/>
    <n v="30"/>
    <n v="60"/>
    <n v="0.89999999999999991"/>
    <n v="1.2"/>
  </r>
  <r>
    <n v="470"/>
    <s v="Tuesday"/>
    <s v="May"/>
    <s v="May"/>
    <n v="17"/>
    <n v="5"/>
    <n v="2023"/>
    <d v="2023-05-17T00:00:00"/>
    <s v="CUST470"/>
    <x v="1"/>
    <n v="57"/>
    <x v="0"/>
    <x v="0"/>
    <n v="2"/>
    <n v="500"/>
    <n v="1000"/>
    <n v="15"/>
    <n v="20"/>
  </r>
  <r>
    <n v="512"/>
    <s v="Saturday"/>
    <s v="November"/>
    <s v="Nov"/>
    <n v="7"/>
    <n v="11"/>
    <n v="2023"/>
    <d v="2023-11-07T00:00:00"/>
    <s v="CUST512"/>
    <x v="1"/>
    <n v="57"/>
    <x v="0"/>
    <x v="1"/>
    <n v="1"/>
    <n v="25"/>
    <n v="25"/>
    <n v="0.375"/>
    <n v="0.5"/>
  </r>
  <r>
    <n v="527"/>
    <s v="Wednesday"/>
    <s v="April"/>
    <s v="Apr"/>
    <n v="11"/>
    <n v="4"/>
    <n v="2023"/>
    <d v="2023-04-11T00:00:00"/>
    <s v="CUST527"/>
    <x v="0"/>
    <n v="57"/>
    <x v="0"/>
    <x v="0"/>
    <n v="2"/>
    <n v="25"/>
    <n v="50"/>
    <n v="0.75"/>
    <n v="1"/>
  </r>
  <r>
    <n v="627"/>
    <s v="Saturday"/>
    <s v="October"/>
    <s v="Oct"/>
    <n v="14"/>
    <n v="10"/>
    <n v="2023"/>
    <d v="2023-10-14T00:00:00"/>
    <s v="CUST627"/>
    <x v="0"/>
    <n v="57"/>
    <x v="0"/>
    <x v="0"/>
    <n v="1"/>
    <n v="50"/>
    <n v="50"/>
    <n v="0.75"/>
    <n v="1"/>
  </r>
  <r>
    <n v="665"/>
    <s v="Friday"/>
    <s v="April"/>
    <s v="Apr"/>
    <n v="20"/>
    <n v="4"/>
    <n v="2023"/>
    <d v="2023-04-20T00:00:00"/>
    <s v="CUST665"/>
    <x v="0"/>
    <n v="57"/>
    <x v="0"/>
    <x v="0"/>
    <n v="1"/>
    <n v="50"/>
    <n v="50"/>
    <n v="0.75"/>
    <n v="1"/>
  </r>
  <r>
    <n v="685"/>
    <s v="Monday"/>
    <s v="June"/>
    <s v="Jun"/>
    <n v="2"/>
    <n v="6"/>
    <n v="2023"/>
    <d v="2023-06-02T00:00:00"/>
    <s v="CUST685"/>
    <x v="0"/>
    <n v="57"/>
    <x v="0"/>
    <x v="2"/>
    <n v="2"/>
    <n v="25"/>
    <n v="50"/>
    <n v="0.75"/>
    <n v="1"/>
  </r>
  <r>
    <n v="689"/>
    <s v="Saturday"/>
    <s v="October"/>
    <s v="Oct"/>
    <n v="7"/>
    <n v="10"/>
    <n v="2023"/>
    <d v="2023-10-07T00:00:00"/>
    <s v="CUST689"/>
    <x v="0"/>
    <n v="57"/>
    <x v="0"/>
    <x v="2"/>
    <n v="2"/>
    <n v="50"/>
    <n v="100"/>
    <n v="1.5"/>
    <n v="2"/>
  </r>
  <r>
    <n v="712"/>
    <s v="Friday"/>
    <s v="December"/>
    <s v="Dec"/>
    <n v="6"/>
    <n v="12"/>
    <n v="2023"/>
    <d v="2023-12-06T00:00:00"/>
    <s v="CUST712"/>
    <x v="1"/>
    <n v="57"/>
    <x v="0"/>
    <x v="1"/>
    <n v="2"/>
    <n v="25"/>
    <n v="50"/>
    <n v="0.75"/>
    <n v="1"/>
  </r>
  <r>
    <n v="717"/>
    <s v="Wednesday"/>
    <s v="March"/>
    <s v="Mar"/>
    <n v="11"/>
    <n v="3"/>
    <n v="2023"/>
    <d v="2023-03-11T00:00:00"/>
    <s v="CUST717"/>
    <x v="0"/>
    <n v="57"/>
    <x v="0"/>
    <x v="0"/>
    <n v="1"/>
    <n v="500"/>
    <n v="500"/>
    <n v="7.5"/>
    <n v="10"/>
  </r>
  <r>
    <n v="795"/>
    <s v="Saturday"/>
    <s v="November"/>
    <s v="Nov"/>
    <n v="28"/>
    <n v="11"/>
    <n v="2023"/>
    <d v="2023-11-28T00:00:00"/>
    <s v="CUST795"/>
    <x v="0"/>
    <n v="57"/>
    <x v="0"/>
    <x v="2"/>
    <n v="1"/>
    <n v="300"/>
    <n v="300"/>
    <n v="4.5"/>
    <n v="6"/>
  </r>
  <r>
    <n v="917"/>
    <s v="Friday"/>
    <s v="March"/>
    <s v="Mar"/>
    <n v="6"/>
    <n v="3"/>
    <n v="2023"/>
    <d v="2023-03-06T00:00:00"/>
    <s v="CUST917"/>
    <x v="1"/>
    <n v="57"/>
    <x v="0"/>
    <x v="2"/>
    <n v="4"/>
    <n v="50"/>
    <n v="200"/>
    <n v="3"/>
    <n v="4"/>
  </r>
  <r>
    <n v="936"/>
    <s v="Saturday"/>
    <s v="February"/>
    <s v="Feb"/>
    <n v="7"/>
    <n v="2"/>
    <n v="2023"/>
    <d v="2023-02-07T00:00:00"/>
    <s v="CUST936"/>
    <x v="0"/>
    <n v="57"/>
    <x v="0"/>
    <x v="1"/>
    <n v="4"/>
    <n v="50"/>
    <n v="200"/>
    <n v="3"/>
    <n v="4"/>
  </r>
  <r>
    <n v="941"/>
    <s v="Thursday"/>
    <s v="March"/>
    <s v="Mar"/>
    <n v="19"/>
    <n v="3"/>
    <n v="2023"/>
    <d v="2023-03-19T00:00:00"/>
    <s v="CUST941"/>
    <x v="1"/>
    <n v="57"/>
    <x v="0"/>
    <x v="0"/>
    <n v="2"/>
    <n v="25"/>
    <n v="50"/>
    <n v="0.75"/>
    <n v="1"/>
  </r>
  <r>
    <n v="943"/>
    <s v="Monday"/>
    <s v="October"/>
    <s v="Oct"/>
    <n v="16"/>
    <n v="10"/>
    <n v="2023"/>
    <d v="2023-10-16T00:00:00"/>
    <s v="CUST943"/>
    <x v="1"/>
    <n v="57"/>
    <x v="0"/>
    <x v="0"/>
    <n v="4"/>
    <n v="300"/>
    <n v="1200"/>
    <n v="18"/>
    <n v="24"/>
  </r>
  <r>
    <n v="952"/>
    <s v="Friday"/>
    <s v="November"/>
    <s v="Nov"/>
    <n v="13"/>
    <n v="11"/>
    <n v="2023"/>
    <d v="2023-11-13T00:00:00"/>
    <s v="CUST952"/>
    <x v="1"/>
    <n v="57"/>
    <x v="0"/>
    <x v="0"/>
    <n v="1"/>
    <n v="25"/>
    <n v="25"/>
    <n v="0.375"/>
    <n v="0.5"/>
  </r>
  <r>
    <n v="992"/>
    <s v="Saturday"/>
    <s v="August"/>
    <s v="Aug"/>
    <n v="21"/>
    <n v="8"/>
    <n v="2023"/>
    <d v="2023-08-21T00:00:00"/>
    <s v="CUST992"/>
    <x v="1"/>
    <n v="57"/>
    <x v="0"/>
    <x v="2"/>
    <n v="2"/>
    <n v="30"/>
    <n v="60"/>
    <n v="0.89999999999999991"/>
    <n v="1.2"/>
  </r>
  <r>
    <n v="69"/>
    <s v="Monday"/>
    <s v="April"/>
    <s v="Apr"/>
    <n v="30"/>
    <n v="4"/>
    <n v="2023"/>
    <d v="2023-04-30T00:00:00"/>
    <s v="CUST069"/>
    <x v="1"/>
    <n v="56"/>
    <x v="0"/>
    <x v="1"/>
    <n v="3"/>
    <n v="25"/>
    <n v="75"/>
    <n v="1.125"/>
    <n v="1.5"/>
  </r>
  <r>
    <n v="88"/>
    <s v="Sunday"/>
    <s v="March"/>
    <s v="Mar"/>
    <n v="29"/>
    <n v="3"/>
    <n v="2023"/>
    <d v="2023-03-29T00:00:00"/>
    <s v="CUST088"/>
    <x v="0"/>
    <n v="56"/>
    <x v="0"/>
    <x v="0"/>
    <n v="1"/>
    <n v="500"/>
    <n v="500"/>
    <n v="7.5"/>
    <n v="10"/>
  </r>
  <r>
    <n v="201"/>
    <s v="Monday"/>
    <s v="October"/>
    <s v="Oct"/>
    <n v="9"/>
    <n v="10"/>
    <n v="2023"/>
    <d v="2023-10-09T00:00:00"/>
    <s v="CUST201"/>
    <x v="0"/>
    <n v="56"/>
    <x v="0"/>
    <x v="2"/>
    <n v="1"/>
    <n v="25"/>
    <n v="25"/>
    <n v="0.375"/>
    <n v="0.5"/>
  </r>
  <r>
    <n v="203"/>
    <s v="Monday"/>
    <s v="May"/>
    <s v="May"/>
    <n v="16"/>
    <n v="5"/>
    <n v="2023"/>
    <d v="2023-05-16T00:00:00"/>
    <s v="CUST203"/>
    <x v="0"/>
    <n v="56"/>
    <x v="0"/>
    <x v="0"/>
    <n v="2"/>
    <n v="500"/>
    <n v="1000"/>
    <n v="15"/>
    <n v="20"/>
  </r>
  <r>
    <n v="351"/>
    <s v="Wednesday"/>
    <s v="September"/>
    <s v="Sep"/>
    <n v="25"/>
    <n v="9"/>
    <n v="2023"/>
    <d v="2023-09-25T00:00:00"/>
    <s v="CUST351"/>
    <x v="1"/>
    <n v="56"/>
    <x v="0"/>
    <x v="0"/>
    <n v="3"/>
    <n v="30"/>
    <n v="90"/>
    <n v="1.3499999999999999"/>
    <n v="1.8"/>
  </r>
  <r>
    <n v="368"/>
    <s v="Monday"/>
    <s v="August"/>
    <s v="Aug"/>
    <n v="23"/>
    <n v="8"/>
    <n v="2023"/>
    <d v="2023-08-23T00:00:00"/>
    <s v="CUST368"/>
    <x v="1"/>
    <n v="56"/>
    <x v="0"/>
    <x v="0"/>
    <n v="4"/>
    <n v="300"/>
    <n v="1200"/>
    <n v="18"/>
    <n v="24"/>
  </r>
  <r>
    <n v="380"/>
    <s v="Friday"/>
    <s v="May"/>
    <s v="May"/>
    <n v="6"/>
    <n v="5"/>
    <n v="2023"/>
    <d v="2023-05-06T00:00:00"/>
    <s v="CUST380"/>
    <x v="0"/>
    <n v="56"/>
    <x v="0"/>
    <x v="2"/>
    <n v="2"/>
    <n v="300"/>
    <n v="600"/>
    <n v="9"/>
    <n v="12"/>
  </r>
  <r>
    <n v="541"/>
    <s v="Sunday"/>
    <s v="July"/>
    <s v="Jul"/>
    <n v="29"/>
    <n v="7"/>
    <n v="2023"/>
    <d v="2023-07-29T00:00:00"/>
    <s v="CUST541"/>
    <x v="0"/>
    <n v="56"/>
    <x v="0"/>
    <x v="1"/>
    <n v="1"/>
    <n v="500"/>
    <n v="500"/>
    <n v="7.5"/>
    <n v="10"/>
  </r>
  <r>
    <n v="631"/>
    <s v="Tuesday"/>
    <s v="November"/>
    <s v="Nov"/>
    <n v="10"/>
    <n v="11"/>
    <n v="2023"/>
    <d v="2023-11-10T00:00:00"/>
    <s v="CUST631"/>
    <x v="0"/>
    <n v="56"/>
    <x v="0"/>
    <x v="2"/>
    <n v="3"/>
    <n v="30"/>
    <n v="90"/>
    <n v="1.3499999999999999"/>
    <n v="1.8"/>
  </r>
  <r>
    <n v="688"/>
    <s v="Tuesday"/>
    <s v="October"/>
    <s v="Oct"/>
    <n v="3"/>
    <n v="10"/>
    <n v="2023"/>
    <d v="2023-10-03T00:00:00"/>
    <s v="CUST688"/>
    <x v="0"/>
    <n v="56"/>
    <x v="0"/>
    <x v="0"/>
    <n v="4"/>
    <n v="25"/>
    <n v="100"/>
    <n v="1.5"/>
    <n v="2"/>
  </r>
  <r>
    <n v="720"/>
    <s v="Thursday"/>
    <s v="January"/>
    <s v="Jan"/>
    <n v="26"/>
    <n v="1"/>
    <n v="2023"/>
    <d v="2023-01-26T00:00:00"/>
    <s v="CUST720"/>
    <x v="1"/>
    <n v="56"/>
    <x v="0"/>
    <x v="1"/>
    <n v="3"/>
    <n v="500"/>
    <n v="1500"/>
    <n v="22.5"/>
    <n v="30"/>
  </r>
  <r>
    <n v="779"/>
    <s v="Thursday"/>
    <s v="May"/>
    <s v="May"/>
    <n v="5"/>
    <n v="5"/>
    <n v="2023"/>
    <d v="2023-05-05T00:00:00"/>
    <s v="CUST779"/>
    <x v="1"/>
    <n v="56"/>
    <x v="0"/>
    <x v="2"/>
    <n v="2"/>
    <n v="500"/>
    <n v="1000"/>
    <n v="15"/>
    <n v="20"/>
  </r>
  <r>
    <n v="783"/>
    <s v="Tuesday"/>
    <s v="December"/>
    <s v="Dec"/>
    <n v="17"/>
    <n v="12"/>
    <n v="2023"/>
    <d v="2023-12-17T00:00:00"/>
    <s v="CUST783"/>
    <x v="1"/>
    <n v="56"/>
    <x v="0"/>
    <x v="0"/>
    <n v="1"/>
    <n v="300"/>
    <n v="300"/>
    <n v="4.5"/>
    <n v="6"/>
  </r>
  <r>
    <n v="799"/>
    <s v="Sunday"/>
    <s v="September"/>
    <s v="Sep"/>
    <n v="8"/>
    <n v="9"/>
    <n v="2023"/>
    <d v="2023-09-08T00:00:00"/>
    <s v="CUST799"/>
    <x v="0"/>
    <n v="56"/>
    <x v="0"/>
    <x v="2"/>
    <n v="2"/>
    <n v="50"/>
    <n v="100"/>
    <n v="1.5"/>
    <n v="2"/>
  </r>
  <r>
    <n v="823"/>
    <s v="Thursday"/>
    <s v="August"/>
    <s v="Aug"/>
    <n v="19"/>
    <n v="8"/>
    <n v="2023"/>
    <d v="2023-08-19T00:00:00"/>
    <s v="CUST823"/>
    <x v="1"/>
    <n v="56"/>
    <x v="0"/>
    <x v="2"/>
    <n v="2"/>
    <n v="50"/>
    <n v="100"/>
    <n v="1.5"/>
    <n v="2"/>
  </r>
  <r>
    <n v="834"/>
    <s v="Wednesday"/>
    <s v="April"/>
    <s v="Apr"/>
    <n v="4"/>
    <n v="4"/>
    <n v="2023"/>
    <d v="2023-04-04T00:00:00"/>
    <s v="CUST834"/>
    <x v="1"/>
    <n v="56"/>
    <x v="0"/>
    <x v="1"/>
    <n v="2"/>
    <n v="30"/>
    <n v="60"/>
    <n v="0.89999999999999991"/>
    <n v="1.2"/>
  </r>
  <r>
    <n v="859"/>
    <s v="Wednesday"/>
    <s v="August"/>
    <s v="Aug"/>
    <n v="18"/>
    <n v="8"/>
    <n v="2023"/>
    <d v="2023-08-18T00:00:00"/>
    <s v="CUST859"/>
    <x v="1"/>
    <n v="56"/>
    <x v="0"/>
    <x v="2"/>
    <n v="3"/>
    <n v="500"/>
    <n v="1500"/>
    <n v="22.5"/>
    <n v="30"/>
  </r>
  <r>
    <n v="975"/>
    <s v="Monday"/>
    <s v="March"/>
    <s v="Mar"/>
    <n v="30"/>
    <n v="3"/>
    <n v="2023"/>
    <d v="2023-03-30T00:00:00"/>
    <s v="CUST975"/>
    <x v="1"/>
    <n v="56"/>
    <x v="0"/>
    <x v="0"/>
    <n v="4"/>
    <n v="50"/>
    <n v="200"/>
    <n v="3"/>
    <n v="4"/>
  </r>
  <r>
    <n v="984"/>
    <s v="Sunday"/>
    <s v="August"/>
    <s v="Aug"/>
    <n v="29"/>
    <n v="8"/>
    <n v="2023"/>
    <d v="2023-08-29T00:00:00"/>
    <s v="CUST984"/>
    <x v="0"/>
    <n v="56"/>
    <x v="0"/>
    <x v="0"/>
    <n v="1"/>
    <n v="500"/>
    <n v="500"/>
    <n v="7.5"/>
    <n v="10"/>
  </r>
  <r>
    <n v="45"/>
    <s v="Tuesday"/>
    <s v="July"/>
    <s v="Jul"/>
    <n v="3"/>
    <n v="7"/>
    <n v="2023"/>
    <d v="2023-07-03T00:00:00"/>
    <s v="CUST045"/>
    <x v="1"/>
    <n v="55"/>
    <x v="0"/>
    <x v="2"/>
    <n v="1"/>
    <n v="30"/>
    <n v="30"/>
    <n v="0.44999999999999996"/>
    <n v="0.6"/>
  </r>
  <r>
    <n v="89"/>
    <s v="Sunday"/>
    <s v="October"/>
    <s v="Oct"/>
    <n v="1"/>
    <n v="10"/>
    <n v="2023"/>
    <d v="2023-10-01T00:00:00"/>
    <s v="CUST089"/>
    <x v="1"/>
    <n v="55"/>
    <x v="0"/>
    <x v="2"/>
    <n v="4"/>
    <n v="500"/>
    <n v="2000"/>
    <n v="30"/>
    <n v="40"/>
  </r>
  <r>
    <n v="91"/>
    <s v="Wednesday"/>
    <s v="March"/>
    <s v="Mar"/>
    <n v="25"/>
    <n v="3"/>
    <n v="2023"/>
    <d v="2023-03-25T00:00:00"/>
    <s v="CUST091"/>
    <x v="1"/>
    <n v="55"/>
    <x v="0"/>
    <x v="2"/>
    <n v="1"/>
    <n v="500"/>
    <n v="500"/>
    <n v="7.5"/>
    <n v="10"/>
  </r>
  <r>
    <n v="98"/>
    <s v="Monday"/>
    <s v="April"/>
    <s v="Apr"/>
    <n v="23"/>
    <n v="4"/>
    <n v="2023"/>
    <d v="2023-04-23T00:00:00"/>
    <s v="CUST098"/>
    <x v="1"/>
    <n v="55"/>
    <x v="0"/>
    <x v="1"/>
    <n v="2"/>
    <n v="50"/>
    <n v="100"/>
    <n v="1.5"/>
    <n v="2"/>
  </r>
  <r>
    <n v="194"/>
    <s v="Friday"/>
    <s v="September"/>
    <s v="Sep"/>
    <n v="6"/>
    <n v="9"/>
    <n v="2023"/>
    <d v="2023-09-06T00:00:00"/>
    <s v="CUST194"/>
    <x v="0"/>
    <n v="55"/>
    <x v="0"/>
    <x v="0"/>
    <n v="4"/>
    <n v="50"/>
    <n v="200"/>
    <n v="3"/>
    <n v="4"/>
  </r>
  <r>
    <n v="265"/>
    <s v="Wednesday"/>
    <s v="December"/>
    <s v="Dec"/>
    <n v="11"/>
    <n v="12"/>
    <n v="2023"/>
    <d v="2023-12-11T00:00:00"/>
    <s v="CUST265"/>
    <x v="0"/>
    <n v="55"/>
    <x v="0"/>
    <x v="0"/>
    <n v="3"/>
    <n v="300"/>
    <n v="900"/>
    <n v="13.5"/>
    <n v="18"/>
  </r>
  <r>
    <n v="286"/>
    <s v="Monday"/>
    <s v="October"/>
    <s v="Oct"/>
    <n v="9"/>
    <n v="10"/>
    <n v="2023"/>
    <d v="2023-10-09T00:00:00"/>
    <s v="CUST286"/>
    <x v="0"/>
    <n v="55"/>
    <x v="0"/>
    <x v="2"/>
    <n v="2"/>
    <n v="25"/>
    <n v="50"/>
    <n v="0.75"/>
    <n v="1"/>
  </r>
  <r>
    <n v="313"/>
    <s v="Saturday"/>
    <s v="March"/>
    <s v="Mar"/>
    <n v="21"/>
    <n v="3"/>
    <n v="2023"/>
    <d v="2023-03-21T00:00:00"/>
    <s v="CUST313"/>
    <x v="1"/>
    <n v="55"/>
    <x v="0"/>
    <x v="1"/>
    <n v="3"/>
    <n v="500"/>
    <n v="1500"/>
    <n v="22.5"/>
    <n v="30"/>
  </r>
  <r>
    <n v="355"/>
    <s v="Monday"/>
    <s v="December"/>
    <s v="Dec"/>
    <n v="9"/>
    <n v="12"/>
    <n v="2023"/>
    <d v="2023-12-09T00:00:00"/>
    <s v="CUST355"/>
    <x v="1"/>
    <n v="55"/>
    <x v="0"/>
    <x v="2"/>
    <n v="1"/>
    <n v="500"/>
    <n v="500"/>
    <n v="7.5"/>
    <n v="10"/>
  </r>
  <r>
    <n v="384"/>
    <s v="Friday"/>
    <s v="August"/>
    <s v="Aug"/>
    <n v="13"/>
    <n v="8"/>
    <n v="2023"/>
    <d v="2023-08-13T00:00:00"/>
    <s v="CUST384"/>
    <x v="0"/>
    <n v="55"/>
    <x v="0"/>
    <x v="0"/>
    <n v="1"/>
    <n v="500"/>
    <n v="500"/>
    <n v="7.5"/>
    <n v="10"/>
  </r>
  <r>
    <n v="396"/>
    <s v="Monday"/>
    <s v="February"/>
    <s v="Feb"/>
    <n v="23"/>
    <n v="2"/>
    <n v="2023"/>
    <d v="2023-02-23T00:00:00"/>
    <s v="CUST396"/>
    <x v="1"/>
    <n v="55"/>
    <x v="0"/>
    <x v="1"/>
    <n v="1"/>
    <n v="30"/>
    <n v="30"/>
    <n v="0.44999999999999996"/>
    <n v="0.6"/>
  </r>
  <r>
    <n v="425"/>
    <s v="Sunday"/>
    <s v="May"/>
    <s v="May"/>
    <n v="15"/>
    <n v="5"/>
    <n v="2023"/>
    <d v="2023-05-15T00:00:00"/>
    <s v="CUST425"/>
    <x v="1"/>
    <n v="55"/>
    <x v="0"/>
    <x v="2"/>
    <n v="4"/>
    <n v="30"/>
    <n v="120"/>
    <n v="1.7999999999999998"/>
    <n v="2.4"/>
  </r>
  <r>
    <n v="483"/>
    <s v="Wednesday"/>
    <s v="April"/>
    <s v="Apr"/>
    <n v="25"/>
    <n v="4"/>
    <n v="2023"/>
    <d v="2023-04-25T00:00:00"/>
    <s v="CUST483"/>
    <x v="0"/>
    <n v="55"/>
    <x v="0"/>
    <x v="0"/>
    <n v="1"/>
    <n v="30"/>
    <n v="30"/>
    <n v="0.44999999999999996"/>
    <n v="0.6"/>
  </r>
  <r>
    <n v="536"/>
    <s v="Thursday"/>
    <s v="March"/>
    <s v="Mar"/>
    <n v="5"/>
    <n v="3"/>
    <n v="2023"/>
    <d v="2023-03-05T00:00:00"/>
    <s v="CUST536"/>
    <x v="1"/>
    <n v="55"/>
    <x v="0"/>
    <x v="1"/>
    <n v="4"/>
    <n v="30"/>
    <n v="120"/>
    <n v="1.7999999999999998"/>
    <n v="2.4"/>
  </r>
  <r>
    <n v="608"/>
    <s v="Monday"/>
    <s v="December"/>
    <s v="Dec"/>
    <n v="2"/>
    <n v="12"/>
    <n v="2023"/>
    <d v="2023-12-02T00:00:00"/>
    <s v="CUST608"/>
    <x v="1"/>
    <n v="55"/>
    <x v="0"/>
    <x v="2"/>
    <n v="3"/>
    <n v="500"/>
    <n v="1500"/>
    <n v="22.5"/>
    <n v="30"/>
  </r>
  <r>
    <n v="650"/>
    <s v="Sunday"/>
    <s v="January"/>
    <s v="Jan"/>
    <n v="1"/>
    <n v="1"/>
    <n v="2024"/>
    <d v="2024-01-01T00:00:00"/>
    <s v="CUST650"/>
    <x v="0"/>
    <n v="55"/>
    <x v="0"/>
    <x v="2"/>
    <n v="1"/>
    <n v="30"/>
    <n v="30"/>
    <n v="0.44999999999999996"/>
    <n v="0.6"/>
  </r>
  <r>
    <n v="655"/>
    <s v="Friday"/>
    <s v="June"/>
    <s v="Jun"/>
    <n v="13"/>
    <n v="6"/>
    <n v="2023"/>
    <d v="2023-06-13T00:00:00"/>
    <s v="CUST655"/>
    <x v="1"/>
    <n v="55"/>
    <x v="0"/>
    <x v="0"/>
    <n v="1"/>
    <n v="500"/>
    <n v="500"/>
    <n v="7.5"/>
    <n v="10"/>
  </r>
  <r>
    <n v="727"/>
    <s v="Sunday"/>
    <s v="June"/>
    <s v="Jun"/>
    <n v="22"/>
    <n v="6"/>
    <n v="2023"/>
    <d v="2023-06-22T00:00:00"/>
    <s v="CUST727"/>
    <x v="0"/>
    <n v="55"/>
    <x v="0"/>
    <x v="1"/>
    <n v="3"/>
    <n v="300"/>
    <n v="900"/>
    <n v="13.5"/>
    <n v="18"/>
  </r>
  <r>
    <n v="895"/>
    <s v="Sunday"/>
    <s v="May"/>
    <s v="May"/>
    <n v="22"/>
    <n v="5"/>
    <n v="2023"/>
    <d v="2023-05-22T00:00:00"/>
    <s v="CUST895"/>
    <x v="1"/>
    <n v="55"/>
    <x v="0"/>
    <x v="0"/>
    <n v="4"/>
    <n v="30"/>
    <n v="120"/>
    <n v="1.7999999999999998"/>
    <n v="2.4"/>
  </r>
  <r>
    <n v="924"/>
    <s v="Sunday"/>
    <s v="August"/>
    <s v="Aug"/>
    <n v="29"/>
    <n v="8"/>
    <n v="2023"/>
    <d v="2023-08-29T00:00:00"/>
    <s v="CUST924"/>
    <x v="0"/>
    <n v="55"/>
    <x v="0"/>
    <x v="1"/>
    <n v="2"/>
    <n v="50"/>
    <n v="100"/>
    <n v="1.5"/>
    <n v="2"/>
  </r>
  <r>
    <n v="963"/>
    <s v="Saturday"/>
    <s v="November"/>
    <s v="Nov"/>
    <n v="14"/>
    <n v="11"/>
    <n v="2023"/>
    <d v="2023-11-14T00:00:00"/>
    <s v="CUST963"/>
    <x v="1"/>
    <n v="55"/>
    <x v="0"/>
    <x v="1"/>
    <n v="1"/>
    <n v="50"/>
    <n v="50"/>
    <n v="0.75"/>
    <n v="1"/>
  </r>
  <r>
    <n v="48"/>
    <s v="Monday"/>
    <s v="May"/>
    <s v="May"/>
    <n v="16"/>
    <n v="5"/>
    <n v="2023"/>
    <d v="2023-05-16T00:00:00"/>
    <s v="CUST048"/>
    <x v="0"/>
    <n v="54"/>
    <x v="0"/>
    <x v="2"/>
    <n v="3"/>
    <n v="300"/>
    <n v="900"/>
    <n v="13.5"/>
    <n v="18"/>
  </r>
  <r>
    <n v="49"/>
    <s v="Monday"/>
    <s v="January"/>
    <s v="Jan"/>
    <n v="23"/>
    <n v="1"/>
    <n v="2023"/>
    <d v="2023-01-23T00:00:00"/>
    <s v="CUST049"/>
    <x v="1"/>
    <n v="54"/>
    <x v="0"/>
    <x v="2"/>
    <n v="2"/>
    <n v="500"/>
    <n v="1000"/>
    <n v="15"/>
    <n v="20"/>
  </r>
  <r>
    <n v="83"/>
    <s v="Monday"/>
    <s v="December"/>
    <s v="Dec"/>
    <n v="16"/>
    <n v="12"/>
    <n v="2023"/>
    <d v="2023-12-16T00:00:00"/>
    <s v="CUST083"/>
    <x v="0"/>
    <n v="54"/>
    <x v="0"/>
    <x v="2"/>
    <n v="2"/>
    <n v="50"/>
    <n v="100"/>
    <n v="1.5"/>
    <n v="2"/>
  </r>
  <r>
    <n v="198"/>
    <s v="Saturday"/>
    <s v="March"/>
    <s v="Mar"/>
    <n v="7"/>
    <n v="3"/>
    <n v="2023"/>
    <d v="2023-03-07T00:00:00"/>
    <s v="CUST198"/>
    <x v="1"/>
    <n v="54"/>
    <x v="0"/>
    <x v="1"/>
    <n v="3"/>
    <n v="300"/>
    <n v="900"/>
    <n v="13.5"/>
    <n v="18"/>
  </r>
  <r>
    <n v="230"/>
    <s v="Monday"/>
    <s v="April"/>
    <s v="Apr"/>
    <n v="23"/>
    <n v="4"/>
    <n v="2023"/>
    <d v="2023-04-23T00:00:00"/>
    <s v="CUST230"/>
    <x v="0"/>
    <n v="54"/>
    <x v="0"/>
    <x v="1"/>
    <n v="1"/>
    <n v="25"/>
    <n v="25"/>
    <n v="0.375"/>
    <n v="0.5"/>
  </r>
  <r>
    <n v="236"/>
    <s v="Saturday"/>
    <s v="April"/>
    <s v="Apr"/>
    <n v="28"/>
    <n v="4"/>
    <n v="2023"/>
    <d v="2023-04-28T00:00:00"/>
    <s v="CUST236"/>
    <x v="1"/>
    <n v="54"/>
    <x v="0"/>
    <x v="0"/>
    <n v="1"/>
    <n v="25"/>
    <n v="25"/>
    <n v="0.375"/>
    <n v="0.5"/>
  </r>
  <r>
    <n v="252"/>
    <s v="Thursday"/>
    <s v="May"/>
    <s v="May"/>
    <n v="5"/>
    <n v="5"/>
    <n v="2023"/>
    <d v="2023-05-05T00:00:00"/>
    <s v="CUST252"/>
    <x v="0"/>
    <n v="54"/>
    <x v="0"/>
    <x v="2"/>
    <n v="1"/>
    <n v="300"/>
    <n v="300"/>
    <n v="4.5"/>
    <n v="6"/>
  </r>
  <r>
    <n v="287"/>
    <s v="Friday"/>
    <s v="February"/>
    <s v="Feb"/>
    <n v="20"/>
    <n v="2"/>
    <n v="2023"/>
    <d v="2023-02-20T00:00:00"/>
    <s v="CUST287"/>
    <x v="0"/>
    <n v="54"/>
    <x v="0"/>
    <x v="0"/>
    <n v="4"/>
    <n v="25"/>
    <n v="100"/>
    <n v="1.5"/>
    <n v="2"/>
  </r>
  <r>
    <n v="306"/>
    <s v="Saturday"/>
    <s v="August"/>
    <s v="Aug"/>
    <n v="21"/>
    <n v="8"/>
    <n v="2023"/>
    <d v="2023-08-21T00:00:00"/>
    <s v="CUST306"/>
    <x v="0"/>
    <n v="54"/>
    <x v="0"/>
    <x v="2"/>
    <n v="1"/>
    <n v="50"/>
    <n v="50"/>
    <n v="0.75"/>
    <n v="1"/>
  </r>
  <r>
    <n v="333"/>
    <s v="Thursday"/>
    <s v="February"/>
    <s v="Feb"/>
    <n v="5"/>
    <n v="2"/>
    <n v="2023"/>
    <d v="2023-02-05T00:00:00"/>
    <s v="CUST333"/>
    <x v="1"/>
    <n v="54"/>
    <x v="0"/>
    <x v="2"/>
    <n v="4"/>
    <n v="300"/>
    <n v="1200"/>
    <n v="18"/>
    <n v="24"/>
  </r>
  <r>
    <n v="338"/>
    <s v="Thursday"/>
    <s v="July"/>
    <s v="Jul"/>
    <n v="26"/>
    <n v="7"/>
    <n v="2023"/>
    <d v="2023-07-26T00:00:00"/>
    <s v="CUST338"/>
    <x v="0"/>
    <n v="54"/>
    <x v="0"/>
    <x v="1"/>
    <n v="2"/>
    <n v="50"/>
    <n v="100"/>
    <n v="1.5"/>
    <n v="2"/>
  </r>
  <r>
    <n v="386"/>
    <s v="Friday"/>
    <s v="December"/>
    <s v="Dec"/>
    <n v="27"/>
    <n v="12"/>
    <n v="2023"/>
    <d v="2023-12-27T00:00:00"/>
    <s v="CUST386"/>
    <x v="1"/>
    <n v="54"/>
    <x v="0"/>
    <x v="2"/>
    <n v="2"/>
    <n v="300"/>
    <n v="600"/>
    <n v="9"/>
    <n v="12"/>
  </r>
  <r>
    <n v="448"/>
    <s v="Saturday"/>
    <s v="January"/>
    <s v="Jan"/>
    <n v="21"/>
    <n v="1"/>
    <n v="2023"/>
    <d v="2023-01-21T00:00:00"/>
    <s v="CUST448"/>
    <x v="1"/>
    <n v="54"/>
    <x v="0"/>
    <x v="1"/>
    <n v="2"/>
    <n v="30"/>
    <n v="60"/>
    <n v="0.89999999999999991"/>
    <n v="1.2"/>
  </r>
  <r>
    <n v="463"/>
    <s v="Tuesday"/>
    <s v="July"/>
    <s v="Jul"/>
    <n v="31"/>
    <n v="7"/>
    <n v="2023"/>
    <d v="2023-07-31T00:00:00"/>
    <s v="CUST463"/>
    <x v="1"/>
    <n v="54"/>
    <x v="0"/>
    <x v="1"/>
    <n v="3"/>
    <n v="500"/>
    <n v="1500"/>
    <n v="22.5"/>
    <n v="30"/>
  </r>
  <r>
    <n v="562"/>
    <s v="Wednesday"/>
    <s v="April"/>
    <s v="Apr"/>
    <n v="18"/>
    <n v="4"/>
    <n v="2023"/>
    <d v="2023-04-18T00:00:00"/>
    <s v="CUST562"/>
    <x v="0"/>
    <n v="54"/>
    <x v="0"/>
    <x v="2"/>
    <n v="2"/>
    <n v="25"/>
    <n v="50"/>
    <n v="0.75"/>
    <n v="1"/>
  </r>
  <r>
    <n v="578"/>
    <s v="Thursday"/>
    <s v="May"/>
    <s v="May"/>
    <n v="26"/>
    <n v="5"/>
    <n v="2023"/>
    <d v="2023-05-26T00:00:00"/>
    <s v="CUST578"/>
    <x v="1"/>
    <n v="54"/>
    <x v="0"/>
    <x v="0"/>
    <n v="4"/>
    <n v="30"/>
    <n v="120"/>
    <n v="1.7999999999999998"/>
    <n v="2.4"/>
  </r>
  <r>
    <n v="607"/>
    <s v="Tuesday"/>
    <s v="March"/>
    <s v="Mar"/>
    <n v="17"/>
    <n v="3"/>
    <n v="2023"/>
    <d v="2023-03-17T00:00:00"/>
    <s v="CUST607"/>
    <x v="0"/>
    <n v="54"/>
    <x v="0"/>
    <x v="0"/>
    <n v="3"/>
    <n v="25"/>
    <n v="75"/>
    <n v="1.125"/>
    <n v="1.5"/>
  </r>
  <r>
    <n v="642"/>
    <s v="Sunday"/>
    <s v="May"/>
    <s v="May"/>
    <n v="22"/>
    <n v="5"/>
    <n v="2023"/>
    <d v="2023-05-22T00:00:00"/>
    <s v="CUST642"/>
    <x v="1"/>
    <n v="54"/>
    <x v="0"/>
    <x v="0"/>
    <n v="4"/>
    <n v="25"/>
    <n v="100"/>
    <n v="1.5"/>
    <n v="2"/>
  </r>
  <r>
    <n v="653"/>
    <s v="Friday"/>
    <s v="May"/>
    <s v="May"/>
    <n v="20"/>
    <n v="5"/>
    <n v="2023"/>
    <d v="2023-05-20T00:00:00"/>
    <s v="CUST653"/>
    <x v="0"/>
    <n v="54"/>
    <x v="0"/>
    <x v="0"/>
    <n v="3"/>
    <n v="25"/>
    <n v="75"/>
    <n v="1.125"/>
    <n v="1.5"/>
  </r>
  <r>
    <n v="723"/>
    <s v="Tuesday"/>
    <s v="June"/>
    <s v="Jun"/>
    <n v="17"/>
    <n v="6"/>
    <n v="2023"/>
    <d v="2023-06-17T00:00:00"/>
    <s v="CUST723"/>
    <x v="1"/>
    <n v="54"/>
    <x v="0"/>
    <x v="1"/>
    <n v="4"/>
    <n v="50"/>
    <n v="200"/>
    <n v="3"/>
    <n v="4"/>
  </r>
  <r>
    <n v="731"/>
    <s v="Tuesday"/>
    <s v="May"/>
    <s v="May"/>
    <n v="10"/>
    <n v="5"/>
    <n v="2023"/>
    <d v="2023-05-10T00:00:00"/>
    <s v="CUST731"/>
    <x v="0"/>
    <n v="54"/>
    <x v="0"/>
    <x v="0"/>
    <n v="4"/>
    <n v="500"/>
    <n v="2000"/>
    <n v="30"/>
    <n v="40"/>
  </r>
  <r>
    <n v="745"/>
    <s v="Friday"/>
    <s v="April"/>
    <s v="Apr"/>
    <n v="13"/>
    <n v="4"/>
    <n v="2023"/>
    <d v="2023-04-13T00:00:00"/>
    <s v="CUST745"/>
    <x v="0"/>
    <n v="54"/>
    <x v="0"/>
    <x v="1"/>
    <n v="2"/>
    <n v="50"/>
    <n v="100"/>
    <n v="1.5"/>
    <n v="2"/>
  </r>
  <r>
    <n v="793"/>
    <s v="Thursday"/>
    <s v="February"/>
    <s v="Feb"/>
    <n v="5"/>
    <n v="2"/>
    <n v="2023"/>
    <d v="2023-02-05T00:00:00"/>
    <s v="CUST793"/>
    <x v="0"/>
    <n v="54"/>
    <x v="0"/>
    <x v="1"/>
    <n v="1"/>
    <n v="30"/>
    <n v="30"/>
    <n v="0.44999999999999996"/>
    <n v="0.6"/>
  </r>
  <r>
    <n v="845"/>
    <s v="Friday"/>
    <s v="January"/>
    <s v="Jan"/>
    <n v="6"/>
    <n v="1"/>
    <n v="2023"/>
    <d v="2023-01-06T00:00:00"/>
    <s v="CUST845"/>
    <x v="0"/>
    <n v="54"/>
    <x v="0"/>
    <x v="0"/>
    <n v="1"/>
    <n v="500"/>
    <n v="500"/>
    <n v="7.5"/>
    <n v="10"/>
  </r>
  <r>
    <n v="855"/>
    <s v="Sunday"/>
    <s v="September"/>
    <s v="Sep"/>
    <n v="1"/>
    <n v="9"/>
    <n v="2023"/>
    <d v="2023-09-01T00:00:00"/>
    <s v="CUST855"/>
    <x v="0"/>
    <n v="54"/>
    <x v="0"/>
    <x v="1"/>
    <n v="1"/>
    <n v="25"/>
    <n v="25"/>
    <n v="0.375"/>
    <n v="0.5"/>
  </r>
  <r>
    <n v="856"/>
    <s v="Friday"/>
    <s v="November"/>
    <s v="Nov"/>
    <n v="27"/>
    <n v="11"/>
    <n v="2023"/>
    <d v="2023-11-27T00:00:00"/>
    <s v="CUST856"/>
    <x v="0"/>
    <n v="54"/>
    <x v="0"/>
    <x v="2"/>
    <n v="4"/>
    <n v="30"/>
    <n v="120"/>
    <n v="1.7999999999999998"/>
    <n v="2.4"/>
  </r>
  <r>
    <n v="902"/>
    <s v="Sunday"/>
    <s v="June"/>
    <s v="Jun"/>
    <n v="1"/>
    <n v="6"/>
    <n v="2023"/>
    <d v="2023-06-01T00:00:00"/>
    <s v="CUST902"/>
    <x v="1"/>
    <n v="54"/>
    <x v="0"/>
    <x v="1"/>
    <n v="1"/>
    <n v="50"/>
    <n v="50"/>
    <n v="0.75"/>
    <n v="1"/>
  </r>
  <r>
    <n v="930"/>
    <s v="Tuesday"/>
    <s v="May"/>
    <s v="May"/>
    <n v="10"/>
    <n v="5"/>
    <n v="2023"/>
    <d v="2023-05-10T00:00:00"/>
    <s v="CUST930"/>
    <x v="0"/>
    <n v="54"/>
    <x v="0"/>
    <x v="0"/>
    <n v="4"/>
    <n v="50"/>
    <n v="200"/>
    <n v="3"/>
    <n v="4"/>
  </r>
  <r>
    <n v="168"/>
    <s v="Tuesday"/>
    <s v="February"/>
    <s v="Feb"/>
    <n v="24"/>
    <n v="2"/>
    <n v="2023"/>
    <d v="2023-02-24T00:00:00"/>
    <s v="CUST168"/>
    <x v="0"/>
    <n v="53"/>
    <x v="0"/>
    <x v="0"/>
    <n v="1"/>
    <n v="300"/>
    <n v="300"/>
    <n v="4.5"/>
    <n v="6"/>
  </r>
  <r>
    <n v="219"/>
    <s v="Friday"/>
    <s v="August"/>
    <s v="Aug"/>
    <n v="20"/>
    <n v="8"/>
    <n v="2023"/>
    <d v="2023-08-20T00:00:00"/>
    <s v="CUST219"/>
    <x v="1"/>
    <n v="53"/>
    <x v="0"/>
    <x v="2"/>
    <n v="3"/>
    <n v="30"/>
    <n v="90"/>
    <n v="1.3499999999999999"/>
    <n v="1.8"/>
  </r>
  <r>
    <n v="253"/>
    <s v="Tuesday"/>
    <s v="August"/>
    <s v="Aug"/>
    <n v="31"/>
    <n v="8"/>
    <n v="2023"/>
    <d v="2023-08-31T00:00:00"/>
    <s v="CUST253"/>
    <x v="1"/>
    <n v="53"/>
    <x v="0"/>
    <x v="0"/>
    <n v="4"/>
    <n v="500"/>
    <n v="2000"/>
    <n v="30"/>
    <n v="40"/>
  </r>
  <r>
    <n v="289"/>
    <s v="Monday"/>
    <s v="November"/>
    <s v="Nov"/>
    <n v="30"/>
    <n v="11"/>
    <n v="2023"/>
    <d v="2023-11-30T00:00:00"/>
    <s v="CUST289"/>
    <x v="0"/>
    <n v="53"/>
    <x v="0"/>
    <x v="2"/>
    <n v="2"/>
    <n v="30"/>
    <n v="60"/>
    <n v="0.89999999999999991"/>
    <n v="1.2"/>
  </r>
  <r>
    <n v="382"/>
    <s v="Thursday"/>
    <s v="May"/>
    <s v="May"/>
    <n v="26"/>
    <n v="5"/>
    <n v="2023"/>
    <d v="2023-05-26T00:00:00"/>
    <s v="CUST382"/>
    <x v="1"/>
    <n v="53"/>
    <x v="0"/>
    <x v="0"/>
    <n v="2"/>
    <n v="500"/>
    <n v="1000"/>
    <n v="15"/>
    <n v="20"/>
  </r>
  <r>
    <n v="400"/>
    <s v="Tuesday"/>
    <s v="February"/>
    <s v="Feb"/>
    <n v="24"/>
    <n v="2"/>
    <n v="2023"/>
    <d v="2023-02-24T00:00:00"/>
    <s v="CUST400"/>
    <x v="0"/>
    <n v="53"/>
    <x v="0"/>
    <x v="0"/>
    <n v="4"/>
    <n v="50"/>
    <n v="200"/>
    <n v="3"/>
    <n v="4"/>
  </r>
  <r>
    <n v="415"/>
    <s v="Friday"/>
    <s v="January"/>
    <s v="Jan"/>
    <n v="27"/>
    <n v="1"/>
    <n v="2023"/>
    <d v="2023-01-27T00:00:00"/>
    <s v="CUST415"/>
    <x v="0"/>
    <n v="53"/>
    <x v="0"/>
    <x v="0"/>
    <n v="2"/>
    <n v="30"/>
    <n v="60"/>
    <n v="0.89999999999999991"/>
    <n v="1.2"/>
  </r>
  <r>
    <n v="416"/>
    <s v="Tuesday"/>
    <s v="February"/>
    <s v="Feb"/>
    <n v="17"/>
    <n v="2"/>
    <n v="2023"/>
    <d v="2023-02-17T00:00:00"/>
    <s v="CUST416"/>
    <x v="0"/>
    <n v="53"/>
    <x v="0"/>
    <x v="2"/>
    <n v="4"/>
    <n v="500"/>
    <n v="2000"/>
    <n v="30"/>
    <n v="40"/>
  </r>
  <r>
    <n v="445"/>
    <s v="Sunday"/>
    <s v="January"/>
    <s v="Jan"/>
    <n v="22"/>
    <n v="1"/>
    <n v="2023"/>
    <d v="2023-01-22T00:00:00"/>
    <s v="CUST445"/>
    <x v="1"/>
    <n v="53"/>
    <x v="0"/>
    <x v="2"/>
    <n v="1"/>
    <n v="300"/>
    <n v="300"/>
    <n v="4.5"/>
    <n v="6"/>
  </r>
  <r>
    <n v="467"/>
    <s v="Monday"/>
    <s v="July"/>
    <s v="Jul"/>
    <n v="30"/>
    <n v="7"/>
    <n v="2023"/>
    <d v="2023-07-30T00:00:00"/>
    <s v="CUST467"/>
    <x v="1"/>
    <n v="53"/>
    <x v="0"/>
    <x v="2"/>
    <n v="3"/>
    <n v="50"/>
    <n v="150"/>
    <n v="2.25"/>
    <n v="3"/>
  </r>
  <r>
    <n v="591"/>
    <s v="Friday"/>
    <s v="January"/>
    <s v="Jan"/>
    <n v="13"/>
    <n v="1"/>
    <n v="2023"/>
    <d v="2023-01-13T00:00:00"/>
    <s v="CUST591"/>
    <x v="0"/>
    <n v="53"/>
    <x v="0"/>
    <x v="2"/>
    <n v="4"/>
    <n v="25"/>
    <n v="100"/>
    <n v="1.5"/>
    <n v="2"/>
  </r>
  <r>
    <n v="648"/>
    <s v="Saturday"/>
    <s v="August"/>
    <s v="Aug"/>
    <n v="14"/>
    <n v="8"/>
    <n v="2023"/>
    <d v="2023-08-14T00:00:00"/>
    <s v="CUST648"/>
    <x v="0"/>
    <n v="53"/>
    <x v="0"/>
    <x v="1"/>
    <n v="4"/>
    <n v="300"/>
    <n v="1200"/>
    <n v="18"/>
    <n v="24"/>
  </r>
  <r>
    <n v="680"/>
    <s v="Sunday"/>
    <s v="October"/>
    <s v="Oct"/>
    <n v="22"/>
    <n v="10"/>
    <n v="2023"/>
    <d v="2023-10-22T00:00:00"/>
    <s v="CUST680"/>
    <x v="1"/>
    <n v="53"/>
    <x v="0"/>
    <x v="0"/>
    <n v="3"/>
    <n v="300"/>
    <n v="900"/>
    <n v="13.5"/>
    <n v="18"/>
  </r>
  <r>
    <n v="687"/>
    <s v="Tuesday"/>
    <s v="August"/>
    <s v="Aug"/>
    <n v="3"/>
    <n v="8"/>
    <n v="2023"/>
    <d v="2023-08-03T00:00:00"/>
    <s v="CUST687"/>
    <x v="1"/>
    <n v="53"/>
    <x v="0"/>
    <x v="2"/>
    <n v="1"/>
    <n v="300"/>
    <n v="300"/>
    <n v="4.5"/>
    <n v="6"/>
  </r>
  <r>
    <n v="697"/>
    <s v="Sunday"/>
    <s v="January"/>
    <s v="Jan"/>
    <n v="15"/>
    <n v="1"/>
    <n v="2023"/>
    <d v="2023-01-15T00:00:00"/>
    <s v="CUST697"/>
    <x v="0"/>
    <n v="53"/>
    <x v="0"/>
    <x v="0"/>
    <n v="1"/>
    <n v="500"/>
    <n v="500"/>
    <n v="7.5"/>
    <n v="10"/>
  </r>
  <r>
    <n v="961"/>
    <s v="Friday"/>
    <s v="June"/>
    <s v="Jun"/>
    <n v="6"/>
    <n v="6"/>
    <n v="2023"/>
    <d v="2023-06-06T00:00:00"/>
    <s v="CUST961"/>
    <x v="0"/>
    <n v="53"/>
    <x v="0"/>
    <x v="1"/>
    <n v="4"/>
    <n v="50"/>
    <n v="200"/>
    <n v="3"/>
    <n v="4"/>
  </r>
  <r>
    <n v="978"/>
    <s v="Sunday"/>
    <s v="March"/>
    <s v="Mar"/>
    <n v="22"/>
    <n v="3"/>
    <n v="2023"/>
    <d v="2023-03-22T00:00:00"/>
    <s v="CUST978"/>
    <x v="1"/>
    <n v="53"/>
    <x v="0"/>
    <x v="0"/>
    <n v="3"/>
    <n v="50"/>
    <n v="150"/>
    <n v="2.25"/>
    <n v="3"/>
  </r>
  <r>
    <n v="10"/>
    <s v="Saturday"/>
    <s v="October"/>
    <s v="Oct"/>
    <n v="7"/>
    <n v="10"/>
    <n v="2023"/>
    <d v="2023-10-07T00:00:00"/>
    <s v="CUST010"/>
    <x v="1"/>
    <n v="52"/>
    <x v="0"/>
    <x v="0"/>
    <n v="4"/>
    <n v="50"/>
    <n v="200"/>
    <n v="3"/>
    <n v="4"/>
  </r>
  <r>
    <n v="36"/>
    <s v="Tuesday"/>
    <s v="June"/>
    <s v="Jun"/>
    <n v="24"/>
    <n v="6"/>
    <n v="2023"/>
    <d v="2023-06-24T00:00:00"/>
    <s v="CUST036"/>
    <x v="0"/>
    <n v="52"/>
    <x v="0"/>
    <x v="1"/>
    <n v="3"/>
    <n v="300"/>
    <n v="900"/>
    <n v="13.5"/>
    <n v="18"/>
  </r>
  <r>
    <n v="171"/>
    <s v="Tuesday"/>
    <s v="November"/>
    <s v="Nov"/>
    <n v="24"/>
    <n v="11"/>
    <n v="2023"/>
    <d v="2023-11-24T00:00:00"/>
    <s v="CUST171"/>
    <x v="1"/>
    <n v="52"/>
    <x v="0"/>
    <x v="0"/>
    <n v="3"/>
    <n v="300"/>
    <n v="900"/>
    <n v="13.5"/>
    <n v="18"/>
  </r>
  <r>
    <n v="195"/>
    <s v="Thursday"/>
    <s v="February"/>
    <s v="Feb"/>
    <n v="5"/>
    <n v="2"/>
    <n v="2023"/>
    <d v="2023-02-05T00:00:00"/>
    <s v="CUST195"/>
    <x v="0"/>
    <n v="52"/>
    <x v="0"/>
    <x v="0"/>
    <n v="1"/>
    <n v="30"/>
    <n v="30"/>
    <n v="0.44999999999999996"/>
    <n v="0.6"/>
  </r>
  <r>
    <n v="314"/>
    <s v="Sunday"/>
    <s v="April"/>
    <s v="Apr"/>
    <n v="8"/>
    <n v="4"/>
    <n v="2023"/>
    <d v="2023-04-08T00:00:00"/>
    <s v="CUST314"/>
    <x v="0"/>
    <n v="52"/>
    <x v="0"/>
    <x v="0"/>
    <n v="4"/>
    <n v="30"/>
    <n v="120"/>
    <n v="1.7999999999999998"/>
    <n v="2.4"/>
  </r>
  <r>
    <n v="324"/>
    <s v="Friday"/>
    <s v="October"/>
    <s v="Oct"/>
    <n v="27"/>
    <n v="10"/>
    <n v="2023"/>
    <d v="2023-10-27T00:00:00"/>
    <s v="CUST324"/>
    <x v="1"/>
    <n v="52"/>
    <x v="0"/>
    <x v="2"/>
    <n v="3"/>
    <n v="50"/>
    <n v="150"/>
    <n v="2.25"/>
    <n v="3"/>
  </r>
  <r>
    <n v="325"/>
    <s v="Monday"/>
    <s v="September"/>
    <s v="Sep"/>
    <n v="2"/>
    <n v="9"/>
    <n v="2023"/>
    <d v="2023-09-02T00:00:00"/>
    <s v="CUST325"/>
    <x v="1"/>
    <n v="52"/>
    <x v="0"/>
    <x v="2"/>
    <n v="2"/>
    <n v="25"/>
    <n v="50"/>
    <n v="0.75"/>
    <n v="1"/>
  </r>
  <r>
    <n v="336"/>
    <s v="Thursday"/>
    <s v="December"/>
    <s v="Dec"/>
    <n v="12"/>
    <n v="12"/>
    <n v="2023"/>
    <d v="2023-12-12T00:00:00"/>
    <s v="CUST336"/>
    <x v="1"/>
    <n v="52"/>
    <x v="0"/>
    <x v="1"/>
    <n v="3"/>
    <n v="50"/>
    <n v="150"/>
    <n v="2.25"/>
    <n v="3"/>
  </r>
  <r>
    <n v="479"/>
    <s v="Tuesday"/>
    <s v="August"/>
    <s v="Aug"/>
    <n v="24"/>
    <n v="8"/>
    <n v="2023"/>
    <d v="2023-08-24T00:00:00"/>
    <s v="CUST479"/>
    <x v="0"/>
    <n v="52"/>
    <x v="0"/>
    <x v="2"/>
    <n v="4"/>
    <n v="300"/>
    <n v="1200"/>
    <n v="18"/>
    <n v="24"/>
  </r>
  <r>
    <n v="569"/>
    <s v="Sunday"/>
    <s v="August"/>
    <s v="Aug"/>
    <n v="15"/>
    <n v="8"/>
    <n v="2023"/>
    <d v="2023-08-15T00:00:00"/>
    <s v="CUST569"/>
    <x v="0"/>
    <n v="52"/>
    <x v="0"/>
    <x v="2"/>
    <n v="4"/>
    <n v="50"/>
    <n v="200"/>
    <n v="3"/>
    <n v="4"/>
  </r>
  <r>
    <n v="613"/>
    <s v="Monday"/>
    <s v="April"/>
    <s v="Apr"/>
    <n v="23"/>
    <n v="4"/>
    <n v="2023"/>
    <d v="2023-04-23T00:00:00"/>
    <s v="CUST613"/>
    <x v="1"/>
    <n v="52"/>
    <x v="0"/>
    <x v="0"/>
    <n v="3"/>
    <n v="30"/>
    <n v="90"/>
    <n v="1.3499999999999999"/>
    <n v="1.8"/>
  </r>
  <r>
    <n v="690"/>
    <s v="Thursday"/>
    <s v="November"/>
    <s v="Nov"/>
    <n v="5"/>
    <n v="11"/>
    <n v="2023"/>
    <d v="2023-11-05T00:00:00"/>
    <s v="CUST690"/>
    <x v="1"/>
    <n v="52"/>
    <x v="0"/>
    <x v="0"/>
    <n v="3"/>
    <n v="300"/>
    <n v="900"/>
    <n v="13.5"/>
    <n v="18"/>
  </r>
  <r>
    <n v="701"/>
    <s v="Saturday"/>
    <s v="December"/>
    <s v="Dec"/>
    <n v="14"/>
    <n v="12"/>
    <n v="2023"/>
    <d v="2023-12-14T00:00:00"/>
    <s v="CUST701"/>
    <x v="1"/>
    <n v="52"/>
    <x v="0"/>
    <x v="1"/>
    <n v="2"/>
    <n v="30"/>
    <n v="60"/>
    <n v="0.89999999999999991"/>
    <n v="1.2"/>
  </r>
  <r>
    <n v="721"/>
    <s v="Saturday"/>
    <s v="May"/>
    <s v="May"/>
    <n v="14"/>
    <n v="5"/>
    <n v="2023"/>
    <d v="2023-05-14T00:00:00"/>
    <s v="CUST721"/>
    <x v="1"/>
    <n v="52"/>
    <x v="0"/>
    <x v="0"/>
    <n v="1"/>
    <n v="500"/>
    <n v="500"/>
    <n v="7.5"/>
    <n v="10"/>
  </r>
  <r>
    <n v="780"/>
    <s v="Sunday"/>
    <s v="February"/>
    <s v="Feb"/>
    <n v="22"/>
    <n v="2"/>
    <n v="2023"/>
    <d v="2023-02-22T00:00:00"/>
    <s v="CUST780"/>
    <x v="0"/>
    <n v="52"/>
    <x v="0"/>
    <x v="2"/>
    <n v="2"/>
    <n v="25"/>
    <n v="50"/>
    <n v="0.75"/>
    <n v="1"/>
  </r>
  <r>
    <n v="788"/>
    <s v="Friday"/>
    <s v="June"/>
    <s v="Jun"/>
    <n v="27"/>
    <n v="6"/>
    <n v="2023"/>
    <d v="2023-06-27T00:00:00"/>
    <s v="CUST788"/>
    <x v="1"/>
    <n v="52"/>
    <x v="0"/>
    <x v="1"/>
    <n v="3"/>
    <n v="300"/>
    <n v="900"/>
    <n v="13.5"/>
    <n v="18"/>
  </r>
  <r>
    <n v="813"/>
    <s v="Tuesday"/>
    <s v="October"/>
    <s v="Oct"/>
    <n v="3"/>
    <n v="10"/>
    <n v="2023"/>
    <d v="2023-10-03T00:00:00"/>
    <s v="CUST813"/>
    <x v="0"/>
    <n v="52"/>
    <x v="0"/>
    <x v="2"/>
    <n v="3"/>
    <n v="50"/>
    <n v="150"/>
    <n v="2.25"/>
    <n v="3"/>
  </r>
  <r>
    <n v="822"/>
    <s v="Monday"/>
    <s v="May"/>
    <s v="May"/>
    <n v="23"/>
    <n v="5"/>
    <n v="2023"/>
    <d v="2023-05-23T00:00:00"/>
    <s v="CUST822"/>
    <x v="1"/>
    <n v="52"/>
    <x v="0"/>
    <x v="1"/>
    <n v="3"/>
    <n v="50"/>
    <n v="150"/>
    <n v="2.25"/>
    <n v="3"/>
  </r>
  <r>
    <n v="885"/>
    <s v="Tuesday"/>
    <s v="March"/>
    <s v="Mar"/>
    <n v="3"/>
    <n v="3"/>
    <n v="2023"/>
    <d v="2023-03-03T00:00:00"/>
    <s v="CUST885"/>
    <x v="1"/>
    <n v="52"/>
    <x v="0"/>
    <x v="0"/>
    <n v="4"/>
    <n v="30"/>
    <n v="120"/>
    <n v="1.7999999999999998"/>
    <n v="2.4"/>
  </r>
  <r>
    <n v="888"/>
    <s v="Tuesday"/>
    <s v="March"/>
    <s v="Mar"/>
    <n v="3"/>
    <n v="3"/>
    <n v="2023"/>
    <d v="2023-03-03T00:00:00"/>
    <s v="CUST888"/>
    <x v="1"/>
    <n v="52"/>
    <x v="0"/>
    <x v="2"/>
    <n v="4"/>
    <n v="25"/>
    <n v="100"/>
    <n v="1.5"/>
    <n v="2"/>
  </r>
  <r>
    <n v="894"/>
    <s v="Thursday"/>
    <s v="September"/>
    <s v="Sep"/>
    <n v="5"/>
    <n v="9"/>
    <n v="2023"/>
    <d v="2023-09-05T00:00:00"/>
    <s v="CUST894"/>
    <x v="0"/>
    <n v="52"/>
    <x v="0"/>
    <x v="2"/>
    <n v="1"/>
    <n v="30"/>
    <n v="30"/>
    <n v="0.44999999999999996"/>
    <n v="0.6"/>
  </r>
  <r>
    <n v="997"/>
    <s v="Tuesday"/>
    <s v="November"/>
    <s v="Nov"/>
    <n v="17"/>
    <n v="11"/>
    <n v="2023"/>
    <d v="2023-11-17T00:00:00"/>
    <s v="CUST997"/>
    <x v="0"/>
    <n v="52"/>
    <x v="0"/>
    <x v="1"/>
    <n v="3"/>
    <n v="30"/>
    <n v="90"/>
    <n v="1.3499999999999999"/>
    <n v="1.8"/>
  </r>
  <r>
    <n v="34"/>
    <s v="Tuesday"/>
    <s v="December"/>
    <s v="Dec"/>
    <n v="24"/>
    <n v="12"/>
    <n v="2023"/>
    <d v="2023-12-24T00:00:00"/>
    <s v="CUST034"/>
    <x v="1"/>
    <n v="51"/>
    <x v="0"/>
    <x v="0"/>
    <n v="3"/>
    <n v="50"/>
    <n v="150"/>
    <n v="2.25"/>
    <n v="3"/>
  </r>
  <r>
    <n v="65"/>
    <s v="Thursday"/>
    <s v="December"/>
    <s v="Dec"/>
    <n v="5"/>
    <n v="12"/>
    <n v="2023"/>
    <d v="2023-12-05T00:00:00"/>
    <s v="CUST065"/>
    <x v="0"/>
    <n v="51"/>
    <x v="0"/>
    <x v="2"/>
    <n v="4"/>
    <n v="500"/>
    <n v="2000"/>
    <n v="30"/>
    <n v="40"/>
  </r>
  <r>
    <n v="71"/>
    <s v="Saturday"/>
    <s v="July"/>
    <s v="Jul"/>
    <n v="14"/>
    <n v="7"/>
    <n v="2023"/>
    <d v="2023-07-14T00:00:00"/>
    <s v="CUST071"/>
    <x v="1"/>
    <n v="51"/>
    <x v="0"/>
    <x v="1"/>
    <n v="4"/>
    <n v="25"/>
    <n v="100"/>
    <n v="1.5"/>
    <n v="2"/>
  </r>
  <r>
    <n v="90"/>
    <s v="Friday"/>
    <s v="May"/>
    <s v="May"/>
    <n v="6"/>
    <n v="5"/>
    <n v="2023"/>
    <d v="2023-05-06T00:00:00"/>
    <s v="CUST090"/>
    <x v="1"/>
    <n v="51"/>
    <x v="0"/>
    <x v="2"/>
    <n v="1"/>
    <n v="30"/>
    <n v="30"/>
    <n v="0.44999999999999996"/>
    <n v="0.6"/>
  </r>
  <r>
    <n v="92"/>
    <s v="Wednesday"/>
    <s v="August"/>
    <s v="Aug"/>
    <n v="25"/>
    <n v="8"/>
    <n v="2023"/>
    <d v="2023-08-25T00:00:00"/>
    <s v="CUST092"/>
    <x v="1"/>
    <n v="51"/>
    <x v="0"/>
    <x v="2"/>
    <n v="4"/>
    <n v="30"/>
    <n v="120"/>
    <n v="1.7999999999999998"/>
    <n v="2.4"/>
  </r>
  <r>
    <n v="97"/>
    <s v="Friday"/>
    <s v="October"/>
    <s v="Oct"/>
    <n v="13"/>
    <n v="10"/>
    <n v="2023"/>
    <d v="2023-10-13T00:00:00"/>
    <s v="CUST097"/>
    <x v="1"/>
    <n v="51"/>
    <x v="0"/>
    <x v="1"/>
    <n v="2"/>
    <n v="500"/>
    <n v="1000"/>
    <n v="15"/>
    <n v="20"/>
  </r>
  <r>
    <n v="115"/>
    <s v="Thursday"/>
    <s v="November"/>
    <s v="Nov"/>
    <n v="26"/>
    <n v="11"/>
    <n v="2023"/>
    <d v="2023-11-26T00:00:00"/>
    <s v="CUST115"/>
    <x v="0"/>
    <n v="51"/>
    <x v="0"/>
    <x v="0"/>
    <n v="3"/>
    <n v="500"/>
    <n v="1500"/>
    <n v="22.5"/>
    <n v="30"/>
  </r>
  <r>
    <n v="154"/>
    <s v="Monday"/>
    <s v="October"/>
    <s v="Oct"/>
    <n v="2"/>
    <n v="10"/>
    <n v="2023"/>
    <d v="2023-10-02T00:00:00"/>
    <s v="CUST154"/>
    <x v="0"/>
    <n v="51"/>
    <x v="0"/>
    <x v="2"/>
    <n v="3"/>
    <n v="300"/>
    <n v="900"/>
    <n v="13.5"/>
    <n v="18"/>
  </r>
  <r>
    <n v="222"/>
    <s v="Thursday"/>
    <s v="April"/>
    <s v="Apr"/>
    <n v="26"/>
    <n v="4"/>
    <n v="2023"/>
    <d v="2023-04-26T00:00:00"/>
    <s v="CUST222"/>
    <x v="0"/>
    <n v="51"/>
    <x v="0"/>
    <x v="0"/>
    <n v="4"/>
    <n v="30"/>
    <n v="120"/>
    <n v="1.7999999999999998"/>
    <n v="2.4"/>
  </r>
  <r>
    <n v="233"/>
    <s v="Sunday"/>
    <s v="December"/>
    <s v="Dec"/>
    <n v="29"/>
    <n v="12"/>
    <n v="2023"/>
    <d v="2023-12-29T00:00:00"/>
    <s v="CUST233"/>
    <x v="1"/>
    <n v="51"/>
    <x v="0"/>
    <x v="1"/>
    <n v="2"/>
    <n v="300"/>
    <n v="600"/>
    <n v="9"/>
    <n v="12"/>
  </r>
  <r>
    <n v="322"/>
    <s v="Monday"/>
    <s v="January"/>
    <s v="Jan"/>
    <n v="30"/>
    <n v="1"/>
    <n v="2023"/>
    <d v="2023-01-30T00:00:00"/>
    <s v="CUST322"/>
    <x v="0"/>
    <n v="51"/>
    <x v="0"/>
    <x v="2"/>
    <n v="1"/>
    <n v="500"/>
    <n v="500"/>
    <n v="7.5"/>
    <n v="10"/>
  </r>
  <r>
    <n v="488"/>
    <s v="Wednesday"/>
    <s v="June"/>
    <s v="Jun"/>
    <n v="18"/>
    <n v="6"/>
    <n v="2023"/>
    <d v="2023-06-18T00:00:00"/>
    <s v="CUST488"/>
    <x v="1"/>
    <n v="51"/>
    <x v="0"/>
    <x v="2"/>
    <n v="3"/>
    <n v="300"/>
    <n v="900"/>
    <n v="13.5"/>
    <n v="18"/>
  </r>
  <r>
    <n v="548"/>
    <s v="Monday"/>
    <s v="April"/>
    <s v="Apr"/>
    <n v="9"/>
    <n v="4"/>
    <n v="2023"/>
    <d v="2023-04-09T00:00:00"/>
    <s v="CUST548"/>
    <x v="1"/>
    <n v="51"/>
    <x v="0"/>
    <x v="0"/>
    <n v="2"/>
    <n v="30"/>
    <n v="60"/>
    <n v="0.89999999999999991"/>
    <n v="1.2"/>
  </r>
  <r>
    <n v="568"/>
    <s v="Friday"/>
    <s v="August"/>
    <s v="Aug"/>
    <n v="27"/>
    <n v="8"/>
    <n v="2023"/>
    <d v="2023-08-27T00:00:00"/>
    <s v="CUST568"/>
    <x v="1"/>
    <n v="51"/>
    <x v="0"/>
    <x v="2"/>
    <n v="1"/>
    <n v="300"/>
    <n v="300"/>
    <n v="4.5"/>
    <n v="6"/>
  </r>
  <r>
    <n v="611"/>
    <s v="Tuesday"/>
    <s v="February"/>
    <s v="Feb"/>
    <n v="24"/>
    <n v="2"/>
    <n v="2023"/>
    <d v="2023-02-24T00:00:00"/>
    <s v="CUST611"/>
    <x v="0"/>
    <n v="51"/>
    <x v="0"/>
    <x v="1"/>
    <n v="3"/>
    <n v="500"/>
    <n v="1500"/>
    <n v="22.5"/>
    <n v="30"/>
  </r>
  <r>
    <n v="640"/>
    <s v="Saturday"/>
    <s v="May"/>
    <s v="May"/>
    <n v="7"/>
    <n v="5"/>
    <n v="2023"/>
    <d v="2023-05-07T00:00:00"/>
    <s v="CUST640"/>
    <x v="1"/>
    <n v="51"/>
    <x v="0"/>
    <x v="2"/>
    <n v="4"/>
    <n v="30"/>
    <n v="120"/>
    <n v="1.7999999999999998"/>
    <n v="2.4"/>
  </r>
  <r>
    <n v="651"/>
    <s v="Friday"/>
    <s v="May"/>
    <s v="May"/>
    <n v="27"/>
    <n v="5"/>
    <n v="2023"/>
    <d v="2023-05-27T00:00:00"/>
    <s v="CUST651"/>
    <x v="0"/>
    <n v="51"/>
    <x v="0"/>
    <x v="0"/>
    <n v="3"/>
    <n v="50"/>
    <n v="150"/>
    <n v="2.25"/>
    <n v="3"/>
  </r>
  <r>
    <n v="666"/>
    <s v="Monday"/>
    <s v="February"/>
    <s v="Feb"/>
    <n v="2"/>
    <n v="2"/>
    <n v="2023"/>
    <d v="2023-02-02T00:00:00"/>
    <s v="CUST666"/>
    <x v="0"/>
    <n v="51"/>
    <x v="0"/>
    <x v="2"/>
    <n v="3"/>
    <n v="50"/>
    <n v="150"/>
    <n v="2.25"/>
    <n v="3"/>
  </r>
  <r>
    <n v="691"/>
    <s v="Monday"/>
    <s v="April"/>
    <s v="Apr"/>
    <n v="23"/>
    <n v="4"/>
    <n v="2023"/>
    <d v="2023-04-23T00:00:00"/>
    <s v="CUST691"/>
    <x v="1"/>
    <n v="51"/>
    <x v="0"/>
    <x v="0"/>
    <n v="3"/>
    <n v="30"/>
    <n v="90"/>
    <n v="1.3499999999999999"/>
    <n v="1.8"/>
  </r>
  <r>
    <n v="706"/>
    <s v="Sunday"/>
    <s v="November"/>
    <s v="Nov"/>
    <n v="15"/>
    <n v="11"/>
    <n v="2023"/>
    <d v="2023-11-15T00:00:00"/>
    <s v="CUST706"/>
    <x v="0"/>
    <n v="51"/>
    <x v="0"/>
    <x v="2"/>
    <n v="4"/>
    <n v="25"/>
    <n v="100"/>
    <n v="1.5"/>
    <n v="2"/>
  </r>
  <r>
    <n v="728"/>
    <s v="Saturday"/>
    <s v="July"/>
    <s v="Jul"/>
    <n v="14"/>
    <n v="7"/>
    <n v="2023"/>
    <d v="2023-07-14T00:00:00"/>
    <s v="CUST728"/>
    <x v="0"/>
    <n v="51"/>
    <x v="0"/>
    <x v="2"/>
    <n v="3"/>
    <n v="50"/>
    <n v="150"/>
    <n v="2.25"/>
    <n v="3"/>
  </r>
  <r>
    <n v="791"/>
    <s v="Thursday"/>
    <s v="December"/>
    <s v="Dec"/>
    <n v="5"/>
    <n v="12"/>
    <n v="2023"/>
    <d v="2023-12-05T00:00:00"/>
    <s v="CUST791"/>
    <x v="1"/>
    <n v="51"/>
    <x v="0"/>
    <x v="1"/>
    <n v="1"/>
    <n v="25"/>
    <n v="25"/>
    <n v="0.375"/>
    <n v="0.5"/>
  </r>
  <r>
    <n v="815"/>
    <s v="Friday"/>
    <s v="August"/>
    <s v="Aug"/>
    <n v="27"/>
    <n v="8"/>
    <n v="2023"/>
    <d v="2023-08-27T00:00:00"/>
    <s v="CUST815"/>
    <x v="1"/>
    <n v="51"/>
    <x v="0"/>
    <x v="0"/>
    <n v="3"/>
    <n v="25"/>
    <n v="75"/>
    <n v="1.125"/>
    <n v="1.5"/>
  </r>
  <r>
    <n v="864"/>
    <s v="Friday"/>
    <s v="July"/>
    <s v="Jul"/>
    <n v="27"/>
    <n v="7"/>
    <n v="2023"/>
    <d v="2023-07-27T00:00:00"/>
    <s v="CUST864"/>
    <x v="1"/>
    <n v="51"/>
    <x v="0"/>
    <x v="2"/>
    <n v="1"/>
    <n v="500"/>
    <n v="500"/>
    <n v="7.5"/>
    <n v="10"/>
  </r>
  <r>
    <n v="875"/>
    <s v="Friday"/>
    <s v="August"/>
    <s v="Aug"/>
    <n v="6"/>
    <n v="8"/>
    <n v="2023"/>
    <d v="2023-08-06T00:00:00"/>
    <s v="CUST875"/>
    <x v="1"/>
    <n v="51"/>
    <x v="0"/>
    <x v="2"/>
    <n v="4"/>
    <n v="500"/>
    <n v="2000"/>
    <n v="30"/>
    <n v="40"/>
  </r>
  <r>
    <n v="903"/>
    <s v="Friday"/>
    <s v="April"/>
    <s v="Apr"/>
    <n v="27"/>
    <n v="4"/>
    <n v="2023"/>
    <d v="2023-04-27T00:00:00"/>
    <s v="CUST903"/>
    <x v="1"/>
    <n v="51"/>
    <x v="0"/>
    <x v="1"/>
    <n v="4"/>
    <n v="50"/>
    <n v="200"/>
    <n v="3"/>
    <n v="4"/>
  </r>
  <r>
    <n v="912"/>
    <s v="Tuesday"/>
    <s v="January"/>
    <s v="Jan"/>
    <n v="24"/>
    <n v="1"/>
    <n v="2023"/>
    <d v="2023-01-24T00:00:00"/>
    <s v="CUST912"/>
    <x v="0"/>
    <n v="51"/>
    <x v="0"/>
    <x v="1"/>
    <n v="3"/>
    <n v="50"/>
    <n v="150"/>
    <n v="2.25"/>
    <n v="3"/>
  </r>
  <r>
    <n v="921"/>
    <s v="Saturday"/>
    <s v="January"/>
    <s v="Jan"/>
    <n v="7"/>
    <n v="1"/>
    <n v="2023"/>
    <d v="2023-01-07T00:00:00"/>
    <s v="CUST921"/>
    <x v="0"/>
    <n v="51"/>
    <x v="0"/>
    <x v="2"/>
    <n v="3"/>
    <n v="25"/>
    <n v="75"/>
    <n v="1.125"/>
    <n v="1.5"/>
  </r>
  <r>
    <n v="942"/>
    <s v="Wednesday"/>
    <s v="March"/>
    <s v="Mar"/>
    <n v="18"/>
    <n v="3"/>
    <n v="2023"/>
    <d v="2023-03-18T00:00:00"/>
    <s v="CUST942"/>
    <x v="0"/>
    <n v="51"/>
    <x v="0"/>
    <x v="0"/>
    <n v="3"/>
    <n v="500"/>
    <n v="1500"/>
    <n v="22.5"/>
    <n v="30"/>
  </r>
  <r>
    <n v="994"/>
    <s v="Wednesday"/>
    <s v="December"/>
    <s v="Dec"/>
    <n v="18"/>
    <n v="12"/>
    <n v="2023"/>
    <d v="2023-12-18T00:00:00"/>
    <s v="CUST994"/>
    <x v="1"/>
    <n v="51"/>
    <x v="0"/>
    <x v="1"/>
    <n v="2"/>
    <n v="500"/>
    <n v="1000"/>
    <n v="15"/>
    <n v="20"/>
  </r>
  <r>
    <n v="3"/>
    <s v="Friday"/>
    <s v="January"/>
    <s v="Jan"/>
    <n v="13"/>
    <n v="1"/>
    <n v="2023"/>
    <d v="2023-01-13T00:00:00"/>
    <s v="CUST003"/>
    <x v="0"/>
    <n v="50"/>
    <x v="0"/>
    <x v="2"/>
    <n v="1"/>
    <n v="30"/>
    <n v="30"/>
    <n v="0.44999999999999996"/>
    <n v="0.6"/>
  </r>
  <r>
    <n v="21"/>
    <s v="Saturday"/>
    <s v="January"/>
    <s v="Jan"/>
    <n v="14"/>
    <n v="1"/>
    <n v="2023"/>
    <d v="2023-01-14T00:00:00"/>
    <s v="CUST021"/>
    <x v="1"/>
    <n v="50"/>
    <x v="0"/>
    <x v="1"/>
    <n v="1"/>
    <n v="500"/>
    <n v="500"/>
    <n v="7.5"/>
    <n v="10"/>
  </r>
  <r>
    <n v="33"/>
    <s v="Monday"/>
    <s v="March"/>
    <s v="Mar"/>
    <n v="23"/>
    <n v="3"/>
    <n v="2023"/>
    <d v="2023-03-23T00:00:00"/>
    <s v="CUST033"/>
    <x v="1"/>
    <n v="50"/>
    <x v="0"/>
    <x v="2"/>
    <n v="2"/>
    <n v="50"/>
    <n v="100"/>
    <n v="1.5"/>
    <n v="2"/>
  </r>
  <r>
    <n v="99"/>
    <s v="Tuesday"/>
    <s v="December"/>
    <s v="Dec"/>
    <n v="17"/>
    <n v="12"/>
    <n v="2023"/>
    <d v="2023-12-17T00:00:00"/>
    <s v="CUST099"/>
    <x v="1"/>
    <n v="50"/>
    <x v="0"/>
    <x v="2"/>
    <n v="4"/>
    <n v="300"/>
    <n v="1200"/>
    <n v="18"/>
    <n v="24"/>
  </r>
  <r>
    <n v="237"/>
    <s v="Wednesday"/>
    <s v="February"/>
    <s v="Feb"/>
    <n v="4"/>
    <n v="2"/>
    <n v="2023"/>
    <d v="2023-02-04T00:00:00"/>
    <s v="CUST237"/>
    <x v="1"/>
    <n v="50"/>
    <x v="0"/>
    <x v="1"/>
    <n v="2"/>
    <n v="500"/>
    <n v="1000"/>
    <n v="15"/>
    <n v="20"/>
  </r>
  <r>
    <n v="279"/>
    <s v="Thursday"/>
    <s v="August"/>
    <s v="Aug"/>
    <n v="5"/>
    <n v="8"/>
    <n v="2023"/>
    <d v="2023-08-05T00:00:00"/>
    <s v="CUST279"/>
    <x v="0"/>
    <n v="50"/>
    <x v="0"/>
    <x v="0"/>
    <n v="1"/>
    <n v="500"/>
    <n v="500"/>
    <n v="7.5"/>
    <n v="10"/>
  </r>
  <r>
    <n v="293"/>
    <s v="Monday"/>
    <s v="May"/>
    <s v="May"/>
    <n v="2"/>
    <n v="5"/>
    <n v="2023"/>
    <d v="2023-05-02T00:00:00"/>
    <s v="CUST293"/>
    <x v="0"/>
    <n v="50"/>
    <x v="0"/>
    <x v="2"/>
    <n v="3"/>
    <n v="30"/>
    <n v="90"/>
    <n v="1.3499999999999999"/>
    <n v="1.8"/>
  </r>
  <r>
    <n v="356"/>
    <s v="Tuesday"/>
    <s v="June"/>
    <s v="Jun"/>
    <n v="10"/>
    <n v="6"/>
    <n v="2023"/>
    <d v="2023-06-10T00:00:00"/>
    <s v="CUST356"/>
    <x v="0"/>
    <n v="50"/>
    <x v="0"/>
    <x v="2"/>
    <n v="3"/>
    <n v="500"/>
    <n v="1500"/>
    <n v="22.5"/>
    <n v="30"/>
  </r>
  <r>
    <n v="359"/>
    <s v="Sunday"/>
    <s v="July"/>
    <s v="Jul"/>
    <n v="22"/>
    <n v="7"/>
    <n v="2023"/>
    <d v="2023-07-22T00:00:00"/>
    <s v="CUST359"/>
    <x v="0"/>
    <n v="50"/>
    <x v="0"/>
    <x v="0"/>
    <n v="1"/>
    <n v="50"/>
    <n v="50"/>
    <n v="0.75"/>
    <n v="1"/>
  </r>
  <r>
    <n v="362"/>
    <s v="Friday"/>
    <s v="November"/>
    <s v="Nov"/>
    <n v="27"/>
    <n v="11"/>
    <n v="2023"/>
    <d v="2023-11-27T00:00:00"/>
    <s v="CUST362"/>
    <x v="0"/>
    <n v="50"/>
    <x v="0"/>
    <x v="0"/>
    <n v="1"/>
    <n v="25"/>
    <n v="25"/>
    <n v="0.375"/>
    <n v="0.5"/>
  </r>
  <r>
    <n v="378"/>
    <s v="Saturday"/>
    <s v="June"/>
    <s v="Jun"/>
    <n v="28"/>
    <n v="6"/>
    <n v="2023"/>
    <d v="2023-06-28T00:00:00"/>
    <s v="CUST378"/>
    <x v="0"/>
    <n v="50"/>
    <x v="0"/>
    <x v="1"/>
    <n v="1"/>
    <n v="300"/>
    <n v="300"/>
    <n v="4.5"/>
    <n v="6"/>
  </r>
  <r>
    <n v="385"/>
    <s v="Friday"/>
    <s v="October"/>
    <s v="Oct"/>
    <n v="6"/>
    <n v="10"/>
    <n v="2023"/>
    <d v="2023-10-06T00:00:00"/>
    <s v="CUST385"/>
    <x v="0"/>
    <n v="50"/>
    <x v="0"/>
    <x v="2"/>
    <n v="3"/>
    <n v="500"/>
    <n v="1500"/>
    <n v="22.5"/>
    <n v="30"/>
  </r>
  <r>
    <n v="388"/>
    <s v="Tuesday"/>
    <s v="November"/>
    <s v="Nov"/>
    <n v="10"/>
    <n v="11"/>
    <n v="2023"/>
    <d v="2023-11-10T00:00:00"/>
    <s v="CUST388"/>
    <x v="0"/>
    <n v="50"/>
    <x v="0"/>
    <x v="2"/>
    <n v="1"/>
    <n v="25"/>
    <n v="25"/>
    <n v="0.375"/>
    <n v="0.5"/>
  </r>
  <r>
    <n v="395"/>
    <s v="Friday"/>
    <s v="December"/>
    <s v="Dec"/>
    <n v="6"/>
    <n v="12"/>
    <n v="2023"/>
    <d v="2023-12-06T00:00:00"/>
    <s v="CUST395"/>
    <x v="0"/>
    <n v="50"/>
    <x v="0"/>
    <x v="2"/>
    <n v="2"/>
    <n v="500"/>
    <n v="1000"/>
    <n v="15"/>
    <n v="20"/>
  </r>
  <r>
    <n v="439"/>
    <s v="Monday"/>
    <s v="July"/>
    <s v="Jul"/>
    <n v="9"/>
    <n v="7"/>
    <n v="2023"/>
    <d v="2023-07-09T00:00:00"/>
    <s v="CUST439"/>
    <x v="0"/>
    <n v="50"/>
    <x v="0"/>
    <x v="0"/>
    <n v="3"/>
    <n v="25"/>
    <n v="75"/>
    <n v="1.125"/>
    <n v="1.5"/>
  </r>
  <r>
    <n v="498"/>
    <s v="Thursday"/>
    <s v="June"/>
    <s v="Jun"/>
    <n v="19"/>
    <n v="6"/>
    <n v="2023"/>
    <d v="2023-06-19T00:00:00"/>
    <s v="CUST498"/>
    <x v="1"/>
    <n v="50"/>
    <x v="0"/>
    <x v="0"/>
    <n v="4"/>
    <n v="25"/>
    <n v="100"/>
    <n v="1.5"/>
    <n v="2"/>
  </r>
  <r>
    <n v="549"/>
    <s v="Wednesday"/>
    <s v="August"/>
    <s v="Aug"/>
    <n v="4"/>
    <n v="8"/>
    <n v="2023"/>
    <d v="2023-08-04T00:00:00"/>
    <s v="CUST549"/>
    <x v="1"/>
    <n v="50"/>
    <x v="0"/>
    <x v="1"/>
    <n v="2"/>
    <n v="50"/>
    <n v="100"/>
    <n v="1.5"/>
    <n v="2"/>
  </r>
  <r>
    <n v="564"/>
    <s v="Tuesday"/>
    <s v="October"/>
    <s v="Oct"/>
    <n v="24"/>
    <n v="10"/>
    <n v="2023"/>
    <d v="2023-10-24T00:00:00"/>
    <s v="CUST564"/>
    <x v="0"/>
    <n v="50"/>
    <x v="0"/>
    <x v="2"/>
    <n v="2"/>
    <n v="50"/>
    <n v="100"/>
    <n v="1.5"/>
    <n v="2"/>
  </r>
  <r>
    <n v="586"/>
    <s v="Wednesday"/>
    <s v="December"/>
    <s v="Dec"/>
    <n v="11"/>
    <n v="12"/>
    <n v="2023"/>
    <d v="2023-12-11T00:00:00"/>
    <s v="CUST586"/>
    <x v="0"/>
    <n v="50"/>
    <x v="0"/>
    <x v="2"/>
    <n v="1"/>
    <n v="50"/>
    <n v="50"/>
    <n v="0.75"/>
    <n v="1"/>
  </r>
  <r>
    <n v="696"/>
    <s v="Friday"/>
    <s v="September"/>
    <s v="Sep"/>
    <n v="6"/>
    <n v="9"/>
    <n v="2023"/>
    <d v="2023-09-06T00:00:00"/>
    <s v="CUST696"/>
    <x v="1"/>
    <n v="50"/>
    <x v="0"/>
    <x v="0"/>
    <n v="4"/>
    <n v="50"/>
    <n v="200"/>
    <n v="3"/>
    <n v="4"/>
  </r>
  <r>
    <n v="807"/>
    <s v="Wednesday"/>
    <s v="August"/>
    <s v="Aug"/>
    <n v="11"/>
    <n v="8"/>
    <n v="2023"/>
    <d v="2023-08-11T00:00:00"/>
    <s v="CUST807"/>
    <x v="1"/>
    <n v="50"/>
    <x v="0"/>
    <x v="2"/>
    <n v="4"/>
    <n v="50"/>
    <n v="200"/>
    <n v="3"/>
    <n v="4"/>
  </r>
  <r>
    <n v="947"/>
    <s v="Monday"/>
    <s v="March"/>
    <s v="Mar"/>
    <n v="2"/>
    <n v="3"/>
    <n v="2023"/>
    <d v="2023-03-02T00:00:00"/>
    <s v="CUST947"/>
    <x v="0"/>
    <n v="50"/>
    <x v="0"/>
    <x v="1"/>
    <n v="1"/>
    <n v="300"/>
    <n v="300"/>
    <n v="4.5"/>
    <n v="6"/>
  </r>
  <r>
    <n v="954"/>
    <s v="Wednesday"/>
    <s v="September"/>
    <s v="Sep"/>
    <n v="25"/>
    <n v="9"/>
    <n v="2023"/>
    <d v="2023-09-25T00:00:00"/>
    <s v="CUST954"/>
    <x v="1"/>
    <n v="50"/>
    <x v="0"/>
    <x v="2"/>
    <n v="3"/>
    <n v="300"/>
    <n v="900"/>
    <n v="13.5"/>
    <n v="18"/>
  </r>
  <r>
    <n v="24"/>
    <s v="Sunday"/>
    <s v="November"/>
    <s v="Nov"/>
    <n v="29"/>
    <n v="11"/>
    <n v="2023"/>
    <d v="2023-11-29T00:00:00"/>
    <s v="CUST024"/>
    <x v="1"/>
    <n v="49"/>
    <x v="1"/>
    <x v="0"/>
    <n v="1"/>
    <n v="300"/>
    <n v="300"/>
    <n v="4.5"/>
    <n v="6"/>
  </r>
  <r>
    <n v="64"/>
    <s v="Tuesday"/>
    <s v="January"/>
    <s v="Jan"/>
    <n v="24"/>
    <n v="1"/>
    <n v="2023"/>
    <d v="2023-01-24T00:00:00"/>
    <s v="CUST064"/>
    <x v="0"/>
    <n v="49"/>
    <x v="1"/>
    <x v="0"/>
    <n v="4"/>
    <n v="25"/>
    <n v="100"/>
    <n v="1.5"/>
    <n v="2"/>
  </r>
  <r>
    <n v="134"/>
    <s v="Wednesday"/>
    <s v="January"/>
    <s v="Jan"/>
    <n v="25"/>
    <n v="1"/>
    <n v="2023"/>
    <d v="2023-01-25T00:00:00"/>
    <s v="CUST134"/>
    <x v="0"/>
    <n v="49"/>
    <x v="1"/>
    <x v="2"/>
    <n v="1"/>
    <n v="50"/>
    <n v="50"/>
    <n v="0.75"/>
    <n v="1"/>
  </r>
  <r>
    <n v="138"/>
    <s v="Monday"/>
    <s v="March"/>
    <s v="Mar"/>
    <n v="23"/>
    <n v="3"/>
    <n v="2023"/>
    <d v="2023-03-23T00:00:00"/>
    <s v="CUST138"/>
    <x v="0"/>
    <n v="49"/>
    <x v="1"/>
    <x v="0"/>
    <n v="4"/>
    <n v="50"/>
    <n v="200"/>
    <n v="3"/>
    <n v="4"/>
  </r>
  <r>
    <n v="354"/>
    <s v="Sunday"/>
    <s v="April"/>
    <s v="Apr"/>
    <n v="15"/>
    <n v="4"/>
    <n v="2023"/>
    <d v="2023-04-15T00:00:00"/>
    <s v="CUST354"/>
    <x v="1"/>
    <n v="49"/>
    <x v="1"/>
    <x v="1"/>
    <n v="4"/>
    <n v="50"/>
    <n v="200"/>
    <n v="3"/>
    <n v="4"/>
  </r>
  <r>
    <n v="515"/>
    <s v="Tuesday"/>
    <s v="July"/>
    <s v="Jul"/>
    <n v="17"/>
    <n v="7"/>
    <n v="2023"/>
    <d v="2023-07-17T00:00:00"/>
    <s v="CUST515"/>
    <x v="1"/>
    <n v="49"/>
    <x v="1"/>
    <x v="0"/>
    <n v="3"/>
    <n v="300"/>
    <n v="900"/>
    <n v="13.5"/>
    <n v="18"/>
  </r>
  <r>
    <n v="520"/>
    <s v="Sunday"/>
    <s v="December"/>
    <s v="Dec"/>
    <n v="29"/>
    <n v="12"/>
    <n v="2023"/>
    <d v="2023-12-29T00:00:00"/>
    <s v="CUST520"/>
    <x v="1"/>
    <n v="49"/>
    <x v="1"/>
    <x v="2"/>
    <n v="4"/>
    <n v="25"/>
    <n v="100"/>
    <n v="1.5"/>
    <n v="2"/>
  </r>
  <r>
    <n v="543"/>
    <s v="Thursday"/>
    <s v="July"/>
    <s v="Jul"/>
    <n v="26"/>
    <n v="7"/>
    <n v="2023"/>
    <d v="2023-07-26T00:00:00"/>
    <s v="CUST543"/>
    <x v="0"/>
    <n v="49"/>
    <x v="1"/>
    <x v="1"/>
    <n v="2"/>
    <n v="300"/>
    <n v="600"/>
    <n v="9"/>
    <n v="12"/>
  </r>
  <r>
    <n v="552"/>
    <s v="Friday"/>
    <s v="December"/>
    <s v="Dec"/>
    <n v="13"/>
    <n v="12"/>
    <n v="2023"/>
    <d v="2023-12-13T00:00:00"/>
    <s v="CUST552"/>
    <x v="1"/>
    <n v="49"/>
    <x v="1"/>
    <x v="2"/>
    <n v="3"/>
    <n v="25"/>
    <n v="75"/>
    <n v="1.125"/>
    <n v="1.5"/>
  </r>
  <r>
    <n v="570"/>
    <s v="Sunday"/>
    <s v="August"/>
    <s v="Aug"/>
    <n v="15"/>
    <n v="8"/>
    <n v="2023"/>
    <d v="2023-08-15T00:00:00"/>
    <s v="CUST570"/>
    <x v="0"/>
    <n v="49"/>
    <x v="1"/>
    <x v="0"/>
    <n v="1"/>
    <n v="500"/>
    <n v="500"/>
    <n v="7.5"/>
    <n v="10"/>
  </r>
  <r>
    <n v="573"/>
    <s v="Thursday"/>
    <s v="September"/>
    <s v="Sep"/>
    <n v="19"/>
    <n v="9"/>
    <n v="2023"/>
    <d v="2023-09-19T00:00:00"/>
    <s v="CUST573"/>
    <x v="0"/>
    <n v="49"/>
    <x v="1"/>
    <x v="1"/>
    <n v="2"/>
    <n v="30"/>
    <n v="60"/>
    <n v="0.89999999999999991"/>
    <n v="1.2"/>
  </r>
  <r>
    <n v="622"/>
    <s v="Sunday"/>
    <s v="August"/>
    <s v="Aug"/>
    <n v="22"/>
    <n v="8"/>
    <n v="2023"/>
    <d v="2023-08-22T00:00:00"/>
    <s v="CUST622"/>
    <x v="1"/>
    <n v="49"/>
    <x v="1"/>
    <x v="1"/>
    <n v="3"/>
    <n v="25"/>
    <n v="75"/>
    <n v="1.125"/>
    <n v="1.5"/>
  </r>
  <r>
    <n v="759"/>
    <s v="Sunday"/>
    <s v="July"/>
    <s v="Jul"/>
    <n v="8"/>
    <n v="7"/>
    <n v="2023"/>
    <d v="2023-07-08T00:00:00"/>
    <s v="CUST759"/>
    <x v="0"/>
    <n v="49"/>
    <x v="1"/>
    <x v="2"/>
    <n v="2"/>
    <n v="50"/>
    <n v="100"/>
    <n v="1.5"/>
    <n v="2"/>
  </r>
  <r>
    <n v="820"/>
    <s v="Friday"/>
    <s v="May"/>
    <s v="May"/>
    <n v="6"/>
    <n v="5"/>
    <n v="2023"/>
    <d v="2023-05-06T00:00:00"/>
    <s v="CUST820"/>
    <x v="0"/>
    <n v="49"/>
    <x v="1"/>
    <x v="2"/>
    <n v="4"/>
    <n v="50"/>
    <n v="200"/>
    <n v="3"/>
    <n v="4"/>
  </r>
  <r>
    <n v="821"/>
    <s v="Saturday"/>
    <s v="February"/>
    <s v="Feb"/>
    <n v="14"/>
    <n v="2"/>
    <n v="2023"/>
    <d v="2023-02-14T00:00:00"/>
    <s v="CUST821"/>
    <x v="0"/>
    <n v="49"/>
    <x v="1"/>
    <x v="2"/>
    <n v="1"/>
    <n v="300"/>
    <n v="300"/>
    <n v="4.5"/>
    <n v="6"/>
  </r>
  <r>
    <n v="893"/>
    <s v="Saturday"/>
    <s v="April"/>
    <s v="Apr"/>
    <n v="21"/>
    <n v="4"/>
    <n v="2023"/>
    <d v="2023-04-21T00:00:00"/>
    <s v="CUST893"/>
    <x v="0"/>
    <n v="49"/>
    <x v="1"/>
    <x v="2"/>
    <n v="1"/>
    <n v="50"/>
    <n v="50"/>
    <n v="0.75"/>
    <n v="1"/>
  </r>
  <r>
    <n v="938"/>
    <s v="Thursday"/>
    <s v="November"/>
    <s v="Nov"/>
    <n v="19"/>
    <n v="11"/>
    <n v="2023"/>
    <d v="2023-11-19T00:00:00"/>
    <s v="CUST938"/>
    <x v="0"/>
    <n v="49"/>
    <x v="1"/>
    <x v="0"/>
    <n v="4"/>
    <n v="50"/>
    <n v="200"/>
    <n v="3"/>
    <n v="4"/>
  </r>
  <r>
    <n v="972"/>
    <s v="Wednesday"/>
    <s v="February"/>
    <s v="Feb"/>
    <n v="11"/>
    <n v="2"/>
    <n v="2023"/>
    <d v="2023-02-11T00:00:00"/>
    <s v="CUST972"/>
    <x v="0"/>
    <n v="49"/>
    <x v="1"/>
    <x v="1"/>
    <n v="4"/>
    <n v="25"/>
    <n v="100"/>
    <n v="1.5"/>
    <n v="2"/>
  </r>
  <r>
    <n v="986"/>
    <s v="Tuesday"/>
    <s v="January"/>
    <s v="Jan"/>
    <n v="17"/>
    <n v="1"/>
    <n v="2023"/>
    <d v="2023-01-17T00:00:00"/>
    <s v="CUST986"/>
    <x v="1"/>
    <n v="49"/>
    <x v="1"/>
    <x v="0"/>
    <n v="2"/>
    <n v="500"/>
    <n v="1000"/>
    <n v="15"/>
    <n v="20"/>
  </r>
  <r>
    <n v="43"/>
    <s v="Saturday"/>
    <s v="July"/>
    <s v="Jul"/>
    <n v="14"/>
    <n v="7"/>
    <n v="2023"/>
    <d v="2023-07-14T00:00:00"/>
    <s v="CUST043"/>
    <x v="1"/>
    <n v="48"/>
    <x v="1"/>
    <x v="0"/>
    <n v="1"/>
    <n v="300"/>
    <n v="300"/>
    <n v="4.5"/>
    <n v="6"/>
  </r>
  <r>
    <n v="67"/>
    <s v="Sunday"/>
    <s v="May"/>
    <s v="May"/>
    <n v="29"/>
    <n v="5"/>
    <n v="2023"/>
    <d v="2023-05-29T00:00:00"/>
    <s v="CUST067"/>
    <x v="1"/>
    <n v="48"/>
    <x v="1"/>
    <x v="1"/>
    <n v="4"/>
    <n v="300"/>
    <n v="1200"/>
    <n v="18"/>
    <n v="24"/>
  </r>
  <r>
    <n v="125"/>
    <s v="Sunday"/>
    <s v="August"/>
    <s v="Aug"/>
    <n v="8"/>
    <n v="8"/>
    <n v="2023"/>
    <d v="2023-08-08T00:00:00"/>
    <s v="CUST125"/>
    <x v="0"/>
    <n v="48"/>
    <x v="1"/>
    <x v="0"/>
    <n v="2"/>
    <n v="50"/>
    <n v="100"/>
    <n v="1.5"/>
    <n v="2"/>
  </r>
  <r>
    <n v="246"/>
    <s v="Friday"/>
    <s v="April"/>
    <s v="Apr"/>
    <n v="20"/>
    <n v="4"/>
    <n v="2023"/>
    <d v="2023-04-20T00:00:00"/>
    <s v="CUST246"/>
    <x v="1"/>
    <n v="48"/>
    <x v="1"/>
    <x v="2"/>
    <n v="2"/>
    <n v="25"/>
    <n v="50"/>
    <n v="0.75"/>
    <n v="1"/>
  </r>
  <r>
    <n v="250"/>
    <s v="Monday"/>
    <s v="October"/>
    <s v="Oct"/>
    <n v="23"/>
    <n v="10"/>
    <n v="2023"/>
    <d v="2023-10-23T00:00:00"/>
    <s v="CUST250"/>
    <x v="0"/>
    <n v="48"/>
    <x v="1"/>
    <x v="2"/>
    <n v="1"/>
    <n v="50"/>
    <n v="50"/>
    <n v="0.75"/>
    <n v="1"/>
  </r>
  <r>
    <n v="255"/>
    <s v="Sunday"/>
    <s v="April"/>
    <s v="Apr"/>
    <n v="8"/>
    <n v="4"/>
    <n v="2023"/>
    <d v="2023-04-08T00:00:00"/>
    <s v="CUST255"/>
    <x v="0"/>
    <n v="48"/>
    <x v="1"/>
    <x v="0"/>
    <n v="1"/>
    <n v="30"/>
    <n v="30"/>
    <n v="0.44999999999999996"/>
    <n v="0.6"/>
  </r>
  <r>
    <n v="316"/>
    <s v="Sunday"/>
    <s v="April"/>
    <s v="Apr"/>
    <n v="22"/>
    <n v="4"/>
    <n v="2023"/>
    <d v="2023-04-22T00:00:00"/>
    <s v="CUST316"/>
    <x v="1"/>
    <n v="48"/>
    <x v="1"/>
    <x v="0"/>
    <n v="2"/>
    <n v="25"/>
    <n v="50"/>
    <n v="0.75"/>
    <n v="1"/>
  </r>
  <r>
    <n v="398"/>
    <s v="Monday"/>
    <s v="May"/>
    <s v="May"/>
    <n v="16"/>
    <n v="5"/>
    <n v="2023"/>
    <d v="2023-05-16T00:00:00"/>
    <s v="CUST398"/>
    <x v="1"/>
    <n v="48"/>
    <x v="1"/>
    <x v="0"/>
    <n v="2"/>
    <n v="300"/>
    <n v="600"/>
    <n v="9"/>
    <n v="12"/>
  </r>
  <r>
    <n v="414"/>
    <s v="Monday"/>
    <s v="May"/>
    <s v="May"/>
    <n v="9"/>
    <n v="5"/>
    <n v="2023"/>
    <d v="2023-05-09T00:00:00"/>
    <s v="CUST414"/>
    <x v="0"/>
    <n v="48"/>
    <x v="1"/>
    <x v="1"/>
    <n v="4"/>
    <n v="25"/>
    <n v="100"/>
    <n v="1.5"/>
    <n v="2"/>
  </r>
  <r>
    <n v="452"/>
    <s v="Sunday"/>
    <s v="May"/>
    <s v="May"/>
    <n v="8"/>
    <n v="5"/>
    <n v="2023"/>
    <d v="2023-05-08T00:00:00"/>
    <s v="CUST452"/>
    <x v="1"/>
    <n v="48"/>
    <x v="1"/>
    <x v="0"/>
    <n v="3"/>
    <n v="500"/>
    <n v="1500"/>
    <n v="22.5"/>
    <n v="30"/>
  </r>
  <r>
    <n v="581"/>
    <s v="Saturday"/>
    <s v="November"/>
    <s v="Nov"/>
    <n v="21"/>
    <n v="11"/>
    <n v="2023"/>
    <d v="2023-11-21T00:00:00"/>
    <s v="CUST581"/>
    <x v="1"/>
    <n v="48"/>
    <x v="1"/>
    <x v="1"/>
    <n v="2"/>
    <n v="30"/>
    <n v="60"/>
    <n v="0.89999999999999991"/>
    <n v="1.2"/>
  </r>
  <r>
    <n v="662"/>
    <s v="Sunday"/>
    <s v="December"/>
    <s v="Dec"/>
    <n v="22"/>
    <n v="12"/>
    <n v="2023"/>
    <d v="2023-12-22T00:00:00"/>
    <s v="CUST662"/>
    <x v="0"/>
    <n v="48"/>
    <x v="1"/>
    <x v="1"/>
    <n v="2"/>
    <n v="500"/>
    <n v="1000"/>
    <n v="15"/>
    <n v="20"/>
  </r>
  <r>
    <n v="741"/>
    <s v="Monday"/>
    <s v="November"/>
    <s v="Nov"/>
    <n v="30"/>
    <n v="11"/>
    <n v="2023"/>
    <d v="2023-11-30T00:00:00"/>
    <s v="CUST741"/>
    <x v="0"/>
    <n v="48"/>
    <x v="1"/>
    <x v="0"/>
    <n v="1"/>
    <n v="300"/>
    <n v="300"/>
    <n v="4.5"/>
    <n v="6"/>
  </r>
  <r>
    <n v="777"/>
    <s v="Friday"/>
    <s v="December"/>
    <s v="Dec"/>
    <n v="20"/>
    <n v="12"/>
    <n v="2023"/>
    <d v="2023-12-20T00:00:00"/>
    <s v="CUST777"/>
    <x v="0"/>
    <n v="48"/>
    <x v="1"/>
    <x v="2"/>
    <n v="3"/>
    <n v="50"/>
    <n v="150"/>
    <n v="2.25"/>
    <n v="3"/>
  </r>
  <r>
    <n v="786"/>
    <s v="Tuesday"/>
    <s v="October"/>
    <s v="Oct"/>
    <n v="17"/>
    <n v="10"/>
    <n v="2023"/>
    <d v="2023-10-17T00:00:00"/>
    <s v="CUST786"/>
    <x v="0"/>
    <n v="48"/>
    <x v="1"/>
    <x v="0"/>
    <n v="4"/>
    <n v="25"/>
    <n v="100"/>
    <n v="1.5"/>
    <n v="2"/>
  </r>
  <r>
    <n v="968"/>
    <s v="Tuesday"/>
    <s v="November"/>
    <s v="Nov"/>
    <n v="17"/>
    <n v="11"/>
    <n v="2023"/>
    <d v="2023-11-17T00:00:00"/>
    <s v="CUST968"/>
    <x v="1"/>
    <n v="48"/>
    <x v="1"/>
    <x v="0"/>
    <n v="3"/>
    <n v="300"/>
    <n v="900"/>
    <n v="13.5"/>
    <n v="18"/>
  </r>
  <r>
    <n v="976"/>
    <s v="Tuesday"/>
    <s v="October"/>
    <s v="Oct"/>
    <n v="10"/>
    <n v="10"/>
    <n v="2023"/>
    <d v="2023-10-10T00:00:00"/>
    <s v="CUST976"/>
    <x v="1"/>
    <n v="48"/>
    <x v="1"/>
    <x v="1"/>
    <n v="2"/>
    <n v="300"/>
    <n v="600"/>
    <n v="9"/>
    <n v="12"/>
  </r>
  <r>
    <n v="993"/>
    <s v="Friday"/>
    <s v="February"/>
    <s v="Feb"/>
    <n v="6"/>
    <n v="2"/>
    <n v="2023"/>
    <d v="2023-02-06T00:00:00"/>
    <s v="CUST993"/>
    <x v="1"/>
    <n v="48"/>
    <x v="1"/>
    <x v="2"/>
    <n v="3"/>
    <n v="50"/>
    <n v="150"/>
    <n v="2.25"/>
    <n v="3"/>
  </r>
  <r>
    <n v="18"/>
    <s v="Monday"/>
    <s v="April"/>
    <s v="Apr"/>
    <n v="30"/>
    <n v="4"/>
    <n v="2023"/>
    <d v="2023-04-30T00:00:00"/>
    <s v="CUST018"/>
    <x v="1"/>
    <n v="47"/>
    <x v="1"/>
    <x v="2"/>
    <n v="2"/>
    <n v="25"/>
    <n v="50"/>
    <n v="0.75"/>
    <n v="1"/>
  </r>
  <r>
    <n v="77"/>
    <s v="Monday"/>
    <s v="July"/>
    <s v="Jul"/>
    <n v="9"/>
    <n v="7"/>
    <n v="2023"/>
    <d v="2023-07-09T00:00:00"/>
    <s v="CUST077"/>
    <x v="1"/>
    <n v="47"/>
    <x v="1"/>
    <x v="0"/>
    <n v="2"/>
    <n v="50"/>
    <n v="100"/>
    <n v="1.5"/>
    <n v="2"/>
  </r>
  <r>
    <n v="78"/>
    <s v="Sunday"/>
    <s v="July"/>
    <s v="Jul"/>
    <n v="1"/>
    <n v="7"/>
    <n v="2023"/>
    <d v="2023-07-01T00:00:00"/>
    <s v="CUST078"/>
    <x v="1"/>
    <n v="47"/>
    <x v="1"/>
    <x v="0"/>
    <n v="3"/>
    <n v="500"/>
    <n v="1500"/>
    <n v="22.5"/>
    <n v="30"/>
  </r>
  <r>
    <n v="94"/>
    <s v="Thursday"/>
    <s v="May"/>
    <s v="May"/>
    <n v="19"/>
    <n v="5"/>
    <n v="2023"/>
    <d v="2023-05-19T00:00:00"/>
    <s v="CUST094"/>
    <x v="1"/>
    <n v="47"/>
    <x v="1"/>
    <x v="1"/>
    <n v="2"/>
    <n v="500"/>
    <n v="1000"/>
    <n v="15"/>
    <n v="20"/>
  </r>
  <r>
    <n v="102"/>
    <s v="Saturday"/>
    <s v="April"/>
    <s v="Apr"/>
    <n v="28"/>
    <n v="4"/>
    <n v="2023"/>
    <d v="2023-04-28T00:00:00"/>
    <s v="CUST102"/>
    <x v="1"/>
    <n v="47"/>
    <x v="1"/>
    <x v="1"/>
    <n v="2"/>
    <n v="25"/>
    <n v="50"/>
    <n v="0.75"/>
    <n v="1"/>
  </r>
  <r>
    <n v="164"/>
    <s v="Sunday"/>
    <s v="May"/>
    <s v="May"/>
    <n v="15"/>
    <n v="5"/>
    <n v="2023"/>
    <d v="2023-05-15T00:00:00"/>
    <s v="CUST164"/>
    <x v="1"/>
    <n v="47"/>
    <x v="1"/>
    <x v="1"/>
    <n v="3"/>
    <n v="500"/>
    <n v="1500"/>
    <n v="22.5"/>
    <n v="30"/>
  </r>
  <r>
    <n v="243"/>
    <s v="Monday"/>
    <s v="May"/>
    <s v="May"/>
    <n v="23"/>
    <n v="5"/>
    <n v="2023"/>
    <d v="2023-05-23T00:00:00"/>
    <s v="CUST243"/>
    <x v="1"/>
    <n v="47"/>
    <x v="1"/>
    <x v="2"/>
    <n v="3"/>
    <n v="300"/>
    <n v="900"/>
    <n v="13.5"/>
    <n v="18"/>
  </r>
  <r>
    <n v="245"/>
    <s v="Friday"/>
    <s v="September"/>
    <s v="Sep"/>
    <n v="6"/>
    <n v="9"/>
    <n v="2023"/>
    <d v="2023-09-06T00:00:00"/>
    <s v="CUST245"/>
    <x v="0"/>
    <n v="47"/>
    <x v="1"/>
    <x v="0"/>
    <n v="3"/>
    <n v="30"/>
    <n v="90"/>
    <n v="1.3499999999999999"/>
    <n v="1.8"/>
  </r>
  <r>
    <n v="264"/>
    <s v="Saturday"/>
    <s v="January"/>
    <s v="Jan"/>
    <n v="28"/>
    <n v="1"/>
    <n v="2023"/>
    <d v="2023-01-28T00:00:00"/>
    <s v="CUST264"/>
    <x v="0"/>
    <n v="47"/>
    <x v="1"/>
    <x v="0"/>
    <n v="3"/>
    <n v="300"/>
    <n v="900"/>
    <n v="13.5"/>
    <n v="18"/>
  </r>
  <r>
    <n v="315"/>
    <s v="Sunday"/>
    <s v="June"/>
    <s v="Jun"/>
    <n v="1"/>
    <n v="6"/>
    <n v="2023"/>
    <d v="2023-06-01T00:00:00"/>
    <s v="CUST315"/>
    <x v="0"/>
    <n v="47"/>
    <x v="1"/>
    <x v="0"/>
    <n v="2"/>
    <n v="30"/>
    <n v="60"/>
    <n v="0.89999999999999991"/>
    <n v="1.2"/>
  </r>
  <r>
    <n v="335"/>
    <s v="Wednesday"/>
    <s v="February"/>
    <s v="Feb"/>
    <n v="4"/>
    <n v="2"/>
    <n v="2023"/>
    <d v="2023-02-04T00:00:00"/>
    <s v="CUST335"/>
    <x v="1"/>
    <n v="47"/>
    <x v="1"/>
    <x v="1"/>
    <n v="4"/>
    <n v="30"/>
    <n v="120"/>
    <n v="1.7999999999999998"/>
    <n v="2.4"/>
  </r>
  <r>
    <n v="379"/>
    <s v="Thursday"/>
    <s v="February"/>
    <s v="Feb"/>
    <n v="5"/>
    <n v="2"/>
    <n v="2023"/>
    <d v="2023-02-05T00:00:00"/>
    <s v="CUST379"/>
    <x v="1"/>
    <n v="47"/>
    <x v="1"/>
    <x v="0"/>
    <n v="1"/>
    <n v="25"/>
    <n v="25"/>
    <n v="0.375"/>
    <n v="0.5"/>
  </r>
  <r>
    <n v="517"/>
    <s v="Sunday"/>
    <s v="April"/>
    <s v="Apr"/>
    <n v="8"/>
    <n v="4"/>
    <n v="2023"/>
    <d v="2023-04-08T00:00:00"/>
    <s v="CUST517"/>
    <x v="1"/>
    <n v="47"/>
    <x v="1"/>
    <x v="0"/>
    <n v="4"/>
    <n v="25"/>
    <n v="100"/>
    <n v="1.5"/>
    <n v="2"/>
  </r>
  <r>
    <n v="521"/>
    <s v="Thursday"/>
    <s v="August"/>
    <s v="Aug"/>
    <n v="12"/>
    <n v="8"/>
    <n v="2023"/>
    <d v="2023-08-12T00:00:00"/>
    <s v="CUST521"/>
    <x v="1"/>
    <n v="47"/>
    <x v="1"/>
    <x v="0"/>
    <n v="4"/>
    <n v="30"/>
    <n v="120"/>
    <n v="1.7999999999999998"/>
    <n v="2.4"/>
  </r>
  <r>
    <n v="525"/>
    <s v="Wednesday"/>
    <s v="December"/>
    <s v="Dec"/>
    <n v="18"/>
    <n v="12"/>
    <n v="2023"/>
    <d v="2023-12-18T00:00:00"/>
    <s v="CUST525"/>
    <x v="1"/>
    <n v="47"/>
    <x v="1"/>
    <x v="1"/>
    <n v="2"/>
    <n v="25"/>
    <n v="50"/>
    <n v="0.75"/>
    <n v="1"/>
  </r>
  <r>
    <n v="535"/>
    <s v="Friday"/>
    <s v="December"/>
    <s v="Dec"/>
    <n v="6"/>
    <n v="12"/>
    <n v="2023"/>
    <d v="2023-12-06T00:00:00"/>
    <s v="CUST535"/>
    <x v="0"/>
    <n v="47"/>
    <x v="1"/>
    <x v="1"/>
    <n v="3"/>
    <n v="30"/>
    <n v="90"/>
    <n v="1.3499999999999999"/>
    <n v="1.8"/>
  </r>
  <r>
    <n v="609"/>
    <s v="Thursday"/>
    <s v="December"/>
    <s v="Dec"/>
    <n v="19"/>
    <n v="12"/>
    <n v="2023"/>
    <d v="2023-12-19T00:00:00"/>
    <s v="CUST609"/>
    <x v="1"/>
    <n v="47"/>
    <x v="1"/>
    <x v="0"/>
    <n v="2"/>
    <n v="50"/>
    <n v="100"/>
    <n v="1.5"/>
    <n v="2"/>
  </r>
  <r>
    <n v="619"/>
    <s v="Friday"/>
    <s v="October"/>
    <s v="Oct"/>
    <n v="13"/>
    <n v="10"/>
    <n v="2023"/>
    <d v="2023-10-13T00:00:00"/>
    <s v="CUST619"/>
    <x v="0"/>
    <n v="47"/>
    <x v="1"/>
    <x v="2"/>
    <n v="4"/>
    <n v="25"/>
    <n v="100"/>
    <n v="1.5"/>
    <n v="2"/>
  </r>
  <r>
    <n v="726"/>
    <s v="Tuesday"/>
    <s v="June"/>
    <s v="Jun"/>
    <n v="17"/>
    <n v="6"/>
    <n v="2023"/>
    <d v="2023-06-17T00:00:00"/>
    <s v="CUST726"/>
    <x v="0"/>
    <n v="47"/>
    <x v="1"/>
    <x v="0"/>
    <n v="4"/>
    <n v="300"/>
    <n v="1200"/>
    <n v="18"/>
    <n v="24"/>
  </r>
  <r>
    <n v="778"/>
    <s v="Wednesday"/>
    <s v="November"/>
    <s v="Nov"/>
    <n v="18"/>
    <n v="11"/>
    <n v="2023"/>
    <d v="2023-11-18T00:00:00"/>
    <s v="CUST778"/>
    <x v="1"/>
    <n v="47"/>
    <x v="1"/>
    <x v="1"/>
    <n v="4"/>
    <n v="25"/>
    <n v="100"/>
    <n v="1.5"/>
    <n v="2"/>
  </r>
  <r>
    <n v="816"/>
    <s v="Thursday"/>
    <s v="August"/>
    <s v="Aug"/>
    <n v="12"/>
    <n v="8"/>
    <n v="2023"/>
    <d v="2023-08-12T00:00:00"/>
    <s v="CUST816"/>
    <x v="0"/>
    <n v="47"/>
    <x v="1"/>
    <x v="1"/>
    <n v="2"/>
    <n v="500"/>
    <n v="1000"/>
    <n v="15"/>
    <n v="20"/>
  </r>
  <r>
    <n v="832"/>
    <s v="Wednesday"/>
    <s v="September"/>
    <s v="Sep"/>
    <n v="11"/>
    <n v="9"/>
    <n v="2023"/>
    <d v="2023-09-11T00:00:00"/>
    <s v="CUST832"/>
    <x v="0"/>
    <n v="47"/>
    <x v="1"/>
    <x v="1"/>
    <n v="4"/>
    <n v="500"/>
    <n v="2000"/>
    <n v="30"/>
    <n v="40"/>
  </r>
  <r>
    <n v="838"/>
    <s v="Friday"/>
    <s v="May"/>
    <s v="May"/>
    <n v="13"/>
    <n v="5"/>
    <n v="2023"/>
    <d v="2023-05-13T00:00:00"/>
    <s v="CUST838"/>
    <x v="0"/>
    <n v="47"/>
    <x v="1"/>
    <x v="2"/>
    <n v="2"/>
    <n v="300"/>
    <n v="600"/>
    <n v="9"/>
    <n v="12"/>
  </r>
  <r>
    <n v="842"/>
    <s v="Thursday"/>
    <s v="December"/>
    <s v="Dec"/>
    <n v="26"/>
    <n v="12"/>
    <n v="2023"/>
    <d v="2023-12-26T00:00:00"/>
    <s v="CUST842"/>
    <x v="1"/>
    <n v="47"/>
    <x v="1"/>
    <x v="0"/>
    <n v="2"/>
    <n v="300"/>
    <n v="600"/>
    <n v="9"/>
    <n v="12"/>
  </r>
  <r>
    <n v="974"/>
    <s v="Tuesday"/>
    <s v="May"/>
    <s v="May"/>
    <n v="3"/>
    <n v="5"/>
    <n v="2023"/>
    <d v="2023-05-03T00:00:00"/>
    <s v="CUST974"/>
    <x v="0"/>
    <n v="47"/>
    <x v="1"/>
    <x v="1"/>
    <n v="1"/>
    <n v="30"/>
    <n v="30"/>
    <n v="0.44999999999999996"/>
    <n v="0.6"/>
  </r>
  <r>
    <n v="1000"/>
    <s v="Thursday"/>
    <s v="April"/>
    <s v="Apr"/>
    <n v="12"/>
    <n v="4"/>
    <n v="2023"/>
    <d v="2023-04-12T00:00:00"/>
    <s v="CUST1000"/>
    <x v="0"/>
    <n v="47"/>
    <x v="1"/>
    <x v="2"/>
    <n v="4"/>
    <n v="30"/>
    <n v="120"/>
    <n v="1.7999999999999998"/>
    <n v="2.4"/>
  </r>
  <r>
    <n v="7"/>
    <s v="Friday"/>
    <s v="March"/>
    <s v="Mar"/>
    <n v="13"/>
    <n v="3"/>
    <n v="2023"/>
    <d v="2023-03-13T00:00:00"/>
    <s v="CUST007"/>
    <x v="0"/>
    <n v="46"/>
    <x v="1"/>
    <x v="0"/>
    <n v="2"/>
    <n v="25"/>
    <n v="50"/>
    <n v="0.75"/>
    <n v="1"/>
  </r>
  <r>
    <n v="106"/>
    <s v="Wednesday"/>
    <s v="May"/>
    <s v="May"/>
    <n v="18"/>
    <n v="5"/>
    <n v="2023"/>
    <d v="2023-05-18T00:00:00"/>
    <s v="CUST106"/>
    <x v="1"/>
    <n v="46"/>
    <x v="1"/>
    <x v="0"/>
    <n v="1"/>
    <n v="50"/>
    <n v="50"/>
    <n v="0.75"/>
    <n v="1"/>
  </r>
  <r>
    <n v="137"/>
    <s v="Wednesday"/>
    <s v="November"/>
    <s v="Nov"/>
    <n v="18"/>
    <n v="11"/>
    <n v="2023"/>
    <d v="2023-11-18T00:00:00"/>
    <s v="CUST137"/>
    <x v="0"/>
    <n v="46"/>
    <x v="1"/>
    <x v="1"/>
    <n v="2"/>
    <n v="500"/>
    <n v="1000"/>
    <n v="15"/>
    <n v="20"/>
  </r>
  <r>
    <n v="329"/>
    <s v="Monday"/>
    <s v="January"/>
    <s v="Jan"/>
    <n v="30"/>
    <n v="1"/>
    <n v="2023"/>
    <d v="2023-01-30T00:00:00"/>
    <s v="CUST329"/>
    <x v="1"/>
    <n v="46"/>
    <x v="1"/>
    <x v="2"/>
    <n v="4"/>
    <n v="25"/>
    <n v="100"/>
    <n v="1.5"/>
    <n v="2"/>
  </r>
  <r>
    <n v="377"/>
    <s v="Monday"/>
    <s v="March"/>
    <s v="Mar"/>
    <n v="9"/>
    <n v="3"/>
    <n v="2023"/>
    <d v="2023-03-09T00:00:00"/>
    <s v="CUST377"/>
    <x v="1"/>
    <n v="46"/>
    <x v="1"/>
    <x v="0"/>
    <n v="4"/>
    <n v="50"/>
    <n v="200"/>
    <n v="3"/>
    <n v="4"/>
  </r>
  <r>
    <n v="383"/>
    <s v="Sunday"/>
    <s v="March"/>
    <s v="Mar"/>
    <n v="22"/>
    <n v="3"/>
    <n v="2023"/>
    <d v="2023-03-22T00:00:00"/>
    <s v="CUST383"/>
    <x v="1"/>
    <n v="46"/>
    <x v="1"/>
    <x v="1"/>
    <n v="3"/>
    <n v="30"/>
    <n v="90"/>
    <n v="1.3499999999999999"/>
    <n v="1.8"/>
  </r>
  <r>
    <n v="404"/>
    <s v="Wednesday"/>
    <s v="May"/>
    <s v="May"/>
    <n v="25"/>
    <n v="5"/>
    <n v="2023"/>
    <d v="2023-05-25T00:00:00"/>
    <s v="CUST404"/>
    <x v="0"/>
    <n v="46"/>
    <x v="1"/>
    <x v="2"/>
    <n v="2"/>
    <n v="500"/>
    <n v="1000"/>
    <n v="15"/>
    <n v="20"/>
  </r>
  <r>
    <n v="407"/>
    <s v="Wednesday"/>
    <s v="June"/>
    <s v="Jun"/>
    <n v="25"/>
    <n v="6"/>
    <n v="2023"/>
    <d v="2023-06-25T00:00:00"/>
    <s v="CUST407"/>
    <x v="1"/>
    <n v="46"/>
    <x v="1"/>
    <x v="2"/>
    <n v="3"/>
    <n v="300"/>
    <n v="900"/>
    <n v="13.5"/>
    <n v="18"/>
  </r>
  <r>
    <n v="454"/>
    <s v="Sunday"/>
    <s v="February"/>
    <s v="Feb"/>
    <n v="22"/>
    <n v="2"/>
    <n v="2023"/>
    <d v="2023-02-22T00:00:00"/>
    <s v="CUST454"/>
    <x v="1"/>
    <n v="46"/>
    <x v="1"/>
    <x v="1"/>
    <n v="1"/>
    <n v="25"/>
    <n v="25"/>
    <n v="0.375"/>
    <n v="0.5"/>
  </r>
  <r>
    <n v="499"/>
    <s v="Sunday"/>
    <s v="January"/>
    <s v="Jan"/>
    <n v="15"/>
    <n v="1"/>
    <n v="2023"/>
    <d v="2023-01-15T00:00:00"/>
    <s v="CUST499"/>
    <x v="0"/>
    <n v="46"/>
    <x v="1"/>
    <x v="1"/>
    <n v="2"/>
    <n v="30"/>
    <n v="60"/>
    <n v="0.89999999999999991"/>
    <n v="1.2"/>
  </r>
  <r>
    <n v="522"/>
    <s v="Sunday"/>
    <s v="January"/>
    <s v="Jan"/>
    <n v="1"/>
    <n v="1"/>
    <n v="2023"/>
    <d v="2023-01-01T00:00:00"/>
    <s v="CUST522"/>
    <x v="0"/>
    <n v="46"/>
    <x v="1"/>
    <x v="1"/>
    <n v="3"/>
    <n v="500"/>
    <n v="1500"/>
    <n v="22.5"/>
    <n v="30"/>
  </r>
  <r>
    <n v="524"/>
    <s v="Tuesday"/>
    <s v="October"/>
    <s v="Oct"/>
    <n v="3"/>
    <n v="10"/>
    <n v="2023"/>
    <d v="2023-10-03T00:00:00"/>
    <s v="CUST524"/>
    <x v="0"/>
    <n v="46"/>
    <x v="1"/>
    <x v="1"/>
    <n v="4"/>
    <n v="300"/>
    <n v="1200"/>
    <n v="18"/>
    <n v="24"/>
  </r>
  <r>
    <n v="540"/>
    <s v="Sunday"/>
    <s v="December"/>
    <s v="Dec"/>
    <n v="8"/>
    <n v="12"/>
    <n v="2023"/>
    <d v="2023-12-08T00:00:00"/>
    <s v="CUST540"/>
    <x v="1"/>
    <n v="46"/>
    <x v="1"/>
    <x v="2"/>
    <n v="3"/>
    <n v="300"/>
    <n v="900"/>
    <n v="13.5"/>
    <n v="18"/>
  </r>
  <r>
    <n v="554"/>
    <s v="Thursday"/>
    <s v="November"/>
    <s v="Nov"/>
    <n v="12"/>
    <n v="11"/>
    <n v="2023"/>
    <d v="2023-11-12T00:00:00"/>
    <s v="CUST554"/>
    <x v="1"/>
    <n v="46"/>
    <x v="1"/>
    <x v="1"/>
    <n v="3"/>
    <n v="50"/>
    <n v="150"/>
    <n v="2.25"/>
    <n v="3"/>
  </r>
  <r>
    <n v="592"/>
    <s v="Tuesday"/>
    <s v="January"/>
    <s v="Jan"/>
    <n v="24"/>
    <n v="1"/>
    <n v="2023"/>
    <d v="2023-01-24T00:00:00"/>
    <s v="CUST592"/>
    <x v="1"/>
    <n v="46"/>
    <x v="1"/>
    <x v="1"/>
    <n v="4"/>
    <n v="500"/>
    <n v="2000"/>
    <n v="30"/>
    <n v="40"/>
  </r>
  <r>
    <n v="638"/>
    <s v="Thursday"/>
    <s v="August"/>
    <s v="Aug"/>
    <n v="19"/>
    <n v="8"/>
    <n v="2023"/>
    <d v="2023-08-19T00:00:00"/>
    <s v="CUST638"/>
    <x v="0"/>
    <n v="46"/>
    <x v="1"/>
    <x v="2"/>
    <n v="1"/>
    <n v="500"/>
    <n v="500"/>
    <n v="7.5"/>
    <n v="10"/>
  </r>
  <r>
    <n v="682"/>
    <s v="Monday"/>
    <s v="September"/>
    <s v="Sep"/>
    <n v="2"/>
    <n v="9"/>
    <n v="2023"/>
    <d v="2023-09-02T00:00:00"/>
    <s v="CUST682"/>
    <x v="0"/>
    <n v="46"/>
    <x v="1"/>
    <x v="1"/>
    <n v="4"/>
    <n v="300"/>
    <n v="1200"/>
    <n v="18"/>
    <n v="24"/>
  </r>
  <r>
    <n v="775"/>
    <s v="Sunday"/>
    <s v="February"/>
    <s v="Feb"/>
    <n v="8"/>
    <n v="2"/>
    <n v="2023"/>
    <d v="2023-02-08T00:00:00"/>
    <s v="CUST775"/>
    <x v="1"/>
    <n v="46"/>
    <x v="1"/>
    <x v="2"/>
    <n v="4"/>
    <n v="25"/>
    <n v="100"/>
    <n v="1.5"/>
    <n v="2"/>
  </r>
  <r>
    <n v="802"/>
    <s v="Thursday"/>
    <s v="July"/>
    <s v="Jul"/>
    <n v="5"/>
    <n v="7"/>
    <n v="2023"/>
    <d v="2023-07-05T00:00:00"/>
    <s v="CUST802"/>
    <x v="1"/>
    <n v="46"/>
    <x v="1"/>
    <x v="1"/>
    <n v="1"/>
    <n v="30"/>
    <n v="30"/>
    <n v="0.44999999999999996"/>
    <n v="0.6"/>
  </r>
  <r>
    <n v="825"/>
    <s v="Thursday"/>
    <s v="August"/>
    <s v="Aug"/>
    <n v="26"/>
    <n v="8"/>
    <n v="2023"/>
    <d v="2023-08-26T00:00:00"/>
    <s v="CUST825"/>
    <x v="1"/>
    <n v="46"/>
    <x v="1"/>
    <x v="1"/>
    <n v="1"/>
    <n v="25"/>
    <n v="25"/>
    <n v="0.375"/>
    <n v="0.5"/>
  </r>
  <r>
    <n v="826"/>
    <s v="Thursday"/>
    <s v="October"/>
    <s v="Oct"/>
    <n v="19"/>
    <n v="10"/>
    <n v="2023"/>
    <d v="2023-10-19T00:00:00"/>
    <s v="CUST826"/>
    <x v="1"/>
    <n v="46"/>
    <x v="1"/>
    <x v="0"/>
    <n v="1"/>
    <n v="300"/>
    <n v="300"/>
    <n v="4.5"/>
    <n v="6"/>
  </r>
  <r>
    <n v="870"/>
    <s v="Sunday"/>
    <s v="July"/>
    <s v="Jul"/>
    <n v="8"/>
    <n v="7"/>
    <n v="2023"/>
    <d v="2023-07-08T00:00:00"/>
    <s v="CUST870"/>
    <x v="1"/>
    <n v="46"/>
    <x v="1"/>
    <x v="2"/>
    <n v="4"/>
    <n v="30"/>
    <n v="120"/>
    <n v="1.7999999999999998"/>
    <n v="2.4"/>
  </r>
  <r>
    <n v="908"/>
    <s v="Sunday"/>
    <s v="December"/>
    <s v="Dec"/>
    <n v="29"/>
    <n v="12"/>
    <n v="2023"/>
    <d v="2023-12-29T00:00:00"/>
    <s v="CUST908"/>
    <x v="0"/>
    <n v="46"/>
    <x v="1"/>
    <x v="1"/>
    <n v="4"/>
    <n v="300"/>
    <n v="1200"/>
    <n v="18"/>
    <n v="24"/>
  </r>
  <r>
    <n v="939"/>
    <s v="Wednesday"/>
    <s v="December"/>
    <s v="Dec"/>
    <n v="18"/>
    <n v="12"/>
    <n v="2023"/>
    <d v="2023-12-18T00:00:00"/>
    <s v="CUST939"/>
    <x v="1"/>
    <n v="46"/>
    <x v="1"/>
    <x v="2"/>
    <n v="1"/>
    <n v="300"/>
    <n v="300"/>
    <n v="4.5"/>
    <n v="6"/>
  </r>
  <r>
    <n v="982"/>
    <s v="Thursday"/>
    <s v="December"/>
    <s v="Dec"/>
    <n v="19"/>
    <n v="12"/>
    <n v="2023"/>
    <d v="2023-12-19T00:00:00"/>
    <s v="CUST982"/>
    <x v="1"/>
    <n v="46"/>
    <x v="1"/>
    <x v="1"/>
    <n v="3"/>
    <n v="30"/>
    <n v="90"/>
    <n v="1.3499999999999999"/>
    <n v="1.8"/>
  </r>
  <r>
    <n v="6"/>
    <s v="Wednesday"/>
    <s v="April"/>
    <s v="Apr"/>
    <n v="25"/>
    <n v="4"/>
    <n v="2023"/>
    <d v="2023-04-25T00:00:00"/>
    <s v="CUST006"/>
    <x v="1"/>
    <n v="45"/>
    <x v="1"/>
    <x v="1"/>
    <n v="1"/>
    <n v="30"/>
    <n v="30"/>
    <n v="0.44999999999999996"/>
    <n v="0.6"/>
  </r>
  <r>
    <n v="40"/>
    <s v="Sunday"/>
    <s v="June"/>
    <s v="Jun"/>
    <n v="22"/>
    <n v="6"/>
    <n v="2023"/>
    <d v="2023-06-22T00:00:00"/>
    <s v="CUST040"/>
    <x v="0"/>
    <n v="45"/>
    <x v="1"/>
    <x v="1"/>
    <n v="1"/>
    <n v="50"/>
    <n v="50"/>
    <n v="0.75"/>
    <n v="1"/>
  </r>
  <r>
    <n v="66"/>
    <s v="Friday"/>
    <s v="April"/>
    <s v="Apr"/>
    <n v="27"/>
    <n v="4"/>
    <n v="2023"/>
    <d v="2023-04-27T00:00:00"/>
    <s v="CUST066"/>
    <x v="1"/>
    <n v="45"/>
    <x v="1"/>
    <x v="2"/>
    <n v="1"/>
    <n v="30"/>
    <n v="30"/>
    <n v="0.44999999999999996"/>
    <n v="0.6"/>
  </r>
  <r>
    <n v="143"/>
    <s v="Tuesday"/>
    <s v="July"/>
    <s v="Jul"/>
    <n v="17"/>
    <n v="7"/>
    <n v="2023"/>
    <d v="2023-07-17T00:00:00"/>
    <s v="CUST143"/>
    <x v="1"/>
    <n v="45"/>
    <x v="1"/>
    <x v="0"/>
    <n v="1"/>
    <n v="50"/>
    <n v="50"/>
    <n v="0.75"/>
    <n v="1"/>
  </r>
  <r>
    <n v="177"/>
    <s v="Tuesday"/>
    <s v="March"/>
    <s v="Mar"/>
    <n v="24"/>
    <n v="3"/>
    <n v="2023"/>
    <d v="2023-03-24T00:00:00"/>
    <s v="CUST177"/>
    <x v="0"/>
    <n v="45"/>
    <x v="1"/>
    <x v="1"/>
    <n v="2"/>
    <n v="50"/>
    <n v="100"/>
    <n v="1.5"/>
    <n v="2"/>
  </r>
  <r>
    <n v="199"/>
    <s v="Wednesday"/>
    <s v="December"/>
    <s v="Dec"/>
    <n v="4"/>
    <n v="12"/>
    <n v="2023"/>
    <d v="2023-12-04T00:00:00"/>
    <s v="CUST199"/>
    <x v="0"/>
    <n v="45"/>
    <x v="1"/>
    <x v="1"/>
    <n v="3"/>
    <n v="500"/>
    <n v="1500"/>
    <n v="22.5"/>
    <n v="30"/>
  </r>
  <r>
    <n v="259"/>
    <s v="Monday"/>
    <s v="August"/>
    <s v="Aug"/>
    <n v="9"/>
    <n v="8"/>
    <n v="2023"/>
    <d v="2023-08-09T00:00:00"/>
    <s v="CUST259"/>
    <x v="1"/>
    <n v="45"/>
    <x v="1"/>
    <x v="0"/>
    <n v="4"/>
    <n v="50"/>
    <n v="200"/>
    <n v="3"/>
    <n v="4"/>
  </r>
  <r>
    <n v="451"/>
    <s v="Monday"/>
    <s v="December"/>
    <s v="Dec"/>
    <n v="16"/>
    <n v="12"/>
    <n v="2023"/>
    <d v="2023-12-16T00:00:00"/>
    <s v="CUST451"/>
    <x v="1"/>
    <n v="45"/>
    <x v="1"/>
    <x v="2"/>
    <n v="1"/>
    <n v="30"/>
    <n v="30"/>
    <n v="0.44999999999999996"/>
    <n v="0.6"/>
  </r>
  <r>
    <n v="503"/>
    <s v="Wednesday"/>
    <s v="October"/>
    <s v="Oct"/>
    <n v="25"/>
    <n v="10"/>
    <n v="2023"/>
    <d v="2023-10-25T00:00:00"/>
    <s v="CUST503"/>
    <x v="0"/>
    <n v="45"/>
    <x v="1"/>
    <x v="1"/>
    <n v="4"/>
    <n v="500"/>
    <n v="2000"/>
    <n v="30"/>
    <n v="40"/>
  </r>
  <r>
    <n v="511"/>
    <s v="Thursday"/>
    <s v="August"/>
    <s v="Aug"/>
    <n v="12"/>
    <n v="8"/>
    <n v="2023"/>
    <d v="2023-08-12T00:00:00"/>
    <s v="CUST511"/>
    <x v="0"/>
    <n v="45"/>
    <x v="1"/>
    <x v="1"/>
    <n v="2"/>
    <n v="50"/>
    <n v="100"/>
    <n v="1.5"/>
    <n v="2"/>
  </r>
  <r>
    <n v="534"/>
    <s v="Tuesday"/>
    <s v="June"/>
    <s v="Jun"/>
    <n v="10"/>
    <n v="6"/>
    <n v="2023"/>
    <d v="2023-06-10T00:00:00"/>
    <s v="CUST534"/>
    <x v="0"/>
    <n v="45"/>
    <x v="1"/>
    <x v="0"/>
    <n v="2"/>
    <n v="500"/>
    <n v="1000"/>
    <n v="15"/>
    <n v="20"/>
  </r>
  <r>
    <n v="551"/>
    <s v="Saturday"/>
    <s v="July"/>
    <s v="Jul"/>
    <n v="14"/>
    <n v="7"/>
    <n v="2023"/>
    <d v="2023-07-14T00:00:00"/>
    <s v="CUST551"/>
    <x v="0"/>
    <n v="45"/>
    <x v="1"/>
    <x v="2"/>
    <n v="3"/>
    <n v="300"/>
    <n v="900"/>
    <n v="13.5"/>
    <n v="18"/>
  </r>
  <r>
    <n v="565"/>
    <s v="Saturday"/>
    <s v="November"/>
    <s v="Nov"/>
    <n v="7"/>
    <n v="11"/>
    <n v="2023"/>
    <d v="2023-11-07T00:00:00"/>
    <s v="CUST565"/>
    <x v="1"/>
    <n v="45"/>
    <x v="1"/>
    <x v="1"/>
    <n v="2"/>
    <n v="30"/>
    <n v="60"/>
    <n v="0.89999999999999991"/>
    <n v="1.2"/>
  </r>
  <r>
    <n v="675"/>
    <s v="Wednesday"/>
    <s v="August"/>
    <s v="Aug"/>
    <n v="4"/>
    <n v="8"/>
    <n v="2023"/>
    <d v="2023-08-04T00:00:00"/>
    <s v="CUST675"/>
    <x v="1"/>
    <n v="45"/>
    <x v="1"/>
    <x v="0"/>
    <n v="2"/>
    <n v="30"/>
    <n v="60"/>
    <n v="0.89999999999999991"/>
    <n v="1.2"/>
  </r>
  <r>
    <n v="907"/>
    <s v="Sunday"/>
    <s v="January"/>
    <s v="Jan"/>
    <n v="8"/>
    <n v="1"/>
    <n v="2023"/>
    <d v="2023-01-08T00:00:00"/>
    <s v="CUST907"/>
    <x v="1"/>
    <n v="45"/>
    <x v="1"/>
    <x v="2"/>
    <n v="1"/>
    <n v="25"/>
    <n v="25"/>
    <n v="0.375"/>
    <n v="0.5"/>
  </r>
  <r>
    <n v="932"/>
    <s v="Saturday"/>
    <s v="February"/>
    <s v="Feb"/>
    <n v="28"/>
    <n v="2"/>
    <n v="2023"/>
    <d v="2023-02-28T00:00:00"/>
    <s v="CUST932"/>
    <x v="1"/>
    <n v="45"/>
    <x v="1"/>
    <x v="1"/>
    <n v="4"/>
    <n v="25"/>
    <n v="100"/>
    <n v="1.5"/>
    <n v="2"/>
  </r>
  <r>
    <n v="953"/>
    <s v="Thursday"/>
    <s v="April"/>
    <s v="Apr"/>
    <n v="26"/>
    <n v="4"/>
    <n v="2023"/>
    <d v="2023-04-26T00:00:00"/>
    <s v="CUST953"/>
    <x v="0"/>
    <n v="45"/>
    <x v="1"/>
    <x v="1"/>
    <n v="3"/>
    <n v="30"/>
    <n v="90"/>
    <n v="1.3499999999999999"/>
    <n v="1.8"/>
  </r>
  <r>
    <n v="31"/>
    <s v="Monday"/>
    <s v="May"/>
    <s v="May"/>
    <n v="23"/>
    <n v="5"/>
    <n v="2023"/>
    <d v="2023-05-23T00:00:00"/>
    <s v="CUST031"/>
    <x v="0"/>
    <n v="44"/>
    <x v="1"/>
    <x v="2"/>
    <n v="4"/>
    <n v="300"/>
    <n v="1200"/>
    <n v="18"/>
    <n v="24"/>
  </r>
  <r>
    <n v="96"/>
    <s v="Thursday"/>
    <s v="December"/>
    <s v="Dec"/>
    <n v="19"/>
    <n v="12"/>
    <n v="2023"/>
    <d v="2023-12-19T00:00:00"/>
    <s v="CUST096"/>
    <x v="1"/>
    <n v="44"/>
    <x v="1"/>
    <x v="0"/>
    <n v="2"/>
    <n v="300"/>
    <n v="600"/>
    <n v="9"/>
    <n v="12"/>
  </r>
  <r>
    <n v="136"/>
    <s v="Friday"/>
    <s v="March"/>
    <s v="Mar"/>
    <n v="20"/>
    <n v="3"/>
    <n v="2023"/>
    <d v="2023-03-20T00:00:00"/>
    <s v="CUST136"/>
    <x v="0"/>
    <n v="44"/>
    <x v="1"/>
    <x v="2"/>
    <n v="2"/>
    <n v="300"/>
    <n v="600"/>
    <n v="9"/>
    <n v="12"/>
  </r>
  <r>
    <n v="158"/>
    <s v="Friday"/>
    <s v="February"/>
    <s v="Feb"/>
    <n v="27"/>
    <n v="2"/>
    <n v="2023"/>
    <d v="2023-02-27T00:00:00"/>
    <s v="CUST158"/>
    <x v="1"/>
    <n v="44"/>
    <x v="1"/>
    <x v="2"/>
    <n v="2"/>
    <n v="300"/>
    <n v="600"/>
    <n v="9"/>
    <n v="12"/>
  </r>
  <r>
    <n v="381"/>
    <s v="Monday"/>
    <s v="July"/>
    <s v="Jul"/>
    <n v="9"/>
    <n v="7"/>
    <n v="2023"/>
    <d v="2023-07-09T00:00:00"/>
    <s v="CUST381"/>
    <x v="1"/>
    <n v="44"/>
    <x v="1"/>
    <x v="0"/>
    <n v="4"/>
    <n v="25"/>
    <n v="100"/>
    <n v="1.5"/>
    <n v="2"/>
  </r>
  <r>
    <n v="387"/>
    <s v="Wednesday"/>
    <s v="June"/>
    <s v="Jun"/>
    <n v="4"/>
    <n v="6"/>
    <n v="2023"/>
    <d v="2023-06-04T00:00:00"/>
    <s v="CUST387"/>
    <x v="0"/>
    <n v="44"/>
    <x v="1"/>
    <x v="1"/>
    <n v="1"/>
    <n v="30"/>
    <n v="30"/>
    <n v="0.44999999999999996"/>
    <n v="0.6"/>
  </r>
  <r>
    <n v="413"/>
    <s v="Sunday"/>
    <s v="September"/>
    <s v="Sep"/>
    <n v="8"/>
    <n v="9"/>
    <n v="2023"/>
    <d v="2023-09-08T00:00:00"/>
    <s v="CUST413"/>
    <x v="1"/>
    <n v="44"/>
    <x v="1"/>
    <x v="1"/>
    <n v="3"/>
    <n v="25"/>
    <n v="75"/>
    <n v="1.125"/>
    <n v="1.5"/>
  </r>
  <r>
    <n v="419"/>
    <s v="Sunday"/>
    <s v="May"/>
    <s v="May"/>
    <n v="22"/>
    <n v="5"/>
    <n v="2023"/>
    <d v="2023-05-22T00:00:00"/>
    <s v="CUST419"/>
    <x v="1"/>
    <n v="44"/>
    <x v="1"/>
    <x v="0"/>
    <n v="3"/>
    <n v="30"/>
    <n v="90"/>
    <n v="1.3499999999999999"/>
    <n v="1.8"/>
  </r>
  <r>
    <n v="487"/>
    <s v="Tuesday"/>
    <s v="July"/>
    <s v="Jul"/>
    <n v="24"/>
    <n v="7"/>
    <n v="2023"/>
    <d v="2023-07-24T00:00:00"/>
    <s v="CUST487"/>
    <x v="0"/>
    <n v="44"/>
    <x v="1"/>
    <x v="0"/>
    <n v="4"/>
    <n v="500"/>
    <n v="2000"/>
    <n v="30"/>
    <n v="40"/>
  </r>
  <r>
    <n v="489"/>
    <s v="Monday"/>
    <s v="May"/>
    <s v="May"/>
    <n v="23"/>
    <n v="5"/>
    <n v="2023"/>
    <d v="2023-05-23T00:00:00"/>
    <s v="CUST489"/>
    <x v="0"/>
    <n v="44"/>
    <x v="1"/>
    <x v="2"/>
    <n v="1"/>
    <n v="30"/>
    <n v="30"/>
    <n v="0.44999999999999996"/>
    <n v="0.6"/>
  </r>
  <r>
    <n v="661"/>
    <s v="Monday"/>
    <s v="July"/>
    <s v="Jul"/>
    <n v="16"/>
    <n v="7"/>
    <n v="2023"/>
    <d v="2023-07-16T00:00:00"/>
    <s v="CUST661"/>
    <x v="1"/>
    <n v="44"/>
    <x v="1"/>
    <x v="0"/>
    <n v="4"/>
    <n v="25"/>
    <n v="100"/>
    <n v="1.5"/>
    <n v="2"/>
  </r>
  <r>
    <n v="664"/>
    <s v="Saturday"/>
    <s v="December"/>
    <s v="Dec"/>
    <n v="28"/>
    <n v="12"/>
    <n v="2023"/>
    <d v="2023-12-28T00:00:00"/>
    <s v="CUST664"/>
    <x v="1"/>
    <n v="44"/>
    <x v="1"/>
    <x v="0"/>
    <n v="4"/>
    <n v="500"/>
    <n v="2000"/>
    <n v="30"/>
    <n v="40"/>
  </r>
  <r>
    <n v="944"/>
    <s v="Thursday"/>
    <s v="June"/>
    <s v="Jun"/>
    <n v="5"/>
    <n v="6"/>
    <n v="2023"/>
    <d v="2023-06-05T00:00:00"/>
    <s v="CUST944"/>
    <x v="0"/>
    <n v="44"/>
    <x v="1"/>
    <x v="0"/>
    <n v="2"/>
    <n v="25"/>
    <n v="50"/>
    <n v="0.75"/>
    <n v="1"/>
  </r>
  <r>
    <n v="962"/>
    <s v="Thursday"/>
    <s v="October"/>
    <s v="Oct"/>
    <n v="19"/>
    <n v="10"/>
    <n v="2023"/>
    <d v="2023-10-19T00:00:00"/>
    <s v="CUST962"/>
    <x v="0"/>
    <n v="44"/>
    <x v="1"/>
    <x v="0"/>
    <n v="2"/>
    <n v="30"/>
    <n v="60"/>
    <n v="0.89999999999999991"/>
    <n v="1.2"/>
  </r>
  <r>
    <n v="989"/>
    <s v="Saturday"/>
    <s v="December"/>
    <s v="Dec"/>
    <n v="28"/>
    <n v="12"/>
    <n v="2023"/>
    <d v="2023-12-28T00:00:00"/>
    <s v="CUST989"/>
    <x v="1"/>
    <n v="44"/>
    <x v="1"/>
    <x v="2"/>
    <n v="1"/>
    <n v="25"/>
    <n v="25"/>
    <n v="0.375"/>
    <n v="0.5"/>
  </r>
  <r>
    <n v="28"/>
    <s v="Monday"/>
    <s v="April"/>
    <s v="Apr"/>
    <n v="23"/>
    <n v="4"/>
    <n v="2023"/>
    <d v="2023-04-23T00:00:00"/>
    <s v="CUST028"/>
    <x v="1"/>
    <n v="43"/>
    <x v="1"/>
    <x v="1"/>
    <n v="1"/>
    <n v="500"/>
    <n v="500"/>
    <n v="7.5"/>
    <n v="10"/>
  </r>
  <r>
    <n v="70"/>
    <s v="Saturday"/>
    <s v="February"/>
    <s v="Feb"/>
    <n v="21"/>
    <n v="2"/>
    <n v="2023"/>
    <d v="2023-02-21T00:00:00"/>
    <s v="CUST070"/>
    <x v="1"/>
    <n v="43"/>
    <x v="1"/>
    <x v="0"/>
    <n v="1"/>
    <n v="300"/>
    <n v="300"/>
    <n v="4.5"/>
    <n v="6"/>
  </r>
  <r>
    <n v="152"/>
    <s v="Saturday"/>
    <s v="February"/>
    <s v="Feb"/>
    <n v="28"/>
    <n v="2"/>
    <n v="2023"/>
    <d v="2023-02-28T00:00:00"/>
    <s v="CUST152"/>
    <x v="0"/>
    <n v="43"/>
    <x v="1"/>
    <x v="2"/>
    <n v="4"/>
    <n v="500"/>
    <n v="2000"/>
    <n v="30"/>
    <n v="40"/>
  </r>
  <r>
    <n v="156"/>
    <s v="Wednesday"/>
    <s v="November"/>
    <s v="Nov"/>
    <n v="25"/>
    <n v="11"/>
    <n v="2023"/>
    <d v="2023-11-25T00:00:00"/>
    <s v="CUST156"/>
    <x v="1"/>
    <n v="43"/>
    <x v="1"/>
    <x v="0"/>
    <n v="4"/>
    <n v="25"/>
    <n v="100"/>
    <n v="1.5"/>
    <n v="2"/>
  </r>
  <r>
    <n v="160"/>
    <s v="Wednesday"/>
    <s v="August"/>
    <s v="Aug"/>
    <n v="11"/>
    <n v="8"/>
    <n v="2023"/>
    <d v="2023-08-11T00:00:00"/>
    <s v="CUST160"/>
    <x v="1"/>
    <n v="43"/>
    <x v="1"/>
    <x v="0"/>
    <n v="2"/>
    <n v="50"/>
    <n v="100"/>
    <n v="1.5"/>
    <n v="2"/>
  </r>
  <r>
    <n v="167"/>
    <s v="Tuesday"/>
    <s v="September"/>
    <s v="Sep"/>
    <n v="17"/>
    <n v="9"/>
    <n v="2023"/>
    <d v="2023-09-17T00:00:00"/>
    <s v="CUST167"/>
    <x v="1"/>
    <n v="43"/>
    <x v="1"/>
    <x v="0"/>
    <n v="3"/>
    <n v="50"/>
    <n v="150"/>
    <n v="2.25"/>
    <n v="3"/>
  </r>
  <r>
    <n v="176"/>
    <s v="Wednesday"/>
    <s v="July"/>
    <s v="Jul"/>
    <n v="11"/>
    <n v="7"/>
    <n v="2023"/>
    <d v="2023-07-11T00:00:00"/>
    <s v="CUST176"/>
    <x v="1"/>
    <n v="43"/>
    <x v="1"/>
    <x v="1"/>
    <n v="2"/>
    <n v="50"/>
    <n v="100"/>
    <n v="1.5"/>
    <n v="2"/>
  </r>
  <r>
    <n v="183"/>
    <s v="Sunday"/>
    <s v="September"/>
    <s v="Sep"/>
    <n v="8"/>
    <n v="9"/>
    <n v="2023"/>
    <d v="2023-09-08T00:00:00"/>
    <s v="CUST183"/>
    <x v="1"/>
    <n v="43"/>
    <x v="1"/>
    <x v="1"/>
    <n v="3"/>
    <n v="300"/>
    <n v="900"/>
    <n v="13.5"/>
    <n v="18"/>
  </r>
  <r>
    <n v="205"/>
    <s v="Saturday"/>
    <s v="November"/>
    <s v="Nov"/>
    <n v="7"/>
    <n v="11"/>
    <n v="2023"/>
    <d v="2023-11-07T00:00:00"/>
    <s v="CUST205"/>
    <x v="1"/>
    <n v="43"/>
    <x v="1"/>
    <x v="0"/>
    <n v="1"/>
    <n v="25"/>
    <n v="25"/>
    <n v="0.375"/>
    <n v="0.5"/>
  </r>
  <r>
    <n v="232"/>
    <s v="Friday"/>
    <s v="February"/>
    <s v="Feb"/>
    <n v="6"/>
    <n v="2"/>
    <n v="2023"/>
    <d v="2023-02-06T00:00:00"/>
    <s v="CUST232"/>
    <x v="1"/>
    <n v="43"/>
    <x v="1"/>
    <x v="1"/>
    <n v="1"/>
    <n v="25"/>
    <n v="25"/>
    <n v="0.375"/>
    <n v="0.5"/>
  </r>
  <r>
    <n v="270"/>
    <s v="Thursday"/>
    <s v="July"/>
    <s v="Jul"/>
    <n v="26"/>
    <n v="7"/>
    <n v="2023"/>
    <d v="2023-07-26T00:00:00"/>
    <s v="CUST270"/>
    <x v="0"/>
    <n v="43"/>
    <x v="1"/>
    <x v="2"/>
    <n v="1"/>
    <n v="300"/>
    <n v="300"/>
    <n v="4.5"/>
    <n v="6"/>
  </r>
  <r>
    <n v="275"/>
    <s v="Sunday"/>
    <s v="April"/>
    <s v="Apr"/>
    <n v="8"/>
    <n v="4"/>
    <n v="2023"/>
    <d v="2023-04-08T00:00:00"/>
    <s v="CUST275"/>
    <x v="0"/>
    <n v="43"/>
    <x v="1"/>
    <x v="0"/>
    <n v="2"/>
    <n v="500"/>
    <n v="1000"/>
    <n v="15"/>
    <n v="20"/>
  </r>
  <r>
    <n v="284"/>
    <s v="Sunday"/>
    <s v="February"/>
    <s v="Feb"/>
    <n v="8"/>
    <n v="2"/>
    <n v="2023"/>
    <d v="2023-02-08T00:00:00"/>
    <s v="CUST284"/>
    <x v="0"/>
    <n v="43"/>
    <x v="1"/>
    <x v="0"/>
    <n v="4"/>
    <n v="50"/>
    <n v="200"/>
    <n v="3"/>
    <n v="4"/>
  </r>
  <r>
    <n v="342"/>
    <s v="Tuesday"/>
    <s v="October"/>
    <s v="Oct"/>
    <n v="24"/>
    <n v="10"/>
    <n v="2023"/>
    <d v="2023-10-24T00:00:00"/>
    <s v="CUST342"/>
    <x v="1"/>
    <n v="43"/>
    <x v="1"/>
    <x v="0"/>
    <n v="4"/>
    <n v="500"/>
    <n v="2000"/>
    <n v="30"/>
    <n v="40"/>
  </r>
  <r>
    <n v="417"/>
    <s v="Saturday"/>
    <s v="November"/>
    <s v="Nov"/>
    <n v="21"/>
    <n v="11"/>
    <n v="2023"/>
    <d v="2023-11-21T00:00:00"/>
    <s v="CUST417"/>
    <x v="0"/>
    <n v="43"/>
    <x v="1"/>
    <x v="2"/>
    <n v="3"/>
    <n v="300"/>
    <n v="900"/>
    <n v="13.5"/>
    <n v="18"/>
  </r>
  <r>
    <n v="430"/>
    <s v="Saturday"/>
    <s v="August"/>
    <s v="Aug"/>
    <n v="7"/>
    <n v="8"/>
    <n v="2023"/>
    <d v="2023-08-07T00:00:00"/>
    <s v="CUST430"/>
    <x v="1"/>
    <n v="43"/>
    <x v="1"/>
    <x v="2"/>
    <n v="3"/>
    <n v="300"/>
    <n v="900"/>
    <n v="13.5"/>
    <n v="18"/>
  </r>
  <r>
    <n v="434"/>
    <s v="Sunday"/>
    <s v="February"/>
    <s v="Feb"/>
    <n v="8"/>
    <n v="2"/>
    <n v="2023"/>
    <d v="2023-02-08T00:00:00"/>
    <s v="CUST434"/>
    <x v="1"/>
    <n v="43"/>
    <x v="1"/>
    <x v="2"/>
    <n v="2"/>
    <n v="25"/>
    <n v="50"/>
    <n v="0.75"/>
    <n v="1"/>
  </r>
  <r>
    <n v="465"/>
    <s v="Monday"/>
    <s v="April"/>
    <s v="Apr"/>
    <n v="2"/>
    <n v="4"/>
    <n v="2023"/>
    <d v="2023-04-02T00:00:00"/>
    <s v="CUST465"/>
    <x v="1"/>
    <n v="43"/>
    <x v="1"/>
    <x v="2"/>
    <n v="3"/>
    <n v="50"/>
    <n v="150"/>
    <n v="2.25"/>
    <n v="3"/>
  </r>
  <r>
    <n v="477"/>
    <s v="Tuesday"/>
    <s v="April"/>
    <s v="Apr"/>
    <n v="24"/>
    <n v="4"/>
    <n v="2023"/>
    <d v="2023-04-24T00:00:00"/>
    <s v="CUST477"/>
    <x v="0"/>
    <n v="43"/>
    <x v="1"/>
    <x v="0"/>
    <n v="4"/>
    <n v="30"/>
    <n v="120"/>
    <n v="1.7999999999999998"/>
    <n v="2.4"/>
  </r>
  <r>
    <n v="481"/>
    <s v="Friday"/>
    <s v="June"/>
    <s v="Jun"/>
    <n v="6"/>
    <n v="6"/>
    <n v="2023"/>
    <d v="2023-06-06T00:00:00"/>
    <s v="CUST481"/>
    <x v="1"/>
    <n v="43"/>
    <x v="1"/>
    <x v="2"/>
    <n v="4"/>
    <n v="300"/>
    <n v="1200"/>
    <n v="18"/>
    <n v="24"/>
  </r>
  <r>
    <n v="502"/>
    <s v="Monday"/>
    <s v="April"/>
    <s v="Apr"/>
    <n v="2"/>
    <n v="4"/>
    <n v="2023"/>
    <d v="2023-04-02T00:00:00"/>
    <s v="CUST502"/>
    <x v="0"/>
    <n v="43"/>
    <x v="1"/>
    <x v="2"/>
    <n v="3"/>
    <n v="50"/>
    <n v="150"/>
    <n v="2.25"/>
    <n v="3"/>
  </r>
  <r>
    <n v="637"/>
    <s v="Sunday"/>
    <s v="September"/>
    <s v="Sep"/>
    <n v="1"/>
    <n v="9"/>
    <n v="2023"/>
    <d v="2023-09-01T00:00:00"/>
    <s v="CUST637"/>
    <x v="0"/>
    <n v="43"/>
    <x v="1"/>
    <x v="0"/>
    <n v="2"/>
    <n v="300"/>
    <n v="600"/>
    <n v="9"/>
    <n v="12"/>
  </r>
  <r>
    <n v="673"/>
    <s v="Sunday"/>
    <s v="February"/>
    <s v="Feb"/>
    <n v="1"/>
    <n v="2"/>
    <n v="2023"/>
    <d v="2023-02-01T00:00:00"/>
    <s v="CUST673"/>
    <x v="1"/>
    <n v="43"/>
    <x v="1"/>
    <x v="0"/>
    <n v="3"/>
    <n v="500"/>
    <n v="1500"/>
    <n v="22.5"/>
    <n v="30"/>
  </r>
  <r>
    <n v="681"/>
    <s v="Saturday"/>
    <s v="July"/>
    <s v="Jul"/>
    <n v="14"/>
    <n v="7"/>
    <n v="2023"/>
    <d v="2023-07-14T00:00:00"/>
    <s v="CUST681"/>
    <x v="1"/>
    <n v="43"/>
    <x v="1"/>
    <x v="2"/>
    <n v="2"/>
    <n v="30"/>
    <n v="60"/>
    <n v="0.89999999999999991"/>
    <n v="1.2"/>
  </r>
  <r>
    <n v="708"/>
    <s v="Saturday"/>
    <s v="January"/>
    <s v="Jan"/>
    <n v="14"/>
    <n v="1"/>
    <n v="2023"/>
    <d v="2023-01-14T00:00:00"/>
    <s v="CUST708"/>
    <x v="1"/>
    <n v="43"/>
    <x v="1"/>
    <x v="1"/>
    <n v="3"/>
    <n v="300"/>
    <n v="900"/>
    <n v="13.5"/>
    <n v="18"/>
  </r>
  <r>
    <n v="754"/>
    <s v="Monday"/>
    <s v="October"/>
    <s v="Oct"/>
    <n v="16"/>
    <n v="10"/>
    <n v="2023"/>
    <d v="2023-10-16T00:00:00"/>
    <s v="CUST754"/>
    <x v="1"/>
    <n v="43"/>
    <x v="1"/>
    <x v="2"/>
    <n v="4"/>
    <n v="25"/>
    <n v="100"/>
    <n v="1.5"/>
    <n v="2"/>
  </r>
  <r>
    <n v="757"/>
    <s v="Wednesday"/>
    <s v="December"/>
    <s v="Dec"/>
    <n v="25"/>
    <n v="12"/>
    <n v="2023"/>
    <d v="2023-12-25T00:00:00"/>
    <s v="CUST757"/>
    <x v="1"/>
    <n v="43"/>
    <x v="1"/>
    <x v="2"/>
    <n v="4"/>
    <n v="300"/>
    <n v="1200"/>
    <n v="18"/>
    <n v="24"/>
  </r>
  <r>
    <n v="765"/>
    <s v="Monday"/>
    <s v="June"/>
    <s v="Jun"/>
    <n v="9"/>
    <n v="6"/>
    <n v="2023"/>
    <d v="2023-06-09T00:00:00"/>
    <s v="CUST765"/>
    <x v="0"/>
    <n v="43"/>
    <x v="1"/>
    <x v="0"/>
    <n v="4"/>
    <n v="50"/>
    <n v="200"/>
    <n v="3"/>
    <n v="4"/>
  </r>
  <r>
    <n v="796"/>
    <s v="Tuesday"/>
    <s v="June"/>
    <s v="Jun"/>
    <n v="24"/>
    <n v="6"/>
    <n v="2023"/>
    <d v="2023-06-24T00:00:00"/>
    <s v="CUST796"/>
    <x v="0"/>
    <n v="43"/>
    <x v="1"/>
    <x v="1"/>
    <n v="4"/>
    <n v="30"/>
    <n v="120"/>
    <n v="1.7999999999999998"/>
    <n v="2.4"/>
  </r>
  <r>
    <n v="876"/>
    <s v="Monday"/>
    <s v="October"/>
    <s v="Oct"/>
    <n v="9"/>
    <n v="10"/>
    <n v="2023"/>
    <d v="2023-10-09T00:00:00"/>
    <s v="CUST876"/>
    <x v="0"/>
    <n v="43"/>
    <x v="1"/>
    <x v="0"/>
    <n v="4"/>
    <n v="30"/>
    <n v="120"/>
    <n v="1.7999999999999998"/>
    <n v="2.4"/>
  </r>
  <r>
    <n v="927"/>
    <s v="Tuesday"/>
    <s v="June"/>
    <s v="Jun"/>
    <n v="24"/>
    <n v="6"/>
    <n v="2023"/>
    <d v="2023-06-24T00:00:00"/>
    <s v="CUST927"/>
    <x v="0"/>
    <n v="43"/>
    <x v="1"/>
    <x v="2"/>
    <n v="4"/>
    <n v="500"/>
    <n v="2000"/>
    <n v="30"/>
    <n v="40"/>
  </r>
  <r>
    <n v="15"/>
    <s v="Monday"/>
    <s v="January"/>
    <s v="Jan"/>
    <n v="16"/>
    <n v="1"/>
    <n v="2023"/>
    <d v="2023-01-16T00:00:00"/>
    <s v="CUST015"/>
    <x v="1"/>
    <n v="42"/>
    <x v="1"/>
    <x v="2"/>
    <n v="4"/>
    <n v="500"/>
    <n v="2000"/>
    <n v="30"/>
    <n v="40"/>
  </r>
  <r>
    <n v="29"/>
    <s v="Wednesday"/>
    <s v="August"/>
    <s v="Aug"/>
    <n v="18"/>
    <n v="8"/>
    <n v="2023"/>
    <d v="2023-08-18T00:00:00"/>
    <s v="CUST029"/>
    <x v="1"/>
    <n v="42"/>
    <x v="1"/>
    <x v="2"/>
    <n v="1"/>
    <n v="30"/>
    <n v="30"/>
    <n v="0.44999999999999996"/>
    <n v="0.6"/>
  </r>
  <r>
    <n v="132"/>
    <s v="Tuesday"/>
    <s v="September"/>
    <s v="Sep"/>
    <n v="10"/>
    <n v="9"/>
    <n v="2023"/>
    <d v="2023-09-10T00:00:00"/>
    <s v="CUST132"/>
    <x v="0"/>
    <n v="42"/>
    <x v="1"/>
    <x v="2"/>
    <n v="4"/>
    <n v="50"/>
    <n v="200"/>
    <n v="3"/>
    <n v="4"/>
  </r>
  <r>
    <n v="197"/>
    <s v="Friday"/>
    <s v="March"/>
    <s v="Mar"/>
    <n v="6"/>
    <n v="3"/>
    <n v="2023"/>
    <d v="2023-03-06T00:00:00"/>
    <s v="CUST197"/>
    <x v="1"/>
    <n v="42"/>
    <x v="1"/>
    <x v="0"/>
    <n v="4"/>
    <n v="50"/>
    <n v="200"/>
    <n v="3"/>
    <n v="4"/>
  </r>
  <r>
    <n v="207"/>
    <s v="Thursday"/>
    <s v="April"/>
    <s v="Apr"/>
    <n v="19"/>
    <n v="4"/>
    <n v="2023"/>
    <d v="2023-04-19T00:00:00"/>
    <s v="CUST207"/>
    <x v="1"/>
    <n v="42"/>
    <x v="1"/>
    <x v="1"/>
    <n v="2"/>
    <n v="25"/>
    <n v="50"/>
    <n v="0.75"/>
    <n v="1"/>
  </r>
  <r>
    <n v="211"/>
    <s v="Sunday"/>
    <s v="January"/>
    <s v="Jan"/>
    <n v="1"/>
    <n v="1"/>
    <n v="2024"/>
    <d v="2024-01-01T00:00:00"/>
    <s v="CUST211"/>
    <x v="0"/>
    <n v="42"/>
    <x v="1"/>
    <x v="1"/>
    <n v="3"/>
    <n v="500"/>
    <n v="1500"/>
    <n v="22.5"/>
    <n v="30"/>
  </r>
  <r>
    <n v="344"/>
    <s v="Saturday"/>
    <s v="January"/>
    <s v="Jan"/>
    <n v="21"/>
    <n v="1"/>
    <n v="2023"/>
    <d v="2023-01-21T00:00:00"/>
    <s v="CUST344"/>
    <x v="1"/>
    <n v="42"/>
    <x v="1"/>
    <x v="1"/>
    <n v="1"/>
    <n v="30"/>
    <n v="30"/>
    <n v="0.44999999999999996"/>
    <n v="0.6"/>
  </r>
  <r>
    <n v="347"/>
    <s v="Tuesday"/>
    <s v="August"/>
    <s v="Aug"/>
    <n v="3"/>
    <n v="8"/>
    <n v="2023"/>
    <d v="2023-08-03T00:00:00"/>
    <s v="CUST347"/>
    <x v="0"/>
    <n v="42"/>
    <x v="1"/>
    <x v="2"/>
    <n v="1"/>
    <n v="25"/>
    <n v="25"/>
    <n v="0.375"/>
    <n v="0.5"/>
  </r>
  <r>
    <n v="360"/>
    <s v="Monday"/>
    <s v="March"/>
    <s v="Mar"/>
    <n v="9"/>
    <n v="3"/>
    <n v="2023"/>
    <d v="2023-03-09T00:00:00"/>
    <s v="CUST360"/>
    <x v="0"/>
    <n v="42"/>
    <x v="1"/>
    <x v="0"/>
    <n v="4"/>
    <n v="25"/>
    <n v="100"/>
    <n v="1.5"/>
    <n v="2"/>
  </r>
  <r>
    <n v="438"/>
    <s v="Thursday"/>
    <s v="January"/>
    <s v="Jan"/>
    <n v="19"/>
    <n v="1"/>
    <n v="2023"/>
    <d v="2023-01-19T00:00:00"/>
    <s v="CUST438"/>
    <x v="1"/>
    <n v="42"/>
    <x v="1"/>
    <x v="0"/>
    <n v="1"/>
    <n v="30"/>
    <n v="30"/>
    <n v="0.44999999999999996"/>
    <n v="0.6"/>
  </r>
  <r>
    <n v="480"/>
    <s v="Sunday"/>
    <s v="June"/>
    <s v="Jun"/>
    <n v="29"/>
    <n v="6"/>
    <n v="2023"/>
    <d v="2023-06-29T00:00:00"/>
    <s v="CUST480"/>
    <x v="1"/>
    <n v="42"/>
    <x v="1"/>
    <x v="1"/>
    <n v="4"/>
    <n v="500"/>
    <n v="2000"/>
    <n v="30"/>
    <n v="40"/>
  </r>
  <r>
    <n v="494"/>
    <s v="Wednesday"/>
    <s v="September"/>
    <s v="Sep"/>
    <n v="18"/>
    <n v="9"/>
    <n v="2023"/>
    <d v="2023-09-18T00:00:00"/>
    <s v="CUST494"/>
    <x v="1"/>
    <n v="42"/>
    <x v="1"/>
    <x v="1"/>
    <n v="4"/>
    <n v="50"/>
    <n v="200"/>
    <n v="3"/>
    <n v="4"/>
  </r>
  <r>
    <n v="630"/>
    <s v="Sunday"/>
    <s v="August"/>
    <s v="Aug"/>
    <n v="15"/>
    <n v="8"/>
    <n v="2023"/>
    <d v="2023-08-15T00:00:00"/>
    <s v="CUST630"/>
    <x v="0"/>
    <n v="42"/>
    <x v="1"/>
    <x v="0"/>
    <n v="2"/>
    <n v="50"/>
    <n v="100"/>
    <n v="1.5"/>
    <n v="2"/>
  </r>
  <r>
    <n v="654"/>
    <s v="Saturday"/>
    <s v="June"/>
    <s v="Jun"/>
    <n v="21"/>
    <n v="6"/>
    <n v="2023"/>
    <d v="2023-06-21T00:00:00"/>
    <s v="CUST654"/>
    <x v="0"/>
    <n v="42"/>
    <x v="1"/>
    <x v="0"/>
    <n v="3"/>
    <n v="25"/>
    <n v="75"/>
    <n v="1.125"/>
    <n v="1.5"/>
  </r>
  <r>
    <n v="715"/>
    <s v="Thursday"/>
    <s v="November"/>
    <s v="Nov"/>
    <n v="26"/>
    <n v="11"/>
    <n v="2023"/>
    <d v="2023-11-26T00:00:00"/>
    <s v="CUST715"/>
    <x v="1"/>
    <n v="42"/>
    <x v="1"/>
    <x v="1"/>
    <n v="4"/>
    <n v="25"/>
    <n v="100"/>
    <n v="1.5"/>
    <n v="2"/>
  </r>
  <r>
    <n v="719"/>
    <s v="Wednesday"/>
    <s v="April"/>
    <s v="Apr"/>
    <n v="4"/>
    <n v="4"/>
    <n v="2023"/>
    <d v="2023-04-04T00:00:00"/>
    <s v="CUST719"/>
    <x v="1"/>
    <n v="42"/>
    <x v="1"/>
    <x v="0"/>
    <n v="2"/>
    <n v="30"/>
    <n v="60"/>
    <n v="0.89999999999999991"/>
    <n v="1.2"/>
  </r>
  <r>
    <n v="749"/>
    <s v="Tuesday"/>
    <s v="May"/>
    <s v="May"/>
    <n v="3"/>
    <n v="5"/>
    <n v="2023"/>
    <d v="2023-05-03T00:00:00"/>
    <s v="CUST749"/>
    <x v="0"/>
    <n v="42"/>
    <x v="1"/>
    <x v="1"/>
    <n v="1"/>
    <n v="30"/>
    <n v="30"/>
    <n v="0.44999999999999996"/>
    <n v="0.6"/>
  </r>
  <r>
    <n v="751"/>
    <s v="Tuesday"/>
    <s v="August"/>
    <s v="Aug"/>
    <n v="31"/>
    <n v="8"/>
    <n v="2023"/>
    <d v="2023-08-31T00:00:00"/>
    <s v="CUST751"/>
    <x v="1"/>
    <n v="42"/>
    <x v="1"/>
    <x v="0"/>
    <n v="2"/>
    <n v="25"/>
    <n v="50"/>
    <n v="0.75"/>
    <n v="1"/>
  </r>
  <r>
    <n v="804"/>
    <s v="Tuesday"/>
    <s v="August"/>
    <s v="Aug"/>
    <n v="24"/>
    <n v="8"/>
    <n v="2023"/>
    <d v="2023-08-24T00:00:00"/>
    <s v="CUST804"/>
    <x v="0"/>
    <n v="42"/>
    <x v="1"/>
    <x v="2"/>
    <n v="1"/>
    <n v="30"/>
    <n v="30"/>
    <n v="0.44999999999999996"/>
    <n v="0.6"/>
  </r>
  <r>
    <n v="833"/>
    <s v="Monday"/>
    <s v="June"/>
    <s v="Jun"/>
    <n v="16"/>
    <n v="6"/>
    <n v="2023"/>
    <d v="2023-06-16T00:00:00"/>
    <s v="CUST833"/>
    <x v="0"/>
    <n v="42"/>
    <x v="1"/>
    <x v="1"/>
    <n v="4"/>
    <n v="50"/>
    <n v="200"/>
    <n v="3"/>
    <n v="4"/>
  </r>
  <r>
    <n v="846"/>
    <s v="Sunday"/>
    <s v="September"/>
    <s v="Sep"/>
    <n v="22"/>
    <n v="9"/>
    <n v="2023"/>
    <d v="2023-09-22T00:00:00"/>
    <s v="CUST846"/>
    <x v="0"/>
    <n v="42"/>
    <x v="1"/>
    <x v="1"/>
    <n v="1"/>
    <n v="50"/>
    <n v="50"/>
    <n v="0.75"/>
    <n v="1"/>
  </r>
  <r>
    <n v="865"/>
    <s v="Saturday"/>
    <s v="December"/>
    <s v="Dec"/>
    <n v="21"/>
    <n v="12"/>
    <n v="2023"/>
    <d v="2023-12-21T00:00:00"/>
    <s v="CUST865"/>
    <x v="1"/>
    <n v="42"/>
    <x v="1"/>
    <x v="0"/>
    <n v="1"/>
    <n v="300"/>
    <n v="300"/>
    <n v="4.5"/>
    <n v="6"/>
  </r>
  <r>
    <n v="898"/>
    <s v="Monday"/>
    <s v="November"/>
    <s v="Nov"/>
    <n v="2"/>
    <n v="11"/>
    <n v="2023"/>
    <d v="2023-11-02T00:00:00"/>
    <s v="CUST898"/>
    <x v="1"/>
    <n v="42"/>
    <x v="1"/>
    <x v="0"/>
    <n v="3"/>
    <n v="30"/>
    <n v="90"/>
    <n v="1.3499999999999999"/>
    <n v="1.8"/>
  </r>
  <r>
    <n v="911"/>
    <s v="Saturday"/>
    <s v="May"/>
    <s v="May"/>
    <n v="21"/>
    <n v="5"/>
    <n v="2023"/>
    <d v="2023-05-21T00:00:00"/>
    <s v="CUST911"/>
    <x v="0"/>
    <n v="42"/>
    <x v="1"/>
    <x v="2"/>
    <n v="3"/>
    <n v="300"/>
    <n v="900"/>
    <n v="13.5"/>
    <n v="18"/>
  </r>
  <r>
    <n v="918"/>
    <s v="Monday"/>
    <s v="November"/>
    <s v="Nov"/>
    <n v="23"/>
    <n v="11"/>
    <n v="2023"/>
    <d v="2023-11-23T00:00:00"/>
    <s v="CUST918"/>
    <x v="1"/>
    <n v="42"/>
    <x v="1"/>
    <x v="2"/>
    <n v="3"/>
    <n v="30"/>
    <n v="90"/>
    <n v="1.3499999999999999"/>
    <n v="1.8"/>
  </r>
  <r>
    <n v="959"/>
    <s v="Sunday"/>
    <s v="October"/>
    <s v="Oct"/>
    <n v="29"/>
    <n v="10"/>
    <n v="2023"/>
    <d v="2023-10-29T00:00:00"/>
    <s v="CUST959"/>
    <x v="1"/>
    <n v="42"/>
    <x v="1"/>
    <x v="2"/>
    <n v="2"/>
    <n v="30"/>
    <n v="60"/>
    <n v="0.89999999999999991"/>
    <n v="1.2"/>
  </r>
  <r>
    <n v="100"/>
    <s v="Monday"/>
    <s v="June"/>
    <s v="Jun"/>
    <n v="16"/>
    <n v="6"/>
    <n v="2023"/>
    <d v="2023-06-16T00:00:00"/>
    <s v="CUST100"/>
    <x v="0"/>
    <n v="41"/>
    <x v="1"/>
    <x v="2"/>
    <n v="1"/>
    <n v="30"/>
    <n v="30"/>
    <n v="0.44999999999999996"/>
    <n v="0.6"/>
  </r>
  <r>
    <n v="113"/>
    <s v="Friday"/>
    <s v="September"/>
    <s v="Sep"/>
    <n v="13"/>
    <n v="9"/>
    <n v="2023"/>
    <d v="2023-09-13T00:00:00"/>
    <s v="CUST113"/>
    <x v="1"/>
    <n v="41"/>
    <x v="1"/>
    <x v="2"/>
    <n v="2"/>
    <n v="25"/>
    <n v="50"/>
    <n v="0.75"/>
    <n v="1"/>
  </r>
  <r>
    <n v="180"/>
    <s v="Sunday"/>
    <s v="January"/>
    <s v="Jan"/>
    <n v="1"/>
    <n v="1"/>
    <n v="2023"/>
    <d v="2023-01-01T00:00:00"/>
    <s v="CUST180"/>
    <x v="0"/>
    <n v="41"/>
    <x v="1"/>
    <x v="0"/>
    <n v="3"/>
    <n v="300"/>
    <n v="900"/>
    <n v="13.5"/>
    <n v="18"/>
  </r>
  <r>
    <n v="247"/>
    <s v="Wednesday"/>
    <s v="October"/>
    <s v="Oct"/>
    <n v="4"/>
    <n v="10"/>
    <n v="2023"/>
    <d v="2023-10-04T00:00:00"/>
    <s v="CUST247"/>
    <x v="0"/>
    <n v="41"/>
    <x v="1"/>
    <x v="2"/>
    <n v="2"/>
    <n v="30"/>
    <n v="60"/>
    <n v="0.89999999999999991"/>
    <n v="1.2"/>
  </r>
  <r>
    <n v="254"/>
    <s v="Saturday"/>
    <s v="July"/>
    <s v="Jul"/>
    <n v="28"/>
    <n v="7"/>
    <n v="2023"/>
    <d v="2023-07-28T00:00:00"/>
    <s v="CUST254"/>
    <x v="0"/>
    <n v="41"/>
    <x v="1"/>
    <x v="2"/>
    <n v="1"/>
    <n v="500"/>
    <n v="500"/>
    <n v="7.5"/>
    <n v="10"/>
  </r>
  <r>
    <n v="312"/>
    <s v="Saturday"/>
    <s v="September"/>
    <s v="Sep"/>
    <n v="7"/>
    <n v="9"/>
    <n v="2023"/>
    <d v="2023-09-07T00:00:00"/>
    <s v="CUST312"/>
    <x v="0"/>
    <n v="41"/>
    <x v="1"/>
    <x v="0"/>
    <n v="4"/>
    <n v="30"/>
    <n v="120"/>
    <n v="1.7999999999999998"/>
    <n v="2.4"/>
  </r>
  <r>
    <n v="402"/>
    <s v="Saturday"/>
    <s v="March"/>
    <s v="Mar"/>
    <n v="21"/>
    <n v="3"/>
    <n v="2023"/>
    <d v="2023-03-21T00:00:00"/>
    <s v="CUST402"/>
    <x v="1"/>
    <n v="41"/>
    <x v="1"/>
    <x v="0"/>
    <n v="2"/>
    <n v="300"/>
    <n v="600"/>
    <n v="9"/>
    <n v="12"/>
  </r>
  <r>
    <n v="493"/>
    <s v="Wednesday"/>
    <s v="November"/>
    <s v="Nov"/>
    <n v="25"/>
    <n v="11"/>
    <n v="2023"/>
    <d v="2023-11-25T00:00:00"/>
    <s v="CUST493"/>
    <x v="0"/>
    <n v="41"/>
    <x v="1"/>
    <x v="1"/>
    <n v="2"/>
    <n v="25"/>
    <n v="50"/>
    <n v="0.75"/>
    <n v="1"/>
  </r>
  <r>
    <n v="497"/>
    <s v="Monday"/>
    <s v="October"/>
    <s v="Oct"/>
    <n v="2"/>
    <n v="10"/>
    <n v="2023"/>
    <d v="2023-10-02T00:00:00"/>
    <s v="CUST497"/>
    <x v="0"/>
    <n v="41"/>
    <x v="1"/>
    <x v="0"/>
    <n v="4"/>
    <n v="30"/>
    <n v="120"/>
    <n v="1.7999999999999998"/>
    <n v="2.4"/>
  </r>
  <r>
    <n v="558"/>
    <s v="Sunday"/>
    <s v="October"/>
    <s v="Oct"/>
    <n v="8"/>
    <n v="10"/>
    <n v="2023"/>
    <d v="2023-10-08T00:00:00"/>
    <s v="CUST558"/>
    <x v="1"/>
    <n v="41"/>
    <x v="1"/>
    <x v="0"/>
    <n v="1"/>
    <n v="25"/>
    <n v="25"/>
    <n v="0.375"/>
    <n v="0.5"/>
  </r>
  <r>
    <n v="571"/>
    <s v="Thursday"/>
    <s v="December"/>
    <s v="Dec"/>
    <n v="12"/>
    <n v="12"/>
    <n v="2023"/>
    <d v="2023-12-12T00:00:00"/>
    <s v="CUST571"/>
    <x v="1"/>
    <n v="41"/>
    <x v="1"/>
    <x v="2"/>
    <n v="1"/>
    <n v="50"/>
    <n v="50"/>
    <n v="0.75"/>
    <n v="1"/>
  </r>
  <r>
    <n v="616"/>
    <s v="Monday"/>
    <s v="September"/>
    <s v="Sep"/>
    <n v="23"/>
    <n v="9"/>
    <n v="2023"/>
    <d v="2023-09-23T00:00:00"/>
    <s v="CUST616"/>
    <x v="0"/>
    <n v="41"/>
    <x v="1"/>
    <x v="0"/>
    <n v="2"/>
    <n v="50"/>
    <n v="100"/>
    <n v="1.5"/>
    <n v="2"/>
  </r>
  <r>
    <n v="693"/>
    <s v="Monday"/>
    <s v="April"/>
    <s v="Apr"/>
    <n v="23"/>
    <n v="4"/>
    <n v="2023"/>
    <d v="2023-04-23T00:00:00"/>
    <s v="CUST693"/>
    <x v="0"/>
    <n v="41"/>
    <x v="1"/>
    <x v="1"/>
    <n v="3"/>
    <n v="500"/>
    <n v="1500"/>
    <n v="22.5"/>
    <n v="30"/>
  </r>
  <r>
    <n v="738"/>
    <s v="Wednesday"/>
    <s v="April"/>
    <s v="Apr"/>
    <n v="25"/>
    <n v="4"/>
    <n v="2023"/>
    <d v="2023-04-25T00:00:00"/>
    <s v="CUST738"/>
    <x v="0"/>
    <n v="41"/>
    <x v="1"/>
    <x v="0"/>
    <n v="2"/>
    <n v="50"/>
    <n v="100"/>
    <n v="1.5"/>
    <n v="2"/>
  </r>
  <r>
    <n v="787"/>
    <s v="Sunday"/>
    <s v="January"/>
    <s v="Jan"/>
    <n v="22"/>
    <n v="1"/>
    <n v="2023"/>
    <d v="2023-01-22T00:00:00"/>
    <s v="CUST787"/>
    <x v="0"/>
    <n v="41"/>
    <x v="1"/>
    <x v="2"/>
    <n v="1"/>
    <n v="25"/>
    <n v="25"/>
    <n v="0.375"/>
    <n v="0.5"/>
  </r>
  <r>
    <n v="852"/>
    <s v="Thursday"/>
    <s v="October"/>
    <s v="Oct"/>
    <n v="12"/>
    <n v="10"/>
    <n v="2023"/>
    <d v="2023-10-12T00:00:00"/>
    <s v="CUST852"/>
    <x v="1"/>
    <n v="41"/>
    <x v="1"/>
    <x v="0"/>
    <n v="1"/>
    <n v="300"/>
    <n v="300"/>
    <n v="4.5"/>
    <n v="6"/>
  </r>
  <r>
    <n v="861"/>
    <s v="Tuesday"/>
    <s v="February"/>
    <s v="Feb"/>
    <n v="17"/>
    <n v="2"/>
    <n v="2023"/>
    <d v="2023-02-17T00:00:00"/>
    <s v="CUST861"/>
    <x v="1"/>
    <n v="41"/>
    <x v="1"/>
    <x v="0"/>
    <n v="3"/>
    <n v="30"/>
    <n v="90"/>
    <n v="1.3499999999999999"/>
    <n v="1.8"/>
  </r>
  <r>
    <n v="891"/>
    <s v="Thursday"/>
    <s v="April"/>
    <s v="Apr"/>
    <n v="5"/>
    <n v="4"/>
    <n v="2023"/>
    <d v="2023-04-05T00:00:00"/>
    <s v="CUST891"/>
    <x v="0"/>
    <n v="41"/>
    <x v="1"/>
    <x v="2"/>
    <n v="3"/>
    <n v="300"/>
    <n v="900"/>
    <n v="13.5"/>
    <n v="18"/>
  </r>
  <r>
    <n v="922"/>
    <s v="Saturday"/>
    <s v="October"/>
    <s v="Oct"/>
    <n v="21"/>
    <n v="10"/>
    <n v="2023"/>
    <d v="2023-10-21T00:00:00"/>
    <s v="CUST922"/>
    <x v="0"/>
    <n v="41"/>
    <x v="1"/>
    <x v="2"/>
    <n v="1"/>
    <n v="50"/>
    <n v="50"/>
    <n v="0.75"/>
    <n v="1"/>
  </r>
  <r>
    <n v="949"/>
    <s v="Monday"/>
    <s v="August"/>
    <s v="Aug"/>
    <n v="2"/>
    <n v="8"/>
    <n v="2023"/>
    <d v="2023-08-02T00:00:00"/>
    <s v="CUST949"/>
    <x v="1"/>
    <n v="41"/>
    <x v="1"/>
    <x v="2"/>
    <n v="2"/>
    <n v="25"/>
    <n v="50"/>
    <n v="0.75"/>
    <n v="1"/>
  </r>
  <r>
    <n v="995"/>
    <s v="Monday"/>
    <s v="April"/>
    <s v="Apr"/>
    <n v="30"/>
    <n v="4"/>
    <n v="2023"/>
    <d v="2023-04-30T00:00:00"/>
    <s v="CUST995"/>
    <x v="1"/>
    <n v="41"/>
    <x v="1"/>
    <x v="0"/>
    <n v="1"/>
    <n v="30"/>
    <n v="30"/>
    <n v="0.44999999999999996"/>
    <n v="0.6"/>
  </r>
  <r>
    <n v="47"/>
    <s v="Friday"/>
    <s v="November"/>
    <s v="Nov"/>
    <n v="6"/>
    <n v="11"/>
    <n v="2023"/>
    <d v="2023-11-06T00:00:00"/>
    <s v="CUST047"/>
    <x v="1"/>
    <n v="40"/>
    <x v="1"/>
    <x v="1"/>
    <n v="3"/>
    <n v="500"/>
    <n v="1500"/>
    <n v="22.5"/>
    <n v="30"/>
  </r>
  <r>
    <n v="81"/>
    <s v="Tuesday"/>
    <s v="May"/>
    <s v="May"/>
    <n v="17"/>
    <n v="5"/>
    <n v="2023"/>
    <d v="2023-05-17T00:00:00"/>
    <s v="CUST081"/>
    <x v="0"/>
    <n v="40"/>
    <x v="1"/>
    <x v="2"/>
    <n v="1"/>
    <n v="50"/>
    <n v="50"/>
    <n v="0.75"/>
    <n v="1"/>
  </r>
  <r>
    <n v="123"/>
    <s v="Sunday"/>
    <s v="May"/>
    <s v="May"/>
    <n v="15"/>
    <n v="5"/>
    <n v="2023"/>
    <d v="2023-05-15T00:00:00"/>
    <s v="CUST123"/>
    <x v="1"/>
    <n v="40"/>
    <x v="1"/>
    <x v="2"/>
    <n v="2"/>
    <n v="30"/>
    <n v="60"/>
    <n v="0.89999999999999991"/>
    <n v="1.2"/>
  </r>
  <r>
    <n v="178"/>
    <s v="Wednesday"/>
    <s v="October"/>
    <s v="Oct"/>
    <n v="4"/>
    <n v="10"/>
    <n v="2023"/>
    <d v="2023-10-04T00:00:00"/>
    <s v="CUST178"/>
    <x v="0"/>
    <n v="40"/>
    <x v="1"/>
    <x v="0"/>
    <n v="2"/>
    <n v="30"/>
    <n v="60"/>
    <n v="0.89999999999999991"/>
    <n v="1.2"/>
  </r>
  <r>
    <n v="188"/>
    <s v="Tuesday"/>
    <s v="May"/>
    <s v="May"/>
    <n v="3"/>
    <n v="5"/>
    <n v="2023"/>
    <d v="2023-05-03T00:00:00"/>
    <s v="CUST188"/>
    <x v="0"/>
    <n v="40"/>
    <x v="1"/>
    <x v="0"/>
    <n v="3"/>
    <n v="25"/>
    <n v="75"/>
    <n v="1.125"/>
    <n v="1.5"/>
  </r>
  <r>
    <n v="297"/>
    <s v="Wednesday"/>
    <s v="September"/>
    <s v="Sep"/>
    <n v="4"/>
    <n v="9"/>
    <n v="2023"/>
    <d v="2023-09-04T00:00:00"/>
    <s v="CUST297"/>
    <x v="1"/>
    <n v="40"/>
    <x v="1"/>
    <x v="2"/>
    <n v="2"/>
    <n v="500"/>
    <n v="1000"/>
    <n v="15"/>
    <n v="20"/>
  </r>
  <r>
    <n v="357"/>
    <s v="Tuesday"/>
    <s v="May"/>
    <s v="May"/>
    <n v="3"/>
    <n v="5"/>
    <n v="2023"/>
    <d v="2023-05-03T00:00:00"/>
    <s v="CUST357"/>
    <x v="1"/>
    <n v="40"/>
    <x v="1"/>
    <x v="2"/>
    <n v="3"/>
    <n v="25"/>
    <n v="75"/>
    <n v="1.125"/>
    <n v="1.5"/>
  </r>
  <r>
    <n v="428"/>
    <s v="Tuesday"/>
    <s v="October"/>
    <s v="Oct"/>
    <n v="10"/>
    <n v="10"/>
    <n v="2023"/>
    <d v="2023-10-10T00:00:00"/>
    <s v="CUST428"/>
    <x v="1"/>
    <n v="40"/>
    <x v="1"/>
    <x v="2"/>
    <n v="4"/>
    <n v="50"/>
    <n v="200"/>
    <n v="3"/>
    <n v="4"/>
  </r>
  <r>
    <n v="460"/>
    <s v="Monday"/>
    <s v="May"/>
    <s v="May"/>
    <n v="2"/>
    <n v="5"/>
    <n v="2023"/>
    <d v="2023-05-02T00:00:00"/>
    <s v="CUST460"/>
    <x v="0"/>
    <n v="40"/>
    <x v="1"/>
    <x v="1"/>
    <n v="1"/>
    <n v="50"/>
    <n v="50"/>
    <n v="0.75"/>
    <n v="1"/>
  </r>
  <r>
    <n v="468"/>
    <s v="Monday"/>
    <s v="December"/>
    <s v="Dec"/>
    <n v="9"/>
    <n v="12"/>
    <n v="2023"/>
    <d v="2023-12-09T00:00:00"/>
    <s v="CUST468"/>
    <x v="0"/>
    <n v="40"/>
    <x v="1"/>
    <x v="2"/>
    <n v="1"/>
    <n v="25"/>
    <n v="25"/>
    <n v="0.375"/>
    <n v="0.5"/>
  </r>
  <r>
    <n v="518"/>
    <s v="Wednesday"/>
    <s v="May"/>
    <s v="May"/>
    <n v="11"/>
    <n v="5"/>
    <n v="2023"/>
    <d v="2023-05-11T00:00:00"/>
    <s v="CUST518"/>
    <x v="1"/>
    <n v="40"/>
    <x v="1"/>
    <x v="0"/>
    <n v="1"/>
    <n v="30"/>
    <n v="30"/>
    <n v="0.44999999999999996"/>
    <n v="0.6"/>
  </r>
  <r>
    <n v="550"/>
    <s v="Saturday"/>
    <s v="December"/>
    <s v="Dec"/>
    <n v="7"/>
    <n v="12"/>
    <n v="2023"/>
    <d v="2023-12-07T00:00:00"/>
    <s v="CUST550"/>
    <x v="0"/>
    <n v="40"/>
    <x v="1"/>
    <x v="0"/>
    <n v="3"/>
    <n v="300"/>
    <n v="900"/>
    <n v="13.5"/>
    <n v="18"/>
  </r>
  <r>
    <n v="559"/>
    <s v="Sunday"/>
    <s v="January"/>
    <s v="Jan"/>
    <n v="1"/>
    <n v="1"/>
    <n v="2023"/>
    <d v="2023-01-01T00:00:00"/>
    <s v="CUST559"/>
    <x v="1"/>
    <n v="40"/>
    <x v="1"/>
    <x v="0"/>
    <n v="4"/>
    <n v="300"/>
    <n v="1200"/>
    <n v="18"/>
    <n v="24"/>
  </r>
  <r>
    <n v="587"/>
    <s v="Sunday"/>
    <s v="June"/>
    <s v="Jun"/>
    <n v="8"/>
    <n v="6"/>
    <n v="2023"/>
    <d v="2023-06-08T00:00:00"/>
    <s v="CUST587"/>
    <x v="1"/>
    <n v="40"/>
    <x v="1"/>
    <x v="1"/>
    <n v="4"/>
    <n v="300"/>
    <n v="1200"/>
    <n v="18"/>
    <n v="24"/>
  </r>
  <r>
    <n v="603"/>
    <s v="Monday"/>
    <s v="July"/>
    <s v="Jul"/>
    <n v="16"/>
    <n v="7"/>
    <n v="2023"/>
    <d v="2023-07-16T00:00:00"/>
    <s v="CUST603"/>
    <x v="1"/>
    <n v="40"/>
    <x v="1"/>
    <x v="0"/>
    <n v="3"/>
    <n v="30"/>
    <n v="90"/>
    <n v="1.3499999999999999"/>
    <n v="1.8"/>
  </r>
  <r>
    <n v="621"/>
    <s v="Wednesday"/>
    <s v="March"/>
    <s v="Mar"/>
    <n v="4"/>
    <n v="3"/>
    <n v="2023"/>
    <d v="2023-03-04T00:00:00"/>
    <s v="CUST621"/>
    <x v="1"/>
    <n v="40"/>
    <x v="1"/>
    <x v="1"/>
    <n v="2"/>
    <n v="500"/>
    <n v="1000"/>
    <n v="15"/>
    <n v="20"/>
  </r>
  <r>
    <n v="641"/>
    <s v="Monday"/>
    <s v="November"/>
    <s v="Nov"/>
    <n v="23"/>
    <n v="11"/>
    <n v="2023"/>
    <d v="2023-11-23T00:00:00"/>
    <s v="CUST641"/>
    <x v="1"/>
    <n v="40"/>
    <x v="1"/>
    <x v="2"/>
    <n v="1"/>
    <n v="300"/>
    <n v="300"/>
    <n v="4.5"/>
    <n v="6"/>
  </r>
  <r>
    <n v="657"/>
    <s v="Wednesday"/>
    <s v="February"/>
    <s v="Feb"/>
    <n v="11"/>
    <n v="2"/>
    <n v="2023"/>
    <d v="2023-02-11T00:00:00"/>
    <s v="CUST657"/>
    <x v="0"/>
    <n v="40"/>
    <x v="1"/>
    <x v="0"/>
    <n v="1"/>
    <n v="25"/>
    <n v="25"/>
    <n v="0.375"/>
    <n v="0.5"/>
  </r>
  <r>
    <n v="744"/>
    <s v="Saturday"/>
    <s v="May"/>
    <s v="May"/>
    <n v="7"/>
    <n v="5"/>
    <n v="2023"/>
    <d v="2023-05-07T00:00:00"/>
    <s v="CUST744"/>
    <x v="0"/>
    <n v="40"/>
    <x v="1"/>
    <x v="2"/>
    <n v="1"/>
    <n v="25"/>
    <n v="25"/>
    <n v="0.375"/>
    <n v="0.5"/>
  </r>
  <r>
    <n v="764"/>
    <s v="Wednesday"/>
    <s v="March"/>
    <s v="Mar"/>
    <n v="25"/>
    <n v="3"/>
    <n v="2023"/>
    <d v="2023-03-25T00:00:00"/>
    <s v="CUST764"/>
    <x v="1"/>
    <n v="40"/>
    <x v="1"/>
    <x v="0"/>
    <n v="1"/>
    <n v="25"/>
    <n v="25"/>
    <n v="0.375"/>
    <n v="0.5"/>
  </r>
  <r>
    <n v="774"/>
    <s v="Thursday"/>
    <s v="April"/>
    <s v="Apr"/>
    <n v="12"/>
    <n v="4"/>
    <n v="2023"/>
    <d v="2023-04-12T00:00:00"/>
    <s v="CUST774"/>
    <x v="1"/>
    <n v="40"/>
    <x v="1"/>
    <x v="0"/>
    <n v="2"/>
    <n v="25"/>
    <n v="50"/>
    <n v="0.75"/>
    <n v="1"/>
  </r>
  <r>
    <n v="797"/>
    <s v="Saturday"/>
    <s v="January"/>
    <s v="Jan"/>
    <n v="7"/>
    <n v="1"/>
    <n v="2023"/>
    <d v="2023-01-07T00:00:00"/>
    <s v="CUST797"/>
    <x v="0"/>
    <n v="40"/>
    <x v="1"/>
    <x v="0"/>
    <n v="3"/>
    <n v="25"/>
    <n v="75"/>
    <n v="1.125"/>
    <n v="1.5"/>
  </r>
  <r>
    <n v="883"/>
    <s v="Monday"/>
    <s v="May"/>
    <s v="May"/>
    <n v="9"/>
    <n v="5"/>
    <n v="2023"/>
    <d v="2023-05-09T00:00:00"/>
    <s v="CUST883"/>
    <x v="0"/>
    <n v="40"/>
    <x v="1"/>
    <x v="2"/>
    <n v="1"/>
    <n v="500"/>
    <n v="500"/>
    <n v="7.5"/>
    <n v="10"/>
  </r>
  <r>
    <n v="969"/>
    <s v="Thursday"/>
    <s v="April"/>
    <s v="Apr"/>
    <n v="19"/>
    <n v="4"/>
    <n v="2023"/>
    <d v="2023-04-19T00:00:00"/>
    <s v="CUST969"/>
    <x v="1"/>
    <n v="40"/>
    <x v="1"/>
    <x v="0"/>
    <n v="3"/>
    <n v="300"/>
    <n v="900"/>
    <n v="13.5"/>
    <n v="18"/>
  </r>
  <r>
    <n v="30"/>
    <s v="Sunday"/>
    <s v="October"/>
    <s v="Oct"/>
    <n v="29"/>
    <n v="10"/>
    <n v="2023"/>
    <d v="2023-10-29T00:00:00"/>
    <s v="CUST030"/>
    <x v="1"/>
    <n v="39"/>
    <x v="1"/>
    <x v="1"/>
    <n v="3"/>
    <n v="300"/>
    <n v="900"/>
    <n v="13.5"/>
    <n v="18"/>
  </r>
  <r>
    <n v="145"/>
    <s v="Monday"/>
    <s v="November"/>
    <s v="Nov"/>
    <n v="2"/>
    <n v="11"/>
    <n v="2023"/>
    <d v="2023-11-02T00:00:00"/>
    <s v="CUST145"/>
    <x v="1"/>
    <n v="39"/>
    <x v="1"/>
    <x v="0"/>
    <n v="3"/>
    <n v="25"/>
    <n v="75"/>
    <n v="1.125"/>
    <n v="1.5"/>
  </r>
  <r>
    <n v="162"/>
    <s v="Saturday"/>
    <s v="August"/>
    <s v="Aug"/>
    <n v="21"/>
    <n v="8"/>
    <n v="2023"/>
    <d v="2023-08-21T00:00:00"/>
    <s v="CUST162"/>
    <x v="0"/>
    <n v="39"/>
    <x v="1"/>
    <x v="0"/>
    <n v="2"/>
    <n v="30"/>
    <n v="60"/>
    <n v="0.89999999999999991"/>
    <n v="1.2"/>
  </r>
  <r>
    <n v="174"/>
    <s v="Thursday"/>
    <s v="April"/>
    <s v="Apr"/>
    <n v="12"/>
    <n v="4"/>
    <n v="2023"/>
    <d v="2023-04-12T00:00:00"/>
    <s v="CUST174"/>
    <x v="1"/>
    <n v="39"/>
    <x v="1"/>
    <x v="1"/>
    <n v="1"/>
    <n v="300"/>
    <n v="300"/>
    <n v="4.5"/>
    <n v="6"/>
  </r>
  <r>
    <n v="204"/>
    <s v="Saturday"/>
    <s v="September"/>
    <s v="Sep"/>
    <n v="28"/>
    <n v="9"/>
    <n v="2023"/>
    <d v="2023-09-28T00:00:00"/>
    <s v="CUST204"/>
    <x v="0"/>
    <n v="39"/>
    <x v="1"/>
    <x v="1"/>
    <n v="1"/>
    <n v="25"/>
    <n v="25"/>
    <n v="0.375"/>
    <n v="0.5"/>
  </r>
  <r>
    <n v="221"/>
    <s v="Saturday"/>
    <s v="May"/>
    <s v="May"/>
    <n v="7"/>
    <n v="5"/>
    <n v="2023"/>
    <d v="2023-05-07T00:00:00"/>
    <s v="CUST221"/>
    <x v="0"/>
    <n v="39"/>
    <x v="1"/>
    <x v="1"/>
    <n v="2"/>
    <n v="300"/>
    <n v="600"/>
    <n v="9"/>
    <n v="12"/>
  </r>
  <r>
    <n v="238"/>
    <s v="Tuesday"/>
    <s v="January"/>
    <s v="Jan"/>
    <n v="17"/>
    <n v="1"/>
    <n v="2023"/>
    <d v="2023-01-17T00:00:00"/>
    <s v="CUST238"/>
    <x v="1"/>
    <n v="39"/>
    <x v="1"/>
    <x v="1"/>
    <n v="1"/>
    <n v="500"/>
    <n v="500"/>
    <n v="7.5"/>
    <n v="10"/>
  </r>
  <r>
    <n v="328"/>
    <s v="Sunday"/>
    <s v="March"/>
    <s v="Mar"/>
    <n v="22"/>
    <n v="3"/>
    <n v="2023"/>
    <d v="2023-03-22T00:00:00"/>
    <s v="CUST328"/>
    <x v="0"/>
    <n v="39"/>
    <x v="1"/>
    <x v="1"/>
    <n v="2"/>
    <n v="50"/>
    <n v="100"/>
    <n v="1.5"/>
    <n v="2"/>
  </r>
  <r>
    <n v="390"/>
    <s v="Saturday"/>
    <s v="September"/>
    <s v="Sep"/>
    <n v="28"/>
    <n v="9"/>
    <n v="2023"/>
    <d v="2023-09-28T00:00:00"/>
    <s v="CUST390"/>
    <x v="0"/>
    <n v="39"/>
    <x v="1"/>
    <x v="2"/>
    <n v="2"/>
    <n v="50"/>
    <n v="100"/>
    <n v="1.5"/>
    <n v="2"/>
  </r>
  <r>
    <n v="458"/>
    <s v="Saturday"/>
    <s v="November"/>
    <s v="Nov"/>
    <n v="14"/>
    <n v="11"/>
    <n v="2023"/>
    <d v="2023-11-14T00:00:00"/>
    <s v="CUST458"/>
    <x v="1"/>
    <n v="39"/>
    <x v="1"/>
    <x v="2"/>
    <n v="4"/>
    <n v="25"/>
    <n v="100"/>
    <n v="1.5"/>
    <n v="2"/>
  </r>
  <r>
    <n v="501"/>
    <s v="Saturday"/>
    <s v="May"/>
    <s v="May"/>
    <n v="14"/>
    <n v="5"/>
    <n v="2023"/>
    <d v="2023-05-14T00:00:00"/>
    <s v="CUST501"/>
    <x v="0"/>
    <n v="39"/>
    <x v="1"/>
    <x v="2"/>
    <n v="2"/>
    <n v="30"/>
    <n v="60"/>
    <n v="0.89999999999999991"/>
    <n v="1.2"/>
  </r>
  <r>
    <n v="510"/>
    <s v="Tuesday"/>
    <s v="June"/>
    <s v="Jun"/>
    <n v="10"/>
    <n v="6"/>
    <n v="2023"/>
    <d v="2023-06-10T00:00:00"/>
    <s v="CUST510"/>
    <x v="1"/>
    <n v="39"/>
    <x v="1"/>
    <x v="1"/>
    <n v="4"/>
    <n v="50"/>
    <n v="200"/>
    <n v="3"/>
    <n v="4"/>
  </r>
  <r>
    <n v="614"/>
    <s v="Sunday"/>
    <s v="April"/>
    <s v="Apr"/>
    <n v="1"/>
    <n v="4"/>
    <n v="2023"/>
    <d v="2023-04-01T00:00:00"/>
    <s v="CUST614"/>
    <x v="1"/>
    <n v="39"/>
    <x v="1"/>
    <x v="1"/>
    <n v="4"/>
    <n v="300"/>
    <n v="1200"/>
    <n v="18"/>
    <n v="24"/>
  </r>
  <r>
    <n v="633"/>
    <s v="Saturday"/>
    <s v="August"/>
    <s v="Aug"/>
    <n v="7"/>
    <n v="8"/>
    <n v="2023"/>
    <d v="2023-08-07T00:00:00"/>
    <s v="CUST633"/>
    <x v="0"/>
    <n v="39"/>
    <x v="1"/>
    <x v="1"/>
    <n v="4"/>
    <n v="30"/>
    <n v="120"/>
    <n v="1.7999999999999998"/>
    <n v="2.4"/>
  </r>
  <r>
    <n v="659"/>
    <s v="Thursday"/>
    <s v="March"/>
    <s v="Mar"/>
    <n v="19"/>
    <n v="3"/>
    <n v="2023"/>
    <d v="2023-03-19T00:00:00"/>
    <s v="CUST659"/>
    <x v="1"/>
    <n v="39"/>
    <x v="1"/>
    <x v="2"/>
    <n v="1"/>
    <n v="30"/>
    <n v="30"/>
    <n v="0.44999999999999996"/>
    <n v="0.6"/>
  </r>
  <r>
    <n v="694"/>
    <s v="Friday"/>
    <s v="May"/>
    <s v="May"/>
    <n v="20"/>
    <n v="5"/>
    <n v="2023"/>
    <d v="2023-05-20T00:00:00"/>
    <s v="CUST694"/>
    <x v="1"/>
    <n v="39"/>
    <x v="1"/>
    <x v="2"/>
    <n v="2"/>
    <n v="25"/>
    <n v="50"/>
    <n v="0.75"/>
    <n v="1"/>
  </r>
  <r>
    <n v="767"/>
    <s v="Tuesday"/>
    <s v="October"/>
    <s v="Oct"/>
    <n v="24"/>
    <n v="10"/>
    <n v="2023"/>
    <d v="2023-10-24T00:00:00"/>
    <s v="CUST767"/>
    <x v="0"/>
    <n v="39"/>
    <x v="1"/>
    <x v="1"/>
    <n v="3"/>
    <n v="25"/>
    <n v="75"/>
    <n v="1.125"/>
    <n v="1.5"/>
  </r>
  <r>
    <n v="803"/>
    <s v="Sunday"/>
    <s v="November"/>
    <s v="Nov"/>
    <n v="22"/>
    <n v="11"/>
    <n v="2023"/>
    <d v="2023-11-22T00:00:00"/>
    <s v="CUST803"/>
    <x v="0"/>
    <n v="39"/>
    <x v="1"/>
    <x v="0"/>
    <n v="4"/>
    <n v="25"/>
    <n v="100"/>
    <n v="1.5"/>
    <n v="2"/>
  </r>
  <r>
    <n v="27"/>
    <s v="Tuesday"/>
    <s v="August"/>
    <s v="Aug"/>
    <n v="3"/>
    <n v="8"/>
    <n v="2023"/>
    <d v="2023-08-03T00:00:00"/>
    <s v="CUST027"/>
    <x v="1"/>
    <n v="38"/>
    <x v="1"/>
    <x v="1"/>
    <n v="2"/>
    <n v="25"/>
    <n v="50"/>
    <n v="0.75"/>
    <n v="1"/>
  </r>
  <r>
    <n v="38"/>
    <s v="Saturday"/>
    <s v="March"/>
    <s v="Mar"/>
    <n v="21"/>
    <n v="3"/>
    <n v="2023"/>
    <d v="2023-03-21T00:00:00"/>
    <s v="CUST038"/>
    <x v="0"/>
    <n v="38"/>
    <x v="1"/>
    <x v="1"/>
    <n v="4"/>
    <n v="50"/>
    <n v="200"/>
    <n v="3"/>
    <n v="4"/>
  </r>
  <r>
    <n v="54"/>
    <s v="Tuesday"/>
    <s v="February"/>
    <s v="Feb"/>
    <n v="10"/>
    <n v="2"/>
    <n v="2023"/>
    <d v="2023-02-10T00:00:00"/>
    <s v="CUST054"/>
    <x v="1"/>
    <n v="38"/>
    <x v="1"/>
    <x v="2"/>
    <n v="3"/>
    <n v="500"/>
    <n v="1500"/>
    <n v="22.5"/>
    <n v="30"/>
  </r>
  <r>
    <n v="84"/>
    <s v="Saturday"/>
    <s v="November"/>
    <s v="Nov"/>
    <n v="28"/>
    <n v="11"/>
    <n v="2023"/>
    <d v="2023-11-28T00:00:00"/>
    <s v="CUST084"/>
    <x v="1"/>
    <n v="38"/>
    <x v="1"/>
    <x v="2"/>
    <n v="3"/>
    <n v="30"/>
    <n v="90"/>
    <n v="1.3499999999999999"/>
    <n v="1.8"/>
  </r>
  <r>
    <n v="140"/>
    <s v="Thursday"/>
    <s v="August"/>
    <s v="Aug"/>
    <n v="5"/>
    <n v="8"/>
    <n v="2023"/>
    <d v="2023-08-05T00:00:00"/>
    <s v="CUST140"/>
    <x v="0"/>
    <n v="38"/>
    <x v="1"/>
    <x v="2"/>
    <n v="1"/>
    <n v="30"/>
    <n v="30"/>
    <n v="0.44999999999999996"/>
    <n v="0.6"/>
  </r>
  <r>
    <n v="146"/>
    <s v="Saturday"/>
    <s v="August"/>
    <s v="Aug"/>
    <n v="28"/>
    <n v="8"/>
    <n v="2023"/>
    <d v="2023-08-28T00:00:00"/>
    <s v="CUST146"/>
    <x v="0"/>
    <n v="38"/>
    <x v="1"/>
    <x v="0"/>
    <n v="4"/>
    <n v="50"/>
    <n v="200"/>
    <n v="3"/>
    <n v="4"/>
  </r>
  <r>
    <n v="239"/>
    <s v="Thursday"/>
    <s v="June"/>
    <s v="Jun"/>
    <n v="19"/>
    <n v="6"/>
    <n v="2023"/>
    <d v="2023-06-19T00:00:00"/>
    <s v="CUST239"/>
    <x v="0"/>
    <n v="38"/>
    <x v="1"/>
    <x v="2"/>
    <n v="3"/>
    <n v="500"/>
    <n v="1500"/>
    <n v="22.5"/>
    <n v="30"/>
  </r>
  <r>
    <n v="337"/>
    <s v="Sunday"/>
    <s v="May"/>
    <s v="May"/>
    <n v="1"/>
    <n v="5"/>
    <n v="2023"/>
    <d v="2023-05-01T00:00:00"/>
    <s v="CUST337"/>
    <x v="0"/>
    <n v="38"/>
    <x v="1"/>
    <x v="0"/>
    <n v="1"/>
    <n v="500"/>
    <n v="500"/>
    <n v="7.5"/>
    <n v="10"/>
  </r>
  <r>
    <n v="464"/>
    <s v="Friday"/>
    <s v="January"/>
    <s v="Jan"/>
    <n v="13"/>
    <n v="1"/>
    <n v="2023"/>
    <d v="2023-01-13T00:00:00"/>
    <s v="CUST464"/>
    <x v="0"/>
    <n v="38"/>
    <x v="1"/>
    <x v="2"/>
    <n v="2"/>
    <n v="300"/>
    <n v="600"/>
    <n v="9"/>
    <n v="12"/>
  </r>
  <r>
    <n v="472"/>
    <s v="Thursday"/>
    <s v="December"/>
    <s v="Dec"/>
    <n v="26"/>
    <n v="12"/>
    <n v="2023"/>
    <d v="2023-12-26T00:00:00"/>
    <s v="CUST472"/>
    <x v="1"/>
    <n v="38"/>
    <x v="1"/>
    <x v="1"/>
    <n v="3"/>
    <n v="300"/>
    <n v="900"/>
    <n v="13.5"/>
    <n v="18"/>
  </r>
  <r>
    <n v="504"/>
    <s v="Monday"/>
    <s v="May"/>
    <s v="May"/>
    <n v="16"/>
    <n v="5"/>
    <n v="2023"/>
    <d v="2023-05-16T00:00:00"/>
    <s v="CUST504"/>
    <x v="1"/>
    <n v="38"/>
    <x v="1"/>
    <x v="1"/>
    <n v="3"/>
    <n v="50"/>
    <n v="150"/>
    <n v="2.25"/>
    <n v="3"/>
  </r>
  <r>
    <n v="579"/>
    <s v="Saturday"/>
    <s v="September"/>
    <s v="Sep"/>
    <n v="21"/>
    <n v="9"/>
    <n v="2023"/>
    <d v="2023-09-21T00:00:00"/>
    <s v="CUST579"/>
    <x v="1"/>
    <n v="38"/>
    <x v="1"/>
    <x v="2"/>
    <n v="1"/>
    <n v="30"/>
    <n v="30"/>
    <n v="0.44999999999999996"/>
    <n v="0.6"/>
  </r>
  <r>
    <n v="588"/>
    <s v="Thursday"/>
    <s v="April"/>
    <s v="Apr"/>
    <n v="26"/>
    <n v="4"/>
    <n v="2023"/>
    <d v="2023-04-26T00:00:00"/>
    <s v="CUST588"/>
    <x v="0"/>
    <n v="38"/>
    <x v="1"/>
    <x v="2"/>
    <n v="2"/>
    <n v="30"/>
    <n v="60"/>
    <n v="0.89999999999999991"/>
    <n v="1.2"/>
  </r>
  <r>
    <n v="646"/>
    <s v="Tuesday"/>
    <s v="May"/>
    <s v="May"/>
    <n v="3"/>
    <n v="5"/>
    <n v="2023"/>
    <d v="2023-05-03T00:00:00"/>
    <s v="CUST646"/>
    <x v="0"/>
    <n v="38"/>
    <x v="1"/>
    <x v="0"/>
    <n v="3"/>
    <n v="30"/>
    <n v="90"/>
    <n v="1.3499999999999999"/>
    <n v="1.8"/>
  </r>
  <r>
    <n v="660"/>
    <s v="Sunday"/>
    <s v="April"/>
    <s v="Apr"/>
    <n v="29"/>
    <n v="4"/>
    <n v="2023"/>
    <d v="2023-04-29T00:00:00"/>
    <s v="CUST660"/>
    <x v="1"/>
    <n v="38"/>
    <x v="1"/>
    <x v="1"/>
    <n v="2"/>
    <n v="500"/>
    <n v="1000"/>
    <n v="15"/>
    <n v="20"/>
  </r>
  <r>
    <n v="674"/>
    <s v="Monday"/>
    <s v="April"/>
    <s v="Apr"/>
    <n v="16"/>
    <n v="4"/>
    <n v="2023"/>
    <d v="2023-04-16T00:00:00"/>
    <s v="CUST674"/>
    <x v="1"/>
    <n v="38"/>
    <x v="1"/>
    <x v="0"/>
    <n v="1"/>
    <n v="300"/>
    <n v="300"/>
    <n v="4.5"/>
    <n v="6"/>
  </r>
  <r>
    <n v="683"/>
    <s v="Wednesday"/>
    <s v="January"/>
    <s v="Jan"/>
    <n v="4"/>
    <n v="1"/>
    <n v="2023"/>
    <d v="2023-01-04T00:00:00"/>
    <s v="CUST683"/>
    <x v="0"/>
    <n v="38"/>
    <x v="1"/>
    <x v="1"/>
    <n v="2"/>
    <n v="500"/>
    <n v="1000"/>
    <n v="15"/>
    <n v="20"/>
  </r>
  <r>
    <n v="742"/>
    <s v="Saturday"/>
    <s v="January"/>
    <s v="Jan"/>
    <n v="21"/>
    <n v="1"/>
    <n v="2023"/>
    <d v="2023-01-21T00:00:00"/>
    <s v="CUST742"/>
    <x v="1"/>
    <n v="38"/>
    <x v="1"/>
    <x v="2"/>
    <n v="4"/>
    <n v="500"/>
    <n v="2000"/>
    <n v="30"/>
    <n v="40"/>
  </r>
  <r>
    <n v="766"/>
    <s v="Wednesday"/>
    <s v="February"/>
    <s v="Feb"/>
    <n v="25"/>
    <n v="2"/>
    <n v="2023"/>
    <d v="2023-02-25T00:00:00"/>
    <s v="CUST766"/>
    <x v="0"/>
    <n v="38"/>
    <x v="1"/>
    <x v="2"/>
    <n v="3"/>
    <n v="300"/>
    <n v="900"/>
    <n v="13.5"/>
    <n v="18"/>
  </r>
  <r>
    <n v="4"/>
    <s v="Saturday"/>
    <s v="May"/>
    <s v="May"/>
    <n v="21"/>
    <n v="5"/>
    <n v="2023"/>
    <d v="2023-05-21T00:00:00"/>
    <s v="CUST004"/>
    <x v="0"/>
    <n v="37"/>
    <x v="1"/>
    <x v="0"/>
    <n v="1"/>
    <n v="500"/>
    <n v="500"/>
    <n v="7.5"/>
    <n v="10"/>
  </r>
  <r>
    <n v="112"/>
    <s v="Monday"/>
    <s v="December"/>
    <s v="Dec"/>
    <n v="2"/>
    <n v="12"/>
    <n v="2023"/>
    <d v="2023-12-02T00:00:00"/>
    <s v="CUST112"/>
    <x v="0"/>
    <n v="37"/>
    <x v="1"/>
    <x v="0"/>
    <n v="3"/>
    <n v="500"/>
    <n v="1500"/>
    <n v="22.5"/>
    <n v="30"/>
  </r>
  <r>
    <n v="210"/>
    <s v="Friday"/>
    <s v="April"/>
    <s v="Apr"/>
    <n v="13"/>
    <n v="4"/>
    <n v="2023"/>
    <d v="2023-04-13T00:00:00"/>
    <s v="CUST210"/>
    <x v="0"/>
    <n v="37"/>
    <x v="1"/>
    <x v="2"/>
    <n v="4"/>
    <n v="50"/>
    <n v="200"/>
    <n v="3"/>
    <n v="4"/>
  </r>
  <r>
    <n v="258"/>
    <s v="Wednesday"/>
    <s v="December"/>
    <s v="Dec"/>
    <n v="4"/>
    <n v="12"/>
    <n v="2023"/>
    <d v="2023-12-04T00:00:00"/>
    <s v="CUST258"/>
    <x v="1"/>
    <n v="37"/>
    <x v="1"/>
    <x v="0"/>
    <n v="1"/>
    <n v="50"/>
    <n v="50"/>
    <n v="0.75"/>
    <n v="1"/>
  </r>
  <r>
    <n v="278"/>
    <s v="Friday"/>
    <s v="March"/>
    <s v="Mar"/>
    <n v="13"/>
    <n v="3"/>
    <n v="2023"/>
    <d v="2023-03-13T00:00:00"/>
    <s v="CUST278"/>
    <x v="1"/>
    <n v="37"/>
    <x v="1"/>
    <x v="0"/>
    <n v="4"/>
    <n v="25"/>
    <n v="100"/>
    <n v="1.5"/>
    <n v="2"/>
  </r>
  <r>
    <n v="280"/>
    <s v="Wednesday"/>
    <s v="April"/>
    <s v="Apr"/>
    <n v="4"/>
    <n v="4"/>
    <n v="2023"/>
    <d v="2023-04-04T00:00:00"/>
    <s v="CUST280"/>
    <x v="1"/>
    <n v="37"/>
    <x v="1"/>
    <x v="0"/>
    <n v="3"/>
    <n v="500"/>
    <n v="1500"/>
    <n v="22.5"/>
    <n v="30"/>
  </r>
  <r>
    <n v="304"/>
    <s v="Thursday"/>
    <s v="July"/>
    <s v="Jul"/>
    <n v="19"/>
    <n v="7"/>
    <n v="2023"/>
    <d v="2023-07-19T00:00:00"/>
    <s v="CUST304"/>
    <x v="1"/>
    <n v="37"/>
    <x v="1"/>
    <x v="2"/>
    <n v="2"/>
    <n v="30"/>
    <n v="60"/>
    <n v="0.89999999999999991"/>
    <n v="1.2"/>
  </r>
  <r>
    <n v="421"/>
    <s v="Monday"/>
    <s v="January"/>
    <s v="Jan"/>
    <n v="2"/>
    <n v="1"/>
    <n v="2023"/>
    <d v="2023-01-02T00:00:00"/>
    <s v="CUST421"/>
    <x v="1"/>
    <n v="37"/>
    <x v="1"/>
    <x v="0"/>
    <n v="3"/>
    <n v="500"/>
    <n v="1500"/>
    <n v="22.5"/>
    <n v="30"/>
  </r>
  <r>
    <n v="507"/>
    <s v="Monday"/>
    <s v="November"/>
    <s v="Nov"/>
    <n v="2"/>
    <n v="11"/>
    <n v="2023"/>
    <d v="2023-11-02T00:00:00"/>
    <s v="CUST507"/>
    <x v="1"/>
    <n v="37"/>
    <x v="1"/>
    <x v="2"/>
    <n v="3"/>
    <n v="500"/>
    <n v="1500"/>
    <n v="22.5"/>
    <n v="30"/>
  </r>
  <r>
    <n v="509"/>
    <s v="Thursday"/>
    <s v="June"/>
    <s v="Jun"/>
    <n v="26"/>
    <n v="6"/>
    <n v="2023"/>
    <d v="2023-06-26T00:00:00"/>
    <s v="CUST509"/>
    <x v="1"/>
    <n v="37"/>
    <x v="1"/>
    <x v="2"/>
    <n v="3"/>
    <n v="300"/>
    <n v="900"/>
    <n v="13.5"/>
    <n v="18"/>
  </r>
  <r>
    <n v="598"/>
    <s v="Sunday"/>
    <s v="August"/>
    <s v="Aug"/>
    <n v="1"/>
    <n v="8"/>
    <n v="2023"/>
    <d v="2023-08-01T00:00:00"/>
    <s v="CUST598"/>
    <x v="0"/>
    <n v="37"/>
    <x v="1"/>
    <x v="1"/>
    <n v="4"/>
    <n v="30"/>
    <n v="120"/>
    <n v="1.7999999999999998"/>
    <n v="2.4"/>
  </r>
  <r>
    <n v="605"/>
    <s v="Tuesday"/>
    <s v="July"/>
    <s v="Jul"/>
    <n v="24"/>
    <n v="7"/>
    <n v="2023"/>
    <d v="2023-07-24T00:00:00"/>
    <s v="CUST605"/>
    <x v="0"/>
    <n v="37"/>
    <x v="1"/>
    <x v="2"/>
    <n v="2"/>
    <n v="500"/>
    <n v="1000"/>
    <n v="15"/>
    <n v="20"/>
  </r>
  <r>
    <n v="699"/>
    <s v="Sunday"/>
    <s v="June"/>
    <s v="Jun"/>
    <n v="22"/>
    <n v="6"/>
    <n v="2023"/>
    <d v="2023-06-22T00:00:00"/>
    <s v="CUST699"/>
    <x v="1"/>
    <n v="37"/>
    <x v="1"/>
    <x v="0"/>
    <n v="4"/>
    <n v="30"/>
    <n v="120"/>
    <n v="1.7999999999999998"/>
    <n v="2.4"/>
  </r>
  <r>
    <n v="835"/>
    <s v="Saturday"/>
    <s v="September"/>
    <s v="Sep"/>
    <n v="7"/>
    <n v="9"/>
    <n v="2023"/>
    <d v="2023-09-07T00:00:00"/>
    <s v="CUST835"/>
    <x v="0"/>
    <n v="37"/>
    <x v="1"/>
    <x v="0"/>
    <n v="4"/>
    <n v="50"/>
    <n v="200"/>
    <n v="3"/>
    <n v="4"/>
  </r>
  <r>
    <n v="869"/>
    <s v="Wednesday"/>
    <s v="October"/>
    <s v="Oct"/>
    <n v="25"/>
    <n v="10"/>
    <n v="2023"/>
    <d v="2023-10-25T00:00:00"/>
    <s v="CUST869"/>
    <x v="0"/>
    <n v="37"/>
    <x v="1"/>
    <x v="1"/>
    <n v="3"/>
    <n v="500"/>
    <n v="1500"/>
    <n v="22.5"/>
    <n v="30"/>
  </r>
  <r>
    <n v="886"/>
    <s v="Monday"/>
    <s v="April"/>
    <s v="Apr"/>
    <n v="9"/>
    <n v="4"/>
    <n v="2023"/>
    <d v="2023-04-09T00:00:00"/>
    <s v="CUST886"/>
    <x v="0"/>
    <n v="37"/>
    <x v="1"/>
    <x v="2"/>
    <n v="3"/>
    <n v="300"/>
    <n v="900"/>
    <n v="13.5"/>
    <n v="18"/>
  </r>
  <r>
    <n v="52"/>
    <s v="Thursday"/>
    <s v="March"/>
    <s v="Mar"/>
    <n v="5"/>
    <n v="3"/>
    <n v="2023"/>
    <d v="2023-03-05T00:00:00"/>
    <s v="CUST052"/>
    <x v="1"/>
    <n v="36"/>
    <x v="1"/>
    <x v="1"/>
    <n v="1"/>
    <n v="300"/>
    <n v="300"/>
    <n v="4.5"/>
    <n v="6"/>
  </r>
  <r>
    <n v="139"/>
    <s v="Sunday"/>
    <s v="December"/>
    <s v="Dec"/>
    <n v="15"/>
    <n v="12"/>
    <n v="2023"/>
    <d v="2023-12-15T00:00:00"/>
    <s v="CUST139"/>
    <x v="0"/>
    <n v="36"/>
    <x v="1"/>
    <x v="1"/>
    <n v="4"/>
    <n v="500"/>
    <n v="2000"/>
    <n v="30"/>
    <n v="40"/>
  </r>
  <r>
    <n v="227"/>
    <s v="Wednesday"/>
    <s v="October"/>
    <s v="Oct"/>
    <n v="11"/>
    <n v="10"/>
    <n v="2023"/>
    <d v="2023-10-11T00:00:00"/>
    <s v="CUST227"/>
    <x v="0"/>
    <n v="36"/>
    <x v="1"/>
    <x v="2"/>
    <n v="2"/>
    <n v="50"/>
    <n v="100"/>
    <n v="1.5"/>
    <n v="2"/>
  </r>
  <r>
    <n v="277"/>
    <s v="Wednesday"/>
    <s v="August"/>
    <s v="Aug"/>
    <n v="18"/>
    <n v="8"/>
    <n v="2023"/>
    <d v="2023-08-18T00:00:00"/>
    <s v="CUST277"/>
    <x v="0"/>
    <n v="36"/>
    <x v="1"/>
    <x v="0"/>
    <n v="4"/>
    <n v="25"/>
    <n v="100"/>
    <n v="1.5"/>
    <n v="2"/>
  </r>
  <r>
    <n v="340"/>
    <s v="Thursday"/>
    <s v="October"/>
    <s v="Oct"/>
    <n v="19"/>
    <n v="10"/>
    <n v="2023"/>
    <d v="2023-10-19T00:00:00"/>
    <s v="CUST340"/>
    <x v="1"/>
    <n v="36"/>
    <x v="1"/>
    <x v="0"/>
    <n v="4"/>
    <n v="300"/>
    <n v="1200"/>
    <n v="18"/>
    <n v="24"/>
  </r>
  <r>
    <n v="519"/>
    <s v="Monday"/>
    <s v="January"/>
    <s v="Jan"/>
    <n v="23"/>
    <n v="1"/>
    <n v="2023"/>
    <d v="2023-01-23T00:00:00"/>
    <s v="CUST519"/>
    <x v="1"/>
    <n v="36"/>
    <x v="1"/>
    <x v="2"/>
    <n v="4"/>
    <n v="30"/>
    <n v="120"/>
    <n v="1.7999999999999998"/>
    <n v="2.4"/>
  </r>
  <r>
    <n v="528"/>
    <s v="Friday"/>
    <s v="July"/>
    <s v="Jul"/>
    <n v="6"/>
    <n v="7"/>
    <n v="2023"/>
    <d v="2023-07-06T00:00:00"/>
    <s v="CUST528"/>
    <x v="1"/>
    <n v="36"/>
    <x v="1"/>
    <x v="0"/>
    <n v="2"/>
    <n v="30"/>
    <n v="60"/>
    <n v="0.89999999999999991"/>
    <n v="1.2"/>
  </r>
  <r>
    <n v="546"/>
    <s v="Wednesday"/>
    <s v="October"/>
    <s v="Oct"/>
    <n v="11"/>
    <n v="10"/>
    <n v="2023"/>
    <d v="2023-10-11T00:00:00"/>
    <s v="CUST546"/>
    <x v="1"/>
    <n v="36"/>
    <x v="1"/>
    <x v="2"/>
    <n v="4"/>
    <n v="50"/>
    <n v="200"/>
    <n v="3"/>
    <n v="4"/>
  </r>
  <r>
    <n v="589"/>
    <s v="Thursday"/>
    <s v="April"/>
    <s v="Apr"/>
    <n v="12"/>
    <n v="4"/>
    <n v="2023"/>
    <d v="2023-04-12T00:00:00"/>
    <s v="CUST589"/>
    <x v="1"/>
    <n v="36"/>
    <x v="1"/>
    <x v="1"/>
    <n v="2"/>
    <n v="500"/>
    <n v="1000"/>
    <n v="15"/>
    <n v="20"/>
  </r>
  <r>
    <n v="590"/>
    <s v="Tuesday"/>
    <s v="March"/>
    <s v="Mar"/>
    <n v="17"/>
    <n v="3"/>
    <n v="2023"/>
    <d v="2023-03-17T00:00:00"/>
    <s v="CUST590"/>
    <x v="0"/>
    <n v="36"/>
    <x v="1"/>
    <x v="0"/>
    <n v="3"/>
    <n v="300"/>
    <n v="900"/>
    <n v="13.5"/>
    <n v="18"/>
  </r>
  <r>
    <n v="700"/>
    <s v="Monday"/>
    <s v="December"/>
    <s v="Dec"/>
    <n v="9"/>
    <n v="12"/>
    <n v="2023"/>
    <d v="2023-12-09T00:00:00"/>
    <s v="CUST700"/>
    <x v="0"/>
    <n v="36"/>
    <x v="1"/>
    <x v="2"/>
    <n v="4"/>
    <n v="500"/>
    <n v="2000"/>
    <n v="30"/>
    <n v="40"/>
  </r>
  <r>
    <n v="730"/>
    <s v="Wednesday"/>
    <s v="August"/>
    <s v="Aug"/>
    <n v="4"/>
    <n v="8"/>
    <n v="2023"/>
    <d v="2023-08-04T00:00:00"/>
    <s v="CUST730"/>
    <x v="1"/>
    <n v="36"/>
    <x v="1"/>
    <x v="0"/>
    <n v="2"/>
    <n v="25"/>
    <n v="50"/>
    <n v="0.75"/>
    <n v="1"/>
  </r>
  <r>
    <n v="739"/>
    <s v="Sunday"/>
    <s v="November"/>
    <s v="Nov"/>
    <n v="29"/>
    <n v="11"/>
    <n v="2023"/>
    <d v="2023-11-29T00:00:00"/>
    <s v="CUST739"/>
    <x v="0"/>
    <n v="36"/>
    <x v="1"/>
    <x v="1"/>
    <n v="1"/>
    <n v="25"/>
    <n v="25"/>
    <n v="0.375"/>
    <n v="0.5"/>
  </r>
  <r>
    <n v="950"/>
    <s v="Saturday"/>
    <s v="November"/>
    <s v="Nov"/>
    <n v="7"/>
    <n v="11"/>
    <n v="2023"/>
    <d v="2023-11-07T00:00:00"/>
    <s v="CUST950"/>
    <x v="0"/>
    <n v="36"/>
    <x v="1"/>
    <x v="0"/>
    <n v="3"/>
    <n v="300"/>
    <n v="900"/>
    <n v="13.5"/>
    <n v="18"/>
  </r>
  <r>
    <n v="999"/>
    <s v="Thursday"/>
    <s v="December"/>
    <s v="Dec"/>
    <n v="5"/>
    <n v="12"/>
    <n v="2023"/>
    <d v="2023-12-05T00:00:00"/>
    <s v="CUST999"/>
    <x v="1"/>
    <n v="36"/>
    <x v="1"/>
    <x v="2"/>
    <n v="3"/>
    <n v="50"/>
    <n v="150"/>
    <n v="2.25"/>
    <n v="3"/>
  </r>
  <r>
    <n v="12"/>
    <s v="Monday"/>
    <s v="October"/>
    <s v="Oct"/>
    <n v="30"/>
    <n v="10"/>
    <n v="2023"/>
    <d v="2023-10-30T00:00:00"/>
    <s v="CUST012"/>
    <x v="0"/>
    <n v="35"/>
    <x v="1"/>
    <x v="1"/>
    <n v="3"/>
    <n v="25"/>
    <n v="75"/>
    <n v="1.125"/>
    <n v="1.5"/>
  </r>
  <r>
    <n v="23"/>
    <s v="Thursday"/>
    <s v="April"/>
    <s v="Apr"/>
    <n v="12"/>
    <n v="4"/>
    <n v="2023"/>
    <d v="2023-04-12T00:00:00"/>
    <s v="CUST023"/>
    <x v="1"/>
    <n v="35"/>
    <x v="1"/>
    <x v="0"/>
    <n v="4"/>
    <n v="30"/>
    <n v="120"/>
    <n v="1.7999999999999998"/>
    <n v="2.4"/>
  </r>
  <r>
    <n v="93"/>
    <s v="Saturday"/>
    <s v="July"/>
    <s v="Jul"/>
    <n v="14"/>
    <n v="7"/>
    <n v="2023"/>
    <d v="2023-07-14T00:00:00"/>
    <s v="CUST093"/>
    <x v="1"/>
    <n v="35"/>
    <x v="1"/>
    <x v="1"/>
    <n v="4"/>
    <n v="500"/>
    <n v="2000"/>
    <n v="30"/>
    <n v="40"/>
  </r>
  <r>
    <n v="142"/>
    <s v="Monday"/>
    <s v="February"/>
    <s v="Feb"/>
    <n v="2"/>
    <n v="2"/>
    <n v="2023"/>
    <d v="2023-02-02T00:00:00"/>
    <s v="CUST142"/>
    <x v="0"/>
    <n v="35"/>
    <x v="1"/>
    <x v="2"/>
    <n v="4"/>
    <n v="300"/>
    <n v="1200"/>
    <n v="18"/>
    <n v="24"/>
  </r>
  <r>
    <n v="193"/>
    <s v="Friday"/>
    <s v="February"/>
    <s v="Feb"/>
    <n v="13"/>
    <n v="2"/>
    <n v="2023"/>
    <d v="2023-02-13T00:00:00"/>
    <s v="CUST193"/>
    <x v="0"/>
    <n v="35"/>
    <x v="1"/>
    <x v="1"/>
    <n v="3"/>
    <n v="500"/>
    <n v="1500"/>
    <n v="22.5"/>
    <n v="30"/>
  </r>
  <r>
    <n v="217"/>
    <s v="Friday"/>
    <s v="August"/>
    <s v="Aug"/>
    <n v="13"/>
    <n v="8"/>
    <n v="2023"/>
    <d v="2023-08-13T00:00:00"/>
    <s v="CUST217"/>
    <x v="1"/>
    <n v="35"/>
    <x v="1"/>
    <x v="2"/>
    <n v="4"/>
    <n v="50"/>
    <n v="200"/>
    <n v="3"/>
    <n v="4"/>
  </r>
  <r>
    <n v="348"/>
    <s v="Tuesday"/>
    <s v="December"/>
    <s v="Dec"/>
    <n v="3"/>
    <n v="12"/>
    <n v="2023"/>
    <d v="2023-12-03T00:00:00"/>
    <s v="CUST348"/>
    <x v="1"/>
    <n v="35"/>
    <x v="1"/>
    <x v="2"/>
    <n v="2"/>
    <n v="300"/>
    <n v="600"/>
    <n v="9"/>
    <n v="12"/>
  </r>
  <r>
    <n v="437"/>
    <s v="Saturday"/>
    <s v="October"/>
    <s v="Oct"/>
    <n v="7"/>
    <n v="10"/>
    <n v="2023"/>
    <d v="2023-10-07T00:00:00"/>
    <s v="CUST437"/>
    <x v="1"/>
    <n v="35"/>
    <x v="1"/>
    <x v="2"/>
    <n v="4"/>
    <n v="300"/>
    <n v="1200"/>
    <n v="18"/>
    <n v="24"/>
  </r>
  <r>
    <n v="486"/>
    <s v="Monday"/>
    <s v="April"/>
    <s v="Apr"/>
    <n v="9"/>
    <n v="4"/>
    <n v="2023"/>
    <d v="2023-04-09T00:00:00"/>
    <s v="CUST486"/>
    <x v="1"/>
    <n v="35"/>
    <x v="1"/>
    <x v="2"/>
    <n v="1"/>
    <n v="25"/>
    <n v="25"/>
    <n v="0.375"/>
    <n v="0.5"/>
  </r>
  <r>
    <n v="529"/>
    <s v="Monday"/>
    <s v="August"/>
    <s v="Aug"/>
    <n v="9"/>
    <n v="8"/>
    <n v="2023"/>
    <d v="2023-08-09T00:00:00"/>
    <s v="CUST529"/>
    <x v="1"/>
    <n v="35"/>
    <x v="1"/>
    <x v="0"/>
    <n v="3"/>
    <n v="50"/>
    <n v="150"/>
    <n v="2.25"/>
    <n v="3"/>
  </r>
  <r>
    <n v="582"/>
    <s v="Saturday"/>
    <s v="November"/>
    <s v="Nov"/>
    <n v="14"/>
    <n v="11"/>
    <n v="2023"/>
    <d v="2023-11-14T00:00:00"/>
    <s v="CUST582"/>
    <x v="0"/>
    <n v="35"/>
    <x v="1"/>
    <x v="0"/>
    <n v="3"/>
    <n v="300"/>
    <n v="900"/>
    <n v="13.5"/>
    <n v="18"/>
  </r>
  <r>
    <n v="593"/>
    <s v="Friday"/>
    <s v="May"/>
    <s v="May"/>
    <n v="6"/>
    <n v="5"/>
    <n v="2023"/>
    <d v="2023-05-06T00:00:00"/>
    <s v="CUST593"/>
    <x v="0"/>
    <n v="35"/>
    <x v="1"/>
    <x v="2"/>
    <n v="2"/>
    <n v="30"/>
    <n v="60"/>
    <n v="0.89999999999999991"/>
    <n v="1.2"/>
  </r>
  <r>
    <n v="645"/>
    <s v="Tuesday"/>
    <s v="November"/>
    <s v="Nov"/>
    <n v="17"/>
    <n v="11"/>
    <n v="2023"/>
    <d v="2023-11-17T00:00:00"/>
    <s v="CUST645"/>
    <x v="1"/>
    <n v="35"/>
    <x v="1"/>
    <x v="2"/>
    <n v="4"/>
    <n v="30"/>
    <n v="120"/>
    <n v="1.7999999999999998"/>
    <n v="2.4"/>
  </r>
  <r>
    <n v="750"/>
    <s v="Friday"/>
    <s v="March"/>
    <s v="Mar"/>
    <n v="6"/>
    <n v="3"/>
    <n v="2023"/>
    <d v="2023-03-06T00:00:00"/>
    <s v="CUST750"/>
    <x v="1"/>
    <n v="35"/>
    <x v="1"/>
    <x v="0"/>
    <n v="3"/>
    <n v="25"/>
    <n v="75"/>
    <n v="1.125"/>
    <n v="1.5"/>
  </r>
  <r>
    <n v="776"/>
    <s v="Tuesday"/>
    <s v="October"/>
    <s v="Oct"/>
    <n v="31"/>
    <n v="10"/>
    <n v="2023"/>
    <d v="2023-10-31T00:00:00"/>
    <s v="CUST776"/>
    <x v="0"/>
    <n v="35"/>
    <x v="1"/>
    <x v="0"/>
    <n v="3"/>
    <n v="30"/>
    <n v="90"/>
    <n v="1.3499999999999999"/>
    <n v="1.8"/>
  </r>
  <r>
    <n v="781"/>
    <s v="Monday"/>
    <s v="December"/>
    <s v="Dec"/>
    <n v="23"/>
    <n v="12"/>
    <n v="2023"/>
    <d v="2023-12-23T00:00:00"/>
    <s v="CUST781"/>
    <x v="0"/>
    <n v="35"/>
    <x v="1"/>
    <x v="1"/>
    <n v="1"/>
    <n v="500"/>
    <n v="500"/>
    <n v="7.5"/>
    <n v="10"/>
  </r>
  <r>
    <n v="806"/>
    <s v="Friday"/>
    <s v="March"/>
    <s v="Mar"/>
    <n v="20"/>
    <n v="3"/>
    <n v="2023"/>
    <d v="2023-03-20T00:00:00"/>
    <s v="CUST806"/>
    <x v="1"/>
    <n v="35"/>
    <x v="1"/>
    <x v="1"/>
    <n v="3"/>
    <n v="300"/>
    <n v="900"/>
    <n v="13.5"/>
    <n v="18"/>
  </r>
  <r>
    <n v="819"/>
    <s v="Sunday"/>
    <s v="June"/>
    <s v="Jun"/>
    <n v="15"/>
    <n v="6"/>
    <n v="2023"/>
    <d v="2023-06-15T00:00:00"/>
    <s v="CUST819"/>
    <x v="1"/>
    <n v="35"/>
    <x v="1"/>
    <x v="1"/>
    <n v="2"/>
    <n v="50"/>
    <n v="100"/>
    <n v="1.5"/>
    <n v="2"/>
  </r>
  <r>
    <n v="844"/>
    <s v="Thursday"/>
    <s v="October"/>
    <s v="Oct"/>
    <n v="12"/>
    <n v="10"/>
    <n v="2023"/>
    <d v="2023-10-12T00:00:00"/>
    <s v="CUST844"/>
    <x v="0"/>
    <n v="35"/>
    <x v="1"/>
    <x v="0"/>
    <n v="3"/>
    <n v="50"/>
    <n v="150"/>
    <n v="2.25"/>
    <n v="3"/>
  </r>
  <r>
    <n v="889"/>
    <s v="Monday"/>
    <s v="October"/>
    <s v="Oct"/>
    <n v="2"/>
    <n v="10"/>
    <n v="2023"/>
    <d v="2023-10-02T00:00:00"/>
    <s v="CUST889"/>
    <x v="1"/>
    <n v="35"/>
    <x v="1"/>
    <x v="2"/>
    <n v="1"/>
    <n v="50"/>
    <n v="50"/>
    <n v="0.75"/>
    <n v="1"/>
  </r>
  <r>
    <n v="928"/>
    <s v="Thursday"/>
    <s v="April"/>
    <s v="Apr"/>
    <n v="5"/>
    <n v="4"/>
    <n v="2023"/>
    <d v="2023-04-05T00:00:00"/>
    <s v="CUST928"/>
    <x v="1"/>
    <n v="35"/>
    <x v="1"/>
    <x v="0"/>
    <n v="4"/>
    <n v="300"/>
    <n v="1200"/>
    <n v="18"/>
    <n v="24"/>
  </r>
  <r>
    <n v="977"/>
    <s v="Sunday"/>
    <s v="February"/>
    <s v="Feb"/>
    <n v="8"/>
    <n v="2"/>
    <n v="2023"/>
    <d v="2023-02-08T00:00:00"/>
    <s v="CUST977"/>
    <x v="1"/>
    <n v="35"/>
    <x v="1"/>
    <x v="2"/>
    <n v="3"/>
    <n v="25"/>
    <n v="75"/>
    <n v="1.125"/>
    <n v="1.5"/>
  </r>
  <r>
    <n v="1"/>
    <s v="Tuesday"/>
    <s v="November"/>
    <s v="Nov"/>
    <n v="24"/>
    <n v="11"/>
    <n v="2023"/>
    <d v="2023-11-24T00:00:00"/>
    <s v="CUST001"/>
    <x v="0"/>
    <n v="34"/>
    <x v="1"/>
    <x v="1"/>
    <n v="3"/>
    <n v="50"/>
    <n v="150"/>
    <n v="2.25"/>
    <n v="3"/>
  </r>
  <r>
    <n v="41"/>
    <s v="Sunday"/>
    <s v="February"/>
    <s v="Feb"/>
    <n v="22"/>
    <n v="2"/>
    <n v="2023"/>
    <d v="2023-02-22T00:00:00"/>
    <s v="CUST041"/>
    <x v="0"/>
    <n v="34"/>
    <x v="1"/>
    <x v="0"/>
    <n v="2"/>
    <n v="25"/>
    <n v="50"/>
    <n v="0.75"/>
    <n v="1"/>
  </r>
  <r>
    <n v="53"/>
    <s v="Friday"/>
    <s v="July"/>
    <s v="Jul"/>
    <n v="13"/>
    <n v="7"/>
    <n v="2023"/>
    <d v="2023-07-13T00:00:00"/>
    <s v="CUST053"/>
    <x v="0"/>
    <n v="34"/>
    <x v="1"/>
    <x v="2"/>
    <n v="2"/>
    <n v="50"/>
    <n v="100"/>
    <n v="1.5"/>
    <n v="2"/>
  </r>
  <r>
    <n v="79"/>
    <s v="Wednesday"/>
    <s v="April"/>
    <s v="Apr"/>
    <n v="18"/>
    <n v="4"/>
    <n v="2023"/>
    <d v="2023-04-18T00:00:00"/>
    <s v="CUST079"/>
    <x v="0"/>
    <n v="34"/>
    <x v="1"/>
    <x v="1"/>
    <n v="1"/>
    <n v="300"/>
    <n v="300"/>
    <n v="4.5"/>
    <n v="6"/>
  </r>
  <r>
    <n v="104"/>
    <s v="Wednesday"/>
    <s v="June"/>
    <s v="Jun"/>
    <n v="11"/>
    <n v="6"/>
    <n v="2023"/>
    <d v="2023-06-11T00:00:00"/>
    <s v="CUST104"/>
    <x v="1"/>
    <n v="34"/>
    <x v="1"/>
    <x v="1"/>
    <n v="2"/>
    <n v="500"/>
    <n v="1000"/>
    <n v="15"/>
    <n v="20"/>
  </r>
  <r>
    <n v="109"/>
    <s v="Wednesday"/>
    <s v="October"/>
    <s v="Oct"/>
    <n v="18"/>
    <n v="10"/>
    <n v="2023"/>
    <d v="2023-10-18T00:00:00"/>
    <s v="CUST109"/>
    <x v="1"/>
    <n v="34"/>
    <x v="1"/>
    <x v="2"/>
    <n v="4"/>
    <n v="500"/>
    <n v="2000"/>
    <n v="30"/>
    <n v="40"/>
  </r>
  <r>
    <n v="111"/>
    <s v="Thursday"/>
    <s v="April"/>
    <s v="Apr"/>
    <n v="19"/>
    <n v="4"/>
    <n v="2023"/>
    <d v="2023-04-19T00:00:00"/>
    <s v="CUST111"/>
    <x v="1"/>
    <n v="34"/>
    <x v="1"/>
    <x v="2"/>
    <n v="3"/>
    <n v="500"/>
    <n v="1500"/>
    <n v="22.5"/>
    <n v="30"/>
  </r>
  <r>
    <n v="166"/>
    <s v="Monday"/>
    <s v="April"/>
    <s v="Apr"/>
    <n v="2"/>
    <n v="4"/>
    <n v="2023"/>
    <d v="2023-04-02T00:00:00"/>
    <s v="CUST166"/>
    <x v="0"/>
    <n v="34"/>
    <x v="1"/>
    <x v="0"/>
    <n v="4"/>
    <n v="500"/>
    <n v="2000"/>
    <n v="30"/>
    <n v="40"/>
  </r>
  <r>
    <n v="202"/>
    <s v="Thursday"/>
    <s v="March"/>
    <s v="Mar"/>
    <n v="26"/>
    <n v="3"/>
    <n v="2023"/>
    <d v="2023-03-26T00:00:00"/>
    <s v="CUST202"/>
    <x v="1"/>
    <n v="34"/>
    <x v="1"/>
    <x v="0"/>
    <n v="4"/>
    <n v="300"/>
    <n v="1200"/>
    <n v="18"/>
    <n v="24"/>
  </r>
  <r>
    <n v="208"/>
    <s v="Wednesday"/>
    <s v="October"/>
    <s v="Oct"/>
    <n v="4"/>
    <n v="10"/>
    <n v="2023"/>
    <d v="2023-10-04T00:00:00"/>
    <s v="CUST208"/>
    <x v="1"/>
    <n v="34"/>
    <x v="1"/>
    <x v="2"/>
    <n v="4"/>
    <n v="50"/>
    <n v="200"/>
    <n v="3"/>
    <n v="4"/>
  </r>
  <r>
    <n v="308"/>
    <s v="Thursday"/>
    <s v="August"/>
    <s v="Aug"/>
    <n v="5"/>
    <n v="8"/>
    <n v="2023"/>
    <d v="2023-08-05T00:00:00"/>
    <s v="CUST308"/>
    <x v="1"/>
    <n v="34"/>
    <x v="1"/>
    <x v="1"/>
    <n v="4"/>
    <n v="300"/>
    <n v="1200"/>
    <n v="18"/>
    <n v="24"/>
  </r>
  <r>
    <n v="361"/>
    <s v="Tuesday"/>
    <s v="December"/>
    <s v="Dec"/>
    <n v="10"/>
    <n v="12"/>
    <n v="2023"/>
    <d v="2023-12-10T00:00:00"/>
    <s v="CUST361"/>
    <x v="1"/>
    <n v="34"/>
    <x v="1"/>
    <x v="2"/>
    <n v="4"/>
    <n v="300"/>
    <n v="1200"/>
    <n v="18"/>
    <n v="24"/>
  </r>
  <r>
    <n v="490"/>
    <s v="Thursday"/>
    <s v="February"/>
    <s v="Feb"/>
    <n v="5"/>
    <n v="2"/>
    <n v="2023"/>
    <d v="2023-02-05T00:00:00"/>
    <s v="CUST490"/>
    <x v="0"/>
    <n v="34"/>
    <x v="1"/>
    <x v="0"/>
    <n v="3"/>
    <n v="50"/>
    <n v="150"/>
    <n v="2.25"/>
    <n v="3"/>
  </r>
  <r>
    <n v="506"/>
    <s v="Wednesday"/>
    <s v="February"/>
    <s v="Feb"/>
    <n v="25"/>
    <n v="2"/>
    <n v="2023"/>
    <d v="2023-02-25T00:00:00"/>
    <s v="CUST506"/>
    <x v="0"/>
    <n v="34"/>
    <x v="1"/>
    <x v="1"/>
    <n v="3"/>
    <n v="500"/>
    <n v="1500"/>
    <n v="22.5"/>
    <n v="30"/>
  </r>
  <r>
    <n v="617"/>
    <s v="Thursday"/>
    <s v="August"/>
    <s v="Aug"/>
    <n v="26"/>
    <n v="8"/>
    <n v="2023"/>
    <d v="2023-08-26T00:00:00"/>
    <s v="CUST617"/>
    <x v="0"/>
    <n v="34"/>
    <x v="1"/>
    <x v="2"/>
    <n v="1"/>
    <n v="30"/>
    <n v="30"/>
    <n v="0.44999999999999996"/>
    <n v="0.6"/>
  </r>
  <r>
    <n v="623"/>
    <s v="Tuesday"/>
    <s v="March"/>
    <s v="Mar"/>
    <n v="10"/>
    <n v="3"/>
    <n v="2023"/>
    <d v="2023-03-10T00:00:00"/>
    <s v="CUST623"/>
    <x v="0"/>
    <n v="34"/>
    <x v="1"/>
    <x v="0"/>
    <n v="3"/>
    <n v="50"/>
    <n v="150"/>
    <n v="2.25"/>
    <n v="3"/>
  </r>
  <r>
    <n v="624"/>
    <s v="Thursday"/>
    <s v="August"/>
    <s v="Aug"/>
    <n v="26"/>
    <n v="8"/>
    <n v="2023"/>
    <d v="2023-08-26T00:00:00"/>
    <s v="CUST624"/>
    <x v="1"/>
    <n v="34"/>
    <x v="1"/>
    <x v="1"/>
    <n v="3"/>
    <n v="300"/>
    <n v="900"/>
    <n v="13.5"/>
    <n v="18"/>
  </r>
  <r>
    <n v="652"/>
    <s v="Sunday"/>
    <s v="May"/>
    <s v="May"/>
    <n v="1"/>
    <n v="5"/>
    <n v="2023"/>
    <d v="2023-05-01T00:00:00"/>
    <s v="CUST652"/>
    <x v="1"/>
    <n v="34"/>
    <x v="1"/>
    <x v="1"/>
    <n v="2"/>
    <n v="50"/>
    <n v="100"/>
    <n v="1.5"/>
    <n v="2"/>
  </r>
  <r>
    <n v="672"/>
    <s v="Sunday"/>
    <s v="August"/>
    <s v="Aug"/>
    <n v="1"/>
    <n v="8"/>
    <n v="2023"/>
    <d v="2023-08-01T00:00:00"/>
    <s v="CUST672"/>
    <x v="1"/>
    <n v="34"/>
    <x v="1"/>
    <x v="1"/>
    <n v="2"/>
    <n v="50"/>
    <n v="100"/>
    <n v="1.5"/>
    <n v="2"/>
  </r>
  <r>
    <n v="703"/>
    <s v="Thursday"/>
    <s v="March"/>
    <s v="Mar"/>
    <n v="26"/>
    <n v="3"/>
    <n v="2023"/>
    <d v="2023-03-26T00:00:00"/>
    <s v="CUST703"/>
    <x v="0"/>
    <n v="34"/>
    <x v="1"/>
    <x v="2"/>
    <n v="2"/>
    <n v="50"/>
    <n v="100"/>
    <n v="1.5"/>
    <n v="2"/>
  </r>
  <r>
    <n v="713"/>
    <s v="Saturday"/>
    <s v="January"/>
    <s v="Jan"/>
    <n v="14"/>
    <n v="1"/>
    <n v="2023"/>
    <d v="2023-01-14T00:00:00"/>
    <s v="CUST713"/>
    <x v="0"/>
    <n v="34"/>
    <x v="1"/>
    <x v="1"/>
    <n v="3"/>
    <n v="25"/>
    <n v="75"/>
    <n v="1.125"/>
    <n v="1.5"/>
  </r>
  <r>
    <n v="733"/>
    <s v="Sunday"/>
    <s v="August"/>
    <s v="Aug"/>
    <n v="29"/>
    <n v="8"/>
    <n v="2023"/>
    <d v="2023-08-29T00:00:00"/>
    <s v="CUST733"/>
    <x v="0"/>
    <n v="34"/>
    <x v="1"/>
    <x v="1"/>
    <n v="1"/>
    <n v="30"/>
    <n v="30"/>
    <n v="0.44999999999999996"/>
    <n v="0.6"/>
  </r>
  <r>
    <n v="743"/>
    <s v="Monday"/>
    <s v="January"/>
    <s v="Jan"/>
    <n v="16"/>
    <n v="1"/>
    <n v="2023"/>
    <d v="2023-01-16T00:00:00"/>
    <s v="CUST743"/>
    <x v="1"/>
    <n v="34"/>
    <x v="1"/>
    <x v="1"/>
    <n v="4"/>
    <n v="500"/>
    <n v="2000"/>
    <n v="30"/>
    <n v="40"/>
  </r>
  <r>
    <n v="763"/>
    <s v="Saturday"/>
    <s v="February"/>
    <s v="Feb"/>
    <n v="28"/>
    <n v="2"/>
    <n v="2023"/>
    <d v="2023-02-28T00:00:00"/>
    <s v="CUST763"/>
    <x v="0"/>
    <n v="34"/>
    <x v="1"/>
    <x v="0"/>
    <n v="2"/>
    <n v="25"/>
    <n v="50"/>
    <n v="0.75"/>
    <n v="1"/>
  </r>
  <r>
    <n v="784"/>
    <s v="Wednesday"/>
    <s v="November"/>
    <s v="Nov"/>
    <n v="4"/>
    <n v="11"/>
    <n v="2023"/>
    <d v="2023-11-04T00:00:00"/>
    <s v="CUST784"/>
    <x v="1"/>
    <n v="34"/>
    <x v="1"/>
    <x v="2"/>
    <n v="1"/>
    <n v="500"/>
    <n v="500"/>
    <n v="7.5"/>
    <n v="10"/>
  </r>
  <r>
    <n v="890"/>
    <s v="Friday"/>
    <s v="December"/>
    <s v="Dec"/>
    <n v="20"/>
    <n v="12"/>
    <n v="2023"/>
    <d v="2023-12-20T00:00:00"/>
    <s v="CUST890"/>
    <x v="0"/>
    <n v="34"/>
    <x v="1"/>
    <x v="2"/>
    <n v="2"/>
    <n v="25"/>
    <n v="50"/>
    <n v="0.75"/>
    <n v="1"/>
  </r>
  <r>
    <n v="935"/>
    <s v="Monday"/>
    <s v="September"/>
    <s v="Sep"/>
    <n v="9"/>
    <n v="9"/>
    <n v="2023"/>
    <d v="2023-09-09T00:00:00"/>
    <s v="CUST935"/>
    <x v="1"/>
    <n v="34"/>
    <x v="1"/>
    <x v="1"/>
    <n v="1"/>
    <n v="50"/>
    <n v="50"/>
    <n v="0.75"/>
    <n v="1"/>
  </r>
  <r>
    <n v="991"/>
    <s v="Thursday"/>
    <s v="December"/>
    <s v="Dec"/>
    <n v="26"/>
    <n v="12"/>
    <n v="2023"/>
    <d v="2023-12-26T00:00:00"/>
    <s v="CUST991"/>
    <x v="1"/>
    <n v="34"/>
    <x v="1"/>
    <x v="0"/>
    <n v="2"/>
    <n v="50"/>
    <n v="100"/>
    <n v="1.5"/>
    <n v="2"/>
  </r>
  <r>
    <n v="124"/>
    <s v="Friday"/>
    <s v="October"/>
    <s v="Oct"/>
    <n v="27"/>
    <n v="10"/>
    <n v="2023"/>
    <d v="2023-10-27T00:00:00"/>
    <s v="CUST124"/>
    <x v="0"/>
    <n v="33"/>
    <x v="1"/>
    <x v="0"/>
    <n v="4"/>
    <n v="500"/>
    <n v="2000"/>
    <n v="30"/>
    <n v="40"/>
  </r>
  <r>
    <n v="127"/>
    <s v="Tuesday"/>
    <s v="July"/>
    <s v="Jul"/>
    <n v="24"/>
    <n v="7"/>
    <n v="2023"/>
    <d v="2023-07-24T00:00:00"/>
    <s v="CUST127"/>
    <x v="1"/>
    <n v="33"/>
    <x v="1"/>
    <x v="0"/>
    <n v="2"/>
    <n v="25"/>
    <n v="50"/>
    <n v="0.75"/>
    <n v="1"/>
  </r>
  <r>
    <n v="526"/>
    <s v="Tuesday"/>
    <s v="December"/>
    <s v="Dec"/>
    <n v="10"/>
    <n v="12"/>
    <n v="2023"/>
    <d v="2023-12-10T00:00:00"/>
    <s v="CUST526"/>
    <x v="0"/>
    <n v="33"/>
    <x v="1"/>
    <x v="0"/>
    <n v="2"/>
    <n v="50"/>
    <n v="100"/>
    <n v="1.5"/>
    <n v="2"/>
  </r>
  <r>
    <n v="576"/>
    <s v="Wednesday"/>
    <s v="December"/>
    <s v="Dec"/>
    <n v="4"/>
    <n v="12"/>
    <n v="2023"/>
    <d v="2023-12-04T00:00:00"/>
    <s v="CUST576"/>
    <x v="1"/>
    <n v="33"/>
    <x v="1"/>
    <x v="1"/>
    <n v="3"/>
    <n v="50"/>
    <n v="150"/>
    <n v="2.25"/>
    <n v="3"/>
  </r>
  <r>
    <n v="737"/>
    <s v="Sunday"/>
    <s v="June"/>
    <s v="Jun"/>
    <n v="29"/>
    <n v="6"/>
    <n v="2023"/>
    <d v="2023-06-29T00:00:00"/>
    <s v="CUST737"/>
    <x v="1"/>
    <n v="33"/>
    <x v="1"/>
    <x v="0"/>
    <n v="1"/>
    <n v="50"/>
    <n v="50"/>
    <n v="0.75"/>
    <n v="1"/>
  </r>
  <r>
    <n v="746"/>
    <s v="Wednesday"/>
    <s v="January"/>
    <s v="Jan"/>
    <n v="11"/>
    <n v="1"/>
    <n v="2023"/>
    <d v="2023-01-11T00:00:00"/>
    <s v="CUST746"/>
    <x v="1"/>
    <n v="33"/>
    <x v="1"/>
    <x v="0"/>
    <n v="3"/>
    <n v="30"/>
    <n v="90"/>
    <n v="1.3499999999999999"/>
    <n v="1.8"/>
  </r>
  <r>
    <n v="761"/>
    <s v="Saturday"/>
    <s v="November"/>
    <s v="Nov"/>
    <n v="7"/>
    <n v="11"/>
    <n v="2023"/>
    <d v="2023-11-07T00:00:00"/>
    <s v="CUST761"/>
    <x v="1"/>
    <n v="33"/>
    <x v="1"/>
    <x v="0"/>
    <n v="1"/>
    <n v="500"/>
    <n v="500"/>
    <n v="7.5"/>
    <n v="10"/>
  </r>
  <r>
    <n v="808"/>
    <s v="Sunday"/>
    <s v="April"/>
    <s v="Apr"/>
    <n v="1"/>
    <n v="4"/>
    <n v="2023"/>
    <d v="2023-04-01T00:00:00"/>
    <s v="CUST808"/>
    <x v="0"/>
    <n v="33"/>
    <x v="1"/>
    <x v="1"/>
    <n v="4"/>
    <n v="500"/>
    <n v="2000"/>
    <n v="30"/>
    <n v="40"/>
  </r>
  <r>
    <n v="828"/>
    <s v="Monday"/>
    <s v="December"/>
    <s v="Dec"/>
    <n v="9"/>
    <n v="12"/>
    <n v="2023"/>
    <d v="2023-12-09T00:00:00"/>
    <s v="CUST828"/>
    <x v="1"/>
    <n v="33"/>
    <x v="1"/>
    <x v="2"/>
    <n v="4"/>
    <n v="300"/>
    <n v="1200"/>
    <n v="18"/>
    <n v="24"/>
  </r>
  <r>
    <n v="951"/>
    <s v="Monday"/>
    <s v="November"/>
    <s v="Nov"/>
    <n v="2"/>
    <n v="11"/>
    <n v="2023"/>
    <d v="2023-11-02T00:00:00"/>
    <s v="CUST951"/>
    <x v="0"/>
    <n v="33"/>
    <x v="1"/>
    <x v="1"/>
    <n v="2"/>
    <n v="50"/>
    <n v="100"/>
    <n v="1.5"/>
    <n v="2"/>
  </r>
  <r>
    <n v="82"/>
    <s v="Thursday"/>
    <s v="December"/>
    <s v="Dec"/>
    <n v="26"/>
    <n v="12"/>
    <n v="2023"/>
    <d v="2023-12-26T00:00:00"/>
    <s v="CUST082"/>
    <x v="1"/>
    <n v="32"/>
    <x v="1"/>
    <x v="1"/>
    <n v="4"/>
    <n v="50"/>
    <n v="200"/>
    <n v="3"/>
    <n v="4"/>
  </r>
  <r>
    <n v="95"/>
    <s v="Tuesday"/>
    <s v="November"/>
    <s v="Nov"/>
    <n v="24"/>
    <n v="11"/>
    <n v="2023"/>
    <d v="2023-11-24T00:00:00"/>
    <s v="CUST095"/>
    <x v="1"/>
    <n v="32"/>
    <x v="1"/>
    <x v="0"/>
    <n v="2"/>
    <n v="30"/>
    <n v="60"/>
    <n v="0.89999999999999991"/>
    <n v="1.2"/>
  </r>
  <r>
    <n v="101"/>
    <s v="Sunday"/>
    <s v="January"/>
    <s v="Jan"/>
    <n v="29"/>
    <n v="1"/>
    <n v="2023"/>
    <d v="2023-01-29T00:00:00"/>
    <s v="CUST101"/>
    <x v="0"/>
    <n v="32"/>
    <x v="1"/>
    <x v="0"/>
    <n v="2"/>
    <n v="300"/>
    <n v="600"/>
    <n v="9"/>
    <n v="12"/>
  </r>
  <r>
    <n v="172"/>
    <s v="Tuesday"/>
    <s v="September"/>
    <s v="Sep"/>
    <n v="17"/>
    <n v="9"/>
    <n v="2023"/>
    <d v="2023-09-17T00:00:00"/>
    <s v="CUST172"/>
    <x v="0"/>
    <n v="32"/>
    <x v="1"/>
    <x v="1"/>
    <n v="2"/>
    <n v="25"/>
    <n v="50"/>
    <n v="0.75"/>
    <n v="1"/>
  </r>
  <r>
    <n v="196"/>
    <s v="Monday"/>
    <s v="September"/>
    <s v="Sep"/>
    <n v="30"/>
    <n v="9"/>
    <n v="2023"/>
    <d v="2023-09-30T00:00:00"/>
    <s v="CUST196"/>
    <x v="1"/>
    <n v="32"/>
    <x v="1"/>
    <x v="0"/>
    <n v="3"/>
    <n v="300"/>
    <n v="900"/>
    <n v="13.5"/>
    <n v="18"/>
  </r>
  <r>
    <n v="262"/>
    <s v="Monday"/>
    <s v="July"/>
    <s v="Jul"/>
    <n v="30"/>
    <n v="7"/>
    <n v="2023"/>
    <d v="2023-07-30T00:00:00"/>
    <s v="CUST262"/>
    <x v="1"/>
    <n v="32"/>
    <x v="1"/>
    <x v="1"/>
    <n v="4"/>
    <n v="30"/>
    <n v="120"/>
    <n v="1.7999999999999998"/>
    <n v="2.4"/>
  </r>
  <r>
    <n v="267"/>
    <s v="Friday"/>
    <s v="November"/>
    <s v="Nov"/>
    <n v="27"/>
    <n v="11"/>
    <n v="2023"/>
    <d v="2023-11-27T00:00:00"/>
    <s v="CUST267"/>
    <x v="1"/>
    <n v="32"/>
    <x v="1"/>
    <x v="1"/>
    <n v="3"/>
    <n v="30"/>
    <n v="90"/>
    <n v="1.3499999999999999"/>
    <n v="1.8"/>
  </r>
  <r>
    <n v="311"/>
    <s v="Thursday"/>
    <s v="December"/>
    <s v="Dec"/>
    <n v="5"/>
    <n v="12"/>
    <n v="2023"/>
    <d v="2023-12-05T00:00:00"/>
    <s v="CUST311"/>
    <x v="1"/>
    <n v="32"/>
    <x v="1"/>
    <x v="1"/>
    <n v="4"/>
    <n v="25"/>
    <n v="100"/>
    <n v="1.5"/>
    <n v="2"/>
  </r>
  <r>
    <n v="358"/>
    <s v="Monday"/>
    <s v="May"/>
    <s v="May"/>
    <n v="16"/>
    <n v="5"/>
    <n v="2023"/>
    <d v="2023-05-16T00:00:00"/>
    <s v="CUST358"/>
    <x v="1"/>
    <n v="32"/>
    <x v="1"/>
    <x v="1"/>
    <n v="1"/>
    <n v="300"/>
    <n v="300"/>
    <n v="4.5"/>
    <n v="6"/>
  </r>
  <r>
    <n v="375"/>
    <s v="Tuesday"/>
    <s v="September"/>
    <s v="Sep"/>
    <n v="17"/>
    <n v="9"/>
    <n v="2023"/>
    <d v="2023-09-17T00:00:00"/>
    <s v="CUST375"/>
    <x v="0"/>
    <n v="32"/>
    <x v="1"/>
    <x v="0"/>
    <n v="1"/>
    <n v="50"/>
    <n v="50"/>
    <n v="0.75"/>
    <n v="1"/>
  </r>
  <r>
    <n v="403"/>
    <s v="Friday"/>
    <s v="May"/>
    <s v="May"/>
    <n v="20"/>
    <n v="5"/>
    <n v="2023"/>
    <d v="2023-05-20T00:00:00"/>
    <s v="CUST403"/>
    <x v="0"/>
    <n v="32"/>
    <x v="1"/>
    <x v="0"/>
    <n v="2"/>
    <n v="300"/>
    <n v="600"/>
    <n v="9"/>
    <n v="12"/>
  </r>
  <r>
    <n v="471"/>
    <s v="Monday"/>
    <s v="March"/>
    <s v="Mar"/>
    <n v="23"/>
    <n v="3"/>
    <n v="2023"/>
    <d v="2023-03-23T00:00:00"/>
    <s v="CUST471"/>
    <x v="0"/>
    <n v="32"/>
    <x v="1"/>
    <x v="0"/>
    <n v="3"/>
    <n v="50"/>
    <n v="150"/>
    <n v="2.25"/>
    <n v="3"/>
  </r>
  <r>
    <n v="753"/>
    <s v="Saturday"/>
    <s v="February"/>
    <s v="Feb"/>
    <n v="28"/>
    <n v="2"/>
    <n v="2023"/>
    <d v="2023-02-28T00:00:00"/>
    <s v="CUST753"/>
    <x v="1"/>
    <n v="32"/>
    <x v="1"/>
    <x v="0"/>
    <n v="1"/>
    <n v="30"/>
    <n v="30"/>
    <n v="0.44999999999999996"/>
    <n v="0.6"/>
  </r>
  <r>
    <n v="770"/>
    <s v="Sunday"/>
    <s v="October"/>
    <s v="Oct"/>
    <n v="22"/>
    <n v="10"/>
    <n v="2023"/>
    <d v="2023-10-22T00:00:00"/>
    <s v="CUST770"/>
    <x v="0"/>
    <n v="32"/>
    <x v="1"/>
    <x v="0"/>
    <n v="1"/>
    <n v="50"/>
    <n v="50"/>
    <n v="0.75"/>
    <n v="1"/>
  </r>
  <r>
    <n v="800"/>
    <s v="Tuesday"/>
    <s v="February"/>
    <s v="Feb"/>
    <n v="24"/>
    <n v="2"/>
    <n v="2023"/>
    <d v="2023-02-24T00:00:00"/>
    <s v="CUST800"/>
    <x v="0"/>
    <n v="32"/>
    <x v="1"/>
    <x v="0"/>
    <n v="4"/>
    <n v="300"/>
    <n v="1200"/>
    <n v="18"/>
    <n v="24"/>
  </r>
  <r>
    <n v="849"/>
    <s v="Wednesday"/>
    <s v="May"/>
    <s v="May"/>
    <n v="4"/>
    <n v="5"/>
    <n v="2023"/>
    <d v="2023-05-04T00:00:00"/>
    <s v="CUST849"/>
    <x v="0"/>
    <n v="32"/>
    <x v="1"/>
    <x v="0"/>
    <n v="2"/>
    <n v="25"/>
    <n v="50"/>
    <n v="0.75"/>
    <n v="1"/>
  </r>
  <r>
    <n v="851"/>
    <s v="Sunday"/>
    <s v="September"/>
    <s v="Sep"/>
    <n v="8"/>
    <n v="9"/>
    <n v="2023"/>
    <d v="2023-09-08T00:00:00"/>
    <s v="CUST851"/>
    <x v="0"/>
    <n v="32"/>
    <x v="1"/>
    <x v="2"/>
    <n v="2"/>
    <n v="25"/>
    <n v="50"/>
    <n v="0.75"/>
    <n v="1"/>
  </r>
  <r>
    <n v="916"/>
    <s v="Tuesday"/>
    <s v="December"/>
    <s v="Dec"/>
    <n v="24"/>
    <n v="12"/>
    <n v="2023"/>
    <d v="2023-12-24T00:00:00"/>
    <s v="CUST916"/>
    <x v="1"/>
    <n v="32"/>
    <x v="1"/>
    <x v="2"/>
    <n v="1"/>
    <n v="50"/>
    <n v="50"/>
    <n v="0.75"/>
    <n v="1"/>
  </r>
  <r>
    <n v="923"/>
    <s v="Thursday"/>
    <s v="May"/>
    <s v="May"/>
    <n v="26"/>
    <n v="5"/>
    <n v="2023"/>
    <d v="2023-05-26T00:00:00"/>
    <s v="CUST923"/>
    <x v="0"/>
    <n v="32"/>
    <x v="1"/>
    <x v="1"/>
    <n v="3"/>
    <n v="300"/>
    <n v="900"/>
    <n v="13.5"/>
    <n v="18"/>
  </r>
  <r>
    <n v="55"/>
    <s v="Tuesday"/>
    <s v="October"/>
    <s v="Oct"/>
    <n v="10"/>
    <n v="10"/>
    <n v="2023"/>
    <d v="2023-10-10T00:00:00"/>
    <s v="CUST055"/>
    <x v="0"/>
    <n v="31"/>
    <x v="1"/>
    <x v="1"/>
    <n v="4"/>
    <n v="30"/>
    <n v="120"/>
    <n v="1.7999999999999998"/>
    <n v="2.4"/>
  </r>
  <r>
    <n v="85"/>
    <s v="Friday"/>
    <s v="February"/>
    <s v="Feb"/>
    <n v="6"/>
    <n v="2"/>
    <n v="2023"/>
    <d v="2023-02-06T00:00:00"/>
    <s v="CUST085"/>
    <x v="0"/>
    <n v="31"/>
    <x v="1"/>
    <x v="0"/>
    <n v="3"/>
    <n v="50"/>
    <n v="150"/>
    <n v="2.25"/>
    <n v="3"/>
  </r>
  <r>
    <n v="155"/>
    <s v="Tuesday"/>
    <s v="May"/>
    <s v="May"/>
    <n v="17"/>
    <n v="5"/>
    <n v="2023"/>
    <d v="2023-05-17T00:00:00"/>
    <s v="CUST155"/>
    <x v="0"/>
    <n v="31"/>
    <x v="1"/>
    <x v="2"/>
    <n v="4"/>
    <n v="500"/>
    <n v="2000"/>
    <n v="30"/>
    <n v="40"/>
  </r>
  <r>
    <n v="175"/>
    <s v="Friday"/>
    <s v="March"/>
    <s v="Mar"/>
    <n v="20"/>
    <n v="3"/>
    <n v="2023"/>
    <d v="2023-03-20T00:00:00"/>
    <s v="CUST175"/>
    <x v="1"/>
    <n v="31"/>
    <x v="1"/>
    <x v="2"/>
    <n v="4"/>
    <n v="25"/>
    <n v="100"/>
    <n v="1.5"/>
    <n v="2"/>
  </r>
  <r>
    <n v="179"/>
    <s v="Sunday"/>
    <s v="September"/>
    <s v="Sep"/>
    <n v="29"/>
    <n v="9"/>
    <n v="2023"/>
    <d v="2023-09-29T00:00:00"/>
    <s v="CUST179"/>
    <x v="0"/>
    <n v="31"/>
    <x v="1"/>
    <x v="2"/>
    <n v="1"/>
    <n v="300"/>
    <n v="300"/>
    <n v="4.5"/>
    <n v="6"/>
  </r>
  <r>
    <n v="184"/>
    <s v="Tuesday"/>
    <s v="January"/>
    <s v="Jan"/>
    <n v="10"/>
    <n v="1"/>
    <n v="2023"/>
    <d v="2023-01-10T00:00:00"/>
    <s v="CUST184"/>
    <x v="0"/>
    <n v="31"/>
    <x v="1"/>
    <x v="2"/>
    <n v="4"/>
    <n v="50"/>
    <n v="200"/>
    <n v="3"/>
    <n v="4"/>
  </r>
  <r>
    <n v="285"/>
    <s v="Sunday"/>
    <s v="August"/>
    <s v="Aug"/>
    <n v="15"/>
    <n v="8"/>
    <n v="2023"/>
    <d v="2023-08-15T00:00:00"/>
    <s v="CUST285"/>
    <x v="1"/>
    <n v="31"/>
    <x v="1"/>
    <x v="2"/>
    <n v="1"/>
    <n v="25"/>
    <n v="25"/>
    <n v="0.375"/>
    <n v="0.5"/>
  </r>
  <r>
    <n v="319"/>
    <s v="Thursday"/>
    <s v="October"/>
    <s v="Oct"/>
    <n v="5"/>
    <n v="10"/>
    <n v="2023"/>
    <d v="2023-10-05T00:00:00"/>
    <s v="CUST319"/>
    <x v="0"/>
    <n v="31"/>
    <x v="1"/>
    <x v="0"/>
    <n v="1"/>
    <n v="500"/>
    <n v="500"/>
    <n v="7.5"/>
    <n v="10"/>
  </r>
  <r>
    <n v="334"/>
    <s v="Sunday"/>
    <s v="November"/>
    <s v="Nov"/>
    <n v="1"/>
    <n v="11"/>
    <n v="2023"/>
    <d v="2023-11-01T00:00:00"/>
    <s v="CUST334"/>
    <x v="0"/>
    <n v="31"/>
    <x v="1"/>
    <x v="2"/>
    <n v="3"/>
    <n v="300"/>
    <n v="900"/>
    <n v="13.5"/>
    <n v="18"/>
  </r>
  <r>
    <n v="341"/>
    <s v="Saturday"/>
    <s v="May"/>
    <s v="May"/>
    <n v="7"/>
    <n v="5"/>
    <n v="2023"/>
    <d v="2023-05-07T00:00:00"/>
    <s v="CUST341"/>
    <x v="0"/>
    <n v="31"/>
    <x v="1"/>
    <x v="0"/>
    <n v="4"/>
    <n v="50"/>
    <n v="200"/>
    <n v="3"/>
    <n v="4"/>
  </r>
  <r>
    <n v="353"/>
    <s v="Saturday"/>
    <s v="May"/>
    <s v="May"/>
    <n v="14"/>
    <n v="5"/>
    <n v="2023"/>
    <d v="2023-05-14T00:00:00"/>
    <s v="CUST353"/>
    <x v="0"/>
    <n v="31"/>
    <x v="1"/>
    <x v="2"/>
    <n v="1"/>
    <n v="500"/>
    <n v="500"/>
    <n v="7.5"/>
    <n v="10"/>
  </r>
  <r>
    <n v="365"/>
    <s v="Wednesday"/>
    <s v="June"/>
    <s v="Jun"/>
    <n v="11"/>
    <n v="6"/>
    <n v="2023"/>
    <d v="2023-06-11T00:00:00"/>
    <s v="CUST365"/>
    <x v="0"/>
    <n v="31"/>
    <x v="1"/>
    <x v="0"/>
    <n v="1"/>
    <n v="300"/>
    <n v="300"/>
    <n v="4.5"/>
    <n v="6"/>
  </r>
  <r>
    <n v="455"/>
    <s v="Sunday"/>
    <s v="July"/>
    <s v="Jul"/>
    <n v="1"/>
    <n v="7"/>
    <n v="2023"/>
    <d v="2023-07-01T00:00:00"/>
    <s v="CUST455"/>
    <x v="0"/>
    <n v="31"/>
    <x v="1"/>
    <x v="2"/>
    <n v="4"/>
    <n v="25"/>
    <n v="100"/>
    <n v="1.5"/>
    <n v="2"/>
  </r>
  <r>
    <n v="531"/>
    <s v="Saturday"/>
    <s v="December"/>
    <s v="Dec"/>
    <n v="7"/>
    <n v="12"/>
    <n v="2023"/>
    <d v="2023-12-07T00:00:00"/>
    <s v="CUST531"/>
    <x v="0"/>
    <n v="31"/>
    <x v="1"/>
    <x v="2"/>
    <n v="1"/>
    <n v="500"/>
    <n v="500"/>
    <n v="7.5"/>
    <n v="10"/>
  </r>
  <r>
    <n v="572"/>
    <s v="Friday"/>
    <s v="April"/>
    <s v="Apr"/>
    <n v="20"/>
    <n v="4"/>
    <n v="2023"/>
    <d v="2023-04-20T00:00:00"/>
    <s v="CUST572"/>
    <x v="0"/>
    <n v="31"/>
    <x v="1"/>
    <x v="0"/>
    <n v="4"/>
    <n v="500"/>
    <n v="2000"/>
    <n v="30"/>
    <n v="40"/>
  </r>
  <r>
    <n v="580"/>
    <s v="Friday"/>
    <s v="December"/>
    <s v="Dec"/>
    <n v="6"/>
    <n v="12"/>
    <n v="2023"/>
    <d v="2023-12-06T00:00:00"/>
    <s v="CUST580"/>
    <x v="1"/>
    <n v="31"/>
    <x v="1"/>
    <x v="0"/>
    <n v="3"/>
    <n v="500"/>
    <n v="1500"/>
    <n v="22.5"/>
    <n v="30"/>
  </r>
  <r>
    <n v="625"/>
    <s v="Sunday"/>
    <s v="December"/>
    <s v="Dec"/>
    <n v="8"/>
    <n v="12"/>
    <n v="2023"/>
    <d v="2023-12-08T00:00:00"/>
    <s v="CUST625"/>
    <x v="0"/>
    <n v="31"/>
    <x v="1"/>
    <x v="0"/>
    <n v="1"/>
    <n v="300"/>
    <n v="300"/>
    <n v="4.5"/>
    <n v="6"/>
  </r>
  <r>
    <n v="769"/>
    <s v="Monday"/>
    <s v="June"/>
    <s v="Jun"/>
    <n v="9"/>
    <n v="6"/>
    <n v="2023"/>
    <d v="2023-06-09T00:00:00"/>
    <s v="CUST769"/>
    <x v="1"/>
    <n v="31"/>
    <x v="1"/>
    <x v="2"/>
    <n v="4"/>
    <n v="30"/>
    <n v="120"/>
    <n v="1.7999999999999998"/>
    <n v="2.4"/>
  </r>
  <r>
    <n v="785"/>
    <s v="Tuesday"/>
    <s v="March"/>
    <s v="Mar"/>
    <n v="3"/>
    <n v="3"/>
    <n v="2023"/>
    <d v="2023-03-03T00:00:00"/>
    <s v="CUST785"/>
    <x v="1"/>
    <n v="31"/>
    <x v="1"/>
    <x v="1"/>
    <n v="4"/>
    <n v="50"/>
    <n v="200"/>
    <n v="3"/>
    <n v="4"/>
  </r>
  <r>
    <n v="841"/>
    <s v="Monday"/>
    <s v="November"/>
    <s v="Nov"/>
    <n v="2"/>
    <n v="11"/>
    <n v="2023"/>
    <d v="2023-11-02T00:00:00"/>
    <s v="CUST841"/>
    <x v="0"/>
    <n v="31"/>
    <x v="1"/>
    <x v="2"/>
    <n v="4"/>
    <n v="25"/>
    <n v="100"/>
    <n v="1.5"/>
    <n v="2"/>
  </r>
  <r>
    <n v="901"/>
    <s v="Tuesday"/>
    <s v="April"/>
    <s v="Apr"/>
    <n v="10"/>
    <n v="4"/>
    <n v="2023"/>
    <d v="2023-04-10T00:00:00"/>
    <s v="CUST901"/>
    <x v="0"/>
    <n v="31"/>
    <x v="1"/>
    <x v="2"/>
    <n v="1"/>
    <n v="30"/>
    <n v="30"/>
    <n v="0.44999999999999996"/>
    <n v="0.6"/>
  </r>
  <r>
    <n v="980"/>
    <s v="Sunday"/>
    <s v="July"/>
    <s v="Jul"/>
    <n v="29"/>
    <n v="7"/>
    <n v="2023"/>
    <d v="2023-07-29T00:00:00"/>
    <s v="CUST980"/>
    <x v="1"/>
    <n v="31"/>
    <x v="1"/>
    <x v="2"/>
    <n v="3"/>
    <n v="25"/>
    <n v="75"/>
    <n v="1.125"/>
    <n v="1.5"/>
  </r>
  <r>
    <n v="5"/>
    <s v="Friday"/>
    <s v="May"/>
    <s v="May"/>
    <n v="6"/>
    <n v="5"/>
    <n v="2023"/>
    <d v="2023-05-06T00:00:00"/>
    <s v="CUST005"/>
    <x v="0"/>
    <n v="30"/>
    <x v="1"/>
    <x v="1"/>
    <n v="2"/>
    <n v="50"/>
    <n v="100"/>
    <n v="1.5"/>
    <n v="2"/>
  </r>
  <r>
    <n v="8"/>
    <s v="Sunday"/>
    <s v="February"/>
    <s v="Feb"/>
    <n v="22"/>
    <n v="2"/>
    <n v="2023"/>
    <d v="2023-02-22T00:00:00"/>
    <s v="CUST008"/>
    <x v="0"/>
    <n v="30"/>
    <x v="1"/>
    <x v="2"/>
    <n v="4"/>
    <n v="25"/>
    <n v="100"/>
    <n v="1.5"/>
    <n v="2"/>
  </r>
  <r>
    <n v="32"/>
    <s v="Wednesday"/>
    <s v="January"/>
    <s v="Jan"/>
    <n v="4"/>
    <n v="1"/>
    <n v="2023"/>
    <d v="2023-01-04T00:00:00"/>
    <s v="CUST032"/>
    <x v="0"/>
    <n v="30"/>
    <x v="1"/>
    <x v="1"/>
    <n v="3"/>
    <n v="30"/>
    <n v="90"/>
    <n v="1.3499999999999999"/>
    <n v="1.8"/>
  </r>
  <r>
    <n v="60"/>
    <s v="Monday"/>
    <s v="October"/>
    <s v="Oct"/>
    <n v="23"/>
    <n v="10"/>
    <n v="2023"/>
    <d v="2023-10-23T00:00:00"/>
    <s v="CUST060"/>
    <x v="0"/>
    <n v="30"/>
    <x v="1"/>
    <x v="1"/>
    <n v="3"/>
    <n v="50"/>
    <n v="150"/>
    <n v="2.25"/>
    <n v="3"/>
  </r>
  <r>
    <n v="118"/>
    <s v="Monday"/>
    <s v="May"/>
    <s v="May"/>
    <n v="16"/>
    <n v="5"/>
    <n v="2023"/>
    <d v="2023-05-16T00:00:00"/>
    <s v="CUST118"/>
    <x v="1"/>
    <n v="30"/>
    <x v="1"/>
    <x v="2"/>
    <n v="4"/>
    <n v="500"/>
    <n v="2000"/>
    <n v="30"/>
    <n v="40"/>
  </r>
  <r>
    <n v="209"/>
    <s v="Friday"/>
    <s v="December"/>
    <s v="Dec"/>
    <n v="20"/>
    <n v="12"/>
    <n v="2023"/>
    <d v="2023-12-20T00:00:00"/>
    <s v="CUST209"/>
    <x v="1"/>
    <n v="30"/>
    <x v="1"/>
    <x v="2"/>
    <n v="4"/>
    <n v="50"/>
    <n v="200"/>
    <n v="3"/>
    <n v="4"/>
  </r>
  <r>
    <n v="290"/>
    <s v="Wednesday"/>
    <s v="October"/>
    <s v="Oct"/>
    <n v="4"/>
    <n v="10"/>
    <n v="2023"/>
    <d v="2023-10-04T00:00:00"/>
    <s v="CUST290"/>
    <x v="1"/>
    <n v="30"/>
    <x v="1"/>
    <x v="1"/>
    <n v="2"/>
    <n v="300"/>
    <n v="600"/>
    <n v="9"/>
    <n v="12"/>
  </r>
  <r>
    <n v="301"/>
    <s v="Thursday"/>
    <s v="March"/>
    <s v="Mar"/>
    <n v="26"/>
    <n v="3"/>
    <n v="2023"/>
    <d v="2023-03-26T00:00:00"/>
    <s v="CUST301"/>
    <x v="0"/>
    <n v="30"/>
    <x v="1"/>
    <x v="0"/>
    <n v="4"/>
    <n v="30"/>
    <n v="120"/>
    <n v="1.7999999999999998"/>
    <n v="2.4"/>
  </r>
  <r>
    <n v="397"/>
    <s v="Tuesday"/>
    <s v="March"/>
    <s v="Mar"/>
    <n v="10"/>
    <n v="3"/>
    <n v="2023"/>
    <d v="2023-03-10T00:00:00"/>
    <s v="CUST397"/>
    <x v="1"/>
    <n v="30"/>
    <x v="1"/>
    <x v="1"/>
    <n v="1"/>
    <n v="25"/>
    <n v="25"/>
    <n v="0.375"/>
    <n v="0.5"/>
  </r>
  <r>
    <n v="435"/>
    <s v="Friday"/>
    <s v="December"/>
    <s v="Dec"/>
    <n v="20"/>
    <n v="12"/>
    <n v="2023"/>
    <d v="2023-12-20T00:00:00"/>
    <s v="CUST435"/>
    <x v="1"/>
    <n v="30"/>
    <x v="1"/>
    <x v="1"/>
    <n v="3"/>
    <n v="300"/>
    <n v="900"/>
    <n v="13.5"/>
    <n v="18"/>
  </r>
  <r>
    <n v="516"/>
    <s v="Monday"/>
    <s v="October"/>
    <s v="Oct"/>
    <n v="23"/>
    <n v="10"/>
    <n v="2023"/>
    <d v="2023-10-23T00:00:00"/>
    <s v="CUST516"/>
    <x v="0"/>
    <n v="30"/>
    <x v="1"/>
    <x v="1"/>
    <n v="4"/>
    <n v="25"/>
    <n v="100"/>
    <n v="1.5"/>
    <n v="2"/>
  </r>
  <r>
    <n v="805"/>
    <s v="Sunday"/>
    <s v="December"/>
    <s v="Dec"/>
    <n v="29"/>
    <n v="12"/>
    <n v="2023"/>
    <d v="2023-12-29T00:00:00"/>
    <s v="CUST805"/>
    <x v="1"/>
    <n v="30"/>
    <x v="1"/>
    <x v="1"/>
    <n v="3"/>
    <n v="500"/>
    <n v="1500"/>
    <n v="22.5"/>
    <n v="30"/>
  </r>
  <r>
    <n v="817"/>
    <s v="Tuesday"/>
    <s v="October"/>
    <s v="Oct"/>
    <n v="31"/>
    <n v="10"/>
    <n v="2023"/>
    <d v="2023-10-31T00:00:00"/>
    <s v="CUST817"/>
    <x v="0"/>
    <n v="30"/>
    <x v="1"/>
    <x v="1"/>
    <n v="4"/>
    <n v="50"/>
    <n v="200"/>
    <n v="3"/>
    <n v="4"/>
  </r>
  <r>
    <n v="818"/>
    <s v="Wednesday"/>
    <s v="May"/>
    <s v="May"/>
    <n v="18"/>
    <n v="5"/>
    <n v="2023"/>
    <d v="2023-05-18T00:00:00"/>
    <s v="CUST818"/>
    <x v="0"/>
    <n v="30"/>
    <x v="1"/>
    <x v="2"/>
    <n v="1"/>
    <n v="500"/>
    <n v="500"/>
    <n v="7.5"/>
    <n v="10"/>
  </r>
  <r>
    <n v="863"/>
    <s v="Tuesday"/>
    <s v="April"/>
    <s v="Apr"/>
    <n v="24"/>
    <n v="4"/>
    <n v="2023"/>
    <d v="2023-04-24T00:00:00"/>
    <s v="CUST863"/>
    <x v="1"/>
    <n v="30"/>
    <x v="1"/>
    <x v="2"/>
    <n v="2"/>
    <n v="25"/>
    <n v="50"/>
    <n v="0.75"/>
    <n v="1"/>
  </r>
  <r>
    <n v="896"/>
    <s v="Sunday"/>
    <s v="October"/>
    <s v="Oct"/>
    <n v="29"/>
    <n v="10"/>
    <n v="2023"/>
    <d v="2023-10-29T00:00:00"/>
    <s v="CUST896"/>
    <x v="1"/>
    <n v="30"/>
    <x v="1"/>
    <x v="2"/>
    <n v="2"/>
    <n v="25"/>
    <n v="50"/>
    <n v="0.75"/>
    <n v="1"/>
  </r>
  <r>
    <n v="931"/>
    <s v="Monday"/>
    <s v="September"/>
    <s v="Sep"/>
    <n v="2"/>
    <n v="9"/>
    <n v="2023"/>
    <d v="2023-09-02T00:00:00"/>
    <s v="CUST931"/>
    <x v="0"/>
    <n v="30"/>
    <x v="1"/>
    <x v="1"/>
    <n v="4"/>
    <n v="30"/>
    <n v="120"/>
    <n v="1.7999999999999998"/>
    <n v="2.4"/>
  </r>
  <r>
    <n v="934"/>
    <s v="Wednesday"/>
    <s v="July"/>
    <s v="Jul"/>
    <n v="25"/>
    <n v="7"/>
    <n v="2023"/>
    <d v="2023-07-25T00:00:00"/>
    <s v="CUST934"/>
    <x v="0"/>
    <n v="30"/>
    <x v="1"/>
    <x v="1"/>
    <n v="1"/>
    <n v="500"/>
    <n v="500"/>
    <n v="7.5"/>
    <n v="10"/>
  </r>
  <r>
    <n v="945"/>
    <s v="Friday"/>
    <s v="February"/>
    <s v="Feb"/>
    <n v="13"/>
    <n v="2"/>
    <n v="2023"/>
    <d v="2023-02-13T00:00:00"/>
    <s v="CUST945"/>
    <x v="0"/>
    <n v="30"/>
    <x v="1"/>
    <x v="1"/>
    <n v="1"/>
    <n v="25"/>
    <n v="25"/>
    <n v="0.375"/>
    <n v="0.5"/>
  </r>
  <r>
    <n v="956"/>
    <s v="Thursday"/>
    <s v="August"/>
    <s v="Aug"/>
    <n v="19"/>
    <n v="8"/>
    <n v="2023"/>
    <d v="2023-08-19T00:00:00"/>
    <s v="CUST956"/>
    <x v="0"/>
    <n v="30"/>
    <x v="1"/>
    <x v="0"/>
    <n v="3"/>
    <n v="500"/>
    <n v="1500"/>
    <n v="22.5"/>
    <n v="30"/>
  </r>
  <r>
    <n v="981"/>
    <s v="Thursday"/>
    <s v="August"/>
    <s v="Aug"/>
    <n v="19"/>
    <n v="8"/>
    <n v="2023"/>
    <d v="2023-08-19T00:00:00"/>
    <s v="CUST981"/>
    <x v="1"/>
    <n v="30"/>
    <x v="1"/>
    <x v="2"/>
    <n v="2"/>
    <n v="30"/>
    <n v="60"/>
    <n v="0.89999999999999991"/>
    <n v="1.2"/>
  </r>
  <r>
    <n v="987"/>
    <s v="Sunday"/>
    <s v="April"/>
    <s v="Apr"/>
    <n v="29"/>
    <n v="4"/>
    <n v="2023"/>
    <d v="2023-04-29T00:00:00"/>
    <s v="CUST987"/>
    <x v="1"/>
    <n v="30"/>
    <x v="1"/>
    <x v="0"/>
    <n v="3"/>
    <n v="300"/>
    <n v="900"/>
    <n v="13.5"/>
    <n v="18"/>
  </r>
  <r>
    <n v="73"/>
    <s v="Saturday"/>
    <s v="August"/>
    <s v="Aug"/>
    <n v="21"/>
    <n v="8"/>
    <n v="2023"/>
    <d v="2023-08-21T00:00:00"/>
    <s v="CUST073"/>
    <x v="0"/>
    <n v="29"/>
    <x v="2"/>
    <x v="2"/>
    <n v="3"/>
    <n v="30"/>
    <n v="90"/>
    <n v="1.3499999999999999"/>
    <n v="1.8"/>
  </r>
  <r>
    <n v="151"/>
    <s v="Sunday"/>
    <s v="December"/>
    <s v="Dec"/>
    <n v="15"/>
    <n v="12"/>
    <n v="2023"/>
    <d v="2023-12-15T00:00:00"/>
    <s v="CUST151"/>
    <x v="0"/>
    <n v="29"/>
    <x v="2"/>
    <x v="0"/>
    <n v="1"/>
    <n v="50"/>
    <n v="50"/>
    <n v="0.75"/>
    <n v="1"/>
  </r>
  <r>
    <n v="281"/>
    <s v="Monday"/>
    <s v="May"/>
    <s v="May"/>
    <n v="23"/>
    <n v="5"/>
    <n v="2023"/>
    <d v="2023-05-23T00:00:00"/>
    <s v="CUST281"/>
    <x v="1"/>
    <n v="29"/>
    <x v="2"/>
    <x v="1"/>
    <n v="4"/>
    <n v="500"/>
    <n v="2000"/>
    <n v="30"/>
    <n v="40"/>
  </r>
  <r>
    <n v="323"/>
    <s v="Thursday"/>
    <s v="January"/>
    <s v="Jan"/>
    <n v="26"/>
    <n v="1"/>
    <n v="2023"/>
    <d v="2023-01-26T00:00:00"/>
    <s v="CUST323"/>
    <x v="1"/>
    <n v="29"/>
    <x v="2"/>
    <x v="1"/>
    <n v="3"/>
    <n v="300"/>
    <n v="900"/>
    <n v="13.5"/>
    <n v="18"/>
  </r>
  <r>
    <n v="410"/>
    <s v="Saturday"/>
    <s v="November"/>
    <s v="Nov"/>
    <n v="21"/>
    <n v="11"/>
    <n v="2023"/>
    <d v="2023-11-21T00:00:00"/>
    <s v="CUST410"/>
    <x v="1"/>
    <n v="29"/>
    <x v="2"/>
    <x v="0"/>
    <n v="2"/>
    <n v="50"/>
    <n v="100"/>
    <n v="1.5"/>
    <n v="2"/>
  </r>
  <r>
    <n v="433"/>
    <s v="Friday"/>
    <s v="February"/>
    <s v="Feb"/>
    <n v="27"/>
    <n v="2"/>
    <n v="2023"/>
    <d v="2023-02-27T00:00:00"/>
    <s v="CUST433"/>
    <x v="0"/>
    <n v="29"/>
    <x v="2"/>
    <x v="1"/>
    <n v="4"/>
    <n v="50"/>
    <n v="200"/>
    <n v="3"/>
    <n v="4"/>
  </r>
  <r>
    <n v="443"/>
    <s v="Monday"/>
    <s v="August"/>
    <s v="Aug"/>
    <n v="9"/>
    <n v="8"/>
    <n v="2023"/>
    <d v="2023-08-09T00:00:00"/>
    <s v="CUST443"/>
    <x v="0"/>
    <n v="29"/>
    <x v="2"/>
    <x v="0"/>
    <n v="2"/>
    <n v="300"/>
    <n v="600"/>
    <n v="9"/>
    <n v="12"/>
  </r>
  <r>
    <n v="604"/>
    <s v="Wednesday"/>
    <s v="September"/>
    <s v="Sep"/>
    <n v="11"/>
    <n v="9"/>
    <n v="2023"/>
    <d v="2023-09-11T00:00:00"/>
    <s v="CUST604"/>
    <x v="1"/>
    <n v="29"/>
    <x v="2"/>
    <x v="2"/>
    <n v="4"/>
    <n v="50"/>
    <n v="200"/>
    <n v="3"/>
    <n v="4"/>
  </r>
  <r>
    <n v="656"/>
    <s v="Wednesday"/>
    <s v="October"/>
    <s v="Oct"/>
    <n v="4"/>
    <n v="10"/>
    <n v="2023"/>
    <d v="2023-10-04T00:00:00"/>
    <s v="CUST656"/>
    <x v="0"/>
    <n v="29"/>
    <x v="2"/>
    <x v="1"/>
    <n v="3"/>
    <n v="30"/>
    <n v="90"/>
    <n v="1.3499999999999999"/>
    <n v="1.8"/>
  </r>
  <r>
    <n v="667"/>
    <s v="Sunday"/>
    <s v="August"/>
    <s v="Aug"/>
    <n v="1"/>
    <n v="8"/>
    <n v="2023"/>
    <d v="2023-08-01T00:00:00"/>
    <s v="CUST667"/>
    <x v="1"/>
    <n v="29"/>
    <x v="2"/>
    <x v="2"/>
    <n v="1"/>
    <n v="500"/>
    <n v="500"/>
    <n v="7.5"/>
    <n v="10"/>
  </r>
  <r>
    <n v="729"/>
    <s v="Monday"/>
    <s v="May"/>
    <s v="May"/>
    <n v="23"/>
    <n v="5"/>
    <n v="2023"/>
    <d v="2023-05-23T00:00:00"/>
    <s v="CUST729"/>
    <x v="0"/>
    <n v="29"/>
    <x v="2"/>
    <x v="0"/>
    <n v="4"/>
    <n v="300"/>
    <n v="1200"/>
    <n v="18"/>
    <n v="24"/>
  </r>
  <r>
    <n v="736"/>
    <s v="Friday"/>
    <s v="January"/>
    <s v="Jan"/>
    <n v="27"/>
    <n v="1"/>
    <n v="2023"/>
    <d v="2023-01-27T00:00:00"/>
    <s v="CUST736"/>
    <x v="0"/>
    <n v="29"/>
    <x v="2"/>
    <x v="0"/>
    <n v="4"/>
    <n v="25"/>
    <n v="100"/>
    <n v="1.5"/>
    <n v="2"/>
  </r>
  <r>
    <n v="752"/>
    <s v="Monday"/>
    <s v="December"/>
    <s v="Dec"/>
    <n v="9"/>
    <n v="12"/>
    <n v="2023"/>
    <d v="2023-12-09T00:00:00"/>
    <s v="CUST752"/>
    <x v="0"/>
    <n v="29"/>
    <x v="2"/>
    <x v="0"/>
    <n v="2"/>
    <n v="50"/>
    <n v="100"/>
    <n v="1.5"/>
    <n v="2"/>
  </r>
  <r>
    <n v="854"/>
    <s v="Friday"/>
    <s v="December"/>
    <s v="Dec"/>
    <n v="20"/>
    <n v="12"/>
    <n v="2023"/>
    <d v="2023-12-20T00:00:00"/>
    <s v="CUST854"/>
    <x v="0"/>
    <n v="29"/>
    <x v="2"/>
    <x v="0"/>
    <n v="1"/>
    <n v="50"/>
    <n v="50"/>
    <n v="0.75"/>
    <n v="1"/>
  </r>
  <r>
    <n v="913"/>
    <s v="Saturday"/>
    <s v="January"/>
    <s v="Jan"/>
    <n v="28"/>
    <n v="1"/>
    <n v="2023"/>
    <d v="2023-01-28T00:00:00"/>
    <s v="CUST913"/>
    <x v="0"/>
    <n v="29"/>
    <x v="2"/>
    <x v="2"/>
    <n v="3"/>
    <n v="30"/>
    <n v="90"/>
    <n v="1.3499999999999999"/>
    <n v="1.8"/>
  </r>
  <r>
    <n v="983"/>
    <s v="Sunday"/>
    <s v="November"/>
    <s v="Nov"/>
    <n v="1"/>
    <n v="11"/>
    <n v="2023"/>
    <d v="2023-11-01T00:00:00"/>
    <s v="CUST983"/>
    <x v="1"/>
    <n v="29"/>
    <x v="2"/>
    <x v="0"/>
    <n v="1"/>
    <n v="300"/>
    <n v="300"/>
    <n v="4.5"/>
    <n v="6"/>
  </r>
  <r>
    <n v="26"/>
    <s v="Saturday"/>
    <s v="October"/>
    <s v="Oct"/>
    <n v="7"/>
    <n v="10"/>
    <n v="2023"/>
    <d v="2023-10-07T00:00:00"/>
    <s v="CUST026"/>
    <x v="1"/>
    <n v="28"/>
    <x v="2"/>
    <x v="2"/>
    <n v="2"/>
    <n v="500"/>
    <n v="1000"/>
    <n v="15"/>
    <n v="20"/>
  </r>
  <r>
    <n v="87"/>
    <s v="Sunday"/>
    <s v="November"/>
    <s v="Nov"/>
    <n v="22"/>
    <n v="11"/>
    <n v="2023"/>
    <d v="2023-11-22T00:00:00"/>
    <s v="CUST087"/>
    <x v="1"/>
    <n v="28"/>
    <x v="2"/>
    <x v="1"/>
    <n v="2"/>
    <n v="50"/>
    <n v="100"/>
    <n v="1.5"/>
    <n v="2"/>
  </r>
  <r>
    <n v="121"/>
    <s v="Sunday"/>
    <s v="October"/>
    <s v="Oct"/>
    <n v="15"/>
    <n v="10"/>
    <n v="2023"/>
    <d v="2023-10-15T00:00:00"/>
    <s v="CUST121"/>
    <x v="1"/>
    <n v="28"/>
    <x v="2"/>
    <x v="2"/>
    <n v="4"/>
    <n v="50"/>
    <n v="200"/>
    <n v="3"/>
    <n v="4"/>
  </r>
  <r>
    <n v="126"/>
    <s v="Thursday"/>
    <s v="October"/>
    <s v="Oct"/>
    <n v="26"/>
    <n v="10"/>
    <n v="2023"/>
    <d v="2023-10-26T00:00:00"/>
    <s v="CUST126"/>
    <x v="1"/>
    <n v="28"/>
    <x v="2"/>
    <x v="0"/>
    <n v="3"/>
    <n v="30"/>
    <n v="90"/>
    <n v="1.3499999999999999"/>
    <n v="1.8"/>
  </r>
  <r>
    <n v="244"/>
    <s v="Monday"/>
    <s v="December"/>
    <s v="Dec"/>
    <n v="9"/>
    <n v="12"/>
    <n v="2023"/>
    <d v="2023-12-09T00:00:00"/>
    <s v="CUST244"/>
    <x v="0"/>
    <n v="28"/>
    <x v="2"/>
    <x v="1"/>
    <n v="2"/>
    <n v="50"/>
    <n v="100"/>
    <n v="1.5"/>
    <n v="2"/>
  </r>
  <r>
    <n v="260"/>
    <s v="Sunday"/>
    <s v="July"/>
    <s v="Jul"/>
    <n v="1"/>
    <n v="7"/>
    <n v="2023"/>
    <d v="2023-07-01T00:00:00"/>
    <s v="CUST260"/>
    <x v="0"/>
    <n v="28"/>
    <x v="2"/>
    <x v="1"/>
    <n v="2"/>
    <n v="30"/>
    <n v="60"/>
    <n v="0.89999999999999991"/>
    <n v="1.2"/>
  </r>
  <r>
    <n v="268"/>
    <s v="Friday"/>
    <s v="February"/>
    <s v="Feb"/>
    <n v="20"/>
    <n v="2"/>
    <n v="2023"/>
    <d v="2023-02-20T00:00:00"/>
    <s v="CUST268"/>
    <x v="1"/>
    <n v="28"/>
    <x v="2"/>
    <x v="2"/>
    <n v="1"/>
    <n v="30"/>
    <n v="30"/>
    <n v="0.44999999999999996"/>
    <n v="0.6"/>
  </r>
  <r>
    <n v="288"/>
    <s v="Thursday"/>
    <s v="January"/>
    <s v="Jan"/>
    <n v="26"/>
    <n v="1"/>
    <n v="2023"/>
    <d v="2023-01-26T00:00:00"/>
    <s v="CUST288"/>
    <x v="0"/>
    <n v="28"/>
    <x v="2"/>
    <x v="0"/>
    <n v="4"/>
    <n v="30"/>
    <n v="120"/>
    <n v="1.7999999999999998"/>
    <n v="2.4"/>
  </r>
  <r>
    <n v="310"/>
    <s v="Thursday"/>
    <s v="October"/>
    <s v="Oct"/>
    <n v="12"/>
    <n v="10"/>
    <n v="2023"/>
    <d v="2023-10-12T00:00:00"/>
    <s v="CUST310"/>
    <x v="1"/>
    <n v="28"/>
    <x v="2"/>
    <x v="1"/>
    <n v="1"/>
    <n v="25"/>
    <n v="25"/>
    <n v="0.375"/>
    <n v="0.5"/>
  </r>
  <r>
    <n v="320"/>
    <s v="Sunday"/>
    <s v="February"/>
    <s v="Feb"/>
    <n v="1"/>
    <n v="2"/>
    <n v="2023"/>
    <d v="2023-02-01T00:00:00"/>
    <s v="CUST320"/>
    <x v="1"/>
    <n v="28"/>
    <x v="2"/>
    <x v="2"/>
    <n v="4"/>
    <n v="300"/>
    <n v="1200"/>
    <n v="18"/>
    <n v="24"/>
  </r>
  <r>
    <n v="331"/>
    <s v="Wednesday"/>
    <s v="February"/>
    <s v="Feb"/>
    <n v="11"/>
    <n v="2"/>
    <n v="2023"/>
    <d v="2023-02-11T00:00:00"/>
    <s v="CUST331"/>
    <x v="0"/>
    <n v="28"/>
    <x v="2"/>
    <x v="2"/>
    <n v="3"/>
    <n v="30"/>
    <n v="90"/>
    <n v="1.3499999999999999"/>
    <n v="1.8"/>
  </r>
  <r>
    <n v="422"/>
    <s v="Friday"/>
    <s v="June"/>
    <s v="Jun"/>
    <n v="20"/>
    <n v="6"/>
    <n v="2023"/>
    <d v="2023-06-20T00:00:00"/>
    <s v="CUST422"/>
    <x v="1"/>
    <n v="28"/>
    <x v="2"/>
    <x v="0"/>
    <n v="3"/>
    <n v="30"/>
    <n v="90"/>
    <n v="1.3499999999999999"/>
    <n v="1.8"/>
  </r>
  <r>
    <n v="459"/>
    <s v="Saturday"/>
    <s v="March"/>
    <s v="Mar"/>
    <n v="21"/>
    <n v="3"/>
    <n v="2023"/>
    <d v="2023-03-21T00:00:00"/>
    <s v="CUST459"/>
    <x v="0"/>
    <n v="28"/>
    <x v="2"/>
    <x v="0"/>
    <n v="4"/>
    <n v="300"/>
    <n v="1200"/>
    <n v="18"/>
    <n v="24"/>
  </r>
  <r>
    <n v="482"/>
    <s v="Friday"/>
    <s v="April"/>
    <s v="Apr"/>
    <n v="27"/>
    <n v="4"/>
    <n v="2023"/>
    <d v="2023-04-27T00:00:00"/>
    <s v="CUST482"/>
    <x v="1"/>
    <n v="28"/>
    <x v="2"/>
    <x v="0"/>
    <n v="4"/>
    <n v="300"/>
    <n v="1200"/>
    <n v="18"/>
    <n v="24"/>
  </r>
  <r>
    <n v="599"/>
    <s v="Thursday"/>
    <s v="November"/>
    <s v="Nov"/>
    <n v="19"/>
    <n v="11"/>
    <n v="2023"/>
    <d v="2023-11-19T00:00:00"/>
    <s v="CUST599"/>
    <x v="1"/>
    <n v="28"/>
    <x v="2"/>
    <x v="1"/>
    <n v="2"/>
    <n v="50"/>
    <n v="100"/>
    <n v="1.5"/>
    <n v="2"/>
  </r>
  <r>
    <n v="643"/>
    <s v="Tuesday"/>
    <s v="September"/>
    <s v="Sep"/>
    <n v="24"/>
    <n v="9"/>
    <n v="2023"/>
    <d v="2023-09-24T00:00:00"/>
    <s v="CUST643"/>
    <x v="1"/>
    <n v="28"/>
    <x v="2"/>
    <x v="2"/>
    <n v="3"/>
    <n v="30"/>
    <n v="90"/>
    <n v="1.3499999999999999"/>
    <n v="1.8"/>
  </r>
  <r>
    <n v="684"/>
    <s v="Monday"/>
    <s v="June"/>
    <s v="Jun"/>
    <n v="30"/>
    <n v="6"/>
    <n v="2023"/>
    <d v="2023-06-30T00:00:00"/>
    <s v="CUST684"/>
    <x v="1"/>
    <n v="28"/>
    <x v="2"/>
    <x v="0"/>
    <n v="2"/>
    <n v="500"/>
    <n v="1000"/>
    <n v="15"/>
    <n v="20"/>
  </r>
  <r>
    <n v="686"/>
    <s v="Thursday"/>
    <s v="July"/>
    <s v="Jul"/>
    <n v="19"/>
    <n v="7"/>
    <n v="2023"/>
    <d v="2023-07-19T00:00:00"/>
    <s v="CUST686"/>
    <x v="1"/>
    <n v="28"/>
    <x v="2"/>
    <x v="2"/>
    <n v="4"/>
    <n v="50"/>
    <n v="200"/>
    <n v="3"/>
    <n v="4"/>
  </r>
  <r>
    <n v="862"/>
    <s v="Tuesday"/>
    <s v="May"/>
    <s v="May"/>
    <n v="31"/>
    <n v="5"/>
    <n v="2023"/>
    <d v="2023-05-31T00:00:00"/>
    <s v="CUST862"/>
    <x v="0"/>
    <n v="28"/>
    <x v="2"/>
    <x v="2"/>
    <n v="4"/>
    <n v="300"/>
    <n v="1200"/>
    <n v="18"/>
    <n v="24"/>
  </r>
  <r>
    <n v="904"/>
    <s v="Wednesday"/>
    <s v="July"/>
    <s v="Jul"/>
    <n v="4"/>
    <n v="7"/>
    <n v="2023"/>
    <d v="2023-07-04T00:00:00"/>
    <s v="CUST904"/>
    <x v="0"/>
    <n v="28"/>
    <x v="2"/>
    <x v="0"/>
    <n v="1"/>
    <n v="500"/>
    <n v="500"/>
    <n v="7.5"/>
    <n v="10"/>
  </r>
  <r>
    <n v="920"/>
    <s v="Sunday"/>
    <s v="February"/>
    <s v="Feb"/>
    <n v="22"/>
    <n v="2"/>
    <n v="2023"/>
    <d v="2023-02-22T00:00:00"/>
    <s v="CUST920"/>
    <x v="1"/>
    <n v="28"/>
    <x v="2"/>
    <x v="1"/>
    <n v="3"/>
    <n v="25"/>
    <n v="75"/>
    <n v="1.125"/>
    <n v="1.5"/>
  </r>
  <r>
    <n v="17"/>
    <s v="Sunday"/>
    <s v="April"/>
    <s v="Apr"/>
    <n v="22"/>
    <n v="4"/>
    <n v="2023"/>
    <d v="2023-04-22T00:00:00"/>
    <s v="CUST017"/>
    <x v="1"/>
    <n v="27"/>
    <x v="2"/>
    <x v="0"/>
    <n v="4"/>
    <n v="25"/>
    <n v="100"/>
    <n v="1.5"/>
    <n v="2"/>
  </r>
  <r>
    <n v="50"/>
    <s v="Tuesday"/>
    <s v="August"/>
    <s v="Aug"/>
    <n v="24"/>
    <n v="8"/>
    <n v="2023"/>
    <d v="2023-08-24T00:00:00"/>
    <s v="CUST050"/>
    <x v="1"/>
    <n v="27"/>
    <x v="2"/>
    <x v="1"/>
    <n v="3"/>
    <n v="25"/>
    <n v="75"/>
    <n v="1.125"/>
    <n v="1.5"/>
  </r>
  <r>
    <n v="51"/>
    <s v="Monday"/>
    <s v="October"/>
    <s v="Oct"/>
    <n v="2"/>
    <n v="10"/>
    <n v="2023"/>
    <d v="2023-10-02T00:00:00"/>
    <s v="CUST051"/>
    <x v="0"/>
    <n v="27"/>
    <x v="2"/>
    <x v="1"/>
    <n v="3"/>
    <n v="25"/>
    <n v="75"/>
    <n v="1.125"/>
    <n v="1.5"/>
  </r>
  <r>
    <n v="108"/>
    <s v="Thursday"/>
    <s v="April"/>
    <s v="Apr"/>
    <n v="19"/>
    <n v="4"/>
    <n v="2023"/>
    <d v="2023-04-19T00:00:00"/>
    <s v="CUST108"/>
    <x v="1"/>
    <n v="27"/>
    <x v="2"/>
    <x v="1"/>
    <n v="3"/>
    <n v="25"/>
    <n v="75"/>
    <n v="1.125"/>
    <n v="1.5"/>
  </r>
  <r>
    <n v="110"/>
    <s v="Wednesday"/>
    <s v="June"/>
    <s v="Jun"/>
    <n v="11"/>
    <n v="6"/>
    <n v="2023"/>
    <d v="2023-06-11T00:00:00"/>
    <s v="CUST110"/>
    <x v="0"/>
    <n v="27"/>
    <x v="2"/>
    <x v="0"/>
    <n v="3"/>
    <n v="300"/>
    <n v="900"/>
    <n v="13.5"/>
    <n v="18"/>
  </r>
  <r>
    <n v="200"/>
    <s v="Sunday"/>
    <s v="September"/>
    <s v="Sep"/>
    <n v="1"/>
    <n v="9"/>
    <n v="2023"/>
    <d v="2023-09-01T00:00:00"/>
    <s v="CUST200"/>
    <x v="0"/>
    <n v="27"/>
    <x v="2"/>
    <x v="1"/>
    <n v="3"/>
    <n v="50"/>
    <n v="150"/>
    <n v="2.25"/>
    <n v="3"/>
  </r>
  <r>
    <n v="213"/>
    <s v="Tuesday"/>
    <s v="July"/>
    <s v="Jul"/>
    <n v="24"/>
    <n v="7"/>
    <n v="2023"/>
    <d v="2023-07-24T00:00:00"/>
    <s v="CUST213"/>
    <x v="0"/>
    <n v="27"/>
    <x v="2"/>
    <x v="1"/>
    <n v="3"/>
    <n v="500"/>
    <n v="1500"/>
    <n v="22.5"/>
    <n v="30"/>
  </r>
  <r>
    <n v="295"/>
    <s v="Saturday"/>
    <s v="July"/>
    <s v="Jul"/>
    <n v="28"/>
    <n v="7"/>
    <n v="2023"/>
    <d v="2023-07-28T00:00:00"/>
    <s v="CUST295"/>
    <x v="1"/>
    <n v="27"/>
    <x v="2"/>
    <x v="1"/>
    <n v="3"/>
    <n v="300"/>
    <n v="900"/>
    <n v="13.5"/>
    <n v="18"/>
  </r>
  <r>
    <n v="298"/>
    <s v="Friday"/>
    <s v="April"/>
    <s v="Apr"/>
    <n v="20"/>
    <n v="4"/>
    <n v="2023"/>
    <d v="2023-04-20T00:00:00"/>
    <s v="CUST298"/>
    <x v="0"/>
    <n v="27"/>
    <x v="2"/>
    <x v="1"/>
    <n v="4"/>
    <n v="300"/>
    <n v="1200"/>
    <n v="18"/>
    <n v="24"/>
  </r>
  <r>
    <n v="392"/>
    <s v="Sunday"/>
    <s v="December"/>
    <s v="Dec"/>
    <n v="8"/>
    <n v="12"/>
    <n v="2023"/>
    <d v="2023-12-08T00:00:00"/>
    <s v="CUST392"/>
    <x v="0"/>
    <n v="27"/>
    <x v="2"/>
    <x v="0"/>
    <n v="2"/>
    <n v="300"/>
    <n v="600"/>
    <n v="9"/>
    <n v="12"/>
  </r>
  <r>
    <n v="394"/>
    <s v="Tuesday"/>
    <s v="June"/>
    <s v="Jun"/>
    <n v="3"/>
    <n v="6"/>
    <n v="2023"/>
    <d v="2023-06-03T00:00:00"/>
    <s v="CUST394"/>
    <x v="1"/>
    <n v="27"/>
    <x v="2"/>
    <x v="0"/>
    <n v="1"/>
    <n v="500"/>
    <n v="500"/>
    <n v="7.5"/>
    <n v="10"/>
  </r>
  <r>
    <n v="423"/>
    <s v="Sunday"/>
    <s v="March"/>
    <s v="Mar"/>
    <n v="8"/>
    <n v="3"/>
    <n v="2023"/>
    <d v="2023-03-08T00:00:00"/>
    <s v="CUST423"/>
    <x v="1"/>
    <n v="27"/>
    <x v="2"/>
    <x v="0"/>
    <n v="1"/>
    <n v="25"/>
    <n v="25"/>
    <n v="0.375"/>
    <n v="0.5"/>
  </r>
  <r>
    <n v="476"/>
    <s v="Sunday"/>
    <s v="August"/>
    <s v="Aug"/>
    <n v="29"/>
    <n v="8"/>
    <n v="2023"/>
    <d v="2023-08-29T00:00:00"/>
    <s v="CUST476"/>
    <x v="1"/>
    <n v="27"/>
    <x v="2"/>
    <x v="0"/>
    <n v="4"/>
    <n v="500"/>
    <n v="2000"/>
    <n v="30"/>
    <n v="40"/>
  </r>
  <r>
    <n v="544"/>
    <s v="Monday"/>
    <s v="December"/>
    <s v="Dec"/>
    <n v="23"/>
    <n v="12"/>
    <n v="2023"/>
    <d v="2023-12-23T00:00:00"/>
    <s v="CUST544"/>
    <x v="1"/>
    <n v="27"/>
    <x v="2"/>
    <x v="2"/>
    <n v="1"/>
    <n v="25"/>
    <n v="25"/>
    <n v="0.375"/>
    <n v="0.5"/>
  </r>
  <r>
    <n v="545"/>
    <s v="Sunday"/>
    <s v="June"/>
    <s v="Jun"/>
    <n v="1"/>
    <n v="6"/>
    <n v="2023"/>
    <d v="2023-06-01T00:00:00"/>
    <s v="CUST545"/>
    <x v="0"/>
    <n v="27"/>
    <x v="2"/>
    <x v="0"/>
    <n v="2"/>
    <n v="25"/>
    <n v="50"/>
    <n v="0.75"/>
    <n v="1"/>
  </r>
  <r>
    <n v="584"/>
    <s v="Tuesday"/>
    <s v="February"/>
    <s v="Feb"/>
    <n v="17"/>
    <n v="2"/>
    <n v="2023"/>
    <d v="2023-02-17T00:00:00"/>
    <s v="CUST584"/>
    <x v="1"/>
    <n v="27"/>
    <x v="2"/>
    <x v="1"/>
    <n v="4"/>
    <n v="50"/>
    <n v="200"/>
    <n v="3"/>
    <n v="4"/>
  </r>
  <r>
    <n v="618"/>
    <s v="Thursday"/>
    <s v="January"/>
    <s v="Jan"/>
    <n v="26"/>
    <n v="1"/>
    <n v="2023"/>
    <d v="2023-01-26T00:00:00"/>
    <s v="CUST618"/>
    <x v="1"/>
    <n v="27"/>
    <x v="2"/>
    <x v="1"/>
    <n v="1"/>
    <n v="50"/>
    <n v="50"/>
    <n v="0.75"/>
    <n v="1"/>
  </r>
  <r>
    <n v="670"/>
    <s v="Thursday"/>
    <s v="October"/>
    <s v="Oct"/>
    <n v="5"/>
    <n v="10"/>
    <n v="2023"/>
    <d v="2023-10-05T00:00:00"/>
    <s v="CUST670"/>
    <x v="0"/>
    <n v="27"/>
    <x v="2"/>
    <x v="1"/>
    <n v="1"/>
    <n v="30"/>
    <n v="30"/>
    <n v="0.44999999999999996"/>
    <n v="0.6"/>
  </r>
  <r>
    <n v="734"/>
    <s v="Tuesday"/>
    <s v="January"/>
    <s v="Jan"/>
    <n v="10"/>
    <n v="1"/>
    <n v="2023"/>
    <d v="2023-01-10T00:00:00"/>
    <s v="CUST734"/>
    <x v="1"/>
    <n v="27"/>
    <x v="2"/>
    <x v="0"/>
    <n v="1"/>
    <n v="30"/>
    <n v="30"/>
    <n v="0.44999999999999996"/>
    <n v="0.6"/>
  </r>
  <r>
    <n v="760"/>
    <s v="Friday"/>
    <s v="March"/>
    <s v="Mar"/>
    <n v="27"/>
    <n v="3"/>
    <n v="2023"/>
    <d v="2023-03-27T00:00:00"/>
    <s v="CUST760"/>
    <x v="0"/>
    <n v="27"/>
    <x v="2"/>
    <x v="1"/>
    <n v="1"/>
    <n v="500"/>
    <n v="500"/>
    <n v="7.5"/>
    <n v="10"/>
  </r>
  <r>
    <n v="831"/>
    <s v="Sunday"/>
    <s v="January"/>
    <s v="Jan"/>
    <n v="15"/>
    <n v="1"/>
    <n v="2023"/>
    <d v="2023-01-15T00:00:00"/>
    <s v="CUST831"/>
    <x v="0"/>
    <n v="27"/>
    <x v="2"/>
    <x v="2"/>
    <n v="4"/>
    <n v="25"/>
    <n v="100"/>
    <n v="1.5"/>
    <n v="2"/>
  </r>
  <r>
    <n v="873"/>
    <s v="Sunday"/>
    <s v="September"/>
    <s v="Sep"/>
    <n v="29"/>
    <n v="9"/>
    <n v="2023"/>
    <d v="2023-09-29T00:00:00"/>
    <s v="CUST873"/>
    <x v="1"/>
    <n v="27"/>
    <x v="2"/>
    <x v="2"/>
    <n v="4"/>
    <n v="25"/>
    <n v="100"/>
    <n v="1.5"/>
    <n v="2"/>
  </r>
  <r>
    <n v="971"/>
    <s v="Thursday"/>
    <s v="December"/>
    <s v="Dec"/>
    <n v="5"/>
    <n v="12"/>
    <n v="2023"/>
    <d v="2023-12-05T00:00:00"/>
    <s v="CUST971"/>
    <x v="1"/>
    <n v="27"/>
    <x v="2"/>
    <x v="2"/>
    <n v="4"/>
    <n v="50"/>
    <n v="200"/>
    <n v="3"/>
    <n v="4"/>
  </r>
  <r>
    <n v="2"/>
    <s v="Friday"/>
    <s v="February"/>
    <s v="Feb"/>
    <n v="27"/>
    <n v="2"/>
    <n v="2023"/>
    <d v="2023-02-27T00:00:00"/>
    <s v="CUST002"/>
    <x v="1"/>
    <n v="26"/>
    <x v="2"/>
    <x v="0"/>
    <n v="2"/>
    <n v="500"/>
    <n v="1000"/>
    <n v="15"/>
    <n v="20"/>
  </r>
  <r>
    <n v="56"/>
    <s v="Tuesday"/>
    <s v="May"/>
    <s v="May"/>
    <n v="31"/>
    <n v="5"/>
    <n v="2023"/>
    <d v="2023-05-31T00:00:00"/>
    <s v="CUST056"/>
    <x v="1"/>
    <n v="26"/>
    <x v="2"/>
    <x v="0"/>
    <n v="3"/>
    <n v="300"/>
    <n v="900"/>
    <n v="13.5"/>
    <n v="18"/>
  </r>
  <r>
    <n v="159"/>
    <s v="Tuesday"/>
    <s v="May"/>
    <s v="May"/>
    <n v="31"/>
    <n v="5"/>
    <n v="2023"/>
    <d v="2023-05-31T00:00:00"/>
    <s v="CUST159"/>
    <x v="0"/>
    <n v="26"/>
    <x v="2"/>
    <x v="0"/>
    <n v="4"/>
    <n v="50"/>
    <n v="200"/>
    <n v="3"/>
    <n v="4"/>
  </r>
  <r>
    <n v="248"/>
    <s v="Monday"/>
    <s v="March"/>
    <s v="Mar"/>
    <n v="9"/>
    <n v="3"/>
    <n v="2023"/>
    <d v="2023-03-09T00:00:00"/>
    <s v="CUST248"/>
    <x v="0"/>
    <n v="26"/>
    <x v="2"/>
    <x v="0"/>
    <n v="3"/>
    <n v="300"/>
    <n v="900"/>
    <n v="13.5"/>
    <n v="18"/>
  </r>
  <r>
    <n v="307"/>
    <s v="Friday"/>
    <s v="May"/>
    <s v="May"/>
    <n v="27"/>
    <n v="5"/>
    <n v="2023"/>
    <d v="2023-05-27T00:00:00"/>
    <s v="CUST307"/>
    <x v="1"/>
    <n v="26"/>
    <x v="2"/>
    <x v="2"/>
    <n v="2"/>
    <n v="25"/>
    <n v="50"/>
    <n v="0.75"/>
    <n v="1"/>
  </r>
  <r>
    <n v="309"/>
    <s v="Monday"/>
    <s v="December"/>
    <s v="Dec"/>
    <n v="23"/>
    <n v="12"/>
    <n v="2023"/>
    <d v="2023-12-23T00:00:00"/>
    <s v="CUST309"/>
    <x v="1"/>
    <n v="26"/>
    <x v="2"/>
    <x v="1"/>
    <n v="1"/>
    <n v="25"/>
    <n v="25"/>
    <n v="0.375"/>
    <n v="0.5"/>
  </r>
  <r>
    <n v="321"/>
    <s v="Tuesday"/>
    <s v="June"/>
    <s v="Jun"/>
    <n v="10"/>
    <n v="6"/>
    <n v="2023"/>
    <d v="2023-06-10T00:00:00"/>
    <s v="CUST321"/>
    <x v="1"/>
    <n v="26"/>
    <x v="2"/>
    <x v="2"/>
    <n v="2"/>
    <n v="25"/>
    <n v="50"/>
    <n v="0.75"/>
    <n v="1"/>
  </r>
  <r>
    <n v="453"/>
    <s v="Sunday"/>
    <s v="December"/>
    <s v="Dec"/>
    <n v="8"/>
    <n v="12"/>
    <n v="2023"/>
    <d v="2023-12-08T00:00:00"/>
    <s v="CUST453"/>
    <x v="1"/>
    <n v="26"/>
    <x v="2"/>
    <x v="0"/>
    <n v="2"/>
    <n v="500"/>
    <n v="1000"/>
    <n v="15"/>
    <n v="20"/>
  </r>
  <r>
    <n v="474"/>
    <s v="Sunday"/>
    <s v="July"/>
    <s v="Jul"/>
    <n v="15"/>
    <n v="7"/>
    <n v="2023"/>
    <d v="2023-07-15T00:00:00"/>
    <s v="CUST474"/>
    <x v="1"/>
    <n v="26"/>
    <x v="2"/>
    <x v="0"/>
    <n v="3"/>
    <n v="500"/>
    <n v="1500"/>
    <n v="22.5"/>
    <n v="30"/>
  </r>
  <r>
    <n v="475"/>
    <s v="Friday"/>
    <s v="January"/>
    <s v="Jan"/>
    <n v="20"/>
    <n v="1"/>
    <n v="2023"/>
    <d v="2023-01-20T00:00:00"/>
    <s v="CUST475"/>
    <x v="0"/>
    <n v="26"/>
    <x v="2"/>
    <x v="0"/>
    <n v="3"/>
    <n v="25"/>
    <n v="75"/>
    <n v="1.125"/>
    <n v="1.5"/>
  </r>
  <r>
    <n v="610"/>
    <s v="Tuesday"/>
    <s v="January"/>
    <s v="Jan"/>
    <n v="3"/>
    <n v="1"/>
    <n v="2023"/>
    <d v="2023-01-03T00:00:00"/>
    <s v="CUST610"/>
    <x v="1"/>
    <n v="26"/>
    <x v="2"/>
    <x v="1"/>
    <n v="2"/>
    <n v="300"/>
    <n v="600"/>
    <n v="9"/>
    <n v="12"/>
  </r>
  <r>
    <n v="626"/>
    <s v="Sunday"/>
    <s v="September"/>
    <s v="Sep"/>
    <n v="29"/>
    <n v="9"/>
    <n v="2023"/>
    <d v="2023-09-29T00:00:00"/>
    <s v="CUST626"/>
    <x v="1"/>
    <n v="26"/>
    <x v="2"/>
    <x v="0"/>
    <n v="4"/>
    <n v="500"/>
    <n v="2000"/>
    <n v="30"/>
    <n v="40"/>
  </r>
  <r>
    <n v="632"/>
    <s v="Monday"/>
    <s v="September"/>
    <s v="Sep"/>
    <n v="16"/>
    <n v="9"/>
    <n v="2023"/>
    <d v="2023-09-16T00:00:00"/>
    <s v="CUST632"/>
    <x v="1"/>
    <n v="26"/>
    <x v="2"/>
    <x v="2"/>
    <n v="4"/>
    <n v="25"/>
    <n v="100"/>
    <n v="1.5"/>
    <n v="2"/>
  </r>
  <r>
    <n v="707"/>
    <s v="Sunday"/>
    <s v="October"/>
    <s v="Oct"/>
    <n v="1"/>
    <n v="10"/>
    <n v="2023"/>
    <d v="2023-10-01T00:00:00"/>
    <s v="CUST707"/>
    <x v="1"/>
    <n v="26"/>
    <x v="2"/>
    <x v="0"/>
    <n v="1"/>
    <n v="500"/>
    <n v="500"/>
    <n v="7.5"/>
    <n v="10"/>
  </r>
  <r>
    <n v="710"/>
    <s v="Tuesday"/>
    <s v="October"/>
    <s v="Oct"/>
    <n v="31"/>
    <n v="10"/>
    <n v="2023"/>
    <d v="2023-10-31T00:00:00"/>
    <s v="CUST710"/>
    <x v="1"/>
    <n v="26"/>
    <x v="2"/>
    <x v="2"/>
    <n v="3"/>
    <n v="500"/>
    <n v="1500"/>
    <n v="22.5"/>
    <n v="30"/>
  </r>
  <r>
    <n v="711"/>
    <s v="Monday"/>
    <s v="October"/>
    <s v="Oct"/>
    <n v="16"/>
    <n v="10"/>
    <n v="2023"/>
    <d v="2023-10-16T00:00:00"/>
    <s v="CUST711"/>
    <x v="0"/>
    <n v="26"/>
    <x v="2"/>
    <x v="2"/>
    <n v="3"/>
    <n v="500"/>
    <n v="1500"/>
    <n v="22.5"/>
    <n v="30"/>
  </r>
  <r>
    <n v="772"/>
    <s v="Thursday"/>
    <s v="July"/>
    <s v="Jul"/>
    <n v="12"/>
    <n v="7"/>
    <n v="2023"/>
    <d v="2023-07-12T00:00:00"/>
    <s v="CUST772"/>
    <x v="0"/>
    <n v="26"/>
    <x v="2"/>
    <x v="2"/>
    <n v="1"/>
    <n v="30"/>
    <n v="30"/>
    <n v="0.44999999999999996"/>
    <n v="0.6"/>
  </r>
  <r>
    <n v="850"/>
    <s v="Saturday"/>
    <s v="July"/>
    <s v="Jul"/>
    <n v="28"/>
    <n v="7"/>
    <n v="2023"/>
    <d v="2023-07-28T00:00:00"/>
    <s v="CUST850"/>
    <x v="1"/>
    <n v="26"/>
    <x v="2"/>
    <x v="1"/>
    <n v="2"/>
    <n v="500"/>
    <n v="1000"/>
    <n v="15"/>
    <n v="20"/>
  </r>
  <r>
    <n v="884"/>
    <s v="Sunday"/>
    <s v="April"/>
    <s v="Apr"/>
    <n v="29"/>
    <n v="4"/>
    <n v="2023"/>
    <d v="2023-04-29T00:00:00"/>
    <s v="CUST884"/>
    <x v="1"/>
    <n v="26"/>
    <x v="2"/>
    <x v="0"/>
    <n v="2"/>
    <n v="30"/>
    <n v="60"/>
    <n v="0.89999999999999991"/>
    <n v="1.2"/>
  </r>
  <r>
    <n v="899"/>
    <s v="Wednesday"/>
    <s v="May"/>
    <s v="May"/>
    <n v="25"/>
    <n v="5"/>
    <n v="2023"/>
    <d v="2023-05-25T00:00:00"/>
    <s v="CUST899"/>
    <x v="0"/>
    <n v="26"/>
    <x v="2"/>
    <x v="0"/>
    <n v="2"/>
    <n v="300"/>
    <n v="600"/>
    <n v="9"/>
    <n v="12"/>
  </r>
  <r>
    <n v="909"/>
    <s v="Sunday"/>
    <s v="October"/>
    <s v="Oct"/>
    <n v="1"/>
    <n v="10"/>
    <n v="2023"/>
    <d v="2023-10-01T00:00:00"/>
    <s v="CUST909"/>
    <x v="0"/>
    <n v="26"/>
    <x v="2"/>
    <x v="2"/>
    <n v="1"/>
    <n v="300"/>
    <n v="300"/>
    <n v="4.5"/>
    <n v="6"/>
  </r>
  <r>
    <n v="915"/>
    <s v="Monday"/>
    <s v="May"/>
    <s v="May"/>
    <n v="30"/>
    <n v="5"/>
    <n v="2023"/>
    <d v="2023-05-30T00:00:00"/>
    <s v="CUST915"/>
    <x v="1"/>
    <n v="26"/>
    <x v="2"/>
    <x v="1"/>
    <n v="3"/>
    <n v="30"/>
    <n v="90"/>
    <n v="1.3499999999999999"/>
    <n v="1.8"/>
  </r>
  <r>
    <n v="68"/>
    <s v="Tuesday"/>
    <s v="February"/>
    <s v="Feb"/>
    <n v="10"/>
    <n v="2"/>
    <n v="2023"/>
    <d v="2023-02-10T00:00:00"/>
    <s v="CUST068"/>
    <x v="0"/>
    <n v="25"/>
    <x v="2"/>
    <x v="2"/>
    <n v="1"/>
    <n v="300"/>
    <n v="300"/>
    <n v="4.5"/>
    <n v="6"/>
  </r>
  <r>
    <n v="128"/>
    <s v="Thursday"/>
    <s v="July"/>
    <s v="Jul"/>
    <n v="5"/>
    <n v="7"/>
    <n v="2023"/>
    <d v="2023-07-05T00:00:00"/>
    <s v="CUST128"/>
    <x v="0"/>
    <n v="25"/>
    <x v="2"/>
    <x v="1"/>
    <n v="1"/>
    <n v="500"/>
    <n v="500"/>
    <n v="7.5"/>
    <n v="10"/>
  </r>
  <r>
    <n v="170"/>
    <s v="Monday"/>
    <s v="June"/>
    <s v="Jun"/>
    <n v="2"/>
    <n v="6"/>
    <n v="2023"/>
    <d v="2023-06-02T00:00:00"/>
    <s v="CUST170"/>
    <x v="1"/>
    <n v="25"/>
    <x v="2"/>
    <x v="0"/>
    <n v="2"/>
    <n v="25"/>
    <n v="50"/>
    <n v="0.75"/>
    <n v="1"/>
  </r>
  <r>
    <n v="224"/>
    <s v="Monday"/>
    <s v="June"/>
    <s v="Jun"/>
    <n v="23"/>
    <n v="6"/>
    <n v="2023"/>
    <d v="2023-06-23T00:00:00"/>
    <s v="CUST224"/>
    <x v="1"/>
    <n v="25"/>
    <x v="2"/>
    <x v="0"/>
    <n v="1"/>
    <n v="50"/>
    <n v="50"/>
    <n v="0.75"/>
    <n v="1"/>
  </r>
  <r>
    <n v="269"/>
    <s v="Sunday"/>
    <s v="February"/>
    <s v="Feb"/>
    <n v="1"/>
    <n v="2"/>
    <n v="2023"/>
    <d v="2023-02-01T00:00:00"/>
    <s v="CUST269"/>
    <x v="0"/>
    <n v="25"/>
    <x v="2"/>
    <x v="0"/>
    <n v="4"/>
    <n v="500"/>
    <n v="2000"/>
    <n v="30"/>
    <n v="40"/>
  </r>
  <r>
    <n v="330"/>
    <s v="Wednesday"/>
    <s v="September"/>
    <s v="Sep"/>
    <n v="18"/>
    <n v="9"/>
    <n v="2023"/>
    <d v="2023-09-18T00:00:00"/>
    <s v="CUST330"/>
    <x v="1"/>
    <n v="25"/>
    <x v="2"/>
    <x v="1"/>
    <n v="4"/>
    <n v="50"/>
    <n v="200"/>
    <n v="3"/>
    <n v="4"/>
  </r>
  <r>
    <n v="350"/>
    <s v="Tuesday"/>
    <s v="October"/>
    <s v="Oct"/>
    <n v="17"/>
    <n v="10"/>
    <n v="2023"/>
    <d v="2023-10-17T00:00:00"/>
    <s v="CUST350"/>
    <x v="0"/>
    <n v="25"/>
    <x v="2"/>
    <x v="1"/>
    <n v="3"/>
    <n v="25"/>
    <n v="75"/>
    <n v="1.125"/>
    <n v="1.5"/>
  </r>
  <r>
    <n v="373"/>
    <s v="Tuesday"/>
    <s v="October"/>
    <s v="Oct"/>
    <n v="3"/>
    <n v="10"/>
    <n v="2023"/>
    <d v="2023-10-03T00:00:00"/>
    <s v="CUST373"/>
    <x v="1"/>
    <n v="25"/>
    <x v="2"/>
    <x v="1"/>
    <n v="2"/>
    <n v="300"/>
    <n v="600"/>
    <n v="9"/>
    <n v="12"/>
  </r>
  <r>
    <n v="405"/>
    <s v="Friday"/>
    <s v="November"/>
    <s v="Nov"/>
    <n v="6"/>
    <n v="11"/>
    <n v="2023"/>
    <d v="2023-11-06T00:00:00"/>
    <s v="CUST405"/>
    <x v="1"/>
    <n v="25"/>
    <x v="2"/>
    <x v="0"/>
    <n v="4"/>
    <n v="300"/>
    <n v="1200"/>
    <n v="18"/>
    <n v="24"/>
  </r>
  <r>
    <n v="427"/>
    <s v="Sunday"/>
    <s v="August"/>
    <s v="Aug"/>
    <n v="15"/>
    <n v="8"/>
    <n v="2023"/>
    <d v="2023-08-15T00:00:00"/>
    <s v="CUST427"/>
    <x v="0"/>
    <n v="25"/>
    <x v="2"/>
    <x v="2"/>
    <n v="1"/>
    <n v="25"/>
    <n v="25"/>
    <n v="0.375"/>
    <n v="0.5"/>
  </r>
  <r>
    <n v="449"/>
    <s v="Tuesday"/>
    <s v="July"/>
    <s v="Jul"/>
    <n v="3"/>
    <n v="7"/>
    <n v="2023"/>
    <d v="2023-07-03T00:00:00"/>
    <s v="CUST449"/>
    <x v="0"/>
    <n v="25"/>
    <x v="2"/>
    <x v="2"/>
    <n v="4"/>
    <n v="50"/>
    <n v="200"/>
    <n v="3"/>
    <n v="4"/>
  </r>
  <r>
    <n v="539"/>
    <s v="Sunday"/>
    <s v="June"/>
    <s v="Jun"/>
    <n v="8"/>
    <n v="6"/>
    <n v="2023"/>
    <d v="2023-06-08T00:00:00"/>
    <s v="CUST539"/>
    <x v="0"/>
    <n v="25"/>
    <x v="2"/>
    <x v="1"/>
    <n v="1"/>
    <n v="500"/>
    <n v="500"/>
    <n v="7.5"/>
    <n v="10"/>
  </r>
  <r>
    <n v="555"/>
    <s v="Thursday"/>
    <s v="October"/>
    <s v="Oct"/>
    <n v="19"/>
    <n v="10"/>
    <n v="2023"/>
    <d v="2023-10-19T00:00:00"/>
    <s v="CUST555"/>
    <x v="0"/>
    <n v="25"/>
    <x v="2"/>
    <x v="1"/>
    <n v="1"/>
    <n v="300"/>
    <n v="300"/>
    <n v="4.5"/>
    <n v="6"/>
  </r>
  <r>
    <n v="560"/>
    <s v="Thursday"/>
    <s v="June"/>
    <s v="Jun"/>
    <n v="5"/>
    <n v="6"/>
    <n v="2023"/>
    <d v="2023-06-05T00:00:00"/>
    <s v="CUST560"/>
    <x v="1"/>
    <n v="25"/>
    <x v="2"/>
    <x v="2"/>
    <n v="1"/>
    <n v="50"/>
    <n v="50"/>
    <n v="0.75"/>
    <n v="1"/>
  </r>
  <r>
    <n v="567"/>
    <s v="Saturday"/>
    <s v="June"/>
    <s v="Jun"/>
    <n v="14"/>
    <n v="6"/>
    <n v="2023"/>
    <d v="2023-06-14T00:00:00"/>
    <s v="CUST567"/>
    <x v="1"/>
    <n v="25"/>
    <x v="2"/>
    <x v="0"/>
    <n v="3"/>
    <n v="300"/>
    <n v="900"/>
    <n v="13.5"/>
    <n v="18"/>
  </r>
  <r>
    <n v="740"/>
    <s v="Thursday"/>
    <s v="February"/>
    <s v="Feb"/>
    <n v="5"/>
    <n v="2"/>
    <n v="2023"/>
    <d v="2023-02-05T00:00:00"/>
    <s v="CUST740"/>
    <x v="1"/>
    <n v="25"/>
    <x v="2"/>
    <x v="1"/>
    <n v="4"/>
    <n v="50"/>
    <n v="200"/>
    <n v="3"/>
    <n v="4"/>
  </r>
  <r>
    <n v="748"/>
    <s v="Friday"/>
    <s v="March"/>
    <s v="Mar"/>
    <n v="20"/>
    <n v="3"/>
    <n v="2023"/>
    <d v="2023-03-20T00:00:00"/>
    <s v="CUST748"/>
    <x v="0"/>
    <n v="25"/>
    <x v="2"/>
    <x v="0"/>
    <n v="3"/>
    <n v="50"/>
    <n v="150"/>
    <n v="2.25"/>
    <n v="3"/>
  </r>
  <r>
    <n v="773"/>
    <s v="Monday"/>
    <s v="July"/>
    <s v="Jul"/>
    <n v="23"/>
    <n v="7"/>
    <n v="2023"/>
    <d v="2023-07-23T00:00:00"/>
    <s v="CUST773"/>
    <x v="0"/>
    <n v="25"/>
    <x v="2"/>
    <x v="2"/>
    <n v="4"/>
    <n v="500"/>
    <n v="2000"/>
    <n v="30"/>
    <n v="40"/>
  </r>
  <r>
    <n v="868"/>
    <s v="Friday"/>
    <s v="December"/>
    <s v="Dec"/>
    <n v="6"/>
    <n v="12"/>
    <n v="2023"/>
    <d v="2023-12-06T00:00:00"/>
    <s v="CUST868"/>
    <x v="1"/>
    <n v="25"/>
    <x v="2"/>
    <x v="2"/>
    <n v="1"/>
    <n v="300"/>
    <n v="300"/>
    <n v="4.5"/>
    <n v="6"/>
  </r>
  <r>
    <n v="925"/>
    <s v="Tuesday"/>
    <s v="September"/>
    <s v="Sep"/>
    <n v="3"/>
    <n v="9"/>
    <n v="2023"/>
    <d v="2023-09-03T00:00:00"/>
    <s v="CUST925"/>
    <x v="0"/>
    <n v="25"/>
    <x v="2"/>
    <x v="2"/>
    <n v="1"/>
    <n v="300"/>
    <n v="300"/>
    <n v="4.5"/>
    <n v="6"/>
  </r>
  <r>
    <n v="185"/>
    <s v="Friday"/>
    <s v="February"/>
    <s v="Feb"/>
    <n v="27"/>
    <n v="2"/>
    <n v="2023"/>
    <d v="2023-02-27T00:00:00"/>
    <s v="CUST185"/>
    <x v="0"/>
    <n v="24"/>
    <x v="2"/>
    <x v="0"/>
    <n v="1"/>
    <n v="25"/>
    <n v="25"/>
    <n v="0.375"/>
    <n v="0.5"/>
  </r>
  <r>
    <n v="372"/>
    <s v="Saturday"/>
    <s v="February"/>
    <s v="Feb"/>
    <n v="7"/>
    <n v="2"/>
    <n v="2023"/>
    <d v="2023-02-07T00:00:00"/>
    <s v="CUST372"/>
    <x v="1"/>
    <n v="24"/>
    <x v="2"/>
    <x v="1"/>
    <n v="3"/>
    <n v="500"/>
    <n v="1500"/>
    <n v="22.5"/>
    <n v="30"/>
  </r>
  <r>
    <n v="485"/>
    <s v="Wednesday"/>
    <s v="December"/>
    <s v="Dec"/>
    <n v="4"/>
    <n v="12"/>
    <n v="2023"/>
    <d v="2023-12-04T00:00:00"/>
    <s v="CUST485"/>
    <x v="0"/>
    <n v="24"/>
    <x v="2"/>
    <x v="2"/>
    <n v="1"/>
    <n v="30"/>
    <n v="30"/>
    <n v="0.44999999999999996"/>
    <n v="0.6"/>
  </r>
  <r>
    <n v="495"/>
    <s v="Tuesday"/>
    <s v="July"/>
    <s v="Jul"/>
    <n v="24"/>
    <n v="7"/>
    <n v="2023"/>
    <d v="2023-07-24T00:00:00"/>
    <s v="CUST495"/>
    <x v="0"/>
    <n v="24"/>
    <x v="2"/>
    <x v="1"/>
    <n v="2"/>
    <n v="30"/>
    <n v="60"/>
    <n v="0.89999999999999991"/>
    <n v="1.2"/>
  </r>
  <r>
    <n v="505"/>
    <s v="Friday"/>
    <s v="January"/>
    <s v="Jan"/>
    <n v="20"/>
    <n v="1"/>
    <n v="2023"/>
    <d v="2023-01-20T00:00:00"/>
    <s v="CUST505"/>
    <x v="0"/>
    <n v="24"/>
    <x v="2"/>
    <x v="1"/>
    <n v="1"/>
    <n v="50"/>
    <n v="50"/>
    <n v="0.75"/>
    <n v="1"/>
  </r>
  <r>
    <n v="513"/>
    <s v="Thursday"/>
    <s v="September"/>
    <s v="Sep"/>
    <n v="19"/>
    <n v="9"/>
    <n v="2023"/>
    <d v="2023-09-19T00:00:00"/>
    <s v="CUST513"/>
    <x v="0"/>
    <n v="24"/>
    <x v="2"/>
    <x v="2"/>
    <n v="4"/>
    <n v="25"/>
    <n v="100"/>
    <n v="1.5"/>
    <n v="2"/>
  </r>
  <r>
    <n v="553"/>
    <s v="Tuesday"/>
    <s v="March"/>
    <s v="Mar"/>
    <n v="31"/>
    <n v="3"/>
    <n v="2023"/>
    <d v="2023-03-31T00:00:00"/>
    <s v="CUST553"/>
    <x v="0"/>
    <n v="24"/>
    <x v="2"/>
    <x v="0"/>
    <n v="4"/>
    <n v="300"/>
    <n v="1200"/>
    <n v="18"/>
    <n v="24"/>
  </r>
  <r>
    <n v="583"/>
    <s v="Saturday"/>
    <s v="June"/>
    <s v="Jun"/>
    <n v="21"/>
    <n v="6"/>
    <n v="2023"/>
    <d v="2023-06-21T00:00:00"/>
    <s v="CUST583"/>
    <x v="1"/>
    <n v="24"/>
    <x v="2"/>
    <x v="2"/>
    <n v="4"/>
    <n v="25"/>
    <n v="100"/>
    <n v="1.5"/>
    <n v="2"/>
  </r>
  <r>
    <n v="585"/>
    <s v="Sunday"/>
    <s v="May"/>
    <s v="May"/>
    <n v="1"/>
    <n v="5"/>
    <n v="2023"/>
    <d v="2023-05-01T00:00:00"/>
    <s v="CUST585"/>
    <x v="1"/>
    <n v="24"/>
    <x v="2"/>
    <x v="0"/>
    <n v="1"/>
    <n v="25"/>
    <n v="25"/>
    <n v="0.375"/>
    <n v="0.5"/>
  </r>
  <r>
    <n v="669"/>
    <s v="Thursday"/>
    <s v="June"/>
    <s v="Jun"/>
    <n v="19"/>
    <n v="6"/>
    <n v="2023"/>
    <d v="2023-06-19T00:00:00"/>
    <s v="CUST669"/>
    <x v="0"/>
    <n v="24"/>
    <x v="2"/>
    <x v="1"/>
    <n v="4"/>
    <n v="300"/>
    <n v="1200"/>
    <n v="18"/>
    <n v="24"/>
  </r>
  <r>
    <n v="762"/>
    <s v="Saturday"/>
    <s v="November"/>
    <s v="Nov"/>
    <n v="7"/>
    <n v="11"/>
    <n v="2023"/>
    <d v="2023-11-07T00:00:00"/>
    <s v="CUST762"/>
    <x v="1"/>
    <n v="24"/>
    <x v="2"/>
    <x v="2"/>
    <n v="2"/>
    <n v="25"/>
    <n v="50"/>
    <n v="0.75"/>
    <n v="1"/>
  </r>
  <r>
    <n v="768"/>
    <s v="Saturday"/>
    <s v="January"/>
    <s v="Jan"/>
    <n v="14"/>
    <n v="1"/>
    <n v="2023"/>
    <d v="2023-01-14T00:00:00"/>
    <s v="CUST768"/>
    <x v="1"/>
    <n v="24"/>
    <x v="2"/>
    <x v="1"/>
    <n v="3"/>
    <n v="25"/>
    <n v="75"/>
    <n v="1.125"/>
    <n v="1.5"/>
  </r>
  <r>
    <n v="771"/>
    <s v="Friday"/>
    <s v="December"/>
    <s v="Dec"/>
    <n v="13"/>
    <n v="12"/>
    <n v="2023"/>
    <d v="2023-12-13T00:00:00"/>
    <s v="CUST771"/>
    <x v="0"/>
    <n v="24"/>
    <x v="2"/>
    <x v="2"/>
    <n v="2"/>
    <n v="25"/>
    <n v="50"/>
    <n v="0.75"/>
    <n v="1"/>
  </r>
  <r>
    <n v="866"/>
    <s v="Thursday"/>
    <s v="May"/>
    <s v="May"/>
    <n v="5"/>
    <n v="5"/>
    <n v="2023"/>
    <d v="2023-05-05T00:00:00"/>
    <s v="CUST866"/>
    <x v="0"/>
    <n v="24"/>
    <x v="2"/>
    <x v="2"/>
    <n v="1"/>
    <n v="50"/>
    <n v="50"/>
    <n v="0.75"/>
    <n v="1"/>
  </r>
  <r>
    <n v="964"/>
    <s v="Tuesday"/>
    <s v="January"/>
    <s v="Jan"/>
    <n v="31"/>
    <n v="1"/>
    <n v="2023"/>
    <d v="2023-01-31T00:00:00"/>
    <s v="CUST964"/>
    <x v="0"/>
    <n v="24"/>
    <x v="2"/>
    <x v="0"/>
    <n v="3"/>
    <n v="300"/>
    <n v="900"/>
    <n v="13.5"/>
    <n v="18"/>
  </r>
  <r>
    <n v="11"/>
    <s v="Saturday"/>
    <s v="February"/>
    <s v="Feb"/>
    <n v="14"/>
    <n v="2"/>
    <n v="2023"/>
    <d v="2023-02-14T00:00:00"/>
    <s v="CUST011"/>
    <x v="0"/>
    <n v="23"/>
    <x v="2"/>
    <x v="0"/>
    <n v="2"/>
    <n v="50"/>
    <n v="100"/>
    <n v="1.5"/>
    <n v="2"/>
  </r>
  <r>
    <n v="39"/>
    <s v="Saturday"/>
    <s v="April"/>
    <s v="Apr"/>
    <n v="21"/>
    <n v="4"/>
    <n v="2023"/>
    <d v="2023-04-21T00:00:00"/>
    <s v="CUST039"/>
    <x v="0"/>
    <n v="23"/>
    <x v="2"/>
    <x v="0"/>
    <n v="4"/>
    <n v="30"/>
    <n v="120"/>
    <n v="1.7999999999999998"/>
    <n v="2.4"/>
  </r>
  <r>
    <n v="116"/>
    <s v="Monday"/>
    <s v="August"/>
    <s v="Aug"/>
    <n v="23"/>
    <n v="8"/>
    <n v="2023"/>
    <d v="2023-08-23T00:00:00"/>
    <s v="CUST116"/>
    <x v="1"/>
    <n v="23"/>
    <x v="2"/>
    <x v="0"/>
    <n v="1"/>
    <n v="30"/>
    <n v="30"/>
    <n v="0.44999999999999996"/>
    <n v="0.6"/>
  </r>
  <r>
    <n v="147"/>
    <s v="Saturday"/>
    <s v="September"/>
    <s v="Sep"/>
    <n v="28"/>
    <n v="9"/>
    <n v="2023"/>
    <d v="2023-09-28T00:00:00"/>
    <s v="CUST147"/>
    <x v="0"/>
    <n v="23"/>
    <x v="2"/>
    <x v="2"/>
    <n v="1"/>
    <n v="300"/>
    <n v="300"/>
    <n v="4.5"/>
    <n v="6"/>
  </r>
  <r>
    <n v="231"/>
    <s v="Wednesday"/>
    <s v="January"/>
    <s v="Jan"/>
    <n v="4"/>
    <n v="1"/>
    <n v="2023"/>
    <d v="2023-01-04T00:00:00"/>
    <s v="CUST231"/>
    <x v="1"/>
    <n v="23"/>
    <x v="2"/>
    <x v="0"/>
    <n v="3"/>
    <n v="50"/>
    <n v="150"/>
    <n v="2.25"/>
    <n v="3"/>
  </r>
  <r>
    <n v="235"/>
    <s v="Tuesday"/>
    <s v="January"/>
    <s v="Jan"/>
    <n v="31"/>
    <n v="1"/>
    <n v="2023"/>
    <d v="2023-01-31T00:00:00"/>
    <s v="CUST235"/>
    <x v="1"/>
    <n v="23"/>
    <x v="2"/>
    <x v="2"/>
    <n v="2"/>
    <n v="500"/>
    <n v="1000"/>
    <n v="15"/>
    <n v="20"/>
  </r>
  <r>
    <n v="240"/>
    <s v="Friday"/>
    <s v="February"/>
    <s v="Feb"/>
    <n v="6"/>
    <n v="2"/>
    <n v="2023"/>
    <d v="2023-02-06T00:00:00"/>
    <s v="CUST240"/>
    <x v="1"/>
    <n v="23"/>
    <x v="2"/>
    <x v="1"/>
    <n v="1"/>
    <n v="300"/>
    <n v="300"/>
    <n v="4.5"/>
    <n v="6"/>
  </r>
  <r>
    <n v="241"/>
    <s v="Saturday"/>
    <s v="September"/>
    <s v="Sep"/>
    <n v="21"/>
    <n v="9"/>
    <n v="2023"/>
    <d v="2023-09-21T00:00:00"/>
    <s v="CUST241"/>
    <x v="1"/>
    <n v="23"/>
    <x v="2"/>
    <x v="2"/>
    <n v="3"/>
    <n v="25"/>
    <n v="75"/>
    <n v="1.125"/>
    <n v="1.5"/>
  </r>
  <r>
    <n v="256"/>
    <s v="Wednesday"/>
    <s v="February"/>
    <s v="Feb"/>
    <n v="18"/>
    <n v="2"/>
    <n v="2023"/>
    <d v="2023-02-18T00:00:00"/>
    <s v="CUST256"/>
    <x v="0"/>
    <n v="23"/>
    <x v="2"/>
    <x v="0"/>
    <n v="2"/>
    <n v="500"/>
    <n v="1000"/>
    <n v="15"/>
    <n v="20"/>
  </r>
  <r>
    <n v="263"/>
    <s v="Saturday"/>
    <s v="August"/>
    <s v="Aug"/>
    <n v="28"/>
    <n v="8"/>
    <n v="2023"/>
    <d v="2023-08-28T00:00:00"/>
    <s v="CUST263"/>
    <x v="0"/>
    <n v="23"/>
    <x v="2"/>
    <x v="1"/>
    <n v="2"/>
    <n v="30"/>
    <n v="60"/>
    <n v="0.89999999999999991"/>
    <n v="1.2"/>
  </r>
  <r>
    <n v="274"/>
    <s v="Monday"/>
    <s v="April"/>
    <s v="Apr"/>
    <n v="9"/>
    <n v="4"/>
    <n v="2023"/>
    <d v="2023-04-09T00:00:00"/>
    <s v="CUST274"/>
    <x v="1"/>
    <n v="23"/>
    <x v="2"/>
    <x v="0"/>
    <n v="2"/>
    <n v="500"/>
    <n v="1000"/>
    <n v="15"/>
    <n v="20"/>
  </r>
  <r>
    <n v="294"/>
    <s v="Friday"/>
    <s v="March"/>
    <s v="Mar"/>
    <n v="27"/>
    <n v="3"/>
    <n v="2023"/>
    <d v="2023-03-27T00:00:00"/>
    <s v="CUST294"/>
    <x v="1"/>
    <n v="23"/>
    <x v="2"/>
    <x v="0"/>
    <n v="3"/>
    <n v="30"/>
    <n v="90"/>
    <n v="1.3499999999999999"/>
    <n v="1.8"/>
  </r>
  <r>
    <n v="369"/>
    <s v="Sunday"/>
    <s v="November"/>
    <s v="Nov"/>
    <n v="15"/>
    <n v="11"/>
    <n v="2023"/>
    <d v="2023-11-15T00:00:00"/>
    <s v="CUST369"/>
    <x v="0"/>
    <n v="23"/>
    <x v="2"/>
    <x v="2"/>
    <n v="3"/>
    <n v="500"/>
    <n v="1500"/>
    <n v="22.5"/>
    <n v="30"/>
  </r>
  <r>
    <n v="370"/>
    <s v="Monday"/>
    <s v="October"/>
    <s v="Oct"/>
    <n v="16"/>
    <n v="10"/>
    <n v="2023"/>
    <d v="2023-10-16T00:00:00"/>
    <s v="CUST370"/>
    <x v="0"/>
    <n v="23"/>
    <x v="2"/>
    <x v="2"/>
    <n v="2"/>
    <n v="30"/>
    <n v="60"/>
    <n v="0.89999999999999991"/>
    <n v="1.2"/>
  </r>
  <r>
    <n v="426"/>
    <s v="Tuesday"/>
    <s v="March"/>
    <s v="Mar"/>
    <n v="24"/>
    <n v="3"/>
    <n v="2023"/>
    <d v="2023-03-24T00:00:00"/>
    <s v="CUST426"/>
    <x v="0"/>
    <n v="23"/>
    <x v="2"/>
    <x v="2"/>
    <n v="3"/>
    <n v="50"/>
    <n v="150"/>
    <n v="2.25"/>
    <n v="3"/>
  </r>
  <r>
    <n v="496"/>
    <s v="Saturday"/>
    <s v="December"/>
    <s v="Dec"/>
    <n v="14"/>
    <n v="12"/>
    <n v="2023"/>
    <d v="2023-12-14T00:00:00"/>
    <s v="CUST496"/>
    <x v="0"/>
    <n v="23"/>
    <x v="2"/>
    <x v="0"/>
    <n v="2"/>
    <n v="300"/>
    <n v="600"/>
    <n v="9"/>
    <n v="12"/>
  </r>
  <r>
    <n v="644"/>
    <s v="Friday"/>
    <s v="September"/>
    <s v="Sep"/>
    <n v="6"/>
    <n v="9"/>
    <n v="2023"/>
    <d v="2023-09-06T00:00:00"/>
    <s v="CUST644"/>
    <x v="0"/>
    <n v="23"/>
    <x v="2"/>
    <x v="1"/>
    <n v="3"/>
    <n v="25"/>
    <n v="75"/>
    <n v="1.125"/>
    <n v="1.5"/>
  </r>
  <r>
    <n v="663"/>
    <s v="Friday"/>
    <s v="March"/>
    <s v="Mar"/>
    <n v="20"/>
    <n v="3"/>
    <n v="2023"/>
    <d v="2023-03-20T00:00:00"/>
    <s v="CUST663"/>
    <x v="0"/>
    <n v="23"/>
    <x v="2"/>
    <x v="0"/>
    <n v="4"/>
    <n v="300"/>
    <n v="1200"/>
    <n v="18"/>
    <n v="24"/>
  </r>
  <r>
    <n v="747"/>
    <s v="Sunday"/>
    <s v="November"/>
    <s v="Nov"/>
    <n v="15"/>
    <n v="11"/>
    <n v="2023"/>
    <d v="2023-11-15T00:00:00"/>
    <s v="CUST747"/>
    <x v="0"/>
    <n v="23"/>
    <x v="2"/>
    <x v="1"/>
    <n v="1"/>
    <n v="30"/>
    <n v="30"/>
    <n v="0.44999999999999996"/>
    <n v="0.6"/>
  </r>
  <r>
    <n v="858"/>
    <s v="Monday"/>
    <s v="September"/>
    <s v="Sep"/>
    <n v="9"/>
    <n v="9"/>
    <n v="2023"/>
    <d v="2023-09-09T00:00:00"/>
    <s v="CUST858"/>
    <x v="0"/>
    <n v="23"/>
    <x v="2"/>
    <x v="2"/>
    <n v="2"/>
    <n v="50"/>
    <n v="100"/>
    <n v="1.5"/>
    <n v="2"/>
  </r>
  <r>
    <n v="879"/>
    <s v="Thursday"/>
    <s v="December"/>
    <s v="Dec"/>
    <n v="26"/>
    <n v="12"/>
    <n v="2023"/>
    <d v="2023-12-26T00:00:00"/>
    <s v="CUST879"/>
    <x v="0"/>
    <n v="23"/>
    <x v="2"/>
    <x v="0"/>
    <n v="1"/>
    <n v="30"/>
    <n v="30"/>
    <n v="0.44999999999999996"/>
    <n v="0.6"/>
  </r>
  <r>
    <n v="929"/>
    <s v="Friday"/>
    <s v="January"/>
    <s v="Jan"/>
    <n v="27"/>
    <n v="1"/>
    <n v="2023"/>
    <d v="2023-01-27T00:00:00"/>
    <s v="CUST929"/>
    <x v="1"/>
    <n v="23"/>
    <x v="2"/>
    <x v="1"/>
    <n v="3"/>
    <n v="25"/>
    <n v="75"/>
    <n v="1.125"/>
    <n v="1.5"/>
  </r>
  <r>
    <n v="948"/>
    <s v="Friday"/>
    <s v="October"/>
    <s v="Oct"/>
    <n v="13"/>
    <n v="10"/>
    <n v="2023"/>
    <d v="2023-10-13T00:00:00"/>
    <s v="CUST948"/>
    <x v="1"/>
    <n v="23"/>
    <x v="2"/>
    <x v="2"/>
    <n v="3"/>
    <n v="25"/>
    <n v="75"/>
    <n v="1.125"/>
    <n v="1.5"/>
  </r>
  <r>
    <n v="998"/>
    <s v="Sunday"/>
    <s v="October"/>
    <s v="Oct"/>
    <n v="29"/>
    <n v="10"/>
    <n v="2023"/>
    <d v="2023-10-29T00:00:00"/>
    <s v="CUST998"/>
    <x v="1"/>
    <n v="23"/>
    <x v="2"/>
    <x v="1"/>
    <n v="4"/>
    <n v="25"/>
    <n v="100"/>
    <n v="1.5"/>
    <n v="2"/>
  </r>
  <r>
    <n v="13"/>
    <s v="Thursday"/>
    <s v="August"/>
    <s v="Aug"/>
    <n v="5"/>
    <n v="8"/>
    <n v="2023"/>
    <d v="2023-08-05T00:00:00"/>
    <s v="CUST013"/>
    <x v="0"/>
    <n v="22"/>
    <x v="2"/>
    <x v="2"/>
    <n v="3"/>
    <n v="500"/>
    <n v="1500"/>
    <n v="22.5"/>
    <n v="30"/>
  </r>
  <r>
    <n v="20"/>
    <s v="Thursday"/>
    <s v="November"/>
    <s v="Nov"/>
    <n v="5"/>
    <n v="11"/>
    <n v="2023"/>
    <d v="2023-11-05T00:00:00"/>
    <s v="CUST020"/>
    <x v="0"/>
    <n v="22"/>
    <x v="2"/>
    <x v="0"/>
    <n v="3"/>
    <n v="300"/>
    <n v="900"/>
    <n v="13.5"/>
    <n v="18"/>
  </r>
  <r>
    <n v="42"/>
    <s v="Tuesday"/>
    <s v="February"/>
    <s v="Feb"/>
    <n v="17"/>
    <n v="2"/>
    <n v="2023"/>
    <d v="2023-02-17T00:00:00"/>
    <s v="CUST042"/>
    <x v="0"/>
    <n v="22"/>
    <x v="2"/>
    <x v="0"/>
    <n v="3"/>
    <n v="300"/>
    <n v="900"/>
    <n v="13.5"/>
    <n v="18"/>
  </r>
  <r>
    <n v="44"/>
    <s v="Thursday"/>
    <s v="February"/>
    <s v="Feb"/>
    <n v="19"/>
    <n v="2"/>
    <n v="2023"/>
    <d v="2023-02-19T00:00:00"/>
    <s v="CUST044"/>
    <x v="1"/>
    <n v="22"/>
    <x v="2"/>
    <x v="0"/>
    <n v="1"/>
    <n v="25"/>
    <n v="25"/>
    <n v="0.375"/>
    <n v="0.5"/>
  </r>
  <r>
    <n v="76"/>
    <s v="Wednesday"/>
    <s v="March"/>
    <s v="Mar"/>
    <n v="25"/>
    <n v="3"/>
    <n v="2023"/>
    <d v="2023-03-25T00:00:00"/>
    <s v="CUST076"/>
    <x v="1"/>
    <n v="22"/>
    <x v="2"/>
    <x v="2"/>
    <n v="2"/>
    <n v="50"/>
    <n v="100"/>
    <n v="1.5"/>
    <n v="2"/>
  </r>
  <r>
    <n v="105"/>
    <s v="Wednesday"/>
    <s v="July"/>
    <s v="Jul"/>
    <n v="25"/>
    <n v="7"/>
    <n v="2023"/>
    <d v="2023-07-25T00:00:00"/>
    <s v="CUST105"/>
    <x v="1"/>
    <n v="22"/>
    <x v="2"/>
    <x v="2"/>
    <n v="1"/>
    <n v="500"/>
    <n v="500"/>
    <n v="7.5"/>
    <n v="10"/>
  </r>
  <r>
    <n v="114"/>
    <s v="Sunday"/>
    <s v="July"/>
    <s v="Jul"/>
    <n v="22"/>
    <n v="7"/>
    <n v="2023"/>
    <d v="2023-07-22T00:00:00"/>
    <s v="CUST114"/>
    <x v="1"/>
    <n v="22"/>
    <x v="2"/>
    <x v="1"/>
    <n v="4"/>
    <n v="25"/>
    <n v="100"/>
    <n v="1.5"/>
    <n v="2"/>
  </r>
  <r>
    <n v="141"/>
    <s v="Monday"/>
    <s v="November"/>
    <s v="Nov"/>
    <n v="2"/>
    <n v="11"/>
    <n v="2023"/>
    <d v="2023-11-02T00:00:00"/>
    <s v="CUST141"/>
    <x v="1"/>
    <n v="22"/>
    <x v="2"/>
    <x v="2"/>
    <n v="1"/>
    <n v="50"/>
    <n v="50"/>
    <n v="0.75"/>
    <n v="1"/>
  </r>
  <r>
    <n v="149"/>
    <s v="Wednesday"/>
    <s v="October"/>
    <s v="Oct"/>
    <n v="11"/>
    <n v="10"/>
    <n v="2023"/>
    <d v="2023-10-11T00:00:00"/>
    <s v="CUST149"/>
    <x v="0"/>
    <n v="22"/>
    <x v="2"/>
    <x v="0"/>
    <n v="3"/>
    <n v="25"/>
    <n v="75"/>
    <n v="1.125"/>
    <n v="1.5"/>
  </r>
  <r>
    <n v="273"/>
    <s v="Sunday"/>
    <s v="May"/>
    <s v="May"/>
    <n v="8"/>
    <n v="5"/>
    <n v="2023"/>
    <d v="2023-05-08T00:00:00"/>
    <s v="CUST273"/>
    <x v="1"/>
    <n v="22"/>
    <x v="2"/>
    <x v="1"/>
    <n v="1"/>
    <n v="50"/>
    <n v="50"/>
    <n v="0.75"/>
    <n v="1"/>
  </r>
  <r>
    <n v="296"/>
    <s v="Friday"/>
    <s v="September"/>
    <s v="Sep"/>
    <n v="6"/>
    <n v="9"/>
    <n v="2023"/>
    <d v="2023-09-06T00:00:00"/>
    <s v="CUST296"/>
    <x v="1"/>
    <n v="22"/>
    <x v="2"/>
    <x v="0"/>
    <n v="4"/>
    <n v="300"/>
    <n v="1200"/>
    <n v="18"/>
    <n v="24"/>
  </r>
  <r>
    <n v="317"/>
    <s v="Monday"/>
    <s v="January"/>
    <s v="Jan"/>
    <n v="30"/>
    <n v="1"/>
    <n v="2023"/>
    <d v="2023-01-30T00:00:00"/>
    <s v="CUST317"/>
    <x v="0"/>
    <n v="22"/>
    <x v="2"/>
    <x v="2"/>
    <n v="3"/>
    <n v="30"/>
    <n v="90"/>
    <n v="1.3499999999999999"/>
    <n v="1.8"/>
  </r>
  <r>
    <n v="339"/>
    <s v="Tuesday"/>
    <s v="March"/>
    <s v="Mar"/>
    <n v="3"/>
    <n v="3"/>
    <n v="2023"/>
    <d v="2023-03-03T00:00:00"/>
    <s v="CUST339"/>
    <x v="1"/>
    <n v="22"/>
    <x v="2"/>
    <x v="2"/>
    <n v="2"/>
    <n v="25"/>
    <n v="50"/>
    <n v="0.75"/>
    <n v="1"/>
  </r>
  <r>
    <n v="393"/>
    <s v="Wednesday"/>
    <s v="October"/>
    <s v="Oct"/>
    <n v="11"/>
    <n v="10"/>
    <n v="2023"/>
    <d v="2023-10-11T00:00:00"/>
    <s v="CUST393"/>
    <x v="1"/>
    <n v="22"/>
    <x v="2"/>
    <x v="1"/>
    <n v="2"/>
    <n v="500"/>
    <n v="1000"/>
    <n v="15"/>
    <n v="20"/>
  </r>
  <r>
    <n v="406"/>
    <s v="Wednesday"/>
    <s v="April"/>
    <s v="Apr"/>
    <n v="18"/>
    <n v="4"/>
    <n v="2023"/>
    <d v="2023-04-18T00:00:00"/>
    <s v="CUST406"/>
    <x v="1"/>
    <n v="22"/>
    <x v="2"/>
    <x v="1"/>
    <n v="4"/>
    <n v="25"/>
    <n v="100"/>
    <n v="1.5"/>
    <n v="2"/>
  </r>
  <r>
    <n v="420"/>
    <s v="Monday"/>
    <s v="January"/>
    <s v="Jan"/>
    <n v="23"/>
    <n v="1"/>
    <n v="2023"/>
    <d v="2023-01-23T00:00:00"/>
    <s v="CUST420"/>
    <x v="1"/>
    <n v="22"/>
    <x v="2"/>
    <x v="0"/>
    <n v="4"/>
    <n v="500"/>
    <n v="2000"/>
    <n v="30"/>
    <n v="40"/>
  </r>
  <r>
    <n v="447"/>
    <s v="Friday"/>
    <s v="July"/>
    <s v="Jul"/>
    <n v="6"/>
    <n v="7"/>
    <n v="2023"/>
    <d v="2023-07-06T00:00:00"/>
    <s v="CUST447"/>
    <x v="0"/>
    <n v="22"/>
    <x v="2"/>
    <x v="1"/>
    <n v="4"/>
    <n v="500"/>
    <n v="2000"/>
    <n v="30"/>
    <n v="40"/>
  </r>
  <r>
    <n v="597"/>
    <s v="Sunday"/>
    <s v="August"/>
    <s v="Aug"/>
    <n v="22"/>
    <n v="8"/>
    <n v="2023"/>
    <d v="2023-08-22T00:00:00"/>
    <s v="CUST597"/>
    <x v="0"/>
    <n v="22"/>
    <x v="2"/>
    <x v="1"/>
    <n v="4"/>
    <n v="300"/>
    <n v="1200"/>
    <n v="18"/>
    <n v="24"/>
  </r>
  <r>
    <n v="606"/>
    <s v="Thursday"/>
    <s v="May"/>
    <s v="May"/>
    <n v="5"/>
    <n v="5"/>
    <n v="2023"/>
    <d v="2023-05-05T00:00:00"/>
    <s v="CUST606"/>
    <x v="0"/>
    <n v="22"/>
    <x v="2"/>
    <x v="2"/>
    <n v="1"/>
    <n v="50"/>
    <n v="50"/>
    <n v="0.75"/>
    <n v="1"/>
  </r>
  <r>
    <n v="695"/>
    <s v="Thursday"/>
    <s v="August"/>
    <s v="Aug"/>
    <n v="12"/>
    <n v="8"/>
    <n v="2023"/>
    <d v="2023-08-12T00:00:00"/>
    <s v="CUST695"/>
    <x v="1"/>
    <n v="22"/>
    <x v="2"/>
    <x v="2"/>
    <n v="3"/>
    <n v="50"/>
    <n v="150"/>
    <n v="2.25"/>
    <n v="3"/>
  </r>
  <r>
    <n v="836"/>
    <s v="Thursday"/>
    <s v="April"/>
    <s v="Apr"/>
    <n v="19"/>
    <n v="4"/>
    <n v="2023"/>
    <d v="2023-04-19T00:00:00"/>
    <s v="CUST836"/>
    <x v="1"/>
    <n v="22"/>
    <x v="2"/>
    <x v="0"/>
    <n v="1"/>
    <n v="50"/>
    <n v="50"/>
    <n v="0.75"/>
    <n v="1"/>
  </r>
  <r>
    <n v="880"/>
    <s v="Saturday"/>
    <s v="August"/>
    <s v="Aug"/>
    <n v="21"/>
    <n v="8"/>
    <n v="2023"/>
    <d v="2023-08-21T00:00:00"/>
    <s v="CUST880"/>
    <x v="0"/>
    <n v="22"/>
    <x v="2"/>
    <x v="1"/>
    <n v="2"/>
    <n v="500"/>
    <n v="1000"/>
    <n v="15"/>
    <n v="20"/>
  </r>
  <r>
    <n v="881"/>
    <s v="Thursday"/>
    <s v="May"/>
    <s v="May"/>
    <n v="19"/>
    <n v="5"/>
    <n v="2023"/>
    <d v="2023-05-19T00:00:00"/>
    <s v="CUST881"/>
    <x v="0"/>
    <n v="22"/>
    <x v="2"/>
    <x v="2"/>
    <n v="1"/>
    <n v="300"/>
    <n v="300"/>
    <n v="4.5"/>
    <n v="6"/>
  </r>
  <r>
    <n v="919"/>
    <s v="Monday"/>
    <s v="September"/>
    <s v="Sep"/>
    <n v="9"/>
    <n v="9"/>
    <n v="2023"/>
    <d v="2023-09-09T00:00:00"/>
    <s v="CUST919"/>
    <x v="1"/>
    <n v="22"/>
    <x v="2"/>
    <x v="1"/>
    <n v="2"/>
    <n v="25"/>
    <n v="50"/>
    <n v="0.75"/>
    <n v="1"/>
  </r>
  <r>
    <n v="926"/>
    <s v="Saturday"/>
    <s v="August"/>
    <s v="Aug"/>
    <n v="14"/>
    <n v="8"/>
    <n v="2023"/>
    <d v="2023-08-14T00:00:00"/>
    <s v="CUST926"/>
    <x v="0"/>
    <n v="22"/>
    <x v="2"/>
    <x v="2"/>
    <n v="1"/>
    <n v="30"/>
    <n v="30"/>
    <n v="0.44999999999999996"/>
    <n v="0.6"/>
  </r>
  <r>
    <n v="933"/>
    <s v="Tuesday"/>
    <s v="February"/>
    <s v="Feb"/>
    <n v="3"/>
    <n v="2"/>
    <n v="2023"/>
    <d v="2023-02-03T00:00:00"/>
    <s v="CUST933"/>
    <x v="0"/>
    <n v="22"/>
    <x v="2"/>
    <x v="1"/>
    <n v="1"/>
    <n v="30"/>
    <n v="30"/>
    <n v="0.44999999999999996"/>
    <n v="0.6"/>
  </r>
  <r>
    <n v="965"/>
    <s v="Monday"/>
    <s v="November"/>
    <s v="Nov"/>
    <n v="9"/>
    <n v="11"/>
    <n v="2023"/>
    <d v="2023-11-09T00:00:00"/>
    <s v="CUST965"/>
    <x v="0"/>
    <n v="22"/>
    <x v="2"/>
    <x v="0"/>
    <n v="4"/>
    <n v="50"/>
    <n v="200"/>
    <n v="3"/>
    <n v="4"/>
  </r>
  <r>
    <n v="61"/>
    <s v="Monday"/>
    <s v="April"/>
    <s v="Apr"/>
    <n v="9"/>
    <n v="4"/>
    <n v="2023"/>
    <d v="2023-04-09T00:00:00"/>
    <s v="CUST061"/>
    <x v="0"/>
    <n v="21"/>
    <x v="2"/>
    <x v="1"/>
    <n v="4"/>
    <n v="50"/>
    <n v="200"/>
    <n v="3"/>
    <n v="4"/>
  </r>
  <r>
    <n v="107"/>
    <s v="Tuesday"/>
    <s v="February"/>
    <s v="Feb"/>
    <n v="3"/>
    <n v="2"/>
    <n v="2023"/>
    <d v="2023-02-03T00:00:00"/>
    <s v="CUST107"/>
    <x v="1"/>
    <n v="21"/>
    <x v="2"/>
    <x v="0"/>
    <n v="4"/>
    <n v="300"/>
    <n v="1200"/>
    <n v="18"/>
    <n v="24"/>
  </r>
  <r>
    <n v="129"/>
    <s v="Monday"/>
    <s v="April"/>
    <s v="Apr"/>
    <n v="23"/>
    <n v="4"/>
    <n v="2023"/>
    <d v="2023-04-23T00:00:00"/>
    <s v="CUST129"/>
    <x v="1"/>
    <n v="21"/>
    <x v="2"/>
    <x v="1"/>
    <n v="2"/>
    <n v="300"/>
    <n v="600"/>
    <n v="9"/>
    <n v="12"/>
  </r>
  <r>
    <n v="131"/>
    <s v="Wednesday"/>
    <s v="September"/>
    <s v="Sep"/>
    <n v="18"/>
    <n v="9"/>
    <n v="2023"/>
    <d v="2023-09-18T00:00:00"/>
    <s v="CUST131"/>
    <x v="1"/>
    <n v="21"/>
    <x v="2"/>
    <x v="1"/>
    <n v="2"/>
    <n v="300"/>
    <n v="600"/>
    <n v="9"/>
    <n v="12"/>
  </r>
  <r>
    <n v="212"/>
    <s v="Monday"/>
    <s v="June"/>
    <s v="Jun"/>
    <n v="9"/>
    <n v="6"/>
    <n v="2023"/>
    <d v="2023-06-09T00:00:00"/>
    <s v="CUST212"/>
    <x v="0"/>
    <n v="21"/>
    <x v="2"/>
    <x v="0"/>
    <n v="3"/>
    <n v="500"/>
    <n v="1500"/>
    <n v="22.5"/>
    <n v="30"/>
  </r>
  <r>
    <n v="242"/>
    <s v="Monday"/>
    <s v="May"/>
    <s v="May"/>
    <n v="2"/>
    <n v="5"/>
    <n v="2023"/>
    <d v="2023-05-02T00:00:00"/>
    <s v="CUST242"/>
    <x v="0"/>
    <n v="21"/>
    <x v="2"/>
    <x v="0"/>
    <n v="1"/>
    <n v="25"/>
    <n v="25"/>
    <n v="0.375"/>
    <n v="0.5"/>
  </r>
  <r>
    <n v="261"/>
    <s v="Thursday"/>
    <s v="August"/>
    <s v="Aug"/>
    <n v="5"/>
    <n v="8"/>
    <n v="2023"/>
    <d v="2023-08-05T00:00:00"/>
    <s v="CUST261"/>
    <x v="0"/>
    <n v="21"/>
    <x v="2"/>
    <x v="0"/>
    <n v="2"/>
    <n v="25"/>
    <n v="50"/>
    <n v="0.75"/>
    <n v="1"/>
  </r>
  <r>
    <n v="276"/>
    <s v="Monday"/>
    <s v="October"/>
    <s v="Oct"/>
    <n v="2"/>
    <n v="10"/>
    <n v="2023"/>
    <d v="2023-10-02T00:00:00"/>
    <s v="CUST276"/>
    <x v="1"/>
    <n v="21"/>
    <x v="2"/>
    <x v="1"/>
    <n v="4"/>
    <n v="25"/>
    <n v="100"/>
    <n v="1.5"/>
    <n v="2"/>
  </r>
  <r>
    <n v="343"/>
    <s v="Sunday"/>
    <s v="November"/>
    <s v="Nov"/>
    <n v="1"/>
    <n v="11"/>
    <n v="2023"/>
    <d v="2023-11-01T00:00:00"/>
    <s v="CUST343"/>
    <x v="0"/>
    <n v="21"/>
    <x v="2"/>
    <x v="2"/>
    <n v="2"/>
    <n v="25"/>
    <n v="50"/>
    <n v="0.75"/>
    <n v="1"/>
  </r>
  <r>
    <n v="389"/>
    <s v="Sunday"/>
    <s v="December"/>
    <s v="Dec"/>
    <n v="1"/>
    <n v="12"/>
    <n v="2023"/>
    <d v="2023-12-01T00:00:00"/>
    <s v="CUST389"/>
    <x v="0"/>
    <n v="21"/>
    <x v="2"/>
    <x v="0"/>
    <n v="2"/>
    <n v="25"/>
    <n v="50"/>
    <n v="0.75"/>
    <n v="1"/>
  </r>
  <r>
    <n v="409"/>
    <s v="Wednesday"/>
    <s v="December"/>
    <s v="Dec"/>
    <n v="18"/>
    <n v="12"/>
    <n v="2023"/>
    <d v="2023-12-18T00:00:00"/>
    <s v="CUST409"/>
    <x v="1"/>
    <n v="21"/>
    <x v="2"/>
    <x v="2"/>
    <n v="3"/>
    <n v="300"/>
    <n v="900"/>
    <n v="13.5"/>
    <n v="18"/>
  </r>
  <r>
    <n v="446"/>
    <s v="Saturday"/>
    <s v="June"/>
    <s v="Jun"/>
    <n v="7"/>
    <n v="6"/>
    <n v="2023"/>
    <d v="2023-06-07T00:00:00"/>
    <s v="CUST446"/>
    <x v="0"/>
    <n v="21"/>
    <x v="2"/>
    <x v="2"/>
    <n v="1"/>
    <n v="50"/>
    <n v="50"/>
    <n v="0.75"/>
    <n v="1"/>
  </r>
  <r>
    <n v="537"/>
    <s v="Tuesday"/>
    <s v="June"/>
    <s v="Jun"/>
    <n v="3"/>
    <n v="6"/>
    <n v="2023"/>
    <d v="2023-06-03T00:00:00"/>
    <s v="CUST537"/>
    <x v="1"/>
    <n v="21"/>
    <x v="2"/>
    <x v="1"/>
    <n v="1"/>
    <n v="500"/>
    <n v="500"/>
    <n v="7.5"/>
    <n v="10"/>
  </r>
  <r>
    <n v="577"/>
    <s v="Friday"/>
    <s v="February"/>
    <s v="Feb"/>
    <n v="13"/>
    <n v="2"/>
    <n v="2023"/>
    <d v="2023-02-13T00:00:00"/>
    <s v="CUST577"/>
    <x v="0"/>
    <n v="21"/>
    <x v="2"/>
    <x v="1"/>
    <n v="4"/>
    <n v="500"/>
    <n v="2000"/>
    <n v="30"/>
    <n v="40"/>
  </r>
  <r>
    <n v="636"/>
    <s v="Monday"/>
    <s v="March"/>
    <s v="Mar"/>
    <n v="23"/>
    <n v="3"/>
    <n v="2023"/>
    <d v="2023-03-23T00:00:00"/>
    <s v="CUST636"/>
    <x v="1"/>
    <n v="21"/>
    <x v="2"/>
    <x v="1"/>
    <n v="3"/>
    <n v="500"/>
    <n v="1500"/>
    <n v="22.5"/>
    <n v="30"/>
  </r>
  <r>
    <n v="801"/>
    <s v="Tuesday"/>
    <s v="August"/>
    <s v="Aug"/>
    <n v="10"/>
    <n v="8"/>
    <n v="2023"/>
    <d v="2023-08-10T00:00:00"/>
    <s v="CUST801"/>
    <x v="0"/>
    <n v="21"/>
    <x v="2"/>
    <x v="0"/>
    <n v="4"/>
    <n v="50"/>
    <n v="200"/>
    <n v="3"/>
    <n v="4"/>
  </r>
  <r>
    <n v="843"/>
    <s v="Sunday"/>
    <s v="May"/>
    <s v="May"/>
    <n v="22"/>
    <n v="5"/>
    <n v="2023"/>
    <d v="2023-05-22T00:00:00"/>
    <s v="CUST843"/>
    <x v="0"/>
    <n v="21"/>
    <x v="2"/>
    <x v="1"/>
    <n v="3"/>
    <n v="500"/>
    <n v="1500"/>
    <n v="22.5"/>
    <n v="30"/>
  </r>
  <r>
    <n v="853"/>
    <s v="Wednesday"/>
    <s v="May"/>
    <s v="May"/>
    <n v="4"/>
    <n v="5"/>
    <n v="2023"/>
    <d v="2023-05-04T00:00:00"/>
    <s v="CUST853"/>
    <x v="0"/>
    <n v="21"/>
    <x v="2"/>
    <x v="1"/>
    <n v="2"/>
    <n v="500"/>
    <n v="1000"/>
    <n v="15"/>
    <n v="20"/>
  </r>
  <r>
    <n v="867"/>
    <s v="Friday"/>
    <s v="June"/>
    <s v="Jun"/>
    <n v="6"/>
    <n v="6"/>
    <n v="2023"/>
    <d v="2023-06-06T00:00:00"/>
    <s v="CUST867"/>
    <x v="0"/>
    <n v="21"/>
    <x v="2"/>
    <x v="2"/>
    <n v="1"/>
    <n v="500"/>
    <n v="500"/>
    <n v="7.5"/>
    <n v="10"/>
  </r>
  <r>
    <n v="900"/>
    <s v="Saturday"/>
    <s v="February"/>
    <s v="Feb"/>
    <n v="21"/>
    <n v="2"/>
    <n v="2023"/>
    <d v="2023-02-21T00:00:00"/>
    <s v="CUST900"/>
    <x v="0"/>
    <n v="21"/>
    <x v="2"/>
    <x v="0"/>
    <n v="2"/>
    <n v="30"/>
    <n v="60"/>
    <n v="0.89999999999999991"/>
    <n v="1.2"/>
  </r>
  <r>
    <n v="46"/>
    <s v="Thursday"/>
    <s v="June"/>
    <s v="Jun"/>
    <n v="26"/>
    <n v="6"/>
    <n v="2023"/>
    <d v="2023-06-26T00:00:00"/>
    <s v="CUST046"/>
    <x v="1"/>
    <n v="20"/>
    <x v="2"/>
    <x v="2"/>
    <n v="4"/>
    <n v="300"/>
    <n v="1200"/>
    <n v="18"/>
    <n v="24"/>
  </r>
  <r>
    <n v="72"/>
    <s v="Monday"/>
    <s v="May"/>
    <s v="May"/>
    <n v="23"/>
    <n v="5"/>
    <n v="2023"/>
    <d v="2023-05-23T00:00:00"/>
    <s v="CUST072"/>
    <x v="1"/>
    <n v="20"/>
    <x v="2"/>
    <x v="2"/>
    <n v="4"/>
    <n v="500"/>
    <n v="2000"/>
    <n v="30"/>
    <n v="40"/>
  </r>
  <r>
    <n v="133"/>
    <s v="Monday"/>
    <s v="February"/>
    <s v="Feb"/>
    <n v="16"/>
    <n v="2"/>
    <n v="2023"/>
    <d v="2023-02-16T00:00:00"/>
    <s v="CUST133"/>
    <x v="0"/>
    <n v="20"/>
    <x v="2"/>
    <x v="2"/>
    <n v="3"/>
    <n v="300"/>
    <n v="900"/>
    <n v="13.5"/>
    <n v="18"/>
  </r>
  <r>
    <n v="135"/>
    <s v="Thursday"/>
    <s v="February"/>
    <s v="Feb"/>
    <n v="26"/>
    <n v="2"/>
    <n v="2023"/>
    <d v="2023-02-26T00:00:00"/>
    <s v="CUST135"/>
    <x v="0"/>
    <n v="20"/>
    <x v="2"/>
    <x v="0"/>
    <n v="2"/>
    <n v="25"/>
    <n v="50"/>
    <n v="0.75"/>
    <n v="1"/>
  </r>
  <r>
    <n v="186"/>
    <s v="Thursday"/>
    <s v="July"/>
    <s v="Jul"/>
    <n v="5"/>
    <n v="7"/>
    <n v="2023"/>
    <d v="2023-07-05T00:00:00"/>
    <s v="CUST186"/>
    <x v="0"/>
    <n v="20"/>
    <x v="2"/>
    <x v="0"/>
    <n v="4"/>
    <n v="50"/>
    <n v="200"/>
    <n v="3"/>
    <n v="4"/>
  </r>
  <r>
    <n v="214"/>
    <s v="Tuesday"/>
    <s v="December"/>
    <s v="Dec"/>
    <n v="10"/>
    <n v="12"/>
    <n v="2023"/>
    <d v="2023-12-10T00:00:00"/>
    <s v="CUST214"/>
    <x v="0"/>
    <n v="20"/>
    <x v="2"/>
    <x v="1"/>
    <n v="2"/>
    <n v="30"/>
    <n v="60"/>
    <n v="0.89999999999999991"/>
    <n v="1.2"/>
  </r>
  <r>
    <n v="249"/>
    <s v="Friday"/>
    <s v="October"/>
    <s v="Oct"/>
    <n v="20"/>
    <n v="10"/>
    <n v="2023"/>
    <d v="2023-10-20T00:00:00"/>
    <s v="CUST249"/>
    <x v="0"/>
    <n v="20"/>
    <x v="2"/>
    <x v="0"/>
    <n v="1"/>
    <n v="50"/>
    <n v="50"/>
    <n v="0.75"/>
    <n v="1"/>
  </r>
  <r>
    <n v="292"/>
    <s v="Tuesday"/>
    <s v="February"/>
    <s v="Feb"/>
    <n v="17"/>
    <n v="2"/>
    <n v="2023"/>
    <d v="2023-02-17T00:00:00"/>
    <s v="CUST292"/>
    <x v="0"/>
    <n v="20"/>
    <x v="2"/>
    <x v="1"/>
    <n v="4"/>
    <n v="300"/>
    <n v="1200"/>
    <n v="18"/>
    <n v="24"/>
  </r>
  <r>
    <n v="371"/>
    <s v="Saturday"/>
    <s v="February"/>
    <s v="Feb"/>
    <n v="21"/>
    <n v="2"/>
    <n v="2023"/>
    <d v="2023-02-21T00:00:00"/>
    <s v="CUST371"/>
    <x v="1"/>
    <n v="20"/>
    <x v="2"/>
    <x v="1"/>
    <n v="1"/>
    <n v="25"/>
    <n v="25"/>
    <n v="0.375"/>
    <n v="0.5"/>
  </r>
  <r>
    <n v="542"/>
    <s v="Tuesday"/>
    <s v="June"/>
    <s v="Jun"/>
    <n v="17"/>
    <n v="6"/>
    <n v="2023"/>
    <d v="2023-06-17T00:00:00"/>
    <s v="CUST542"/>
    <x v="1"/>
    <n v="20"/>
    <x v="2"/>
    <x v="1"/>
    <n v="1"/>
    <n v="50"/>
    <n v="50"/>
    <n v="0.75"/>
    <n v="1"/>
  </r>
  <r>
    <n v="557"/>
    <s v="Friday"/>
    <s v="July"/>
    <s v="Jul"/>
    <n v="27"/>
    <n v="7"/>
    <n v="2023"/>
    <d v="2023-07-27T00:00:00"/>
    <s v="CUST557"/>
    <x v="1"/>
    <n v="20"/>
    <x v="2"/>
    <x v="1"/>
    <n v="3"/>
    <n v="30"/>
    <n v="90"/>
    <n v="1.3499999999999999"/>
    <n v="1.8"/>
  </r>
  <r>
    <n v="563"/>
    <s v="Monday"/>
    <s v="August"/>
    <s v="Aug"/>
    <n v="9"/>
    <n v="8"/>
    <n v="2023"/>
    <d v="2023-08-09T00:00:00"/>
    <s v="CUST563"/>
    <x v="0"/>
    <n v="20"/>
    <x v="2"/>
    <x v="0"/>
    <n v="2"/>
    <n v="30"/>
    <n v="60"/>
    <n v="0.89999999999999991"/>
    <n v="1.2"/>
  </r>
  <r>
    <n v="602"/>
    <s v="Monday"/>
    <s v="December"/>
    <s v="Dec"/>
    <n v="23"/>
    <n v="12"/>
    <n v="2023"/>
    <d v="2023-12-23T00:00:00"/>
    <s v="CUST602"/>
    <x v="1"/>
    <n v="20"/>
    <x v="2"/>
    <x v="2"/>
    <n v="1"/>
    <n v="300"/>
    <n v="300"/>
    <n v="4.5"/>
    <n v="6"/>
  </r>
  <r>
    <n v="722"/>
    <s v="Saturday"/>
    <s v="July"/>
    <s v="Jul"/>
    <n v="14"/>
    <n v="7"/>
    <n v="2023"/>
    <d v="2023-07-14T00:00:00"/>
    <s v="CUST722"/>
    <x v="0"/>
    <n v="20"/>
    <x v="2"/>
    <x v="1"/>
    <n v="3"/>
    <n v="300"/>
    <n v="900"/>
    <n v="13.5"/>
    <n v="18"/>
  </r>
  <r>
    <n v="792"/>
    <s v="Monday"/>
    <s v="July"/>
    <s v="Jul"/>
    <n v="9"/>
    <n v="7"/>
    <n v="2023"/>
    <d v="2023-07-09T00:00:00"/>
    <s v="CUST792"/>
    <x v="1"/>
    <n v="20"/>
    <x v="2"/>
    <x v="1"/>
    <n v="1"/>
    <n v="50"/>
    <n v="50"/>
    <n v="0.75"/>
    <n v="1"/>
  </r>
  <r>
    <n v="839"/>
    <s v="Tuesday"/>
    <s v="June"/>
    <s v="Jun"/>
    <n v="24"/>
    <n v="6"/>
    <n v="2023"/>
    <d v="2023-06-24T00:00:00"/>
    <s v="CUST839"/>
    <x v="1"/>
    <n v="20"/>
    <x v="2"/>
    <x v="2"/>
    <n v="4"/>
    <n v="300"/>
    <n v="1200"/>
    <n v="18"/>
    <n v="24"/>
  </r>
  <r>
    <n v="878"/>
    <s v="Monday"/>
    <s v="June"/>
    <s v="Jun"/>
    <n v="30"/>
    <n v="6"/>
    <n v="2023"/>
    <d v="2023-06-30T00:00:00"/>
    <s v="CUST878"/>
    <x v="1"/>
    <n v="20"/>
    <x v="2"/>
    <x v="0"/>
    <n v="1"/>
    <n v="30"/>
    <n v="30"/>
    <n v="0.44999999999999996"/>
    <n v="0.6"/>
  </r>
  <r>
    <n v="892"/>
    <s v="Monday"/>
    <s v="April"/>
    <s v="Apr"/>
    <n v="9"/>
    <n v="4"/>
    <n v="2023"/>
    <d v="2023-04-09T00:00:00"/>
    <s v="CUST892"/>
    <x v="0"/>
    <n v="20"/>
    <x v="2"/>
    <x v="2"/>
    <n v="1"/>
    <n v="50"/>
    <n v="50"/>
    <n v="0.75"/>
    <n v="1"/>
  </r>
  <r>
    <n v="906"/>
    <s v="Wednesday"/>
    <s v="June"/>
    <s v="Jun"/>
    <n v="4"/>
    <n v="6"/>
    <n v="2023"/>
    <d v="2023-06-04T00:00:00"/>
    <s v="CUST906"/>
    <x v="1"/>
    <n v="20"/>
    <x v="2"/>
    <x v="0"/>
    <n v="1"/>
    <n v="50"/>
    <n v="50"/>
    <n v="0.75"/>
    <n v="1"/>
  </r>
  <r>
    <n v="910"/>
    <s v="Friday"/>
    <s v="March"/>
    <s v="Mar"/>
    <n v="6"/>
    <n v="3"/>
    <n v="2023"/>
    <d v="2023-03-06T00:00:00"/>
    <s v="CUST910"/>
    <x v="1"/>
    <n v="20"/>
    <x v="2"/>
    <x v="1"/>
    <n v="3"/>
    <n v="50"/>
    <n v="150"/>
    <n v="2.25"/>
    <n v="3"/>
  </r>
  <r>
    <n v="940"/>
    <s v="Saturday"/>
    <s v="January"/>
    <s v="Jan"/>
    <n v="28"/>
    <n v="1"/>
    <n v="2023"/>
    <d v="2023-01-28T00:00:00"/>
    <s v="CUST940"/>
    <x v="1"/>
    <n v="20"/>
    <x v="2"/>
    <x v="2"/>
    <n v="1"/>
    <n v="30"/>
    <n v="30"/>
    <n v="0.44999999999999996"/>
    <n v="0.6"/>
  </r>
  <r>
    <n v="16"/>
    <s v="Tuesday"/>
    <s v="February"/>
    <s v="Feb"/>
    <n v="17"/>
    <n v="2"/>
    <n v="2023"/>
    <d v="2023-02-17T00:00:00"/>
    <s v="CUST016"/>
    <x v="0"/>
    <n v="19"/>
    <x v="2"/>
    <x v="0"/>
    <n v="3"/>
    <n v="500"/>
    <n v="1500"/>
    <n v="22.5"/>
    <n v="30"/>
  </r>
  <r>
    <n v="86"/>
    <s v="Sunday"/>
    <s v="November"/>
    <s v="Nov"/>
    <n v="8"/>
    <n v="11"/>
    <n v="2023"/>
    <d v="2023-11-08T00:00:00"/>
    <s v="CUST086"/>
    <x v="0"/>
    <n v="19"/>
    <x v="2"/>
    <x v="1"/>
    <n v="3"/>
    <n v="30"/>
    <n v="90"/>
    <n v="1.3499999999999999"/>
    <n v="1.8"/>
  </r>
  <r>
    <n v="117"/>
    <s v="Sunday"/>
    <s v="March"/>
    <s v="Mar"/>
    <n v="15"/>
    <n v="3"/>
    <n v="2023"/>
    <d v="2023-03-15T00:00:00"/>
    <s v="CUST117"/>
    <x v="0"/>
    <n v="19"/>
    <x v="2"/>
    <x v="2"/>
    <n v="2"/>
    <n v="500"/>
    <n v="1000"/>
    <n v="15"/>
    <n v="20"/>
  </r>
  <r>
    <n v="181"/>
    <s v="Tuesday"/>
    <s v="November"/>
    <s v="Nov"/>
    <n v="3"/>
    <n v="11"/>
    <n v="2023"/>
    <d v="2023-11-03T00:00:00"/>
    <s v="CUST181"/>
    <x v="0"/>
    <n v="19"/>
    <x v="2"/>
    <x v="2"/>
    <n v="4"/>
    <n v="300"/>
    <n v="1200"/>
    <n v="18"/>
    <n v="24"/>
  </r>
  <r>
    <n v="257"/>
    <s v="Thursday"/>
    <s v="February"/>
    <s v="Feb"/>
    <n v="19"/>
    <n v="2"/>
    <n v="2023"/>
    <d v="2023-02-19T00:00:00"/>
    <s v="CUST257"/>
    <x v="0"/>
    <n v="19"/>
    <x v="2"/>
    <x v="1"/>
    <n v="4"/>
    <n v="500"/>
    <n v="2000"/>
    <n v="30"/>
    <n v="40"/>
  </r>
  <r>
    <n v="266"/>
    <s v="Sunday"/>
    <s v="December"/>
    <s v="Dec"/>
    <n v="1"/>
    <n v="12"/>
    <n v="2023"/>
    <d v="2023-12-01T00:00:00"/>
    <s v="CUST266"/>
    <x v="1"/>
    <n v="19"/>
    <x v="2"/>
    <x v="2"/>
    <n v="2"/>
    <n v="30"/>
    <n v="60"/>
    <n v="0.89999999999999991"/>
    <n v="1.2"/>
  </r>
  <r>
    <n v="300"/>
    <s v="Tuesday"/>
    <s v="January"/>
    <s v="Jan"/>
    <n v="31"/>
    <n v="1"/>
    <n v="2023"/>
    <d v="2023-01-31T00:00:00"/>
    <s v="CUST300"/>
    <x v="1"/>
    <n v="19"/>
    <x v="2"/>
    <x v="2"/>
    <n v="4"/>
    <n v="50"/>
    <n v="200"/>
    <n v="3"/>
    <n v="4"/>
  </r>
  <r>
    <n v="303"/>
    <s v="Monday"/>
    <s v="January"/>
    <s v="Jan"/>
    <n v="2"/>
    <n v="1"/>
    <n v="2023"/>
    <d v="2023-01-02T00:00:00"/>
    <s v="CUST303"/>
    <x v="0"/>
    <n v="19"/>
    <x v="2"/>
    <x v="2"/>
    <n v="3"/>
    <n v="30"/>
    <n v="90"/>
    <n v="1.3499999999999999"/>
    <n v="1.8"/>
  </r>
  <r>
    <n v="364"/>
    <s v="Monday"/>
    <s v="August"/>
    <s v="Aug"/>
    <n v="23"/>
    <n v="8"/>
    <n v="2023"/>
    <d v="2023-08-23T00:00:00"/>
    <s v="CUST364"/>
    <x v="1"/>
    <n v="19"/>
    <x v="2"/>
    <x v="1"/>
    <n v="1"/>
    <n v="500"/>
    <n v="500"/>
    <n v="7.5"/>
    <n v="10"/>
  </r>
  <r>
    <n v="391"/>
    <s v="Thursday"/>
    <s v="January"/>
    <s v="Jan"/>
    <n v="5"/>
    <n v="1"/>
    <n v="2023"/>
    <d v="2023-01-05T00:00:00"/>
    <s v="CUST391"/>
    <x v="0"/>
    <n v="19"/>
    <x v="2"/>
    <x v="1"/>
    <n v="2"/>
    <n v="25"/>
    <n v="50"/>
    <n v="0.75"/>
    <n v="1"/>
  </r>
  <r>
    <n v="412"/>
    <s v="Monday"/>
    <s v="September"/>
    <s v="Sep"/>
    <n v="16"/>
    <n v="9"/>
    <n v="2023"/>
    <d v="2023-09-16T00:00:00"/>
    <s v="CUST412"/>
    <x v="1"/>
    <n v="19"/>
    <x v="2"/>
    <x v="2"/>
    <n v="4"/>
    <n v="500"/>
    <n v="2000"/>
    <n v="30"/>
    <n v="40"/>
  </r>
  <r>
    <n v="484"/>
    <s v="Friday"/>
    <s v="January"/>
    <s v="Jan"/>
    <n v="13"/>
    <n v="1"/>
    <n v="2023"/>
    <d v="2023-01-13T00:00:00"/>
    <s v="CUST484"/>
    <x v="1"/>
    <n v="19"/>
    <x v="2"/>
    <x v="0"/>
    <n v="4"/>
    <n v="300"/>
    <n v="1200"/>
    <n v="18"/>
    <n v="24"/>
  </r>
  <r>
    <n v="533"/>
    <s v="Monday"/>
    <s v="November"/>
    <s v="Nov"/>
    <n v="16"/>
    <n v="11"/>
    <n v="2023"/>
    <d v="2023-11-16T00:00:00"/>
    <s v="CUST533"/>
    <x v="0"/>
    <n v="19"/>
    <x v="2"/>
    <x v="2"/>
    <n v="3"/>
    <n v="500"/>
    <n v="1500"/>
    <n v="22.5"/>
    <n v="30"/>
  </r>
  <r>
    <n v="594"/>
    <s v="Sunday"/>
    <s v="September"/>
    <s v="Sep"/>
    <n v="1"/>
    <n v="9"/>
    <n v="2023"/>
    <d v="2023-09-01T00:00:00"/>
    <s v="CUST594"/>
    <x v="1"/>
    <n v="19"/>
    <x v="2"/>
    <x v="2"/>
    <n v="2"/>
    <n v="300"/>
    <n v="600"/>
    <n v="9"/>
    <n v="12"/>
  </r>
  <r>
    <n v="601"/>
    <s v="Tuesday"/>
    <s v="April"/>
    <s v="Apr"/>
    <n v="10"/>
    <n v="4"/>
    <n v="2023"/>
    <d v="2023-04-10T00:00:00"/>
    <s v="CUST601"/>
    <x v="0"/>
    <n v="19"/>
    <x v="2"/>
    <x v="0"/>
    <n v="1"/>
    <n v="30"/>
    <n v="30"/>
    <n v="0.44999999999999996"/>
    <n v="0.6"/>
  </r>
  <r>
    <n v="628"/>
    <s v="Sunday"/>
    <s v="November"/>
    <s v="Nov"/>
    <n v="1"/>
    <n v="11"/>
    <n v="2023"/>
    <d v="2023-11-01T00:00:00"/>
    <s v="CUST628"/>
    <x v="1"/>
    <n v="19"/>
    <x v="2"/>
    <x v="1"/>
    <n v="4"/>
    <n v="50"/>
    <n v="200"/>
    <n v="3"/>
    <n v="4"/>
  </r>
  <r>
    <n v="677"/>
    <s v="Friday"/>
    <s v="October"/>
    <s v="Oct"/>
    <n v="27"/>
    <n v="10"/>
    <n v="2023"/>
    <d v="2023-10-27T00:00:00"/>
    <s v="CUST677"/>
    <x v="1"/>
    <n v="19"/>
    <x v="2"/>
    <x v="1"/>
    <n v="3"/>
    <n v="500"/>
    <n v="1500"/>
    <n v="22.5"/>
    <n v="30"/>
  </r>
  <r>
    <n v="709"/>
    <s v="Saturday"/>
    <s v="July"/>
    <s v="Jul"/>
    <n v="21"/>
    <n v="7"/>
    <n v="2023"/>
    <d v="2023-07-21T00:00:00"/>
    <s v="CUST709"/>
    <x v="1"/>
    <n v="19"/>
    <x v="2"/>
    <x v="2"/>
    <n v="2"/>
    <n v="500"/>
    <n v="1000"/>
    <n v="15"/>
    <n v="20"/>
  </r>
  <r>
    <n v="812"/>
    <s v="Thursday"/>
    <s v="November"/>
    <s v="Nov"/>
    <n v="12"/>
    <n v="11"/>
    <n v="2023"/>
    <d v="2023-11-12T00:00:00"/>
    <s v="CUST812"/>
    <x v="0"/>
    <n v="19"/>
    <x v="2"/>
    <x v="2"/>
    <n v="3"/>
    <n v="25"/>
    <n v="75"/>
    <n v="1.125"/>
    <n v="1.5"/>
  </r>
  <r>
    <n v="979"/>
    <s v="Monday"/>
    <s v="January"/>
    <s v="Jan"/>
    <n v="2"/>
    <n v="1"/>
    <n v="2023"/>
    <d v="2023-01-02T00:00:00"/>
    <s v="CUST979"/>
    <x v="1"/>
    <n v="19"/>
    <x v="2"/>
    <x v="1"/>
    <n v="1"/>
    <n v="25"/>
    <n v="25"/>
    <n v="0.375"/>
    <n v="0.5"/>
  </r>
  <r>
    <n v="985"/>
    <s v="Monday"/>
    <s v="May"/>
    <s v="May"/>
    <n v="30"/>
    <n v="5"/>
    <n v="2023"/>
    <d v="2023-05-30T00:00:00"/>
    <s v="CUST985"/>
    <x v="1"/>
    <n v="19"/>
    <x v="2"/>
    <x v="2"/>
    <n v="2"/>
    <n v="25"/>
    <n v="50"/>
    <n v="0.75"/>
    <n v="1"/>
  </r>
  <r>
    <n v="22"/>
    <s v="Sunday"/>
    <s v="October"/>
    <s v="Oct"/>
    <n v="15"/>
    <n v="10"/>
    <n v="2023"/>
    <d v="2023-10-15T00:00:00"/>
    <s v="CUST022"/>
    <x v="0"/>
    <n v="18"/>
    <x v="2"/>
    <x v="0"/>
    <n v="2"/>
    <n v="50"/>
    <n v="100"/>
    <n v="1.5"/>
    <n v="2"/>
  </r>
  <r>
    <n v="37"/>
    <s v="Monday"/>
    <s v="May"/>
    <s v="May"/>
    <n v="23"/>
    <n v="5"/>
    <n v="2023"/>
    <d v="2023-05-23T00:00:00"/>
    <s v="CUST037"/>
    <x v="1"/>
    <n v="18"/>
    <x v="2"/>
    <x v="1"/>
    <n v="3"/>
    <n v="25"/>
    <n v="75"/>
    <n v="1.125"/>
    <n v="1.5"/>
  </r>
  <r>
    <n v="58"/>
    <s v="Friday"/>
    <s v="November"/>
    <s v="Nov"/>
    <n v="13"/>
    <n v="11"/>
    <n v="2023"/>
    <d v="2023-11-13T00:00:00"/>
    <s v="CUST058"/>
    <x v="0"/>
    <n v="18"/>
    <x v="2"/>
    <x v="0"/>
    <n v="4"/>
    <n v="300"/>
    <n v="1200"/>
    <n v="18"/>
    <n v="24"/>
  </r>
  <r>
    <n v="62"/>
    <s v="Friday"/>
    <s v="December"/>
    <s v="Dec"/>
    <n v="27"/>
    <n v="12"/>
    <n v="2023"/>
    <d v="2023-12-27T00:00:00"/>
    <s v="CUST062"/>
    <x v="0"/>
    <n v="18"/>
    <x v="2"/>
    <x v="1"/>
    <n v="2"/>
    <n v="50"/>
    <n v="100"/>
    <n v="1.5"/>
    <n v="2"/>
  </r>
  <r>
    <n v="74"/>
    <s v="Sunday"/>
    <s v="November"/>
    <s v="Nov"/>
    <n v="22"/>
    <n v="11"/>
    <n v="2023"/>
    <d v="2023-11-22T00:00:00"/>
    <s v="CUST074"/>
    <x v="1"/>
    <n v="18"/>
    <x v="2"/>
    <x v="1"/>
    <n v="4"/>
    <n v="500"/>
    <n v="2000"/>
    <n v="30"/>
    <n v="40"/>
  </r>
  <r>
    <n v="148"/>
    <s v="Monday"/>
    <s v="May"/>
    <s v="May"/>
    <n v="9"/>
    <n v="5"/>
    <n v="2023"/>
    <d v="2023-05-09T00:00:00"/>
    <s v="CUST148"/>
    <x v="0"/>
    <n v="18"/>
    <x v="2"/>
    <x v="0"/>
    <n v="2"/>
    <n v="30"/>
    <n v="60"/>
    <n v="0.89999999999999991"/>
    <n v="1.2"/>
  </r>
  <r>
    <n v="169"/>
    <s v="Tuesday"/>
    <s v="November"/>
    <s v="Nov"/>
    <n v="17"/>
    <n v="11"/>
    <n v="2023"/>
    <d v="2023-11-17T00:00:00"/>
    <s v="CUST169"/>
    <x v="0"/>
    <n v="18"/>
    <x v="2"/>
    <x v="1"/>
    <n v="3"/>
    <n v="500"/>
    <n v="1500"/>
    <n v="22.5"/>
    <n v="30"/>
  </r>
  <r>
    <n v="283"/>
    <s v="Sunday"/>
    <s v="May"/>
    <s v="May"/>
    <n v="8"/>
    <n v="5"/>
    <n v="2023"/>
    <d v="2023-05-08T00:00:00"/>
    <s v="CUST283"/>
    <x v="1"/>
    <n v="18"/>
    <x v="2"/>
    <x v="2"/>
    <n v="1"/>
    <n v="500"/>
    <n v="500"/>
    <n v="7.5"/>
    <n v="10"/>
  </r>
  <r>
    <n v="305"/>
    <s v="Monday"/>
    <s v="May"/>
    <s v="May"/>
    <n v="16"/>
    <n v="5"/>
    <n v="2023"/>
    <d v="2023-05-16T00:00:00"/>
    <s v="CUST305"/>
    <x v="1"/>
    <n v="18"/>
    <x v="2"/>
    <x v="1"/>
    <n v="1"/>
    <n v="30"/>
    <n v="30"/>
    <n v="0.44999999999999996"/>
    <n v="0.6"/>
  </r>
  <r>
    <n v="326"/>
    <s v="Sunday"/>
    <s v="September"/>
    <s v="Sep"/>
    <n v="15"/>
    <n v="9"/>
    <n v="2023"/>
    <d v="2023-09-15T00:00:00"/>
    <s v="CUST326"/>
    <x v="1"/>
    <n v="18"/>
    <x v="2"/>
    <x v="0"/>
    <n v="3"/>
    <n v="25"/>
    <n v="75"/>
    <n v="1.125"/>
    <n v="1.5"/>
  </r>
  <r>
    <n v="461"/>
    <s v="Wednesday"/>
    <s v="March"/>
    <s v="Mar"/>
    <n v="25"/>
    <n v="3"/>
    <n v="2023"/>
    <d v="2023-03-25T00:00:00"/>
    <s v="CUST461"/>
    <x v="1"/>
    <n v="18"/>
    <x v="2"/>
    <x v="1"/>
    <n v="2"/>
    <n v="500"/>
    <n v="1000"/>
    <n v="15"/>
    <n v="20"/>
  </r>
  <r>
    <n v="469"/>
    <s v="Sunday"/>
    <s v="May"/>
    <s v="May"/>
    <n v="8"/>
    <n v="5"/>
    <n v="2023"/>
    <d v="2023-05-08T00:00:00"/>
    <s v="CUST469"/>
    <x v="0"/>
    <n v="18"/>
    <x v="2"/>
    <x v="1"/>
    <n v="3"/>
    <n v="25"/>
    <n v="75"/>
    <n v="1.125"/>
    <n v="1.5"/>
  </r>
  <r>
    <n v="514"/>
    <s v="Sunday"/>
    <s v="March"/>
    <s v="Mar"/>
    <n v="1"/>
    <n v="3"/>
    <n v="2023"/>
    <d v="2023-03-01T00:00:00"/>
    <s v="CUST514"/>
    <x v="1"/>
    <n v="18"/>
    <x v="2"/>
    <x v="2"/>
    <n v="1"/>
    <n v="300"/>
    <n v="300"/>
    <n v="4.5"/>
    <n v="6"/>
  </r>
  <r>
    <n v="530"/>
    <s v="Thursday"/>
    <s v="February"/>
    <s v="Feb"/>
    <n v="5"/>
    <n v="2"/>
    <n v="2023"/>
    <d v="2023-02-05T00:00:00"/>
    <s v="CUST530"/>
    <x v="1"/>
    <n v="18"/>
    <x v="2"/>
    <x v="2"/>
    <n v="4"/>
    <n v="30"/>
    <n v="120"/>
    <n v="1.7999999999999998"/>
    <n v="2.4"/>
  </r>
  <r>
    <n v="538"/>
    <s v="Tuesday"/>
    <s v="September"/>
    <s v="Sep"/>
    <n v="17"/>
    <n v="9"/>
    <n v="2023"/>
    <d v="2023-09-17T00:00:00"/>
    <s v="CUST538"/>
    <x v="0"/>
    <n v="18"/>
    <x v="2"/>
    <x v="0"/>
    <n v="3"/>
    <n v="50"/>
    <n v="150"/>
    <n v="2.25"/>
    <n v="3"/>
  </r>
  <r>
    <n v="556"/>
    <s v="Wednesday"/>
    <s v="June"/>
    <s v="Jun"/>
    <n v="4"/>
    <n v="6"/>
    <n v="2023"/>
    <d v="2023-06-04T00:00:00"/>
    <s v="CUST556"/>
    <x v="1"/>
    <n v="18"/>
    <x v="2"/>
    <x v="2"/>
    <n v="1"/>
    <n v="50"/>
    <n v="50"/>
    <n v="0.75"/>
    <n v="1"/>
  </r>
  <r>
    <n v="595"/>
    <s v="Monday"/>
    <s v="November"/>
    <s v="Nov"/>
    <n v="9"/>
    <n v="11"/>
    <n v="2023"/>
    <d v="2023-11-09T00:00:00"/>
    <s v="CUST595"/>
    <x v="1"/>
    <n v="18"/>
    <x v="2"/>
    <x v="0"/>
    <n v="4"/>
    <n v="500"/>
    <n v="2000"/>
    <n v="30"/>
    <n v="40"/>
  </r>
  <r>
    <n v="679"/>
    <s v="Wednesday"/>
    <s v="January"/>
    <s v="Jan"/>
    <n v="11"/>
    <n v="1"/>
    <n v="2023"/>
    <d v="2023-01-11T00:00:00"/>
    <s v="CUST679"/>
    <x v="1"/>
    <n v="18"/>
    <x v="2"/>
    <x v="1"/>
    <n v="3"/>
    <n v="30"/>
    <n v="90"/>
    <n v="1.3499999999999999"/>
    <n v="1.8"/>
  </r>
  <r>
    <n v="714"/>
    <s v="Thursday"/>
    <s v="February"/>
    <s v="Feb"/>
    <n v="12"/>
    <n v="2"/>
    <n v="2023"/>
    <d v="2023-02-12T00:00:00"/>
    <s v="CUST714"/>
    <x v="1"/>
    <n v="18"/>
    <x v="2"/>
    <x v="0"/>
    <n v="1"/>
    <n v="500"/>
    <n v="500"/>
    <n v="7.5"/>
    <n v="10"/>
  </r>
  <r>
    <n v="837"/>
    <s v="Sunday"/>
    <s v="July"/>
    <s v="Jul"/>
    <n v="1"/>
    <n v="7"/>
    <n v="2023"/>
    <d v="2023-07-01T00:00:00"/>
    <s v="CUST837"/>
    <x v="0"/>
    <n v="18"/>
    <x v="2"/>
    <x v="1"/>
    <n v="3"/>
    <n v="30"/>
    <n v="90"/>
    <n v="1.3499999999999999"/>
    <n v="1.8"/>
  </r>
  <r>
    <n v="847"/>
    <s v="Sunday"/>
    <s v="April"/>
    <s v="Apr"/>
    <n v="8"/>
    <n v="4"/>
    <n v="2023"/>
    <d v="2023-04-08T00:00:00"/>
    <s v="CUST847"/>
    <x v="1"/>
    <n v="18"/>
    <x v="2"/>
    <x v="2"/>
    <n v="4"/>
    <n v="300"/>
    <n v="1200"/>
    <n v="18"/>
    <n v="24"/>
  </r>
  <r>
    <m/>
    <m/>
    <m/>
    <m/>
    <m/>
    <m/>
    <m/>
    <m/>
    <m/>
    <x v="2"/>
    <m/>
    <x v="3"/>
    <x v="3"/>
    <m/>
    <m/>
    <m/>
    <m/>
    <m/>
  </r>
  <r>
    <m/>
    <m/>
    <m/>
    <m/>
    <m/>
    <m/>
    <m/>
    <m/>
    <m/>
    <x v="2"/>
    <m/>
    <x v="3"/>
    <x v="3"/>
    <m/>
    <m/>
    <s v="SUM"/>
    <n v="6840"/>
    <n v="9120.0000000000036"/>
  </r>
  <r>
    <m/>
    <m/>
    <m/>
    <m/>
    <m/>
    <m/>
    <m/>
    <m/>
    <m/>
    <x v="2"/>
    <m/>
    <x v="3"/>
    <x v="3"/>
    <m/>
    <m/>
    <m/>
    <m/>
    <m/>
  </r>
  <r>
    <m/>
    <m/>
    <m/>
    <m/>
    <m/>
    <m/>
    <m/>
    <m/>
    <m/>
    <x v="2"/>
    <m/>
    <x v="3"/>
    <x v="3"/>
    <m/>
    <m/>
    <s v="Average"/>
    <n v="6.84"/>
    <n v="9.1200000000000028"/>
  </r>
  <r>
    <m/>
    <m/>
    <m/>
    <m/>
    <m/>
    <m/>
    <m/>
    <m/>
    <m/>
    <x v="2"/>
    <m/>
    <x v="3"/>
    <x v="3"/>
    <m/>
    <m/>
    <m/>
    <m/>
    <m/>
  </r>
  <r>
    <m/>
    <m/>
    <m/>
    <m/>
    <m/>
    <m/>
    <m/>
    <m/>
    <m/>
    <x v="2"/>
    <m/>
    <x v="3"/>
    <x v="3"/>
    <m/>
    <m/>
    <m/>
    <m/>
    <m/>
  </r>
  <r>
    <m/>
    <m/>
    <m/>
    <m/>
    <m/>
    <m/>
    <m/>
    <m/>
    <m/>
    <x v="2"/>
    <m/>
    <x v="3"/>
    <x v="3"/>
    <m/>
    <m/>
    <m/>
    <m/>
    <m/>
  </r>
  <r>
    <m/>
    <m/>
    <m/>
    <m/>
    <m/>
    <m/>
    <m/>
    <m/>
    <m/>
    <x v="2"/>
    <m/>
    <x v="3"/>
    <x v="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D5816B-A6A7-488C-8EFB-CBB9914BAB25}" name="PivotTable8" cacheId="1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rowHeaderCaption="Weekday">
  <location ref="A3:C32" firstHeaderRow="0" firstDataRow="1" firstDataCol="1"/>
  <pivotFields count="18">
    <pivotField showAll="0"/>
    <pivotField axis="axisRow" showAll="0">
      <items count="8">
        <item x="3"/>
        <item x="0"/>
        <item x="5"/>
        <item x="1"/>
        <item x="6"/>
        <item x="4"/>
        <item x="2"/>
        <item t="default"/>
      </items>
    </pivotField>
    <pivotField showAll="0">
      <items count="13">
        <item x="0"/>
        <item x="7"/>
        <item x="3"/>
        <item x="10"/>
        <item x="9"/>
        <item x="5"/>
        <item x="11"/>
        <item x="8"/>
        <item x="6"/>
        <item x="2"/>
        <item x="4"/>
        <item x="1"/>
        <item t="default"/>
      </items>
    </pivotField>
    <pivotField showAll="0"/>
    <pivotField showAll="0"/>
    <pivotField numFmtId="1" showAll="0"/>
    <pivotField showAll="0"/>
    <pivotField numFmtId="14" showAll="0"/>
    <pivotField showAll="0">
      <items count="1001">
        <item x="648"/>
        <item x="809"/>
        <item x="313"/>
        <item x="595"/>
        <item x="727"/>
        <item x="424"/>
        <item x="399"/>
        <item x="728"/>
        <item x="31"/>
        <item x="261"/>
        <item x="866"/>
        <item x="626"/>
        <item x="890"/>
        <item x="0"/>
        <item x="487"/>
        <item x="958"/>
        <item x="786"/>
        <item x="373"/>
        <item x="48"/>
        <item x="891"/>
        <item x="314"/>
        <item x="979"/>
        <item x="627"/>
        <item x="336"/>
        <item x="1"/>
        <item x="765"/>
        <item x="576"/>
        <item x="456"/>
        <item x="488"/>
        <item x="558"/>
        <item x="441"/>
        <item x="729"/>
        <item x="315"/>
        <item x="283"/>
        <item x="132"/>
        <item x="262"/>
        <item x="980"/>
        <item x="577"/>
        <item x="867"/>
        <item x="425"/>
        <item x="649"/>
        <item x="892"/>
        <item x="355"/>
        <item x="893"/>
        <item x="195"/>
        <item x="937"/>
        <item x="534"/>
        <item x="216"/>
        <item x="217"/>
        <item x="787"/>
        <item x="788"/>
        <item x="611"/>
        <item x="650"/>
        <item x="578"/>
        <item x="705"/>
        <item x="810"/>
        <item x="32"/>
        <item x="981"/>
        <item x="49"/>
        <item x="730"/>
        <item x="917"/>
        <item x="982"/>
        <item x="146"/>
        <item x="337"/>
        <item x="284"/>
        <item x="426"/>
        <item x="356"/>
        <item x="831"/>
        <item x="176"/>
        <item x="457"/>
        <item x="285"/>
        <item x="938"/>
        <item x="749"/>
        <item x="983"/>
        <item x="75"/>
        <item x="894"/>
        <item x="374"/>
        <item x="375"/>
        <item x="651"/>
        <item x="2"/>
        <item x="535"/>
        <item x="686"/>
        <item x="218"/>
        <item x="579"/>
        <item x="706"/>
        <item x="959"/>
        <item x="766"/>
        <item x="177"/>
        <item x="196"/>
        <item x="286"/>
        <item x="197"/>
        <item x="287"/>
        <item x="628"/>
        <item x="376"/>
        <item x="687"/>
        <item x="442"/>
        <item x="288"/>
        <item x="198"/>
        <item x="316"/>
        <item x="513"/>
        <item x="398"/>
        <item x="688"/>
        <item x="377"/>
        <item x="115"/>
        <item x="652"/>
        <item x="895"/>
        <item x="400"/>
        <item x="918"/>
        <item x="789"/>
        <item x="653"/>
        <item x="790"/>
        <item x="654"/>
        <item x="596"/>
        <item x="514"/>
        <item x="896"/>
        <item x="289"/>
        <item x="868"/>
        <item x="960"/>
        <item x="731"/>
        <item x="93"/>
        <item x="94"/>
        <item x="767"/>
        <item x="3"/>
        <item x="536"/>
        <item x="676"/>
        <item x="357"/>
        <item x="768"/>
        <item x="677"/>
        <item x="832"/>
        <item x="919"/>
        <item x="147"/>
        <item x="920"/>
        <item x="489"/>
        <item x="939"/>
        <item x="338"/>
        <item x="940"/>
        <item x="443"/>
        <item x="401"/>
        <item x="339"/>
        <item x="612"/>
        <item x="580"/>
        <item x="897"/>
        <item x="629"/>
        <item x="427"/>
        <item x="116"/>
        <item x="559"/>
        <item x="581"/>
        <item x="869"/>
        <item x="984"/>
        <item x="898"/>
        <item x="133"/>
        <item x="750"/>
        <item x="458"/>
        <item x="33"/>
        <item x="290"/>
        <item x="707"/>
        <item x="459"/>
        <item x="50"/>
        <item x="444"/>
        <item x="811"/>
        <item x="460"/>
        <item x="4"/>
        <item x="560"/>
        <item x="5"/>
        <item x="378"/>
        <item x="95"/>
        <item x="655"/>
        <item x="461"/>
        <item x="244"/>
        <item x="985"/>
        <item x="833"/>
        <item x="263"/>
        <item x="689"/>
        <item x="6"/>
        <item x="561"/>
        <item x="708"/>
        <item x="462"/>
        <item x="428"/>
        <item x="537"/>
        <item x="709"/>
        <item x="515"/>
        <item x="961"/>
        <item x="51"/>
        <item x="463"/>
        <item x="710"/>
        <item x="851"/>
        <item x="941"/>
        <item x="7"/>
        <item x="538"/>
        <item x="34"/>
        <item x="96"/>
        <item x="8"/>
        <item x="52"/>
        <item x="630"/>
        <item x="199"/>
        <item x="264"/>
        <item x="690"/>
        <item x="490"/>
        <item x="219"/>
        <item x="429"/>
        <item x="791"/>
        <item x="178"/>
        <item x="656"/>
        <item x="179"/>
        <item x="562"/>
        <item x="464"/>
        <item x="76"/>
        <item x="491"/>
        <item x="657"/>
        <item x="732"/>
        <item x="597"/>
        <item x="492"/>
        <item x="921"/>
        <item x="792"/>
        <item x="942"/>
        <item x="134"/>
        <item x="53"/>
        <item x="631"/>
        <item x="9"/>
        <item x="245"/>
        <item x="10"/>
        <item x="563"/>
        <item x="291"/>
        <item x="11"/>
        <item x="834"/>
        <item x="148"/>
        <item x="77"/>
        <item x="613"/>
        <item x="117"/>
        <item x="135"/>
        <item x="220"/>
        <item x="870"/>
        <item x="465"/>
        <item x="292"/>
        <item x="54"/>
        <item x="871"/>
        <item x="221"/>
        <item x="317"/>
        <item x="564"/>
        <item x="582"/>
        <item x="872"/>
        <item x="873"/>
        <item x="922"/>
        <item x="379"/>
        <item x="769"/>
        <item x="380"/>
        <item x="358"/>
        <item x="516"/>
        <item x="812"/>
        <item x="943"/>
        <item x="359"/>
        <item x="149"/>
        <item x="222"/>
        <item x="246"/>
        <item x="517"/>
        <item x="360"/>
        <item x="874"/>
        <item x="962"/>
        <item x="598"/>
        <item x="430"/>
        <item x="770"/>
        <item x="923"/>
        <item x="691"/>
        <item x="875"/>
        <item x="381"/>
        <item x="200"/>
        <item x="963"/>
        <item x="692"/>
        <item x="771"/>
        <item x="835"/>
        <item x="466"/>
        <item x="55"/>
        <item x="78"/>
        <item x="899"/>
        <item x="876"/>
        <item x="467"/>
        <item x="924"/>
        <item x="614"/>
        <item x="599"/>
        <item x="318"/>
        <item x="600"/>
        <item x="751"/>
        <item x="12"/>
        <item x="986"/>
        <item x="468"/>
        <item x="711"/>
        <item x="201"/>
        <item x="223"/>
        <item x="772"/>
        <item x="247"/>
        <item x="733"/>
        <item x="97"/>
        <item x="944"/>
        <item x="319"/>
        <item x="877"/>
        <item x="793"/>
        <item x="900"/>
        <item x="539"/>
        <item x="794"/>
        <item x="79"/>
        <item x="964"/>
        <item x="734"/>
        <item x="150"/>
        <item x="965"/>
        <item x="601"/>
        <item x="987"/>
        <item x="224"/>
        <item x="813"/>
        <item x="658"/>
        <item x="814"/>
        <item x="773"/>
        <item x="693"/>
        <item x="518"/>
        <item x="202"/>
        <item x="265"/>
        <item x="382"/>
        <item x="361"/>
        <item x="901"/>
        <item x="80"/>
        <item x="712"/>
        <item x="774"/>
        <item x="815"/>
        <item x="293"/>
        <item x="752"/>
        <item x="266"/>
        <item x="267"/>
        <item x="988"/>
        <item x="151"/>
        <item x="565"/>
        <item x="402"/>
        <item x="836"/>
        <item x="775"/>
        <item x="136"/>
        <item x="225"/>
        <item x="713"/>
        <item x="383"/>
        <item x="268"/>
        <item x="583"/>
        <item x="226"/>
        <item x="902"/>
        <item x="615"/>
        <item x="714"/>
        <item x="469"/>
        <item x="925"/>
        <item x="493"/>
        <item x="56"/>
        <item x="118"/>
        <item x="494"/>
        <item x="632"/>
        <item x="152"/>
        <item x="837"/>
        <item x="180"/>
        <item x="153"/>
        <item x="715"/>
        <item x="340"/>
        <item x="203"/>
        <item x="320"/>
        <item x="540"/>
        <item x="694"/>
        <item x="321"/>
        <item x="495"/>
        <item x="659"/>
        <item x="322"/>
        <item x="13"/>
        <item x="966"/>
        <item x="716"/>
        <item x="154"/>
        <item x="155"/>
        <item x="181"/>
        <item x="878"/>
        <item x="879"/>
        <item x="945"/>
        <item x="852"/>
        <item x="838"/>
        <item x="119"/>
        <item x="695"/>
        <item x="14"/>
        <item x="403"/>
        <item x="323"/>
        <item x="384"/>
        <item x="182"/>
        <item x="445"/>
        <item x="248"/>
        <item x="404"/>
        <item x="204"/>
        <item x="324"/>
        <item x="227"/>
        <item x="446"/>
        <item x="325"/>
        <item x="926"/>
        <item x="566"/>
        <item x="967"/>
        <item x="795"/>
        <item x="903"/>
        <item x="796"/>
        <item x="326"/>
        <item x="205"/>
        <item x="735"/>
        <item x="362"/>
        <item x="15"/>
        <item x="249"/>
        <item x="57"/>
        <item x="519"/>
        <item x="696"/>
        <item x="405"/>
        <item x="839"/>
        <item x="904"/>
        <item x="406"/>
        <item x="16"/>
        <item x="927"/>
        <item x="753"/>
        <item x="58"/>
        <item x="968"/>
        <item x="447"/>
        <item x="363"/>
        <item x="250"/>
        <item x="251"/>
        <item x="470"/>
        <item x="98"/>
        <item x="448"/>
        <item x="905"/>
        <item x="602"/>
        <item x="776"/>
        <item x="797"/>
        <item x="156"/>
        <item x="206"/>
        <item x="880"/>
        <item x="840"/>
        <item x="541"/>
        <item x="17"/>
        <item x="471"/>
        <item x="35"/>
        <item x="99"/>
        <item x="754"/>
        <item x="472"/>
        <item x="736"/>
        <item x="157"/>
        <item x="633"/>
        <item x="496"/>
        <item x="327"/>
        <item x="18"/>
        <item x="158"/>
        <item x="100"/>
        <item x="755"/>
        <item x="81"/>
        <item x="252"/>
        <item x="928"/>
        <item x="906"/>
        <item x="228"/>
        <item x="841"/>
        <item x="120"/>
        <item x="431"/>
        <item x="364"/>
        <item x="816"/>
        <item x="407"/>
        <item x="717"/>
        <item x="159"/>
        <item x="137"/>
        <item x="567"/>
        <item x="777"/>
        <item x="542"/>
        <item x="989"/>
        <item x="36"/>
        <item x="229"/>
        <item x="584"/>
        <item x="473"/>
        <item x="37"/>
        <item x="253"/>
        <item x="543"/>
        <item x="990"/>
        <item x="160"/>
        <item x="697"/>
        <item x="585"/>
        <item x="19"/>
        <item x="817"/>
        <item x="818"/>
        <item x="798"/>
        <item x="474"/>
        <item x="138"/>
        <item x="269"/>
        <item x="497"/>
        <item x="475"/>
        <item x="778"/>
        <item x="207"/>
        <item x="969"/>
        <item x="853"/>
        <item x="634"/>
        <item x="449"/>
        <item x="294"/>
        <item x="450"/>
        <item x="660"/>
        <item x="101"/>
        <item x="82"/>
        <item x="520"/>
        <item x="498"/>
        <item x="854"/>
        <item x="881"/>
        <item x="521"/>
        <item x="328"/>
        <item x="408"/>
        <item x="102"/>
        <item x="568"/>
        <item x="476"/>
        <item x="432"/>
        <item x="586"/>
        <item x="855"/>
        <item x="661"/>
        <item x="603"/>
        <item x="139"/>
        <item x="604"/>
        <item x="569"/>
        <item x="433"/>
        <item x="161"/>
        <item x="856"/>
        <item x="991"/>
        <item x="341"/>
        <item x="737"/>
        <item x="385"/>
        <item x="544"/>
        <item x="616"/>
        <item x="342"/>
        <item x="386"/>
        <item x="409"/>
        <item x="59"/>
        <item x="410"/>
        <item x="387"/>
        <item x="678"/>
        <item x="162"/>
        <item x="617"/>
        <item x="635"/>
        <item x="992"/>
        <item x="718"/>
        <item x="20"/>
        <item x="970"/>
        <item x="434"/>
        <item x="388"/>
        <item x="208"/>
        <item x="929"/>
        <item x="993"/>
        <item x="842"/>
        <item x="411"/>
        <item x="183"/>
        <item x="946"/>
        <item x="343"/>
        <item x="799"/>
        <item x="800"/>
        <item x="618"/>
        <item x="38"/>
        <item x="295"/>
        <item x="329"/>
        <item x="545"/>
        <item x="435"/>
        <item x="344"/>
        <item x="857"/>
        <item x="412"/>
        <item x="843"/>
        <item x="994"/>
        <item x="947"/>
        <item x="522"/>
        <item x="546"/>
        <item x="844"/>
        <item x="21"/>
        <item x="230"/>
        <item x="948"/>
        <item x="330"/>
        <item x="436"/>
        <item x="22"/>
        <item x="845"/>
        <item x="296"/>
        <item x="270"/>
        <item x="345"/>
        <item x="523"/>
        <item x="719"/>
        <item x="346"/>
        <item x="39"/>
        <item x="103"/>
        <item x="679"/>
        <item x="930"/>
        <item x="231"/>
        <item x="587"/>
        <item x="720"/>
        <item x="365"/>
        <item x="636"/>
        <item x="858"/>
        <item x="801"/>
        <item x="859"/>
        <item x="331"/>
        <item x="547"/>
        <item x="588"/>
        <item x="619"/>
        <item x="620"/>
        <item x="254"/>
        <item x="413"/>
        <item x="637"/>
        <item x="971"/>
        <item x="995"/>
        <item x="23"/>
        <item x="907"/>
        <item x="605"/>
        <item x="779"/>
        <item x="121"/>
        <item x="972"/>
        <item x="949"/>
        <item x="548"/>
        <item x="756"/>
        <item x="606"/>
        <item x="908"/>
        <item x="232"/>
        <item x="209"/>
        <item x="389"/>
        <item x="819"/>
        <item x="297"/>
        <item x="83"/>
        <item x="271"/>
        <item x="570"/>
        <item x="84"/>
        <item x="524"/>
        <item x="662"/>
        <item x="802"/>
        <item x="390"/>
        <item x="40"/>
        <item x="549"/>
        <item x="347"/>
        <item x="663"/>
        <item x="664"/>
        <item x="721"/>
        <item x="820"/>
        <item x="163"/>
        <item x="973"/>
        <item x="60"/>
        <item x="499"/>
        <item x="184"/>
        <item x="821"/>
        <item x="571"/>
        <item x="104"/>
        <item x="41"/>
        <item x="931"/>
        <item x="477"/>
        <item x="414"/>
        <item x="61"/>
        <item x="298"/>
        <item x="550"/>
        <item x="233"/>
        <item x="780"/>
        <item x="882"/>
        <item x="638"/>
        <item x="589"/>
        <item x="122"/>
        <item x="255"/>
        <item x="140"/>
        <item x="210"/>
        <item x="299"/>
        <item x="665"/>
        <item x="234"/>
        <item x="500"/>
        <item x="211"/>
        <item x="757"/>
        <item x="551"/>
        <item x="123"/>
        <item x="572"/>
        <item x="590"/>
        <item x="451"/>
        <item x="366"/>
        <item x="883"/>
        <item x="452"/>
        <item x="164"/>
        <item x="300"/>
        <item x="758"/>
        <item x="62"/>
        <item x="860"/>
        <item x="803"/>
        <item x="63"/>
        <item x="666"/>
        <item x="478"/>
        <item x="591"/>
        <item x="437"/>
        <item x="42"/>
        <item x="974"/>
        <item x="105"/>
        <item x="996"/>
        <item x="256"/>
        <item x="479"/>
        <item x="415"/>
        <item x="592"/>
        <item x="781"/>
        <item x="165"/>
        <item x="782"/>
        <item x="257"/>
        <item x="185"/>
        <item x="166"/>
        <item x="272"/>
        <item x="301"/>
        <item x="24"/>
        <item x="525"/>
        <item x="573"/>
        <item x="909"/>
        <item x="332"/>
        <item x="258"/>
        <item x="25"/>
        <item x="607"/>
        <item x="621"/>
        <item x="273"/>
        <item x="106"/>
        <item x="667"/>
        <item x="64"/>
        <item x="107"/>
        <item x="302"/>
        <item x="822"/>
        <item x="480"/>
        <item x="975"/>
        <item x="823"/>
        <item x="824"/>
        <item x="167"/>
        <item x="668"/>
        <item x="997"/>
        <item x="501"/>
        <item x="108"/>
        <item x="168"/>
        <item x="124"/>
        <item x="502"/>
        <item x="186"/>
        <item x="274"/>
        <item x="950"/>
        <item x="235"/>
        <item x="85"/>
        <item x="86"/>
        <item x="391"/>
        <item x="212"/>
        <item x="303"/>
        <item x="759"/>
        <item x="622"/>
        <item x="236"/>
        <item x="87"/>
        <item x="669"/>
        <item x="804"/>
        <item x="26"/>
        <item x="760"/>
        <item x="680"/>
        <item x="526"/>
        <item x="623"/>
        <item x="846"/>
        <item x="367"/>
        <item x="593"/>
        <item x="670"/>
        <item x="552"/>
        <item x="237"/>
        <item x="681"/>
        <item x="884"/>
        <item x="847"/>
        <item x="503"/>
        <item x="639"/>
        <item x="504"/>
        <item x="761"/>
        <item x="698"/>
        <item x="481"/>
        <item x="141"/>
        <item x="65"/>
        <item x="482"/>
        <item x="27"/>
        <item x="348"/>
        <item x="805"/>
        <item x="682"/>
        <item x="861"/>
        <item x="671"/>
        <item x="553"/>
        <item x="483"/>
        <item x="594"/>
        <item x="574"/>
        <item x="862"/>
        <item x="722"/>
        <item x="699"/>
        <item x="863"/>
        <item x="825"/>
        <item x="848"/>
        <item x="554"/>
        <item x="416"/>
        <item x="640"/>
        <item x="368"/>
        <item x="392"/>
        <item x="187"/>
        <item x="275"/>
        <item x="641"/>
        <item x="125"/>
        <item x="188"/>
        <item x="672"/>
        <item x="723"/>
        <item x="369"/>
        <item x="527"/>
        <item x="276"/>
        <item x="88"/>
        <item x="66"/>
        <item x="304"/>
        <item x="951"/>
        <item x="238"/>
        <item x="109"/>
        <item x="169"/>
        <item x="484"/>
        <item x="555"/>
        <item x="89"/>
        <item x="189"/>
        <item x="700"/>
        <item x="932"/>
        <item x="417"/>
        <item x="575"/>
        <item x="505"/>
        <item x="738"/>
        <item x="642"/>
        <item x="333"/>
        <item x="683"/>
        <item x="67"/>
        <item x="126"/>
        <item x="90"/>
        <item x="976"/>
        <item x="277"/>
        <item x="127"/>
        <item x="305"/>
        <item x="393"/>
        <item x="739"/>
        <item x="740"/>
        <item x="643"/>
        <item x="349"/>
        <item x="350"/>
        <item x="278"/>
        <item x="190"/>
        <item x="43"/>
        <item x="418"/>
        <item x="419"/>
        <item x="91"/>
        <item x="684"/>
        <item x="92"/>
        <item x="28"/>
        <item x="806"/>
        <item x="394"/>
        <item x="506"/>
        <item x="191"/>
        <item x="608"/>
        <item x="910"/>
        <item x="998"/>
        <item x="395"/>
        <item x="952"/>
        <item x="68"/>
        <item x="724"/>
        <item x="396"/>
        <item x="933"/>
        <item x="644"/>
        <item x="239"/>
        <item x="507"/>
        <item x="999"/>
        <item x="44"/>
        <item x="701"/>
        <item x="826"/>
        <item x="702"/>
        <item x="528"/>
        <item x="934"/>
        <item x="762"/>
        <item x="240"/>
        <item x="241"/>
        <item x="110"/>
        <item x="885"/>
        <item x="192"/>
        <item x="45"/>
        <item x="529"/>
        <item x="783"/>
        <item x="741"/>
        <item x="306"/>
        <item x="508"/>
        <item x="864"/>
        <item x="935"/>
        <item x="849"/>
        <item x="609"/>
        <item x="420"/>
        <item x="69"/>
        <item x="46"/>
        <item x="807"/>
        <item x="111"/>
        <item x="307"/>
        <item x="485"/>
        <item x="142"/>
        <item x="953"/>
        <item x="886"/>
        <item x="911"/>
        <item x="912"/>
        <item x="29"/>
        <item x="556"/>
        <item x="827"/>
        <item x="279"/>
        <item x="610"/>
        <item x="128"/>
        <item x="280"/>
        <item x="645"/>
        <item x="673"/>
        <item x="530"/>
        <item x="954"/>
        <item x="351"/>
        <item x="281"/>
        <item x="213"/>
        <item x="742"/>
        <item x="30"/>
        <item x="509"/>
        <item x="828"/>
        <item x="936"/>
        <item x="725"/>
        <item x="242"/>
        <item x="308"/>
        <item x="784"/>
        <item x="143"/>
        <item x="955"/>
        <item x="438"/>
        <item x="421"/>
        <item x="829"/>
        <item x="956"/>
        <item x="510"/>
        <item x="309"/>
        <item x="763"/>
        <item x="129"/>
        <item x="830"/>
        <item x="703"/>
        <item x="170"/>
        <item x="511"/>
        <item x="913"/>
        <item x="785"/>
        <item x="310"/>
        <item x="531"/>
        <item x="704"/>
        <item x="214"/>
        <item x="850"/>
        <item x="914"/>
        <item x="486"/>
        <item x="646"/>
        <item x="887"/>
        <item x="243"/>
        <item x="743"/>
        <item x="439"/>
        <item x="915"/>
        <item x="744"/>
        <item x="674"/>
        <item x="171"/>
        <item x="70"/>
        <item x="352"/>
        <item x="422"/>
        <item x="957"/>
        <item x="172"/>
        <item x="311"/>
        <item x="173"/>
        <item x="453"/>
        <item x="745"/>
        <item x="71"/>
        <item x="334"/>
        <item x="888"/>
        <item x="532"/>
        <item x="624"/>
        <item x="685"/>
        <item x="174"/>
        <item x="440"/>
        <item x="335"/>
        <item x="144"/>
        <item x="746"/>
        <item x="112"/>
        <item x="72"/>
        <item x="512"/>
        <item x="130"/>
        <item x="259"/>
        <item x="454"/>
        <item x="215"/>
        <item x="865"/>
        <item x="916"/>
        <item x="113"/>
        <item x="73"/>
        <item x="370"/>
        <item x="557"/>
        <item x="131"/>
        <item x="808"/>
        <item x="353"/>
        <item x="114"/>
        <item x="397"/>
        <item x="193"/>
        <item x="371"/>
        <item x="647"/>
        <item x="260"/>
        <item x="977"/>
        <item x="726"/>
        <item x="747"/>
        <item x="423"/>
        <item x="764"/>
        <item x="194"/>
        <item x="978"/>
        <item x="354"/>
        <item x="748"/>
        <item x="47"/>
        <item x="455"/>
        <item x="145"/>
        <item x="675"/>
        <item x="175"/>
        <item x="372"/>
        <item x="312"/>
        <item x="533"/>
        <item x="74"/>
        <item x="282"/>
        <item x="889"/>
        <item x="625"/>
        <item t="default"/>
      </items>
    </pivotField>
    <pivotField showAll="0"/>
    <pivotField showAll="0"/>
    <pivotField showAll="0"/>
    <pivotField axis="axisRow" showAll="0">
      <items count="4">
        <item x="1"/>
        <item x="0"/>
        <item x="2"/>
        <item t="default"/>
      </items>
    </pivotField>
    <pivotField showAll="0"/>
    <pivotField showAll="0"/>
    <pivotField showAll="0"/>
    <pivotField dataField="1" numFmtId="165" showAll="0"/>
    <pivotField dataField="1" numFmtId="165" showAll="0"/>
  </pivotFields>
  <rowFields count="2">
    <field x="1"/>
    <field x="12"/>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2">
    <i>
      <x/>
    </i>
    <i i="1">
      <x v="1"/>
    </i>
  </colItems>
  <dataFields count="2">
    <dataField name="Total Commision 2023" fld="16" baseField="0" baseItem="0" numFmtId="168"/>
    <dataField name="Total Commision 2024" fld="17" baseField="0" baseItem="0" numFmtId="168"/>
  </dataFields>
  <formats count="11">
    <format dxfId="45">
      <pivotArea outline="0" collapsedLevelsAreSubtotals="1" fieldPosition="0">
        <references count="1">
          <reference field="4294967294" count="2" selected="0">
            <x v="0"/>
            <x v="1"/>
          </reference>
        </references>
      </pivotArea>
    </format>
    <format dxfId="44">
      <pivotArea field="12" type="button" dataOnly="0" labelOnly="1" outline="0" axis="axisRow" fieldPosition="1"/>
    </format>
    <format dxfId="43">
      <pivotArea dataOnly="0" labelOnly="1" outline="0" fieldPosition="0">
        <references count="1">
          <reference field="4294967294" count="2">
            <x v="0"/>
            <x v="1"/>
          </reference>
        </references>
      </pivotArea>
    </format>
    <format dxfId="42">
      <pivotArea field="12" type="button" dataOnly="0" labelOnly="1" outline="0" axis="axisRow" fieldPosition="1"/>
    </format>
    <format dxfId="41">
      <pivotArea dataOnly="0" labelOnly="1" outline="0" fieldPosition="0">
        <references count="1">
          <reference field="4294967294" count="2">
            <x v="0"/>
            <x v="1"/>
          </reference>
        </references>
      </pivotArea>
    </format>
    <format dxfId="40">
      <pivotArea field="12" type="button" dataOnly="0" labelOnly="1" outline="0" axis="axisRow" fieldPosition="1"/>
    </format>
    <format dxfId="39">
      <pivotArea dataOnly="0" labelOnly="1" outline="0" fieldPosition="0">
        <references count="1">
          <reference field="4294967294" count="2">
            <x v="0"/>
            <x v="1"/>
          </reference>
        </references>
      </pivotArea>
    </format>
    <format dxfId="38">
      <pivotArea field="12" type="button" dataOnly="0" labelOnly="1" outline="0" axis="axisRow" fieldPosition="1"/>
    </format>
    <format dxfId="37">
      <pivotArea dataOnly="0" labelOnly="1" outline="0" fieldPosition="0">
        <references count="1">
          <reference field="4294967294" count="2">
            <x v="0"/>
            <x v="1"/>
          </reference>
        </references>
      </pivotArea>
    </format>
    <format dxfId="36">
      <pivotArea field="12" type="button" dataOnly="0" labelOnly="1" outline="0" axis="axisRow" fieldPosition="1"/>
    </format>
    <format dxfId="35">
      <pivotArea dataOnly="0" labelOnly="1" outline="0" fieldPosition="0">
        <references count="1">
          <reference field="4294967294" count="2">
            <x v="0"/>
            <x v="1"/>
          </reference>
        </references>
      </pivotArea>
    </format>
  </formats>
  <chartFormats count="2">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22FF56-C101-41E5-81F6-29D6E66B6F8E}" name="PivotTable7" cacheId="16"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rowHeaderCaption="Student Name">
  <location ref="A3:D7" firstHeaderRow="0" firstDataRow="1" firstDataCol="1"/>
  <pivotFields count="6">
    <pivotField axis="axisRow" showAll="0">
      <items count="11">
        <item x="1"/>
        <item h="1" x="7"/>
        <item h="1" x="3"/>
        <item h="1" x="5"/>
        <item h="1" x="2"/>
        <item x="6"/>
        <item x="8"/>
        <item x="4"/>
        <item h="1" x="0"/>
        <item h="1" x="9"/>
        <item t="default"/>
      </items>
    </pivotField>
    <pivotField dataField="1" showAll="0"/>
    <pivotField dataField="1" showAll="0"/>
    <pivotField dataField="1" showAll="0"/>
    <pivotField numFmtId="2" showAll="0"/>
    <pivotField showAll="0"/>
  </pivotFields>
  <rowFields count="1">
    <field x="0"/>
  </rowFields>
  <rowItems count="4">
    <i>
      <x/>
    </i>
    <i>
      <x v="5"/>
    </i>
    <i>
      <x v="6"/>
    </i>
    <i>
      <x v="7"/>
    </i>
  </rowItems>
  <colFields count="1">
    <field x="-2"/>
  </colFields>
  <colItems count="3">
    <i>
      <x/>
    </i>
    <i i="1">
      <x v="1"/>
    </i>
    <i i="2">
      <x v="2"/>
    </i>
  </colItems>
  <dataFields count="3">
    <dataField name=" English MArks" fld="1" baseField="0" baseItem="0"/>
    <dataField name="Mathematics marks" fld="2" baseField="0" baseItem="0"/>
    <dataField name="Science marks" fld="3" baseField="0" baseItem="0"/>
  </dataFields>
  <formats count="10">
    <format dxfId="34">
      <pivotArea field="0" type="button" dataOnly="0" labelOnly="1" outline="0" axis="axisRow" fieldPosition="0"/>
    </format>
    <format dxfId="33">
      <pivotArea dataOnly="0" labelOnly="1" outline="0" fieldPosition="0">
        <references count="1">
          <reference field="4294967294" count="3">
            <x v="0"/>
            <x v="1"/>
            <x v="2"/>
          </reference>
        </references>
      </pivotArea>
    </format>
    <format dxfId="32">
      <pivotArea field="0" type="button" dataOnly="0" labelOnly="1" outline="0" axis="axisRow" fieldPosition="0"/>
    </format>
    <format dxfId="31">
      <pivotArea dataOnly="0" labelOnly="1" outline="0" fieldPosition="0">
        <references count="1">
          <reference field="4294967294" count="3">
            <x v="0"/>
            <x v="1"/>
            <x v="2"/>
          </reference>
        </references>
      </pivotArea>
    </format>
    <format dxfId="30">
      <pivotArea field="0" type="button" dataOnly="0" labelOnly="1" outline="0" axis="axisRow" fieldPosition="0"/>
    </format>
    <format dxfId="29">
      <pivotArea dataOnly="0" labelOnly="1" outline="0" fieldPosition="0">
        <references count="1">
          <reference field="4294967294" count="3">
            <x v="0"/>
            <x v="1"/>
            <x v="2"/>
          </reference>
        </references>
      </pivotArea>
    </format>
    <format dxfId="28">
      <pivotArea collapsedLevelsAreSubtotals="1" fieldPosition="0">
        <references count="1">
          <reference field="0" count="0"/>
        </references>
      </pivotArea>
    </format>
    <format dxfId="27">
      <pivotArea collapsedLevelsAreSubtotals="1" fieldPosition="0">
        <references count="1">
          <reference field="0" count="0"/>
        </references>
      </pivotArea>
    </format>
    <format dxfId="26">
      <pivotArea dataOnly="0" labelOnly="1" outline="0" fieldPosition="0">
        <references count="1">
          <reference field="4294967294" count="1">
            <x v="0"/>
          </reference>
        </references>
      </pivotArea>
    </format>
    <format dxfId="25">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0E8266-0FC3-4744-BE3D-67090F56B357}" name="PivotTable1" cacheId="10" applyNumberFormats="0" applyBorderFormats="0" applyFontFormats="0" applyPatternFormats="0" applyAlignmentFormats="0" applyWidthHeightFormats="1" dataCaption="Values" updatedVersion="8" minRefreshableVersion="3" useAutoFormatting="1" pageWrap="1" itemPrintTitles="1" createdVersion="8" indent="0" multipleFieldFilters="0" chartFormat="9" rowHeaderCaption="Product Category" colHeaderCaption="Gender" fieldListSortAscending="1">
  <location ref="A3:E17" firstHeaderRow="1" firstDataRow="2" firstDataCol="1" rowPageCount="1" colPageCount="1"/>
  <pivotFields count="18">
    <pivotField showAll="0"/>
    <pivotField showAll="0"/>
    <pivotField showAll="0"/>
    <pivotField axis="axisRow" numFmtId="1" showAll="0">
      <items count="13">
        <item x="0"/>
        <item x="7"/>
        <item x="3"/>
        <item x="10"/>
        <item x="9"/>
        <item x="5"/>
        <item x="11"/>
        <item x="8"/>
        <item x="6"/>
        <item x="2"/>
        <item x="4"/>
        <item x="1"/>
        <item t="default"/>
      </items>
    </pivotField>
    <pivotField showAll="0"/>
    <pivotField numFmtId="1" showAll="0"/>
    <pivotField showAll="0"/>
    <pivotField numFmtId="14" showAll="0"/>
    <pivotField showAll="0"/>
    <pivotField axis="axisPage" showAll="0" defaultSubtotal="0">
      <items count="2">
        <item x="1"/>
        <item x="0"/>
      </items>
      <extLst>
        <ext xmlns:x14="http://schemas.microsoft.com/office/spreadsheetml/2009/9/main" uri="{2946ED86-A175-432a-8AC1-64E0C546D7DE}">
          <x14:pivotField fillDownLabels="1"/>
        </ext>
      </extLst>
    </pivotField>
    <pivotField showAll="0"/>
    <pivotField showAll="0"/>
    <pivotField axis="axisCol" showAll="0">
      <items count="4">
        <item x="1"/>
        <item x="0"/>
        <item x="2"/>
        <item t="default"/>
      </items>
    </pivotField>
    <pivotField dataField="1" showAll="0"/>
    <pivotField showAll="0"/>
    <pivotField showAll="0"/>
    <pivotField numFmtId="165" showAll="0"/>
    <pivotField numFmtId="165" showAll="0"/>
  </pivotFields>
  <rowFields count="1">
    <field x="3"/>
  </rowFields>
  <rowItems count="13">
    <i>
      <x/>
    </i>
    <i>
      <x v="1"/>
    </i>
    <i>
      <x v="2"/>
    </i>
    <i>
      <x v="3"/>
    </i>
    <i>
      <x v="4"/>
    </i>
    <i>
      <x v="5"/>
    </i>
    <i>
      <x v="6"/>
    </i>
    <i>
      <x v="7"/>
    </i>
    <i>
      <x v="8"/>
    </i>
    <i>
      <x v="9"/>
    </i>
    <i>
      <x v="10"/>
    </i>
    <i>
      <x v="11"/>
    </i>
    <i t="grand">
      <x/>
    </i>
  </rowItems>
  <colFields count="1">
    <field x="12"/>
  </colFields>
  <colItems count="4">
    <i>
      <x/>
    </i>
    <i>
      <x v="1"/>
    </i>
    <i>
      <x v="2"/>
    </i>
    <i t="grand">
      <x/>
    </i>
  </colItems>
  <pageFields count="1">
    <pageField fld="9" item="0" hier="-1"/>
  </pageFields>
  <dataFields count="1">
    <dataField name="Average of Quantity" fld="13" subtotal="average" baseField="3" baseItem="0"/>
  </dataFields>
  <formats count="9">
    <format dxfId="24">
      <pivotArea collapsedLevelsAreSubtotals="1" fieldPosition="0">
        <references count="1">
          <reference field="3" count="0"/>
        </references>
      </pivotArea>
    </format>
    <format dxfId="23">
      <pivotArea collapsedLevelsAreSubtotals="1" fieldPosition="0">
        <references count="1">
          <reference field="3" count="0"/>
        </references>
      </pivotArea>
    </format>
    <format dxfId="22">
      <pivotArea collapsedLevelsAreSubtotals="1" fieldPosition="0">
        <references count="1">
          <reference field="3" count="0"/>
        </references>
      </pivotArea>
    </format>
    <format dxfId="21">
      <pivotArea grandRow="1" outline="0" collapsedLevelsAreSubtotals="1" fieldPosition="0"/>
    </format>
    <format dxfId="20">
      <pivotArea grandRow="1" outline="0" collapsedLevelsAreSubtotals="1" fieldPosition="0"/>
    </format>
    <format dxfId="19">
      <pivotArea grandRow="1" outline="0" collapsedLevelsAreSubtotals="1" fieldPosition="0"/>
    </format>
    <format dxfId="18">
      <pivotArea grandRow="1" outline="0" collapsedLevelsAreSubtotals="1" fieldPosition="0"/>
    </format>
    <format dxfId="17">
      <pivotArea grandRow="1" outline="0" collapsedLevelsAreSubtotals="1" fieldPosition="0"/>
    </format>
    <format dxfId="16">
      <pivotArea field="12" type="button" dataOnly="0" labelOnly="1" outline="0" axis="axisCol" fieldPosition="0"/>
    </format>
  </formats>
  <chartFormats count="42">
    <chartFormat chart="6" format="6" series="1">
      <pivotArea type="data" outline="0" fieldPosition="0">
        <references count="1">
          <reference field="12" count="1" selected="0">
            <x v="0"/>
          </reference>
        </references>
      </pivotArea>
    </chartFormat>
    <chartFormat chart="6" format="7" series="1">
      <pivotArea type="data" outline="0" fieldPosition="0">
        <references count="1">
          <reference field="12" count="1" selected="0">
            <x v="1"/>
          </reference>
        </references>
      </pivotArea>
    </chartFormat>
    <chartFormat chart="6" format="8" series="1">
      <pivotArea type="data" outline="0" fieldPosition="0">
        <references count="1">
          <reference field="12" count="1" selected="0">
            <x v="2"/>
          </reference>
        </references>
      </pivotArea>
    </chartFormat>
    <chartFormat chart="6" format="9" series="1">
      <pivotArea type="data" outline="0" fieldPosition="0">
        <references count="2">
          <reference field="4294967294" count="1" selected="0">
            <x v="0"/>
          </reference>
          <reference field="12" count="1" selected="0">
            <x v="0"/>
          </reference>
        </references>
      </pivotArea>
    </chartFormat>
    <chartFormat chart="6" format="10">
      <pivotArea type="data" outline="0" fieldPosition="0">
        <references count="3">
          <reference field="4294967294" count="1" selected="0">
            <x v="0"/>
          </reference>
          <reference field="3" count="1" selected="0">
            <x v="0"/>
          </reference>
          <reference field="12" count="1" selected="0">
            <x v="0"/>
          </reference>
        </references>
      </pivotArea>
    </chartFormat>
    <chartFormat chart="6" format="11">
      <pivotArea type="data" outline="0" fieldPosition="0">
        <references count="3">
          <reference field="4294967294" count="1" selected="0">
            <x v="0"/>
          </reference>
          <reference field="3" count="1" selected="0">
            <x v="1"/>
          </reference>
          <reference field="12" count="1" selected="0">
            <x v="0"/>
          </reference>
        </references>
      </pivotArea>
    </chartFormat>
    <chartFormat chart="6" format="12">
      <pivotArea type="data" outline="0" fieldPosition="0">
        <references count="3">
          <reference field="4294967294" count="1" selected="0">
            <x v="0"/>
          </reference>
          <reference field="3" count="1" selected="0">
            <x v="2"/>
          </reference>
          <reference field="12" count="1" selected="0">
            <x v="0"/>
          </reference>
        </references>
      </pivotArea>
    </chartFormat>
    <chartFormat chart="6" format="13">
      <pivotArea type="data" outline="0" fieldPosition="0">
        <references count="3">
          <reference field="4294967294" count="1" selected="0">
            <x v="0"/>
          </reference>
          <reference field="3" count="1" selected="0">
            <x v="3"/>
          </reference>
          <reference field="12" count="1" selected="0">
            <x v="0"/>
          </reference>
        </references>
      </pivotArea>
    </chartFormat>
    <chartFormat chart="6" format="14">
      <pivotArea type="data" outline="0" fieldPosition="0">
        <references count="3">
          <reference field="4294967294" count="1" selected="0">
            <x v="0"/>
          </reference>
          <reference field="3" count="1" selected="0">
            <x v="4"/>
          </reference>
          <reference field="12" count="1" selected="0">
            <x v="0"/>
          </reference>
        </references>
      </pivotArea>
    </chartFormat>
    <chartFormat chart="6" format="15">
      <pivotArea type="data" outline="0" fieldPosition="0">
        <references count="3">
          <reference field="4294967294" count="1" selected="0">
            <x v="0"/>
          </reference>
          <reference field="3" count="1" selected="0">
            <x v="5"/>
          </reference>
          <reference field="12" count="1" selected="0">
            <x v="0"/>
          </reference>
        </references>
      </pivotArea>
    </chartFormat>
    <chartFormat chart="6" format="16">
      <pivotArea type="data" outline="0" fieldPosition="0">
        <references count="3">
          <reference field="4294967294" count="1" selected="0">
            <x v="0"/>
          </reference>
          <reference field="3" count="1" selected="0">
            <x v="6"/>
          </reference>
          <reference field="12" count="1" selected="0">
            <x v="0"/>
          </reference>
        </references>
      </pivotArea>
    </chartFormat>
    <chartFormat chart="6" format="17">
      <pivotArea type="data" outline="0" fieldPosition="0">
        <references count="3">
          <reference field="4294967294" count="1" selected="0">
            <x v="0"/>
          </reference>
          <reference field="3" count="1" selected="0">
            <x v="7"/>
          </reference>
          <reference field="12" count="1" selected="0">
            <x v="0"/>
          </reference>
        </references>
      </pivotArea>
    </chartFormat>
    <chartFormat chart="6" format="18">
      <pivotArea type="data" outline="0" fieldPosition="0">
        <references count="3">
          <reference field="4294967294" count="1" selected="0">
            <x v="0"/>
          </reference>
          <reference field="3" count="1" selected="0">
            <x v="8"/>
          </reference>
          <reference field="12" count="1" selected="0">
            <x v="0"/>
          </reference>
        </references>
      </pivotArea>
    </chartFormat>
    <chartFormat chart="6" format="19">
      <pivotArea type="data" outline="0" fieldPosition="0">
        <references count="3">
          <reference field="4294967294" count="1" selected="0">
            <x v="0"/>
          </reference>
          <reference field="3" count="1" selected="0">
            <x v="9"/>
          </reference>
          <reference field="12" count="1" selected="0">
            <x v="0"/>
          </reference>
        </references>
      </pivotArea>
    </chartFormat>
    <chartFormat chart="6" format="20">
      <pivotArea type="data" outline="0" fieldPosition="0">
        <references count="3">
          <reference field="4294967294" count="1" selected="0">
            <x v="0"/>
          </reference>
          <reference field="3" count="1" selected="0">
            <x v="10"/>
          </reference>
          <reference field="12" count="1" selected="0">
            <x v="0"/>
          </reference>
        </references>
      </pivotArea>
    </chartFormat>
    <chartFormat chart="6" format="21">
      <pivotArea type="data" outline="0" fieldPosition="0">
        <references count="3">
          <reference field="4294967294" count="1" selected="0">
            <x v="0"/>
          </reference>
          <reference field="3" count="1" selected="0">
            <x v="11"/>
          </reference>
          <reference field="12" count="1" selected="0">
            <x v="0"/>
          </reference>
        </references>
      </pivotArea>
    </chartFormat>
    <chartFormat chart="6" format="22" series="1">
      <pivotArea type="data" outline="0" fieldPosition="0">
        <references count="2">
          <reference field="4294967294" count="1" selected="0">
            <x v="0"/>
          </reference>
          <reference field="12" count="1" selected="0">
            <x v="1"/>
          </reference>
        </references>
      </pivotArea>
    </chartFormat>
    <chartFormat chart="6" format="23">
      <pivotArea type="data" outline="0" fieldPosition="0">
        <references count="3">
          <reference field="4294967294" count="1" selected="0">
            <x v="0"/>
          </reference>
          <reference field="3" count="1" selected="0">
            <x v="0"/>
          </reference>
          <reference field="12" count="1" selected="0">
            <x v="1"/>
          </reference>
        </references>
      </pivotArea>
    </chartFormat>
    <chartFormat chart="6" format="24">
      <pivotArea type="data" outline="0" fieldPosition="0">
        <references count="3">
          <reference field="4294967294" count="1" selected="0">
            <x v="0"/>
          </reference>
          <reference field="3" count="1" selected="0">
            <x v="1"/>
          </reference>
          <reference field="12" count="1" selected="0">
            <x v="1"/>
          </reference>
        </references>
      </pivotArea>
    </chartFormat>
    <chartFormat chart="6" format="25">
      <pivotArea type="data" outline="0" fieldPosition="0">
        <references count="3">
          <reference field="4294967294" count="1" selected="0">
            <x v="0"/>
          </reference>
          <reference field="3" count="1" selected="0">
            <x v="2"/>
          </reference>
          <reference field="12" count="1" selected="0">
            <x v="1"/>
          </reference>
        </references>
      </pivotArea>
    </chartFormat>
    <chartFormat chart="6" format="26">
      <pivotArea type="data" outline="0" fieldPosition="0">
        <references count="3">
          <reference field="4294967294" count="1" selected="0">
            <x v="0"/>
          </reference>
          <reference field="3" count="1" selected="0">
            <x v="3"/>
          </reference>
          <reference field="12" count="1" selected="0">
            <x v="1"/>
          </reference>
        </references>
      </pivotArea>
    </chartFormat>
    <chartFormat chart="6" format="27">
      <pivotArea type="data" outline="0" fieldPosition="0">
        <references count="3">
          <reference field="4294967294" count="1" selected="0">
            <x v="0"/>
          </reference>
          <reference field="3" count="1" selected="0">
            <x v="4"/>
          </reference>
          <reference field="12" count="1" selected="0">
            <x v="1"/>
          </reference>
        </references>
      </pivotArea>
    </chartFormat>
    <chartFormat chart="6" format="28">
      <pivotArea type="data" outline="0" fieldPosition="0">
        <references count="3">
          <reference field="4294967294" count="1" selected="0">
            <x v="0"/>
          </reference>
          <reference field="3" count="1" selected="0">
            <x v="5"/>
          </reference>
          <reference field="12" count="1" selected="0">
            <x v="1"/>
          </reference>
        </references>
      </pivotArea>
    </chartFormat>
    <chartFormat chart="6" format="29">
      <pivotArea type="data" outline="0" fieldPosition="0">
        <references count="3">
          <reference field="4294967294" count="1" selected="0">
            <x v="0"/>
          </reference>
          <reference field="3" count="1" selected="0">
            <x v="6"/>
          </reference>
          <reference field="12" count="1" selected="0">
            <x v="1"/>
          </reference>
        </references>
      </pivotArea>
    </chartFormat>
    <chartFormat chart="6" format="30">
      <pivotArea type="data" outline="0" fieldPosition="0">
        <references count="3">
          <reference field="4294967294" count="1" selected="0">
            <x v="0"/>
          </reference>
          <reference field="3" count="1" selected="0">
            <x v="7"/>
          </reference>
          <reference field="12" count="1" selected="0">
            <x v="1"/>
          </reference>
        </references>
      </pivotArea>
    </chartFormat>
    <chartFormat chart="6" format="31">
      <pivotArea type="data" outline="0" fieldPosition="0">
        <references count="3">
          <reference field="4294967294" count="1" selected="0">
            <x v="0"/>
          </reference>
          <reference field="3" count="1" selected="0">
            <x v="8"/>
          </reference>
          <reference field="12" count="1" selected="0">
            <x v="1"/>
          </reference>
        </references>
      </pivotArea>
    </chartFormat>
    <chartFormat chart="6" format="32">
      <pivotArea type="data" outline="0" fieldPosition="0">
        <references count="3">
          <reference field="4294967294" count="1" selected="0">
            <x v="0"/>
          </reference>
          <reference field="3" count="1" selected="0">
            <x v="9"/>
          </reference>
          <reference field="12" count="1" selected="0">
            <x v="1"/>
          </reference>
        </references>
      </pivotArea>
    </chartFormat>
    <chartFormat chart="6" format="33">
      <pivotArea type="data" outline="0" fieldPosition="0">
        <references count="3">
          <reference field="4294967294" count="1" selected="0">
            <x v="0"/>
          </reference>
          <reference field="3" count="1" selected="0">
            <x v="10"/>
          </reference>
          <reference field="12" count="1" selected="0">
            <x v="1"/>
          </reference>
        </references>
      </pivotArea>
    </chartFormat>
    <chartFormat chart="6" format="34">
      <pivotArea type="data" outline="0" fieldPosition="0">
        <references count="3">
          <reference field="4294967294" count="1" selected="0">
            <x v="0"/>
          </reference>
          <reference field="3" count="1" selected="0">
            <x v="11"/>
          </reference>
          <reference field="12" count="1" selected="0">
            <x v="1"/>
          </reference>
        </references>
      </pivotArea>
    </chartFormat>
    <chartFormat chart="6" format="35" series="1">
      <pivotArea type="data" outline="0" fieldPosition="0">
        <references count="2">
          <reference field="4294967294" count="1" selected="0">
            <x v="0"/>
          </reference>
          <reference field="12" count="1" selected="0">
            <x v="2"/>
          </reference>
        </references>
      </pivotArea>
    </chartFormat>
    <chartFormat chart="6" format="36">
      <pivotArea type="data" outline="0" fieldPosition="0">
        <references count="3">
          <reference field="4294967294" count="1" selected="0">
            <x v="0"/>
          </reference>
          <reference field="3" count="1" selected="0">
            <x v="0"/>
          </reference>
          <reference field="12" count="1" selected="0">
            <x v="2"/>
          </reference>
        </references>
      </pivotArea>
    </chartFormat>
    <chartFormat chart="6" format="37">
      <pivotArea type="data" outline="0" fieldPosition="0">
        <references count="3">
          <reference field="4294967294" count="1" selected="0">
            <x v="0"/>
          </reference>
          <reference field="3" count="1" selected="0">
            <x v="1"/>
          </reference>
          <reference field="12" count="1" selected="0">
            <x v="2"/>
          </reference>
        </references>
      </pivotArea>
    </chartFormat>
    <chartFormat chart="6" format="38">
      <pivotArea type="data" outline="0" fieldPosition="0">
        <references count="3">
          <reference field="4294967294" count="1" selected="0">
            <x v="0"/>
          </reference>
          <reference field="3" count="1" selected="0">
            <x v="2"/>
          </reference>
          <reference field="12" count="1" selected="0">
            <x v="2"/>
          </reference>
        </references>
      </pivotArea>
    </chartFormat>
    <chartFormat chart="6" format="39">
      <pivotArea type="data" outline="0" fieldPosition="0">
        <references count="3">
          <reference field="4294967294" count="1" selected="0">
            <x v="0"/>
          </reference>
          <reference field="3" count="1" selected="0">
            <x v="3"/>
          </reference>
          <reference field="12" count="1" selected="0">
            <x v="2"/>
          </reference>
        </references>
      </pivotArea>
    </chartFormat>
    <chartFormat chart="6" format="40">
      <pivotArea type="data" outline="0" fieldPosition="0">
        <references count="3">
          <reference field="4294967294" count="1" selected="0">
            <x v="0"/>
          </reference>
          <reference field="3" count="1" selected="0">
            <x v="4"/>
          </reference>
          <reference field="12" count="1" selected="0">
            <x v="2"/>
          </reference>
        </references>
      </pivotArea>
    </chartFormat>
    <chartFormat chart="6" format="41">
      <pivotArea type="data" outline="0" fieldPosition="0">
        <references count="3">
          <reference field="4294967294" count="1" selected="0">
            <x v="0"/>
          </reference>
          <reference field="3" count="1" selected="0">
            <x v="5"/>
          </reference>
          <reference field="12" count="1" selected="0">
            <x v="2"/>
          </reference>
        </references>
      </pivotArea>
    </chartFormat>
    <chartFormat chart="6" format="42">
      <pivotArea type="data" outline="0" fieldPosition="0">
        <references count="3">
          <reference field="4294967294" count="1" selected="0">
            <x v="0"/>
          </reference>
          <reference field="3" count="1" selected="0">
            <x v="6"/>
          </reference>
          <reference field="12" count="1" selected="0">
            <x v="2"/>
          </reference>
        </references>
      </pivotArea>
    </chartFormat>
    <chartFormat chart="6" format="43">
      <pivotArea type="data" outline="0" fieldPosition="0">
        <references count="3">
          <reference field="4294967294" count="1" selected="0">
            <x v="0"/>
          </reference>
          <reference field="3" count="1" selected="0">
            <x v="7"/>
          </reference>
          <reference field="12" count="1" selected="0">
            <x v="2"/>
          </reference>
        </references>
      </pivotArea>
    </chartFormat>
    <chartFormat chart="6" format="44">
      <pivotArea type="data" outline="0" fieldPosition="0">
        <references count="3">
          <reference field="4294967294" count="1" selected="0">
            <x v="0"/>
          </reference>
          <reference field="3" count="1" selected="0">
            <x v="8"/>
          </reference>
          <reference field="12" count="1" selected="0">
            <x v="2"/>
          </reference>
        </references>
      </pivotArea>
    </chartFormat>
    <chartFormat chart="6" format="45">
      <pivotArea type="data" outline="0" fieldPosition="0">
        <references count="3">
          <reference field="4294967294" count="1" selected="0">
            <x v="0"/>
          </reference>
          <reference field="3" count="1" selected="0">
            <x v="9"/>
          </reference>
          <reference field="12" count="1" selected="0">
            <x v="2"/>
          </reference>
        </references>
      </pivotArea>
    </chartFormat>
    <chartFormat chart="6" format="46">
      <pivotArea type="data" outline="0" fieldPosition="0">
        <references count="3">
          <reference field="4294967294" count="1" selected="0">
            <x v="0"/>
          </reference>
          <reference field="3" count="1" selected="0">
            <x v="10"/>
          </reference>
          <reference field="12" count="1" selected="0">
            <x v="2"/>
          </reference>
        </references>
      </pivotArea>
    </chartFormat>
    <chartFormat chart="6" format="47">
      <pivotArea type="data" outline="0" fieldPosition="0">
        <references count="3">
          <reference field="4294967294" count="1" selected="0">
            <x v="0"/>
          </reference>
          <reference field="3" count="1" selected="0">
            <x v="11"/>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C1BF81-7A76-451F-9768-DF0FB9ACF352}" name="PivotTable1" cacheId="10" applyNumberFormats="0" applyBorderFormats="0" applyFontFormats="0" applyPatternFormats="0" applyAlignmentFormats="0" applyWidthHeightFormats="1" dataCaption="Values" updatedVersion="8" minRefreshableVersion="3" useAutoFormatting="1" pageWrap="1" itemPrintTitles="1" createdVersion="8" indent="0" multipleFieldFilters="0" chartFormat="3" rowHeaderCaption="Product Category" colHeaderCaption="Gender" fieldListSortAscending="1">
  <location ref="A3:E7" firstHeaderRow="1" firstDataRow="2" firstDataCol="1"/>
  <pivotFields count="18">
    <pivotField showAll="0"/>
    <pivotField showAll="0"/>
    <pivotField showAll="0"/>
    <pivotField numFmtId="1" showAll="0"/>
    <pivotField showAll="0"/>
    <pivotField numFmtId="1" showAll="0"/>
    <pivotField showAll="0"/>
    <pivotField numFmtId="14" showAll="0"/>
    <pivotField showAll="0"/>
    <pivotField axis="axisRow" showAll="0" defaultSubtotal="0">
      <items count="2">
        <item x="1"/>
        <item x="0"/>
      </items>
      <extLst>
        <ext xmlns:x14="http://schemas.microsoft.com/office/spreadsheetml/2009/9/main" uri="{2946ED86-A175-432a-8AC1-64E0C546D7DE}">
          <x14:pivotField fillDownLabels="1"/>
        </ext>
      </extLst>
    </pivotField>
    <pivotField showAll="0"/>
    <pivotField showAll="0"/>
    <pivotField axis="axisCol" showAll="0">
      <items count="4">
        <item x="1"/>
        <item x="0"/>
        <item x="2"/>
        <item t="default"/>
      </items>
    </pivotField>
    <pivotField showAll="0"/>
    <pivotField showAll="0"/>
    <pivotField dataField="1" showAll="0"/>
    <pivotField numFmtId="165" showAll="0"/>
    <pivotField numFmtId="165" showAll="0"/>
  </pivotFields>
  <rowFields count="1">
    <field x="9"/>
  </rowFields>
  <rowItems count="3">
    <i>
      <x/>
    </i>
    <i>
      <x v="1"/>
    </i>
    <i t="grand">
      <x/>
    </i>
  </rowItems>
  <colFields count="1">
    <field x="12"/>
  </colFields>
  <colItems count="4">
    <i>
      <x/>
    </i>
    <i>
      <x v="1"/>
    </i>
    <i>
      <x v="2"/>
    </i>
    <i t="grand">
      <x/>
    </i>
  </colItems>
  <dataFields count="1">
    <dataField name="Sum of Total Sales" fld="15" showDataAs="percentOfTotal" baseField="0" baseItem="0" numFmtId="10"/>
  </dataFields>
  <chartFormats count="3">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A64BA9-D5F9-4176-B8DF-7732E8B69185}" name="PivotTable2" cacheId="22" applyNumberFormats="0" applyBorderFormats="0" applyFontFormats="0" applyPatternFormats="0" applyAlignmentFormats="0" applyWidthHeightFormats="1" dataCaption="Values" updatedVersion="8" minRefreshableVersion="3" useAutoFormatting="1" pageWrap="3" itemPrintTitles="1" createdVersion="8" indent="0" multipleFieldFilters="0" chartFormat="2" colHeaderCaption="Generation">
  <location ref="A3:D8" firstHeaderRow="1" firstDataRow="2" firstDataCol="1"/>
  <pivotFields count="18">
    <pivotField showAll="0"/>
    <pivotField showAll="0"/>
    <pivotField showAll="0"/>
    <pivotField showAll="0"/>
    <pivotField showAll="0"/>
    <pivotField showAll="0"/>
    <pivotField showAll="0"/>
    <pivotField showAll="0"/>
    <pivotField showAll="0"/>
    <pivotField axis="axisRow" showAll="0">
      <items count="4">
        <item h="1" x="1"/>
        <item x="0"/>
        <item h="1" x="2"/>
        <item t="default"/>
      </items>
    </pivotField>
    <pivotField showAll="0"/>
    <pivotField axis="axisRow" showAll="0">
      <items count="5">
        <item x="1"/>
        <item x="0"/>
        <item h="1" x="2"/>
        <item h="1" x="3"/>
        <item t="default"/>
      </items>
    </pivotField>
    <pivotField axis="axisCol" showAll="0">
      <items count="5">
        <item x="1"/>
        <item x="0"/>
        <item h="1" x="2"/>
        <item h="1" x="3"/>
        <item t="default"/>
      </items>
    </pivotField>
    <pivotField showAll="0"/>
    <pivotField showAll="0"/>
    <pivotField dataField="1" showAll="0"/>
    <pivotField showAll="0"/>
    <pivotField showAll="0"/>
  </pivotFields>
  <rowFields count="2">
    <field x="9"/>
    <field x="11"/>
  </rowFields>
  <rowItems count="4">
    <i>
      <x v="1"/>
    </i>
    <i r="1">
      <x/>
    </i>
    <i r="1">
      <x v="1"/>
    </i>
    <i t="grand">
      <x/>
    </i>
  </rowItems>
  <colFields count="1">
    <field x="12"/>
  </colFields>
  <colItems count="3">
    <i>
      <x/>
    </i>
    <i>
      <x v="1"/>
    </i>
    <i t="grand">
      <x/>
    </i>
  </colItems>
  <dataFields count="1">
    <dataField name="Average of Total Sales" fld="15" subtotal="average" baseField="0" baseItem="0" numFmtId="168"/>
  </dataFields>
  <formats count="1">
    <format dxfId="15">
      <pivotArea outline="0" collapsedLevelsAreSubtotals="1" fieldPosition="0"/>
    </format>
  </formats>
  <chartFormats count="12">
    <chartFormat chart="1" format="0" series="1">
      <pivotArea type="data" outline="0" fieldPosition="0">
        <references count="2">
          <reference field="4294967294" count="1" selected="0">
            <x v="0"/>
          </reference>
          <reference field="11" count="1" selected="0">
            <x v="0"/>
          </reference>
        </references>
      </pivotArea>
    </chartFormat>
    <chartFormat chart="1" format="1" series="1">
      <pivotArea type="data" outline="0" fieldPosition="0">
        <references count="2">
          <reference field="4294967294" count="1" selected="0">
            <x v="0"/>
          </reference>
          <reference field="11" count="1" selected="0">
            <x v="1"/>
          </reference>
        </references>
      </pivotArea>
    </chartFormat>
    <chartFormat chart="1" format="2" series="1">
      <pivotArea type="data" outline="0" fieldPosition="0">
        <references count="2">
          <reference field="4294967294" count="1" selected="0">
            <x v="0"/>
          </reference>
          <reference field="11" count="1" selected="0">
            <x v="2"/>
          </reference>
        </references>
      </pivotArea>
    </chartFormat>
    <chartFormat chart="1" format="3" series="1">
      <pivotArea type="data" outline="0" fieldPosition="0">
        <references count="2">
          <reference field="4294967294" count="1" selected="0">
            <x v="0"/>
          </reference>
          <reference field="11" count="1" selected="0">
            <x v="3"/>
          </reference>
        </references>
      </pivotArea>
    </chartFormat>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2">
          <reference field="4294967294" count="1" selected="0">
            <x v="0"/>
          </reference>
          <reference field="12" count="1" selected="0">
            <x v="1"/>
          </reference>
        </references>
      </pivotArea>
    </chartFormat>
    <chartFormat chart="1" format="6" series="1">
      <pivotArea type="data" outline="0" fieldPosition="0">
        <references count="2">
          <reference field="4294967294" count="1" selected="0">
            <x v="0"/>
          </reference>
          <reference field="12" count="1" selected="0">
            <x v="2"/>
          </reference>
        </references>
      </pivotArea>
    </chartFormat>
    <chartFormat chart="1" format="7" series="1">
      <pivotArea type="data" outline="0" fieldPosition="0">
        <references count="3">
          <reference field="4294967294" count="1" selected="0">
            <x v="0"/>
          </reference>
          <reference field="9" count="1" selected="0">
            <x v="1"/>
          </reference>
          <reference field="12" count="1" selected="0">
            <x v="0"/>
          </reference>
        </references>
      </pivotArea>
    </chartFormat>
    <chartFormat chart="1" format="8" series="1">
      <pivotArea type="data" outline="0" fieldPosition="0">
        <references count="3">
          <reference field="4294967294" count="1" selected="0">
            <x v="0"/>
          </reference>
          <reference field="9" count="1" selected="0">
            <x v="1"/>
          </reference>
          <reference field="12" count="1" selected="0">
            <x v="1"/>
          </reference>
        </references>
      </pivotArea>
    </chartFormat>
    <chartFormat chart="1" format="9" series="1">
      <pivotArea type="data" outline="0" fieldPosition="0">
        <references count="3">
          <reference field="4294967294" count="1" selected="0">
            <x v="0"/>
          </reference>
          <reference field="9" count="1" selected="0">
            <x v="1"/>
          </reference>
          <reference field="12" count="1" selected="0">
            <x v="2"/>
          </reference>
        </references>
      </pivotArea>
    </chartFormat>
    <chartFormat chart="1" format="10" series="1">
      <pivotArea type="data" outline="0" fieldPosition="0">
        <references count="2">
          <reference field="4294967294" count="1" selected="0">
            <x v="0"/>
          </reference>
          <reference field="12" count="1" selected="0">
            <x v="3"/>
          </reference>
        </references>
      </pivotArea>
    </chartFormat>
    <chartFormat chart="1" format="11"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FEA6048-3C93-46B3-BC1D-BACDC76D54EF}" sourceName="Gender">
  <pivotTables>
    <pivotTable tabId="5" name="PivotTable2"/>
  </pivotTables>
  <data>
    <tabular pivotCacheId="800958777">
      <items count="3">
        <i x="1"/>
        <i x="0"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ation" xr10:uid="{4BE7E3D7-3062-40F7-8E89-E5BD3A22FBBF}" sourceName="Generation">
  <pivotTables>
    <pivotTable tabId="5" name="PivotTable2"/>
  </pivotTables>
  <data>
    <tabular pivotCacheId="800958777">
      <items count="4">
        <i x="1" s="1"/>
        <i x="0" s="1"/>
        <i x="2"/>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4CD0AEA-7200-4995-A6CC-0BD0A02C46E6}" sourceName="Product Category">
  <pivotTables>
    <pivotTable tabId="5" name="PivotTable2"/>
  </pivotTables>
  <data>
    <tabular pivotCacheId="800958777">
      <items count="4">
        <i x="1" s="1"/>
        <i x="0" s="1"/>
        <i x="2"/>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ent_name" xr10:uid="{A8D29920-29C4-4935-B34C-EB5F15A3825F}" sourceName="Student name">
  <pivotTables>
    <pivotTable tabId="11" name="PivotTable7"/>
  </pivotTables>
  <data>
    <tabular pivotCacheId="39827130">
      <items count="10">
        <i x="1" s="1"/>
        <i x="7"/>
        <i x="3"/>
        <i x="5"/>
        <i x="2"/>
        <i x="6" s="1"/>
        <i x="8" s="1"/>
        <i x="4" s="1"/>
        <i x="0"/>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male Students" xr10:uid="{A66D5311-DC31-43B2-9B5C-77E114E05000}" cache="Slicer_Student_name" caption="Student nam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8DF7550-0E50-46ED-8DFE-CAC3FD24CA24}" cache="Slicer_Gender" caption="Gender" rowHeight="257175"/>
  <slicer name="Generation" xr10:uid="{23ADC509-38F6-44DB-83F9-537364EB02B8}" cache="Slicer_Generation" caption="Generation" rowHeight="257175"/>
  <slicer name="Product Category" xr10:uid="{2BD784D0-2D96-4B40-B20D-D28C9E804E83}" cache="Slicer_Product_Category" caption="Product Category" rowHeight="257175"/>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1D19F-5C0E-4368-9084-B6DCA7EB2FDD}">
  <sheetPr>
    <tabColor rgb="FFFF0000"/>
  </sheetPr>
  <dimension ref="A1:C10"/>
  <sheetViews>
    <sheetView workbookViewId="0"/>
  </sheetViews>
  <sheetFormatPr defaultRowHeight="15.75" x14ac:dyDescent="0.5"/>
  <cols>
    <col min="1" max="1" width="12.5" bestFit="1" customWidth="1"/>
    <col min="2" max="2" width="51.75" customWidth="1"/>
    <col min="3" max="3" width="21.5" bestFit="1" customWidth="1"/>
  </cols>
  <sheetData>
    <row r="1" spans="1:3" ht="18" x14ac:dyDescent="0.55000000000000004">
      <c r="B1" s="57" t="s">
        <v>0</v>
      </c>
    </row>
    <row r="3" spans="1:3" x14ac:dyDescent="0.5">
      <c r="B3" s="25" t="s">
        <v>1</v>
      </c>
      <c r="C3" s="58">
        <f xml:space="preserve"> AVERAGE(retail_sales_dataset!N:N)</f>
        <v>2.5139999999999998</v>
      </c>
    </row>
    <row r="4" spans="1:3" x14ac:dyDescent="0.5">
      <c r="B4" s="25" t="s">
        <v>2</v>
      </c>
      <c r="C4" s="59">
        <f xml:space="preserve"> AVERAGE(retail_sales_dataset!O:O)</f>
        <v>179.89</v>
      </c>
    </row>
    <row r="5" spans="1:3" x14ac:dyDescent="0.5">
      <c r="B5" s="25" t="s">
        <v>3</v>
      </c>
      <c r="C5" s="60">
        <f>MAX(retail_sales_dataset!P:P)</f>
        <v>2000</v>
      </c>
    </row>
    <row r="6" spans="1:3" x14ac:dyDescent="0.5">
      <c r="B6" s="25" t="s">
        <v>4</v>
      </c>
      <c r="C6" s="60">
        <f>SUMIFS(retail_sales_dataset!P:P,retail_sales_dataset!C:C,"February",retail_sales_dataset!M:M,"Beauty")</f>
        <v>14035</v>
      </c>
    </row>
    <row r="8" spans="1:3" x14ac:dyDescent="0.5">
      <c r="A8">
        <v>1</v>
      </c>
      <c r="B8" t="s">
        <v>5</v>
      </c>
    </row>
    <row r="9" spans="1:3" x14ac:dyDescent="0.5">
      <c r="A9">
        <v>2</v>
      </c>
      <c r="B9" t="s">
        <v>6</v>
      </c>
    </row>
    <row r="10" spans="1:3" x14ac:dyDescent="0.5">
      <c r="A10">
        <v>3</v>
      </c>
      <c r="B1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EC42-BC21-44C9-B89B-A99FEAF9E46D}">
  <sheetPr>
    <tabColor rgb="FFFF0000"/>
  </sheetPr>
  <dimension ref="A1:Q32"/>
  <sheetViews>
    <sheetView zoomScale="80" zoomScaleNormal="80" workbookViewId="0">
      <selection sqref="A1:C1"/>
    </sheetView>
  </sheetViews>
  <sheetFormatPr defaultRowHeight="15.75" x14ac:dyDescent="0.5"/>
  <cols>
    <col min="1" max="1" width="14.5" bestFit="1" customWidth="1"/>
    <col min="2" max="2" width="21.25" customWidth="1"/>
    <col min="3" max="3" width="21.75" customWidth="1"/>
    <col min="4" max="4" width="10.875" bestFit="1" customWidth="1"/>
    <col min="5" max="5" width="8.75" bestFit="1" customWidth="1"/>
    <col min="6" max="6" width="6.125" bestFit="1" customWidth="1"/>
    <col min="7" max="7" width="8.625" bestFit="1" customWidth="1"/>
    <col min="8" max="8" width="7.25" bestFit="1" customWidth="1"/>
    <col min="9" max="9" width="9" bestFit="1" customWidth="1"/>
    <col min="10" max="10" width="7.875" bestFit="1" customWidth="1"/>
    <col min="11" max="11" width="10.875" bestFit="1" customWidth="1"/>
    <col min="12" max="12" width="8.75" bestFit="1" customWidth="1"/>
    <col min="13" max="13" width="6.375" bestFit="1" customWidth="1"/>
    <col min="14" max="14" width="8.625" bestFit="1" customWidth="1"/>
    <col min="15" max="15" width="7.25" bestFit="1" customWidth="1"/>
    <col min="16" max="17" width="24.875" bestFit="1" customWidth="1"/>
  </cols>
  <sheetData>
    <row r="1" spans="1:17" ht="73.5" customHeight="1" x14ac:dyDescent="0.5">
      <c r="A1" s="61" t="s">
        <v>8</v>
      </c>
      <c r="B1" s="61"/>
      <c r="C1" s="61"/>
    </row>
    <row r="3" spans="1:17" s="54" customFormat="1" ht="36" x14ac:dyDescent="0.65">
      <c r="A3" s="55" t="s">
        <v>9</v>
      </c>
      <c r="B3" s="56" t="s">
        <v>10</v>
      </c>
      <c r="C3" s="56" t="s">
        <v>11</v>
      </c>
      <c r="D3"/>
      <c r="E3"/>
      <c r="F3"/>
      <c r="G3"/>
      <c r="H3"/>
      <c r="I3"/>
      <c r="J3"/>
      <c r="K3"/>
      <c r="L3"/>
      <c r="M3"/>
      <c r="N3"/>
      <c r="O3"/>
      <c r="P3"/>
      <c r="Q3"/>
    </row>
    <row r="4" spans="1:17" x14ac:dyDescent="0.5">
      <c r="A4" s="35" t="s">
        <v>12</v>
      </c>
      <c r="B4" s="38">
        <v>1209.375</v>
      </c>
      <c r="C4" s="38">
        <v>1612.5</v>
      </c>
    </row>
    <row r="5" spans="1:17" x14ac:dyDescent="0.5">
      <c r="A5" s="36" t="s">
        <v>13</v>
      </c>
      <c r="B5" s="38">
        <v>246.22499999999999</v>
      </c>
      <c r="C5" s="38">
        <v>328.3</v>
      </c>
    </row>
    <row r="6" spans="1:17" x14ac:dyDescent="0.5">
      <c r="A6" s="36" t="s">
        <v>14</v>
      </c>
      <c r="B6" s="38">
        <v>407.24999999999994</v>
      </c>
      <c r="C6" s="38">
        <v>543</v>
      </c>
    </row>
    <row r="7" spans="1:17" x14ac:dyDescent="0.5">
      <c r="A7" s="36" t="s">
        <v>15</v>
      </c>
      <c r="B7" s="38">
        <v>555.9</v>
      </c>
      <c r="C7" s="38">
        <v>741.2</v>
      </c>
    </row>
    <row r="8" spans="1:17" x14ac:dyDescent="0.5">
      <c r="A8" s="35" t="s">
        <v>16</v>
      </c>
      <c r="B8" s="38">
        <v>1103.9250000000002</v>
      </c>
      <c r="C8" s="38">
        <v>1471.9</v>
      </c>
    </row>
    <row r="9" spans="1:17" x14ac:dyDescent="0.5">
      <c r="A9" s="36" t="s">
        <v>13</v>
      </c>
      <c r="B9" s="38">
        <v>282.75</v>
      </c>
      <c r="C9" s="38">
        <v>377</v>
      </c>
    </row>
    <row r="10" spans="1:17" x14ac:dyDescent="0.5">
      <c r="A10" s="36" t="s">
        <v>14</v>
      </c>
      <c r="B10" s="38">
        <v>417.90000000000003</v>
      </c>
      <c r="C10" s="38">
        <v>557.20000000000005</v>
      </c>
    </row>
    <row r="11" spans="1:17" x14ac:dyDescent="0.5">
      <c r="A11" s="36" t="s">
        <v>15</v>
      </c>
      <c r="B11" s="38">
        <v>403.27500000000003</v>
      </c>
      <c r="C11" s="38">
        <v>537.70000000000005</v>
      </c>
    </row>
    <row r="12" spans="1:17" x14ac:dyDescent="0.5">
      <c r="A12" s="35" t="s">
        <v>17</v>
      </c>
      <c r="B12" s="38">
        <v>837.75</v>
      </c>
      <c r="C12" s="38">
        <v>1117</v>
      </c>
    </row>
    <row r="13" spans="1:17" x14ac:dyDescent="0.5">
      <c r="A13" s="36" t="s">
        <v>13</v>
      </c>
      <c r="B13" s="38">
        <v>350.32500000000005</v>
      </c>
      <c r="C13" s="38">
        <v>467.1</v>
      </c>
    </row>
    <row r="14" spans="1:17" x14ac:dyDescent="0.5">
      <c r="A14" s="36" t="s">
        <v>14</v>
      </c>
      <c r="B14" s="38">
        <v>203.47499999999999</v>
      </c>
      <c r="C14" s="38">
        <v>271.29999999999995</v>
      </c>
    </row>
    <row r="15" spans="1:17" x14ac:dyDescent="0.5">
      <c r="A15" s="36" t="s">
        <v>15</v>
      </c>
      <c r="B15" s="38">
        <v>283.95</v>
      </c>
      <c r="C15" s="38">
        <v>378.6</v>
      </c>
    </row>
    <row r="16" spans="1:17" x14ac:dyDescent="0.5">
      <c r="A16" s="35" t="s">
        <v>18</v>
      </c>
      <c r="B16" s="38">
        <v>819.75</v>
      </c>
      <c r="C16" s="38">
        <v>1093</v>
      </c>
    </row>
    <row r="17" spans="1:3" x14ac:dyDescent="0.5">
      <c r="A17" s="36" t="s">
        <v>13</v>
      </c>
      <c r="B17" s="38">
        <v>262.95</v>
      </c>
      <c r="C17" s="38">
        <v>350.6</v>
      </c>
    </row>
    <row r="18" spans="1:3" x14ac:dyDescent="0.5">
      <c r="A18" s="36" t="s">
        <v>14</v>
      </c>
      <c r="B18" s="38">
        <v>271.875</v>
      </c>
      <c r="C18" s="38">
        <v>362.49999999999994</v>
      </c>
    </row>
    <row r="19" spans="1:3" x14ac:dyDescent="0.5">
      <c r="A19" s="36" t="s">
        <v>15</v>
      </c>
      <c r="B19" s="38">
        <v>284.92500000000001</v>
      </c>
      <c r="C19" s="38">
        <v>379.9</v>
      </c>
    </row>
    <row r="20" spans="1:3" x14ac:dyDescent="0.5">
      <c r="A20" s="35" t="s">
        <v>19</v>
      </c>
      <c r="B20" s="38">
        <v>837.82499999999982</v>
      </c>
      <c r="C20" s="38">
        <v>1117.1000000000001</v>
      </c>
    </row>
    <row r="21" spans="1:3" x14ac:dyDescent="0.5">
      <c r="A21" s="36" t="s">
        <v>13</v>
      </c>
      <c r="B21" s="38">
        <v>244.42499999999998</v>
      </c>
      <c r="C21" s="38">
        <v>325.90000000000003</v>
      </c>
    </row>
    <row r="22" spans="1:3" x14ac:dyDescent="0.5">
      <c r="A22" s="36" t="s">
        <v>14</v>
      </c>
      <c r="B22" s="38">
        <v>315</v>
      </c>
      <c r="C22" s="38">
        <v>420.00000000000006</v>
      </c>
    </row>
    <row r="23" spans="1:3" x14ac:dyDescent="0.5">
      <c r="A23" s="36" t="s">
        <v>15</v>
      </c>
      <c r="B23" s="38">
        <v>278.39999999999992</v>
      </c>
      <c r="C23" s="38">
        <v>371.20000000000005</v>
      </c>
    </row>
    <row r="24" spans="1:3" x14ac:dyDescent="0.5">
      <c r="A24" s="35" t="s">
        <v>20</v>
      </c>
      <c r="B24" s="38">
        <v>756.67500000000007</v>
      </c>
      <c r="C24" s="38">
        <v>1008.9</v>
      </c>
    </row>
    <row r="25" spans="1:3" x14ac:dyDescent="0.5">
      <c r="A25" s="36" t="s">
        <v>13</v>
      </c>
      <c r="B25" s="38">
        <v>243.22500000000002</v>
      </c>
      <c r="C25" s="38">
        <v>324.29999999999995</v>
      </c>
    </row>
    <row r="26" spans="1:3" x14ac:dyDescent="0.5">
      <c r="A26" s="36" t="s">
        <v>14</v>
      </c>
      <c r="B26" s="38">
        <v>275.55</v>
      </c>
      <c r="C26" s="38">
        <v>367.4</v>
      </c>
    </row>
    <row r="27" spans="1:3" x14ac:dyDescent="0.5">
      <c r="A27" s="36" t="s">
        <v>15</v>
      </c>
      <c r="B27" s="38">
        <v>237.89999999999998</v>
      </c>
      <c r="C27" s="38">
        <v>317.20000000000005</v>
      </c>
    </row>
    <row r="28" spans="1:3" x14ac:dyDescent="0.5">
      <c r="A28" s="35" t="s">
        <v>21</v>
      </c>
      <c r="B28" s="38">
        <v>1274.6999999999998</v>
      </c>
      <c r="C28" s="38">
        <v>1699.6000000000001</v>
      </c>
    </row>
    <row r="29" spans="1:3" x14ac:dyDescent="0.5">
      <c r="A29" s="36" t="s">
        <v>13</v>
      </c>
      <c r="B29" s="38">
        <v>522.82499999999993</v>
      </c>
      <c r="C29" s="38">
        <v>697.1</v>
      </c>
    </row>
    <row r="30" spans="1:3" x14ac:dyDescent="0.5">
      <c r="A30" s="36" t="s">
        <v>14</v>
      </c>
      <c r="B30" s="38">
        <v>442.65</v>
      </c>
      <c r="C30" s="38">
        <v>590.20000000000005</v>
      </c>
    </row>
    <row r="31" spans="1:3" x14ac:dyDescent="0.5">
      <c r="A31" s="36" t="s">
        <v>15</v>
      </c>
      <c r="B31" s="38">
        <v>309.22500000000002</v>
      </c>
      <c r="C31" s="38">
        <v>412.3</v>
      </c>
    </row>
    <row r="32" spans="1:3" x14ac:dyDescent="0.5">
      <c r="A32" s="35" t="s">
        <v>22</v>
      </c>
      <c r="B32" s="38">
        <v>6839.9999999999991</v>
      </c>
      <c r="C32" s="38">
        <v>9119.9999999999982</v>
      </c>
    </row>
  </sheetData>
  <mergeCells count="1">
    <mergeCell ref="A1:C1"/>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9952-6E51-402B-8CBA-3D7E754547DB}">
  <sheetPr>
    <tabColor rgb="FFFF0000"/>
  </sheetPr>
  <dimension ref="A3:F7"/>
  <sheetViews>
    <sheetView workbookViewId="0"/>
  </sheetViews>
  <sheetFormatPr defaultRowHeight="15.75" x14ac:dyDescent="0.5"/>
  <cols>
    <col min="1" max="1" width="16.6875" bestFit="1" customWidth="1"/>
    <col min="2" max="2" width="7" bestFit="1" customWidth="1"/>
    <col min="3" max="3" width="11.625" bestFit="1" customWidth="1"/>
    <col min="4" max="4" width="12.3125" bestFit="1" customWidth="1"/>
    <col min="5" max="5" width="7.25" bestFit="1" customWidth="1"/>
    <col min="6" max="6" width="7.25" customWidth="1"/>
  </cols>
  <sheetData>
    <row r="3" spans="1:6" s="53" customFormat="1" ht="31.5" x14ac:dyDescent="0.5">
      <c r="A3" s="52" t="s">
        <v>23</v>
      </c>
      <c r="B3" s="53" t="s">
        <v>24</v>
      </c>
      <c r="C3" s="53" t="s">
        <v>25</v>
      </c>
      <c r="D3" s="53" t="s">
        <v>26</v>
      </c>
      <c r="E3"/>
      <c r="F3"/>
    </row>
    <row r="4" spans="1:6" x14ac:dyDescent="0.5">
      <c r="A4" s="35" t="s">
        <v>27</v>
      </c>
      <c r="B4" s="62">
        <v>75</v>
      </c>
      <c r="C4" s="62">
        <v>85</v>
      </c>
      <c r="D4" s="62">
        <v>85</v>
      </c>
    </row>
    <row r="5" spans="1:6" x14ac:dyDescent="0.5">
      <c r="A5" s="35" t="s">
        <v>28</v>
      </c>
      <c r="B5" s="62">
        <v>90</v>
      </c>
      <c r="C5" s="62">
        <v>50</v>
      </c>
      <c r="D5" s="62">
        <v>70</v>
      </c>
    </row>
    <row r="6" spans="1:6" x14ac:dyDescent="0.5">
      <c r="A6" s="35" t="s">
        <v>29</v>
      </c>
      <c r="B6" s="62">
        <v>55</v>
      </c>
      <c r="C6" s="62">
        <v>70</v>
      </c>
      <c r="D6" s="62">
        <v>65</v>
      </c>
    </row>
    <row r="7" spans="1:6" x14ac:dyDescent="0.5">
      <c r="A7" s="35" t="s">
        <v>30</v>
      </c>
      <c r="B7" s="62">
        <v>80</v>
      </c>
      <c r="C7" s="62">
        <v>70</v>
      </c>
      <c r="D7" s="62">
        <v>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331D5-E0A8-40BC-B22A-B670966FD9C6}">
  <sheetPr>
    <tabColor rgb="FFFF0000"/>
  </sheetPr>
  <dimension ref="A1:E17"/>
  <sheetViews>
    <sheetView workbookViewId="0"/>
  </sheetViews>
  <sheetFormatPr defaultRowHeight="15.75" x14ac:dyDescent="0.5"/>
  <cols>
    <col min="1" max="1" width="18.5" bestFit="1" customWidth="1"/>
    <col min="2" max="2" width="9.25" bestFit="1" customWidth="1"/>
    <col min="3" max="3" width="8" bestFit="1" customWidth="1"/>
    <col min="4" max="4" width="10.125" bestFit="1" customWidth="1"/>
    <col min="5" max="5" width="11" bestFit="1" customWidth="1"/>
    <col min="6" max="6" width="16.625" bestFit="1" customWidth="1"/>
    <col min="7" max="7" width="21.75" bestFit="1" customWidth="1"/>
    <col min="8" max="8" width="15.625" bestFit="1" customWidth="1"/>
    <col min="9" max="9" width="5.125" bestFit="1" customWidth="1"/>
    <col min="10" max="10" width="7.75" bestFit="1" customWidth="1"/>
    <col min="11" max="11" width="6.875" bestFit="1" customWidth="1"/>
    <col min="12" max="12" width="5.125" bestFit="1" customWidth="1"/>
    <col min="13" max="13" width="7.75" bestFit="1" customWidth="1"/>
    <col min="14" max="14" width="6.875" bestFit="1" customWidth="1"/>
    <col min="15" max="15" width="5.125" bestFit="1" customWidth="1"/>
    <col min="16" max="16" width="7.75" bestFit="1" customWidth="1"/>
    <col min="17" max="17" width="6.875" bestFit="1" customWidth="1"/>
    <col min="18" max="18" width="5.125" bestFit="1" customWidth="1"/>
    <col min="19" max="19" width="7.75" bestFit="1" customWidth="1"/>
    <col min="20" max="20" width="6.875" bestFit="1" customWidth="1"/>
    <col min="21" max="21" width="5.125" bestFit="1" customWidth="1"/>
    <col min="22" max="22" width="8.75" bestFit="1" customWidth="1"/>
    <col min="23" max="23" width="6.875" bestFit="1" customWidth="1"/>
    <col min="24" max="24" width="5.125" bestFit="1" customWidth="1"/>
    <col min="25" max="25" width="8.75" bestFit="1" customWidth="1"/>
    <col min="26" max="26" width="6.875" bestFit="1" customWidth="1"/>
    <col min="27" max="27" width="5.125" bestFit="1" customWidth="1"/>
    <col min="28" max="28" width="8.75" bestFit="1" customWidth="1"/>
    <col min="29" max="29" width="6.875" bestFit="1" customWidth="1"/>
    <col min="30" max="30" width="5.125" bestFit="1" customWidth="1"/>
    <col min="31" max="31" width="8.75" bestFit="1" customWidth="1"/>
    <col min="32" max="32" width="6.875" bestFit="1" customWidth="1"/>
    <col min="33" max="33" width="5.125" bestFit="1" customWidth="1"/>
    <col min="34" max="34" width="8.75" bestFit="1" customWidth="1"/>
    <col min="35" max="35" width="6.875" bestFit="1" customWidth="1"/>
    <col min="36" max="36" width="5.125" bestFit="1" customWidth="1"/>
    <col min="37" max="37" width="8.75" bestFit="1" customWidth="1"/>
    <col min="38" max="38" width="6.875" bestFit="1" customWidth="1"/>
    <col min="39" max="39" width="5.125" bestFit="1" customWidth="1"/>
    <col min="40" max="40" width="8.75" bestFit="1" customWidth="1"/>
    <col min="41" max="41" width="6.875" bestFit="1" customWidth="1"/>
    <col min="42" max="42" width="5.125" bestFit="1" customWidth="1"/>
    <col min="43" max="43" width="8.75" bestFit="1" customWidth="1"/>
    <col min="44" max="44" width="6.875" bestFit="1" customWidth="1"/>
    <col min="45" max="45" width="5.125" bestFit="1" customWidth="1"/>
    <col min="46" max="46" width="9.75" bestFit="1" customWidth="1"/>
    <col min="47" max="47" width="6.875" bestFit="1" customWidth="1"/>
    <col min="48" max="48" width="5.125" bestFit="1" customWidth="1"/>
    <col min="49" max="49" width="9.75" bestFit="1" customWidth="1"/>
    <col min="50" max="50" width="6.875" bestFit="1" customWidth="1"/>
    <col min="51" max="51" width="5.125" bestFit="1" customWidth="1"/>
    <col min="52" max="52" width="9.75" bestFit="1" customWidth="1"/>
    <col min="53" max="53" width="6.875" bestFit="1" customWidth="1"/>
    <col min="54" max="54" width="5.125" bestFit="1" customWidth="1"/>
    <col min="55" max="55" width="9.75" bestFit="1" customWidth="1"/>
    <col min="56" max="56" width="11" bestFit="1" customWidth="1"/>
  </cols>
  <sheetData>
    <row r="1" spans="1:5" x14ac:dyDescent="0.5">
      <c r="A1" s="34" t="s">
        <v>31</v>
      </c>
      <c r="B1" t="s">
        <v>32</v>
      </c>
    </row>
    <row r="3" spans="1:5" x14ac:dyDescent="0.5">
      <c r="A3" s="34" t="s">
        <v>33</v>
      </c>
      <c r="B3" s="51" t="s">
        <v>31</v>
      </c>
    </row>
    <row r="4" spans="1:5" x14ac:dyDescent="0.5">
      <c r="A4" s="34" t="s">
        <v>34</v>
      </c>
      <c r="B4" t="s">
        <v>13</v>
      </c>
      <c r="C4" t="s">
        <v>14</v>
      </c>
      <c r="D4" t="s">
        <v>15</v>
      </c>
      <c r="E4" t="s">
        <v>22</v>
      </c>
    </row>
    <row r="5" spans="1:5" x14ac:dyDescent="0.5">
      <c r="A5" s="48" t="s">
        <v>35</v>
      </c>
      <c r="B5" s="49">
        <v>2.4375</v>
      </c>
      <c r="C5" s="49">
        <v>2.6363636363636362</v>
      </c>
      <c r="D5" s="49">
        <v>2.6153846153846154</v>
      </c>
      <c r="E5" s="49">
        <v>2.5499999999999998</v>
      </c>
    </row>
    <row r="6" spans="1:5" x14ac:dyDescent="0.5">
      <c r="A6" s="48" t="s">
        <v>36</v>
      </c>
      <c r="B6" s="49">
        <v>2.4166666666666665</v>
      </c>
      <c r="C6" s="49">
        <v>1.9166666666666667</v>
      </c>
      <c r="D6" s="49">
        <v>2.75</v>
      </c>
      <c r="E6" s="49">
        <v>2.3611111111111112</v>
      </c>
    </row>
    <row r="7" spans="1:5" x14ac:dyDescent="0.5">
      <c r="A7" s="48" t="s">
        <v>37</v>
      </c>
      <c r="B7" s="49">
        <v>2.7142857142857144</v>
      </c>
      <c r="C7" s="49">
        <v>3</v>
      </c>
      <c r="D7" s="49">
        <v>2.3333333333333335</v>
      </c>
      <c r="E7" s="49">
        <v>2.7560975609756095</v>
      </c>
    </row>
    <row r="8" spans="1:5" x14ac:dyDescent="0.5">
      <c r="A8" s="48" t="s">
        <v>38</v>
      </c>
      <c r="B8" s="49">
        <v>2.3684210526315788</v>
      </c>
      <c r="C8" s="49">
        <v>2.5454545454545454</v>
      </c>
      <c r="D8" s="49">
        <v>2.2222222222222223</v>
      </c>
      <c r="E8" s="49">
        <v>2.42</v>
      </c>
    </row>
    <row r="9" spans="1:5" x14ac:dyDescent="0.5">
      <c r="A9" s="48" t="s">
        <v>39</v>
      </c>
      <c r="B9" s="49">
        <v>2.5</v>
      </c>
      <c r="C9" s="49">
        <v>2.5333333333333332</v>
      </c>
      <c r="D9" s="49">
        <v>2.6428571428571428</v>
      </c>
      <c r="E9" s="49">
        <v>2.5555555555555554</v>
      </c>
    </row>
    <row r="10" spans="1:5" x14ac:dyDescent="0.5">
      <c r="A10" s="48" t="s">
        <v>40</v>
      </c>
      <c r="B10" s="49">
        <v>2.7272727272727271</v>
      </c>
      <c r="C10" s="49">
        <v>2.125</v>
      </c>
      <c r="D10" s="49">
        <v>2.9166666666666665</v>
      </c>
      <c r="E10" s="49">
        <v>2.5384615384615383</v>
      </c>
    </row>
    <row r="11" spans="1:5" x14ac:dyDescent="0.5">
      <c r="A11" s="48" t="s">
        <v>41</v>
      </c>
      <c r="B11" s="49">
        <v>2.8461538461538463</v>
      </c>
      <c r="C11" s="49">
        <v>2.5</v>
      </c>
      <c r="D11" s="49">
        <v>2.25</v>
      </c>
      <c r="E11" s="49">
        <v>2.5405405405405403</v>
      </c>
    </row>
    <row r="12" spans="1:5" x14ac:dyDescent="0.5">
      <c r="A12" s="48" t="s">
        <v>42</v>
      </c>
      <c r="B12" s="49">
        <v>2.5833333333333335</v>
      </c>
      <c r="C12" s="49">
        <v>3</v>
      </c>
      <c r="D12" s="49">
        <v>2.5416666666666665</v>
      </c>
      <c r="E12" s="49">
        <v>2.68</v>
      </c>
    </row>
    <row r="13" spans="1:5" x14ac:dyDescent="0.5">
      <c r="A13" s="48" t="s">
        <v>43</v>
      </c>
      <c r="B13" s="49">
        <v>2.4444444444444446</v>
      </c>
      <c r="C13" s="49">
        <v>3.0833333333333335</v>
      </c>
      <c r="D13" s="49">
        <v>2.6428571428571428</v>
      </c>
      <c r="E13" s="49">
        <v>2.7428571428571429</v>
      </c>
    </row>
    <row r="14" spans="1:5" x14ac:dyDescent="0.5">
      <c r="A14" s="48" t="s">
        <v>44</v>
      </c>
      <c r="B14" s="49">
        <v>2.2857142857142856</v>
      </c>
      <c r="C14" s="49">
        <v>2.4615384615384617</v>
      </c>
      <c r="D14" s="49">
        <v>3.0625</v>
      </c>
      <c r="E14" s="49">
        <v>2.6279069767441858</v>
      </c>
    </row>
    <row r="15" spans="1:5" x14ac:dyDescent="0.5">
      <c r="A15" s="48" t="s">
        <v>45</v>
      </c>
      <c r="B15" s="49">
        <v>2.5714285714285716</v>
      </c>
      <c r="C15" s="49">
        <v>2.4</v>
      </c>
      <c r="D15" s="49">
        <v>2.4</v>
      </c>
      <c r="E15" s="49">
        <v>2.4615384615384617</v>
      </c>
    </row>
    <row r="16" spans="1:5" x14ac:dyDescent="0.5">
      <c r="A16" s="48" t="s">
        <v>46</v>
      </c>
      <c r="B16" s="49">
        <v>2.4375</v>
      </c>
      <c r="C16" s="49">
        <v>2.1428571428571428</v>
      </c>
      <c r="D16" s="49">
        <v>2.44</v>
      </c>
      <c r="E16" s="49">
        <v>2.3636363636363638</v>
      </c>
    </row>
    <row r="17" spans="1:5" x14ac:dyDescent="0.5">
      <c r="A17" s="48" t="s">
        <v>22</v>
      </c>
      <c r="B17" s="50">
        <v>2.5180722891566263</v>
      </c>
      <c r="C17" s="50">
        <v>2.5344827586206895</v>
      </c>
      <c r="D17" s="50">
        <v>2.5823529411764707</v>
      </c>
      <c r="E17" s="50">
        <v>2.5450980392156861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4A169-9832-4BA7-8DCF-E804EEEFF6A0}">
  <sheetPr>
    <tabColor rgb="FFFF0000"/>
  </sheetPr>
  <dimension ref="A3:E7"/>
  <sheetViews>
    <sheetView workbookViewId="0"/>
  </sheetViews>
  <sheetFormatPr defaultRowHeight="15.75" x14ac:dyDescent="0.5"/>
  <cols>
    <col min="1" max="1" width="18.125" bestFit="1" customWidth="1"/>
    <col min="2" max="2" width="9.25" bestFit="1" customWidth="1"/>
    <col min="3" max="3" width="8" bestFit="1" customWidth="1"/>
    <col min="4" max="4" width="10.125" bestFit="1" customWidth="1"/>
    <col min="5" max="5" width="11" bestFit="1" customWidth="1"/>
    <col min="6" max="6" width="5.125" bestFit="1" customWidth="1"/>
    <col min="7" max="7" width="7.75" bestFit="1" customWidth="1"/>
    <col min="8" max="8" width="6.875" bestFit="1" customWidth="1"/>
    <col min="9" max="9" width="5.125" bestFit="1" customWidth="1"/>
    <col min="10" max="10" width="7.75" bestFit="1" customWidth="1"/>
    <col min="11" max="11" width="6.875" bestFit="1" customWidth="1"/>
    <col min="12" max="12" width="5.125" bestFit="1" customWidth="1"/>
    <col min="13" max="13" width="7.75" bestFit="1" customWidth="1"/>
    <col min="14" max="14" width="6.875" bestFit="1" customWidth="1"/>
    <col min="15" max="15" width="5.125" bestFit="1" customWidth="1"/>
    <col min="16" max="16" width="7.75" bestFit="1" customWidth="1"/>
    <col min="17" max="17" width="6.875" bestFit="1" customWidth="1"/>
    <col min="18" max="18" width="5.125" bestFit="1" customWidth="1"/>
    <col min="19" max="19" width="7.75" bestFit="1" customWidth="1"/>
    <col min="20" max="20" width="6.875" bestFit="1" customWidth="1"/>
    <col min="21" max="21" width="5.125" bestFit="1" customWidth="1"/>
    <col min="22" max="22" width="8.75" bestFit="1" customWidth="1"/>
    <col min="23" max="23" width="6.875" bestFit="1" customWidth="1"/>
    <col min="24" max="24" width="5.125" bestFit="1" customWidth="1"/>
    <col min="25" max="25" width="8.75" bestFit="1" customWidth="1"/>
    <col min="26" max="26" width="6.875" bestFit="1" customWidth="1"/>
    <col min="27" max="27" width="5.125" bestFit="1" customWidth="1"/>
    <col min="28" max="28" width="8.75" bestFit="1" customWidth="1"/>
    <col min="29" max="29" width="6.875" bestFit="1" customWidth="1"/>
    <col min="30" max="30" width="5.125" bestFit="1" customWidth="1"/>
    <col min="31" max="31" width="8.75" bestFit="1" customWidth="1"/>
    <col min="32" max="32" width="6.875" bestFit="1" customWidth="1"/>
    <col min="33" max="33" width="5.125" bestFit="1" customWidth="1"/>
    <col min="34" max="34" width="8.75" bestFit="1" customWidth="1"/>
    <col min="35" max="35" width="6.875" bestFit="1" customWidth="1"/>
    <col min="36" max="36" width="5.125" bestFit="1" customWidth="1"/>
    <col min="37" max="37" width="8.75" bestFit="1" customWidth="1"/>
    <col min="38" max="38" width="6.875" bestFit="1" customWidth="1"/>
    <col min="39" max="39" width="5.125" bestFit="1" customWidth="1"/>
    <col min="40" max="40" width="8.75" bestFit="1" customWidth="1"/>
    <col min="41" max="41" width="6.875" bestFit="1" customWidth="1"/>
    <col min="42" max="42" width="5.125" bestFit="1" customWidth="1"/>
    <col min="43" max="43" width="8.75" bestFit="1" customWidth="1"/>
    <col min="44" max="44" width="6.875" bestFit="1" customWidth="1"/>
    <col min="45" max="45" width="5.125" bestFit="1" customWidth="1"/>
    <col min="46" max="46" width="9.75" bestFit="1" customWidth="1"/>
    <col min="47" max="47" width="6.875" bestFit="1" customWidth="1"/>
    <col min="48" max="48" width="5.125" bestFit="1" customWidth="1"/>
    <col min="49" max="49" width="9.75" bestFit="1" customWidth="1"/>
    <col min="50" max="50" width="6.875" bestFit="1" customWidth="1"/>
    <col min="51" max="51" width="5.125" bestFit="1" customWidth="1"/>
    <col min="52" max="52" width="9.75" bestFit="1" customWidth="1"/>
    <col min="53" max="53" width="6.875" bestFit="1" customWidth="1"/>
    <col min="54" max="54" width="5.125" bestFit="1" customWidth="1"/>
    <col min="55" max="55" width="9.75" bestFit="1" customWidth="1"/>
    <col min="56" max="56" width="11" bestFit="1" customWidth="1"/>
  </cols>
  <sheetData>
    <row r="3" spans="1:5" x14ac:dyDescent="0.5">
      <c r="A3" s="34" t="s">
        <v>47</v>
      </c>
      <c r="B3" s="34" t="s">
        <v>31</v>
      </c>
    </row>
    <row r="4" spans="1:5" x14ac:dyDescent="0.5">
      <c r="A4" s="34" t="s">
        <v>34</v>
      </c>
      <c r="B4" t="s">
        <v>13</v>
      </c>
      <c r="C4" t="s">
        <v>14</v>
      </c>
      <c r="D4" t="s">
        <v>15</v>
      </c>
      <c r="E4" t="s">
        <v>22</v>
      </c>
    </row>
    <row r="5" spans="1:5" x14ac:dyDescent="0.5">
      <c r="A5" s="35" t="s">
        <v>32</v>
      </c>
      <c r="B5" s="37">
        <v>0.16410087719298247</v>
      </c>
      <c r="C5" s="37">
        <v>0.17823464912280701</v>
      </c>
      <c r="D5" s="37">
        <v>0.16827850877192982</v>
      </c>
      <c r="E5" s="37">
        <v>0.5106140350877193</v>
      </c>
    </row>
    <row r="6" spans="1:5" x14ac:dyDescent="0.5">
      <c r="A6" s="35" t="s">
        <v>48</v>
      </c>
      <c r="B6" s="37">
        <v>0.15062500000000001</v>
      </c>
      <c r="C6" s="37">
        <v>0.16294956140350877</v>
      </c>
      <c r="D6" s="37">
        <v>0.17581140350877192</v>
      </c>
      <c r="E6" s="37">
        <v>0.4893859649122807</v>
      </c>
    </row>
    <row r="7" spans="1:5" x14ac:dyDescent="0.5">
      <c r="A7" s="35" t="s">
        <v>22</v>
      </c>
      <c r="B7" s="37">
        <v>0.31472587719298245</v>
      </c>
      <c r="C7" s="37">
        <v>0.34118421052631581</v>
      </c>
      <c r="D7" s="37">
        <v>0.34408991228070174</v>
      </c>
      <c r="E7" s="37">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2E0D-295C-489D-BED6-65DDBC114E73}">
  <sheetPr>
    <tabColor rgb="FFFF0000"/>
  </sheetPr>
  <dimension ref="A3:D8"/>
  <sheetViews>
    <sheetView workbookViewId="0"/>
  </sheetViews>
  <sheetFormatPr defaultRowHeight="15.75" x14ac:dyDescent="0.5"/>
  <cols>
    <col min="1" max="1" width="19.0625" bestFit="1" customWidth="1"/>
    <col min="2" max="2" width="12.0625" bestFit="1" customWidth="1"/>
    <col min="3" max="3" width="7.5625" bestFit="1" customWidth="1"/>
    <col min="4" max="4" width="10.4375" bestFit="1" customWidth="1"/>
    <col min="5" max="6" width="3.5" customWidth="1"/>
    <col min="7" max="7" width="8" bestFit="1" customWidth="1"/>
    <col min="8" max="8" width="10.125" bestFit="1" customWidth="1"/>
    <col min="9" max="9" width="10" bestFit="1" customWidth="1"/>
    <col min="10" max="10" width="11" bestFit="1" customWidth="1"/>
  </cols>
  <sheetData>
    <row r="3" spans="1:4" x14ac:dyDescent="0.5">
      <c r="A3" s="34" t="s">
        <v>49</v>
      </c>
      <c r="B3" s="34" t="s">
        <v>50</v>
      </c>
    </row>
    <row r="4" spans="1:4" x14ac:dyDescent="0.5">
      <c r="A4" s="34" t="s">
        <v>51</v>
      </c>
      <c r="B4" t="s">
        <v>13</v>
      </c>
      <c r="C4" t="s">
        <v>14</v>
      </c>
      <c r="D4" t="s">
        <v>22</v>
      </c>
    </row>
    <row r="5" spans="1:4" x14ac:dyDescent="0.5">
      <c r="A5" s="35" t="s">
        <v>48</v>
      </c>
      <c r="B5" s="38">
        <v>455.67961165048541</v>
      </c>
      <c r="C5" s="38">
        <v>402.88461538461536</v>
      </c>
      <c r="D5" s="38">
        <v>426.22317596566523</v>
      </c>
    </row>
    <row r="6" spans="1:4" x14ac:dyDescent="0.5">
      <c r="A6" s="36" t="s">
        <v>52</v>
      </c>
      <c r="B6" s="38">
        <v>530</v>
      </c>
      <c r="C6" s="38">
        <v>422.08333333333331</v>
      </c>
      <c r="D6" s="38">
        <v>472.0149253731343</v>
      </c>
    </row>
    <row r="7" spans="1:4" x14ac:dyDescent="0.5">
      <c r="A7" s="36" t="s">
        <v>53</v>
      </c>
      <c r="B7" s="38">
        <v>343.29268292682929</v>
      </c>
      <c r="C7" s="38">
        <v>379.05172413793105</v>
      </c>
      <c r="D7" s="38">
        <v>364.24242424242425</v>
      </c>
    </row>
    <row r="8" spans="1:4" x14ac:dyDescent="0.5">
      <c r="A8" s="35" t="s">
        <v>22</v>
      </c>
      <c r="B8" s="38">
        <v>455.67961165048541</v>
      </c>
      <c r="C8" s="38">
        <v>402.88461538461536</v>
      </c>
      <c r="D8" s="38">
        <v>426.22317596566523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Y1008"/>
  <sheetViews>
    <sheetView zoomScale="70" zoomScaleNormal="70" workbookViewId="0">
      <pane ySplit="1" topLeftCell="A2" activePane="bottomLeft" state="frozen"/>
      <selection activeCell="B19" sqref="A19:XFD19"/>
      <selection pane="bottomLeft"/>
    </sheetView>
  </sheetViews>
  <sheetFormatPr defaultColWidth="11.25" defaultRowHeight="15.75" x14ac:dyDescent="0.5"/>
  <cols>
    <col min="1" max="1" width="14.75" customWidth="1"/>
    <col min="2" max="2" width="14.75" style="19" customWidth="1"/>
    <col min="3" max="4" width="14.75" style="42" customWidth="1"/>
    <col min="5" max="7" width="14.75" customWidth="1"/>
    <col min="8" max="8" width="15" customWidth="1"/>
    <col min="9" max="9" width="13" customWidth="1"/>
    <col min="12" max="12" width="14.875" bestFit="1" customWidth="1"/>
    <col min="13" max="13" width="17.125" customWidth="1"/>
    <col min="15" max="15" width="14.125" customWidth="1"/>
    <col min="17" max="17" width="15" style="22" bestFit="1" customWidth="1"/>
    <col min="18" max="18" width="15" style="22" customWidth="1"/>
    <col min="19" max="19" width="7.75" style="22" customWidth="1"/>
    <col min="20" max="20" width="19" bestFit="1" customWidth="1"/>
    <col min="21" max="21" width="13.625" bestFit="1" customWidth="1"/>
    <col min="22" max="24" width="13.625" customWidth="1"/>
  </cols>
  <sheetData>
    <row r="1" spans="1:25" s="18" customFormat="1" x14ac:dyDescent="0.5">
      <c r="A1" s="13" t="s">
        <v>54</v>
      </c>
      <c r="B1" s="30" t="s">
        <v>55</v>
      </c>
      <c r="C1" s="39" t="s">
        <v>56</v>
      </c>
      <c r="D1" s="39" t="s">
        <v>57</v>
      </c>
      <c r="E1" s="14" t="s">
        <v>58</v>
      </c>
      <c r="F1" s="14" t="s">
        <v>57</v>
      </c>
      <c r="G1" s="14" t="s">
        <v>59</v>
      </c>
      <c r="H1" s="14" t="s">
        <v>60</v>
      </c>
      <c r="I1" s="14" t="s">
        <v>61</v>
      </c>
      <c r="J1" s="14" t="s">
        <v>31</v>
      </c>
      <c r="K1" s="14" t="s">
        <v>62</v>
      </c>
      <c r="L1" s="28" t="s">
        <v>50</v>
      </c>
      <c r="M1" s="14" t="s">
        <v>34</v>
      </c>
      <c r="N1" s="14" t="s">
        <v>63</v>
      </c>
      <c r="O1" s="15" t="s">
        <v>64</v>
      </c>
      <c r="P1" s="16" t="s">
        <v>65</v>
      </c>
      <c r="Q1" s="21" t="s">
        <v>66</v>
      </c>
      <c r="R1" s="21" t="s">
        <v>67</v>
      </c>
      <c r="S1" s="21"/>
      <c r="T1" s="16"/>
      <c r="U1" s="17" t="s">
        <v>68</v>
      </c>
      <c r="V1" s="17"/>
      <c r="W1" s="17"/>
      <c r="X1" s="17"/>
    </row>
    <row r="2" spans="1:25" x14ac:dyDescent="0.5">
      <c r="A2" s="2">
        <v>14</v>
      </c>
      <c r="B2" s="31" t="str">
        <f t="shared" ref="B2:B65" si="0">TEXT($E2,"DDDD")</f>
        <v>Tuesday</v>
      </c>
      <c r="C2" s="40" t="str">
        <f>TEXT(DATE(2020,F2,2),"mmmm")</f>
        <v>January</v>
      </c>
      <c r="D2" s="40" t="str">
        <f>TEXT(DATE(2002,F2,1),"mmm")</f>
        <v>Jan</v>
      </c>
      <c r="E2" s="4">
        <f t="shared" ref="E2:E65" si="1">DAY(H2)</f>
        <v>17</v>
      </c>
      <c r="F2" s="33">
        <f t="shared" ref="F2:F65" si="2">MONTH(H2)</f>
        <v>1</v>
      </c>
      <c r="G2" s="4">
        <f t="shared" ref="G2:G65" si="3">YEAR(H2)</f>
        <v>2023</v>
      </c>
      <c r="H2" s="3">
        <v>44943</v>
      </c>
      <c r="I2" s="4" t="s">
        <v>69</v>
      </c>
      <c r="J2" s="4" t="s">
        <v>48</v>
      </c>
      <c r="K2" s="4">
        <v>64</v>
      </c>
      <c r="L2" s="4" t="str" cm="1">
        <f t="array" ref="L2">_xlfn.IFS(K2&gt;=50,"Senior",K2&lt;30,"Young Adult",K2&gt;=30,"Adult")</f>
        <v>Senior</v>
      </c>
      <c r="M2" s="4" t="s">
        <v>14</v>
      </c>
      <c r="N2" s="4">
        <v>4</v>
      </c>
      <c r="O2" s="5">
        <v>30</v>
      </c>
      <c r="P2">
        <f t="shared" ref="P2:P65" si="4">N2*O2</f>
        <v>120</v>
      </c>
      <c r="Q2" s="22">
        <f t="shared" ref="Q2:Q65" si="5">P2*$U$3</f>
        <v>1.7999999999999998</v>
      </c>
      <c r="R2" s="22">
        <f t="shared" ref="R2:R65" si="6">P2*$U$4</f>
        <v>2.4</v>
      </c>
      <c r="U2" s="19"/>
      <c r="V2" s="19"/>
      <c r="W2" s="19"/>
      <c r="X2" s="19"/>
    </row>
    <row r="3" spans="1:25" x14ac:dyDescent="0.5">
      <c r="A3" s="2">
        <v>25</v>
      </c>
      <c r="B3" s="31" t="str">
        <f t="shared" si="0"/>
        <v>Thursday</v>
      </c>
      <c r="C3" s="40" t="str">
        <f t="shared" ref="C3:C66" si="7">TEXT(DATE(2020,F3,2),"mmmm")</f>
        <v>December</v>
      </c>
      <c r="D3" s="40" t="str">
        <f t="shared" ref="D3:D66" si="8">TEXT(DATE(2002,F3,1),"mmm")</f>
        <v>Dec</v>
      </c>
      <c r="E3" s="4">
        <f t="shared" si="1"/>
        <v>26</v>
      </c>
      <c r="F3" s="33">
        <f t="shared" si="2"/>
        <v>12</v>
      </c>
      <c r="G3" s="4">
        <f t="shared" si="3"/>
        <v>2023</v>
      </c>
      <c r="H3" s="3">
        <v>45286</v>
      </c>
      <c r="I3" s="4" t="s">
        <v>70</v>
      </c>
      <c r="J3" s="4" t="s">
        <v>32</v>
      </c>
      <c r="K3" s="4">
        <v>64</v>
      </c>
      <c r="L3" s="4" t="str" cm="1">
        <f t="array" ref="L3">_xlfn.IFS(K3&gt;=50,"Senior",K3&lt;30,"Young Adult",K3&gt;=30,"Adult")</f>
        <v>Senior</v>
      </c>
      <c r="M3" s="4" t="s">
        <v>13</v>
      </c>
      <c r="N3" s="4">
        <v>1</v>
      </c>
      <c r="O3" s="5">
        <v>50</v>
      </c>
      <c r="P3">
        <f t="shared" si="4"/>
        <v>50</v>
      </c>
      <c r="Q3" s="22">
        <f t="shared" si="5"/>
        <v>0.75</v>
      </c>
      <c r="R3" s="22">
        <f t="shared" si="6"/>
        <v>1</v>
      </c>
      <c r="T3" t="s">
        <v>71</v>
      </c>
      <c r="U3" s="20">
        <v>1.4999999999999999E-2</v>
      </c>
      <c r="V3" s="20"/>
      <c r="W3" s="20"/>
      <c r="X3" s="20"/>
    </row>
    <row r="4" spans="1:25" x14ac:dyDescent="0.5">
      <c r="A4" s="2">
        <v>80</v>
      </c>
      <c r="B4" s="31" t="str">
        <f t="shared" si="0"/>
        <v>Tuesday</v>
      </c>
      <c r="C4" s="40" t="str">
        <f t="shared" si="7"/>
        <v>December</v>
      </c>
      <c r="D4" s="40" t="str">
        <f t="shared" si="8"/>
        <v>Dec</v>
      </c>
      <c r="E4" s="4">
        <f t="shared" si="1"/>
        <v>10</v>
      </c>
      <c r="F4" s="33">
        <f t="shared" si="2"/>
        <v>12</v>
      </c>
      <c r="G4" s="4">
        <f t="shared" si="3"/>
        <v>2023</v>
      </c>
      <c r="H4" s="3">
        <v>45270</v>
      </c>
      <c r="I4" s="4" t="s">
        <v>72</v>
      </c>
      <c r="J4" s="4" t="s">
        <v>32</v>
      </c>
      <c r="K4" s="4">
        <v>64</v>
      </c>
      <c r="L4" s="4" t="str" cm="1">
        <f t="array" ref="L4">_xlfn.IFS(K4&gt;=50,"Senior",K4&lt;30,"Young Adult",K4&gt;=30,"Adult")</f>
        <v>Senior</v>
      </c>
      <c r="M4" s="4" t="s">
        <v>14</v>
      </c>
      <c r="N4" s="4">
        <v>2</v>
      </c>
      <c r="O4" s="5">
        <v>30</v>
      </c>
      <c r="P4">
        <f t="shared" si="4"/>
        <v>60</v>
      </c>
      <c r="Q4" s="22">
        <f t="shared" si="5"/>
        <v>0.89999999999999991</v>
      </c>
      <c r="R4" s="22">
        <f t="shared" si="6"/>
        <v>1.2</v>
      </c>
      <c r="T4" t="s">
        <v>73</v>
      </c>
      <c r="U4" s="20">
        <v>0.02</v>
      </c>
      <c r="V4" s="20"/>
      <c r="W4" s="20"/>
      <c r="X4" s="20"/>
    </row>
    <row r="5" spans="1:25" x14ac:dyDescent="0.5">
      <c r="A5" s="2">
        <v>122</v>
      </c>
      <c r="B5" s="31" t="str">
        <f t="shared" si="0"/>
        <v>Tuesday</v>
      </c>
      <c r="C5" s="40" t="str">
        <f t="shared" si="7"/>
        <v>October</v>
      </c>
      <c r="D5" s="40" t="str">
        <f t="shared" si="8"/>
        <v>Oct</v>
      </c>
      <c r="E5" s="4">
        <f t="shared" si="1"/>
        <v>3</v>
      </c>
      <c r="F5" s="33">
        <f t="shared" si="2"/>
        <v>10</v>
      </c>
      <c r="G5" s="4">
        <f t="shared" si="3"/>
        <v>2023</v>
      </c>
      <c r="H5" s="3">
        <v>45202</v>
      </c>
      <c r="I5" s="4" t="s">
        <v>74</v>
      </c>
      <c r="J5" s="4" t="s">
        <v>48</v>
      </c>
      <c r="K5" s="4">
        <v>64</v>
      </c>
      <c r="L5" s="4" t="str" cm="1">
        <f t="array" ref="L5">_xlfn.IFS(K5&gt;=50,"Senior",K5&lt;30,"Young Adult",K5&gt;=30,"Adult")</f>
        <v>Senior</v>
      </c>
      <c r="M5" s="4" t="s">
        <v>15</v>
      </c>
      <c r="N5" s="4">
        <v>4</v>
      </c>
      <c r="O5" s="5">
        <v>30</v>
      </c>
      <c r="P5">
        <f t="shared" si="4"/>
        <v>120</v>
      </c>
      <c r="Q5" s="22">
        <f t="shared" si="5"/>
        <v>1.7999999999999998</v>
      </c>
      <c r="R5" s="22">
        <f t="shared" si="6"/>
        <v>2.4</v>
      </c>
    </row>
    <row r="6" spans="1:25" x14ac:dyDescent="0.5">
      <c r="A6" s="2">
        <v>161</v>
      </c>
      <c r="B6" s="31" t="str">
        <f t="shared" si="0"/>
        <v>Sunday</v>
      </c>
      <c r="C6" s="40" t="str">
        <f t="shared" si="7"/>
        <v>March</v>
      </c>
      <c r="D6" s="40" t="str">
        <f t="shared" si="8"/>
        <v>Mar</v>
      </c>
      <c r="E6" s="4">
        <f t="shared" si="1"/>
        <v>22</v>
      </c>
      <c r="F6" s="33">
        <f t="shared" si="2"/>
        <v>3</v>
      </c>
      <c r="G6" s="4">
        <f t="shared" si="3"/>
        <v>2023</v>
      </c>
      <c r="H6" s="3">
        <v>45007</v>
      </c>
      <c r="I6" s="4" t="s">
        <v>75</v>
      </c>
      <c r="J6" s="4" t="s">
        <v>48</v>
      </c>
      <c r="K6" s="4">
        <v>64</v>
      </c>
      <c r="L6" s="4" t="str" cm="1">
        <f t="array" ref="L6">_xlfn.IFS(K6&gt;=50,"Senior",K6&lt;30,"Young Adult",K6&gt;=30,"Adult")</f>
        <v>Senior</v>
      </c>
      <c r="M6" s="4" t="s">
        <v>13</v>
      </c>
      <c r="N6" s="4">
        <v>2</v>
      </c>
      <c r="O6" s="5">
        <v>500</v>
      </c>
      <c r="P6">
        <f t="shared" si="4"/>
        <v>1000</v>
      </c>
      <c r="Q6" s="22">
        <f t="shared" si="5"/>
        <v>15</v>
      </c>
      <c r="R6" s="22">
        <f t="shared" si="6"/>
        <v>20</v>
      </c>
    </row>
    <row r="7" spans="1:25" x14ac:dyDescent="0.5">
      <c r="A7" s="2">
        <v>163</v>
      </c>
      <c r="B7" s="31" t="str">
        <f t="shared" si="0"/>
        <v>Monday</v>
      </c>
      <c r="C7" s="40" t="str">
        <f t="shared" si="7"/>
        <v>January</v>
      </c>
      <c r="D7" s="40" t="str">
        <f t="shared" si="8"/>
        <v>Jan</v>
      </c>
      <c r="E7" s="4">
        <f t="shared" si="1"/>
        <v>2</v>
      </c>
      <c r="F7" s="33">
        <f t="shared" si="2"/>
        <v>1</v>
      </c>
      <c r="G7" s="4">
        <f t="shared" si="3"/>
        <v>2023</v>
      </c>
      <c r="H7" s="3">
        <v>44928</v>
      </c>
      <c r="I7" s="4" t="s">
        <v>76</v>
      </c>
      <c r="J7" s="4" t="s">
        <v>32</v>
      </c>
      <c r="K7" s="4">
        <v>64</v>
      </c>
      <c r="L7" s="4" t="str" cm="1">
        <f t="array" ref="L7">_xlfn.IFS(K7&gt;=50,"Senior",K7&lt;30,"Young Adult",K7&gt;=30,"Adult")</f>
        <v>Senior</v>
      </c>
      <c r="M7" s="4" t="s">
        <v>14</v>
      </c>
      <c r="N7" s="4">
        <v>3</v>
      </c>
      <c r="O7" s="5">
        <v>50</v>
      </c>
      <c r="P7">
        <f t="shared" si="4"/>
        <v>150</v>
      </c>
      <c r="Q7" s="22">
        <f t="shared" si="5"/>
        <v>2.25</v>
      </c>
      <c r="R7" s="22">
        <f t="shared" si="6"/>
        <v>3</v>
      </c>
    </row>
    <row r="8" spans="1:25" x14ac:dyDescent="0.5">
      <c r="A8" s="2">
        <v>173</v>
      </c>
      <c r="B8" s="31" t="str">
        <f t="shared" si="0"/>
        <v>Sunday</v>
      </c>
      <c r="C8" s="40" t="str">
        <f t="shared" si="7"/>
        <v>November</v>
      </c>
      <c r="D8" s="40" t="str">
        <f t="shared" si="8"/>
        <v>Nov</v>
      </c>
      <c r="E8" s="4">
        <f t="shared" si="1"/>
        <v>8</v>
      </c>
      <c r="F8" s="33">
        <f t="shared" si="2"/>
        <v>11</v>
      </c>
      <c r="G8" s="4">
        <f t="shared" si="3"/>
        <v>2023</v>
      </c>
      <c r="H8" s="3">
        <v>45238</v>
      </c>
      <c r="I8" s="4" t="s">
        <v>77</v>
      </c>
      <c r="J8" s="4" t="s">
        <v>48</v>
      </c>
      <c r="K8" s="4">
        <v>64</v>
      </c>
      <c r="L8" s="4" t="str" cm="1">
        <f t="array" ref="L8">_xlfn.IFS(K8&gt;=50,"Senior",K8&lt;30,"Young Adult",K8&gt;=30,"Adult")</f>
        <v>Senior</v>
      </c>
      <c r="M8" s="4" t="s">
        <v>15</v>
      </c>
      <c r="N8" s="4">
        <v>4</v>
      </c>
      <c r="O8" s="5">
        <v>30</v>
      </c>
      <c r="P8">
        <f t="shared" si="4"/>
        <v>120</v>
      </c>
      <c r="Q8" s="22">
        <f t="shared" si="5"/>
        <v>1.7999999999999998</v>
      </c>
      <c r="R8" s="22">
        <f t="shared" si="6"/>
        <v>2.4</v>
      </c>
      <c r="Y8" s="26" t="s">
        <v>78</v>
      </c>
    </row>
    <row r="9" spans="1:25" x14ac:dyDescent="0.5">
      <c r="A9" s="2">
        <v>187</v>
      </c>
      <c r="B9" s="31" t="str">
        <f t="shared" si="0"/>
        <v>Saturday</v>
      </c>
      <c r="C9" s="40" t="str">
        <f t="shared" si="7"/>
        <v>June</v>
      </c>
      <c r="D9" s="40" t="str">
        <f t="shared" si="8"/>
        <v>Jun</v>
      </c>
      <c r="E9" s="4">
        <f t="shared" si="1"/>
        <v>7</v>
      </c>
      <c r="F9" s="33">
        <f t="shared" si="2"/>
        <v>6</v>
      </c>
      <c r="G9" s="4">
        <f t="shared" si="3"/>
        <v>2023</v>
      </c>
      <c r="H9" s="3">
        <v>45084</v>
      </c>
      <c r="I9" s="4" t="s">
        <v>79</v>
      </c>
      <c r="J9" s="4" t="s">
        <v>32</v>
      </c>
      <c r="K9" s="4">
        <v>64</v>
      </c>
      <c r="L9" s="4" t="str" cm="1">
        <f t="array" ref="L9">_xlfn.IFS(K9&gt;=50,"Senior",K9&lt;30,"Young Adult",K9&gt;=30,"Adult")</f>
        <v>Senior</v>
      </c>
      <c r="M9" s="4" t="s">
        <v>14</v>
      </c>
      <c r="N9" s="4">
        <v>2</v>
      </c>
      <c r="O9" s="5">
        <v>50</v>
      </c>
      <c r="P9">
        <f t="shared" si="4"/>
        <v>100</v>
      </c>
      <c r="Q9" s="22">
        <f t="shared" si="5"/>
        <v>1.5</v>
      </c>
      <c r="R9" s="22">
        <f t="shared" si="6"/>
        <v>2</v>
      </c>
      <c r="T9" t="s">
        <v>13</v>
      </c>
      <c r="U9" s="22">
        <f>SUMIF(M:M,"Beauty",P:P)</f>
        <v>143515</v>
      </c>
      <c r="V9" s="22"/>
      <c r="W9" s="22"/>
      <c r="X9" s="22"/>
      <c r="Y9" t="str" cm="1">
        <f t="array" ref="Y9:Y11">_xlfn.UNIQUE(M2:M1001)</f>
        <v>Clothing</v>
      </c>
    </row>
    <row r="10" spans="1:25" x14ac:dyDescent="0.5">
      <c r="A10" s="2">
        <v>191</v>
      </c>
      <c r="B10" s="31" t="str">
        <f t="shared" si="0"/>
        <v>Wednesday</v>
      </c>
      <c r="C10" s="40" t="str">
        <f t="shared" si="7"/>
        <v>October</v>
      </c>
      <c r="D10" s="40" t="str">
        <f t="shared" si="8"/>
        <v>Oct</v>
      </c>
      <c r="E10" s="4">
        <f t="shared" si="1"/>
        <v>18</v>
      </c>
      <c r="F10" s="33">
        <f t="shared" si="2"/>
        <v>10</v>
      </c>
      <c r="G10" s="4">
        <f t="shared" si="3"/>
        <v>2023</v>
      </c>
      <c r="H10" s="3">
        <v>45217</v>
      </c>
      <c r="I10" s="4" t="s">
        <v>80</v>
      </c>
      <c r="J10" s="4" t="s">
        <v>48</v>
      </c>
      <c r="K10" s="4">
        <v>64</v>
      </c>
      <c r="L10" s="4" t="str" cm="1">
        <f t="array" ref="L10">_xlfn.IFS(K10&gt;=50,"Senior",K10&lt;30,"Young Adult",K10&gt;=30,"Adult")</f>
        <v>Senior</v>
      </c>
      <c r="M10" s="4" t="s">
        <v>13</v>
      </c>
      <c r="N10" s="4">
        <v>1</v>
      </c>
      <c r="O10" s="5">
        <v>25</v>
      </c>
      <c r="P10">
        <f t="shared" si="4"/>
        <v>25</v>
      </c>
      <c r="Q10" s="22">
        <f t="shared" si="5"/>
        <v>0.375</v>
      </c>
      <c r="R10" s="22">
        <f t="shared" si="6"/>
        <v>0.5</v>
      </c>
      <c r="T10" t="s">
        <v>14</v>
      </c>
      <c r="U10" s="22">
        <f>SUMIF(M:M,"Clothing",P:P)</f>
        <v>155580</v>
      </c>
      <c r="V10" s="22"/>
      <c r="W10" s="22"/>
      <c r="X10" s="22"/>
      <c r="Y10" t="str">
        <v>Beauty</v>
      </c>
    </row>
    <row r="11" spans="1:25" x14ac:dyDescent="0.5">
      <c r="A11" s="2">
        <v>218</v>
      </c>
      <c r="B11" s="31" t="str">
        <f t="shared" si="0"/>
        <v>Sunday</v>
      </c>
      <c r="C11" s="40" t="str">
        <f t="shared" si="7"/>
        <v>September</v>
      </c>
      <c r="D11" s="40" t="str">
        <f t="shared" si="8"/>
        <v>Sep</v>
      </c>
      <c r="E11" s="4">
        <f t="shared" si="1"/>
        <v>22</v>
      </c>
      <c r="F11" s="33">
        <f t="shared" si="2"/>
        <v>9</v>
      </c>
      <c r="G11" s="4">
        <f t="shared" si="3"/>
        <v>2023</v>
      </c>
      <c r="H11" s="3">
        <v>45191</v>
      </c>
      <c r="I11" s="4" t="s">
        <v>81</v>
      </c>
      <c r="J11" s="4" t="s">
        <v>48</v>
      </c>
      <c r="K11" s="4">
        <v>64</v>
      </c>
      <c r="L11" s="4" t="str" cm="1">
        <f t="array" ref="L11">_xlfn.IFS(K11&gt;=50,"Senior",K11&lt;30,"Young Adult",K11&gt;=30,"Adult")</f>
        <v>Senior</v>
      </c>
      <c r="M11" s="4" t="s">
        <v>13</v>
      </c>
      <c r="N11" s="4">
        <v>3</v>
      </c>
      <c r="O11" s="5">
        <v>30</v>
      </c>
      <c r="P11">
        <f t="shared" si="4"/>
        <v>90</v>
      </c>
      <c r="Q11" s="22">
        <f t="shared" si="5"/>
        <v>1.3499999999999999</v>
      </c>
      <c r="R11" s="22">
        <f t="shared" si="6"/>
        <v>1.8</v>
      </c>
      <c r="T11" t="s">
        <v>15</v>
      </c>
      <c r="U11" s="22">
        <f>SUMIF(M:M,"Electronics",P:P)</f>
        <v>156905</v>
      </c>
      <c r="V11" s="22"/>
      <c r="W11" s="22"/>
      <c r="X11" s="22"/>
      <c r="Y11" t="str">
        <v>Electronics</v>
      </c>
    </row>
    <row r="12" spans="1:25" x14ac:dyDescent="0.5">
      <c r="A12" s="2">
        <v>220</v>
      </c>
      <c r="B12" s="31" t="str">
        <f t="shared" si="0"/>
        <v>Tuesday</v>
      </c>
      <c r="C12" s="40" t="str">
        <f t="shared" si="7"/>
        <v>March</v>
      </c>
      <c r="D12" s="40" t="str">
        <f t="shared" si="8"/>
        <v>Mar</v>
      </c>
      <c r="E12" s="4">
        <f t="shared" si="1"/>
        <v>3</v>
      </c>
      <c r="F12" s="33">
        <f t="shared" si="2"/>
        <v>3</v>
      </c>
      <c r="G12" s="4">
        <f t="shared" si="3"/>
        <v>2023</v>
      </c>
      <c r="H12" s="3">
        <v>44988</v>
      </c>
      <c r="I12" s="4" t="s">
        <v>82</v>
      </c>
      <c r="J12" s="4" t="s">
        <v>48</v>
      </c>
      <c r="K12" s="4">
        <v>64</v>
      </c>
      <c r="L12" s="4" t="str" cm="1">
        <f t="array" ref="L12">_xlfn.IFS(K12&gt;=50,"Senior",K12&lt;30,"Young Adult",K12&gt;=30,"Adult")</f>
        <v>Senior</v>
      </c>
      <c r="M12" s="4" t="s">
        <v>13</v>
      </c>
      <c r="N12" s="4">
        <v>1</v>
      </c>
      <c r="O12" s="5">
        <v>500</v>
      </c>
      <c r="P12">
        <f t="shared" si="4"/>
        <v>500</v>
      </c>
      <c r="Q12" s="22">
        <f t="shared" si="5"/>
        <v>7.5</v>
      </c>
      <c r="R12" s="22">
        <f t="shared" si="6"/>
        <v>10</v>
      </c>
    </row>
    <row r="13" spans="1:25" x14ac:dyDescent="0.5">
      <c r="A13" s="2">
        <v>223</v>
      </c>
      <c r="B13" s="31" t="str">
        <f t="shared" si="0"/>
        <v>Monday</v>
      </c>
      <c r="C13" s="40" t="str">
        <f t="shared" si="7"/>
        <v>February</v>
      </c>
      <c r="D13" s="40" t="str">
        <f t="shared" si="8"/>
        <v>Feb</v>
      </c>
      <c r="E13" s="4">
        <f t="shared" si="1"/>
        <v>2</v>
      </c>
      <c r="F13" s="33">
        <f t="shared" si="2"/>
        <v>2</v>
      </c>
      <c r="G13" s="4">
        <f t="shared" si="3"/>
        <v>2023</v>
      </c>
      <c r="H13" s="3">
        <v>44959</v>
      </c>
      <c r="I13" s="4" t="s">
        <v>83</v>
      </c>
      <c r="J13" s="4" t="s">
        <v>32</v>
      </c>
      <c r="K13" s="4">
        <v>64</v>
      </c>
      <c r="L13" s="4" t="str" cm="1">
        <f t="array" ref="L13">_xlfn.IFS(K13&gt;=50,"Senior",K13&lt;30,"Young Adult",K13&gt;=30,"Adult")</f>
        <v>Senior</v>
      </c>
      <c r="M13" s="4" t="s">
        <v>14</v>
      </c>
      <c r="N13" s="4">
        <v>1</v>
      </c>
      <c r="O13" s="5">
        <v>25</v>
      </c>
      <c r="P13">
        <f t="shared" si="4"/>
        <v>25</v>
      </c>
      <c r="Q13" s="22">
        <f t="shared" si="5"/>
        <v>0.375</v>
      </c>
      <c r="R13" s="22">
        <f t="shared" si="6"/>
        <v>0.5</v>
      </c>
      <c r="V13" s="43" t="s">
        <v>84</v>
      </c>
      <c r="W13" s="44"/>
      <c r="X13" s="27"/>
    </row>
    <row r="14" spans="1:25" x14ac:dyDescent="0.5">
      <c r="A14" s="2">
        <v>282</v>
      </c>
      <c r="B14" s="31" t="str">
        <f t="shared" si="0"/>
        <v>Wednesday</v>
      </c>
      <c r="C14" s="40" t="str">
        <f t="shared" si="7"/>
        <v>August</v>
      </c>
      <c r="D14" s="40" t="str">
        <f t="shared" si="8"/>
        <v>Aug</v>
      </c>
      <c r="E14" s="4">
        <f t="shared" si="1"/>
        <v>25</v>
      </c>
      <c r="F14" s="33">
        <f t="shared" si="2"/>
        <v>8</v>
      </c>
      <c r="G14" s="4">
        <f t="shared" si="3"/>
        <v>2023</v>
      </c>
      <c r="H14" s="3">
        <v>45163</v>
      </c>
      <c r="I14" s="4" t="s">
        <v>85</v>
      </c>
      <c r="J14" s="4" t="s">
        <v>32</v>
      </c>
      <c r="K14" s="4">
        <v>64</v>
      </c>
      <c r="L14" s="4" t="str" cm="1">
        <f t="array" ref="L14">_xlfn.IFS(K14&gt;=50,"Senior",K14&lt;30,"Young Adult",K14&gt;=30,"Adult")</f>
        <v>Senior</v>
      </c>
      <c r="M14" s="4" t="s">
        <v>15</v>
      </c>
      <c r="N14" s="4">
        <v>4</v>
      </c>
      <c r="O14" s="5">
        <v>50</v>
      </c>
      <c r="P14">
        <f t="shared" si="4"/>
        <v>200</v>
      </c>
      <c r="Q14" s="22">
        <f t="shared" si="5"/>
        <v>3</v>
      </c>
      <c r="R14" s="22">
        <f t="shared" si="6"/>
        <v>4</v>
      </c>
      <c r="U14" s="25" t="s">
        <v>86</v>
      </c>
      <c r="V14" s="25" t="s">
        <v>48</v>
      </c>
      <c r="W14" s="25" t="s">
        <v>32</v>
      </c>
      <c r="X14" s="25" t="s">
        <v>87</v>
      </c>
    </row>
    <row r="15" spans="1:25" x14ac:dyDescent="0.5">
      <c r="A15" s="2">
        <v>363</v>
      </c>
      <c r="B15" s="31" t="str">
        <f t="shared" si="0"/>
        <v>Tuesday</v>
      </c>
      <c r="C15" s="40" t="str">
        <f t="shared" si="7"/>
        <v>June</v>
      </c>
      <c r="D15" s="40" t="str">
        <f t="shared" si="8"/>
        <v>Jun</v>
      </c>
      <c r="E15" s="4">
        <f t="shared" si="1"/>
        <v>3</v>
      </c>
      <c r="F15" s="33">
        <f t="shared" si="2"/>
        <v>6</v>
      </c>
      <c r="G15" s="4">
        <f t="shared" si="3"/>
        <v>2023</v>
      </c>
      <c r="H15" s="3">
        <v>45080</v>
      </c>
      <c r="I15" s="4" t="s">
        <v>88</v>
      </c>
      <c r="J15" s="4" t="s">
        <v>48</v>
      </c>
      <c r="K15" s="4">
        <v>64</v>
      </c>
      <c r="L15" s="4" t="str" cm="1">
        <f t="array" ref="L15">_xlfn.IFS(K15&gt;=50,"Senior",K15&lt;30,"Young Adult",K15&gt;=30,"Adult")</f>
        <v>Senior</v>
      </c>
      <c r="M15" s="4" t="s">
        <v>13</v>
      </c>
      <c r="N15" s="4">
        <v>1</v>
      </c>
      <c r="O15" s="5">
        <v>25</v>
      </c>
      <c r="P15">
        <f t="shared" si="4"/>
        <v>25</v>
      </c>
      <c r="Q15" s="22">
        <f t="shared" si="5"/>
        <v>0.375</v>
      </c>
      <c r="R15" s="22">
        <f t="shared" si="6"/>
        <v>0.5</v>
      </c>
      <c r="T15" t="s">
        <v>89</v>
      </c>
      <c r="U15">
        <f>SUM(P:P)</f>
        <v>456000</v>
      </c>
      <c r="V15">
        <f>SUMIF(J:J,"male",N:N)</f>
        <v>1216</v>
      </c>
      <c r="W15">
        <f>SUMIF(J:J,$W$14,N:N)</f>
        <v>1298</v>
      </c>
      <c r="X15" s="24">
        <f>AVERAGE(P:P)</f>
        <v>456</v>
      </c>
    </row>
    <row r="16" spans="1:25" x14ac:dyDescent="0.5">
      <c r="A16" s="2">
        <v>376</v>
      </c>
      <c r="B16" s="31" t="str">
        <f t="shared" si="0"/>
        <v>Monday</v>
      </c>
      <c r="C16" s="40" t="str">
        <f t="shared" si="7"/>
        <v>May</v>
      </c>
      <c r="D16" s="40" t="str">
        <f t="shared" si="8"/>
        <v>May</v>
      </c>
      <c r="E16" s="4">
        <f t="shared" si="1"/>
        <v>16</v>
      </c>
      <c r="F16" s="33">
        <f t="shared" si="2"/>
        <v>5</v>
      </c>
      <c r="G16" s="4">
        <f t="shared" si="3"/>
        <v>2023</v>
      </c>
      <c r="H16" s="3">
        <v>45062</v>
      </c>
      <c r="I16" s="4" t="s">
        <v>90</v>
      </c>
      <c r="J16" s="4" t="s">
        <v>32</v>
      </c>
      <c r="K16" s="4">
        <v>64</v>
      </c>
      <c r="L16" s="4" t="str" cm="1">
        <f t="array" ref="L16">_xlfn.IFS(K16&gt;=50,"Senior",K16&lt;30,"Young Adult",K16&gt;=30,"Adult")</f>
        <v>Senior</v>
      </c>
      <c r="M16" s="4" t="s">
        <v>13</v>
      </c>
      <c r="N16" s="4">
        <v>1</v>
      </c>
      <c r="O16" s="5">
        <v>30</v>
      </c>
      <c r="P16">
        <f t="shared" si="4"/>
        <v>30</v>
      </c>
      <c r="Q16" s="22">
        <f t="shared" si="5"/>
        <v>0.44999999999999996</v>
      </c>
      <c r="R16" s="22">
        <f t="shared" si="6"/>
        <v>0.6</v>
      </c>
      <c r="T16" t="s">
        <v>13</v>
      </c>
      <c r="U16" s="24">
        <f>SUMIF(M:M,"Beauty",P:P)</f>
        <v>143515</v>
      </c>
      <c r="V16" s="24">
        <f>SUMIFS(N:N,J:J,V14,M:M,T16)</f>
        <v>353</v>
      </c>
      <c r="W16" s="24">
        <f>SUMIFS(N:N,J:J,W14,M:M,T16)</f>
        <v>418</v>
      </c>
      <c r="X16" s="24">
        <f>AVERAGEIF(M:M,T16,P:P)</f>
        <v>467.47557003257327</v>
      </c>
    </row>
    <row r="17" spans="1:24" x14ac:dyDescent="0.5">
      <c r="A17" s="2">
        <v>399</v>
      </c>
      <c r="B17" s="31" t="str">
        <f t="shared" si="0"/>
        <v>Sunday</v>
      </c>
      <c r="C17" s="40" t="str">
        <f t="shared" si="7"/>
        <v>March</v>
      </c>
      <c r="D17" s="40" t="str">
        <f t="shared" si="8"/>
        <v>Mar</v>
      </c>
      <c r="E17" s="4">
        <f t="shared" si="1"/>
        <v>1</v>
      </c>
      <c r="F17" s="33">
        <f t="shared" si="2"/>
        <v>3</v>
      </c>
      <c r="G17" s="4">
        <f t="shared" si="3"/>
        <v>2023</v>
      </c>
      <c r="H17" s="3">
        <v>44986</v>
      </c>
      <c r="I17" s="4" t="s">
        <v>91</v>
      </c>
      <c r="J17" s="4" t="s">
        <v>32</v>
      </c>
      <c r="K17" s="4">
        <v>64</v>
      </c>
      <c r="L17" s="4" t="str" cm="1">
        <f t="array" ref="L17">_xlfn.IFS(K17&gt;=50,"Senior",K17&lt;30,"Young Adult",K17&gt;=30,"Adult")</f>
        <v>Senior</v>
      </c>
      <c r="M17" s="4" t="s">
        <v>13</v>
      </c>
      <c r="N17" s="4">
        <v>2</v>
      </c>
      <c r="O17" s="5">
        <v>30</v>
      </c>
      <c r="P17">
        <f t="shared" si="4"/>
        <v>60</v>
      </c>
      <c r="Q17" s="22">
        <f t="shared" si="5"/>
        <v>0.89999999999999991</v>
      </c>
      <c r="R17" s="22">
        <f t="shared" si="6"/>
        <v>1.2</v>
      </c>
      <c r="T17" t="s">
        <v>14</v>
      </c>
      <c r="U17" s="24">
        <f>SUMIF(M:M,"Clothing",P:P)</f>
        <v>155580</v>
      </c>
      <c r="V17" s="24">
        <f>SUMIFS(N:N,J:J,V14,M:M,T17)</f>
        <v>453</v>
      </c>
      <c r="W17" s="24">
        <f>SUMIFS(N:N,J:J,W14,M:M,T17)</f>
        <v>441</v>
      </c>
      <c r="X17" s="24">
        <f>AVERAGEIF(M:M,T17,P:P)</f>
        <v>443.24786324786322</v>
      </c>
    </row>
    <row r="18" spans="1:24" x14ac:dyDescent="0.5">
      <c r="A18" s="2">
        <v>408</v>
      </c>
      <c r="B18" s="31" t="str">
        <f t="shared" si="0"/>
        <v>Sunday</v>
      </c>
      <c r="C18" s="40" t="str">
        <f t="shared" si="7"/>
        <v>April</v>
      </c>
      <c r="D18" s="40" t="str">
        <f t="shared" si="8"/>
        <v>Apr</v>
      </c>
      <c r="E18" s="4">
        <f t="shared" si="1"/>
        <v>15</v>
      </c>
      <c r="F18" s="33">
        <f t="shared" si="2"/>
        <v>4</v>
      </c>
      <c r="G18" s="4">
        <f t="shared" si="3"/>
        <v>2023</v>
      </c>
      <c r="H18" s="3">
        <v>45031</v>
      </c>
      <c r="I18" s="4" t="s">
        <v>92</v>
      </c>
      <c r="J18" s="4" t="s">
        <v>32</v>
      </c>
      <c r="K18" s="4">
        <v>64</v>
      </c>
      <c r="L18" s="4" t="str" cm="1">
        <f t="array" ref="L18">_xlfn.IFS(K18&gt;=50,"Senior",K18&lt;30,"Young Adult",K18&gt;=30,"Adult")</f>
        <v>Senior</v>
      </c>
      <c r="M18" s="4" t="s">
        <v>13</v>
      </c>
      <c r="N18" s="4">
        <v>1</v>
      </c>
      <c r="O18" s="5">
        <v>500</v>
      </c>
      <c r="P18">
        <f t="shared" si="4"/>
        <v>500</v>
      </c>
      <c r="Q18" s="22">
        <f t="shared" si="5"/>
        <v>7.5</v>
      </c>
      <c r="R18" s="22">
        <f t="shared" si="6"/>
        <v>10</v>
      </c>
      <c r="T18" t="s">
        <v>15</v>
      </c>
      <c r="U18" s="24">
        <f>SUMIF(M:M,"Electronics",P:P)</f>
        <v>156905</v>
      </c>
      <c r="V18" s="24">
        <f>SUMIFS(N:N,J:J,V14,M:M,T18)</f>
        <v>410</v>
      </c>
      <c r="W18" s="24">
        <f>SUMIFS(N:N,J:J,W14,M:M,T18)</f>
        <v>439</v>
      </c>
      <c r="X18" s="24">
        <f>AVERAGEIF(M:M,T18,P:P)</f>
        <v>458.78654970760232</v>
      </c>
    </row>
    <row r="19" spans="1:24" x14ac:dyDescent="0.5">
      <c r="A19" s="2">
        <v>429</v>
      </c>
      <c r="B19" s="31" t="str">
        <f t="shared" si="0"/>
        <v>Saturday</v>
      </c>
      <c r="C19" s="40" t="str">
        <f t="shared" si="7"/>
        <v>December</v>
      </c>
      <c r="D19" s="40" t="str">
        <f t="shared" si="8"/>
        <v>Dec</v>
      </c>
      <c r="E19" s="4">
        <f t="shared" si="1"/>
        <v>28</v>
      </c>
      <c r="F19" s="33">
        <f t="shared" si="2"/>
        <v>12</v>
      </c>
      <c r="G19" s="4">
        <f t="shared" si="3"/>
        <v>2023</v>
      </c>
      <c r="H19" s="3">
        <v>45288</v>
      </c>
      <c r="I19" s="4" t="s">
        <v>93</v>
      </c>
      <c r="J19" s="4" t="s">
        <v>48</v>
      </c>
      <c r="K19" s="4">
        <v>64</v>
      </c>
      <c r="L19" s="4" t="str" cm="1">
        <f t="array" ref="L19">_xlfn.IFS(K19&gt;=50,"Senior",K19&lt;30,"Young Adult",K19&gt;=30,"Adult")</f>
        <v>Senior</v>
      </c>
      <c r="M19" s="4" t="s">
        <v>15</v>
      </c>
      <c r="N19" s="4">
        <v>2</v>
      </c>
      <c r="O19" s="5">
        <v>25</v>
      </c>
      <c r="P19">
        <f t="shared" si="4"/>
        <v>50</v>
      </c>
      <c r="Q19" s="22">
        <f t="shared" si="5"/>
        <v>0.75</v>
      </c>
      <c r="R19" s="22">
        <f t="shared" si="6"/>
        <v>1</v>
      </c>
    </row>
    <row r="20" spans="1:24" x14ac:dyDescent="0.5">
      <c r="A20" s="2">
        <v>440</v>
      </c>
      <c r="B20" s="31" t="str">
        <f t="shared" si="0"/>
        <v>Thursday</v>
      </c>
      <c r="C20" s="40" t="str">
        <f t="shared" si="7"/>
        <v>October</v>
      </c>
      <c r="D20" s="40" t="str">
        <f t="shared" si="8"/>
        <v>Oct</v>
      </c>
      <c r="E20" s="4">
        <f t="shared" si="1"/>
        <v>26</v>
      </c>
      <c r="F20" s="33">
        <f t="shared" si="2"/>
        <v>10</v>
      </c>
      <c r="G20" s="4">
        <f t="shared" si="3"/>
        <v>2023</v>
      </c>
      <c r="H20" s="3">
        <v>45225</v>
      </c>
      <c r="I20" s="4" t="s">
        <v>94</v>
      </c>
      <c r="J20" s="4" t="s">
        <v>48</v>
      </c>
      <c r="K20" s="4">
        <v>64</v>
      </c>
      <c r="L20" s="4" t="str" cm="1">
        <f t="array" ref="L20">_xlfn.IFS(K20&gt;=50,"Senior",K20&lt;30,"Young Adult",K20&gt;=30,"Adult")</f>
        <v>Senior</v>
      </c>
      <c r="M20" s="4" t="s">
        <v>14</v>
      </c>
      <c r="N20" s="4">
        <v>2</v>
      </c>
      <c r="O20" s="5">
        <v>300</v>
      </c>
      <c r="P20">
        <f t="shared" si="4"/>
        <v>600</v>
      </c>
      <c r="Q20" s="22">
        <f t="shared" si="5"/>
        <v>9</v>
      </c>
      <c r="R20" s="22">
        <f t="shared" si="6"/>
        <v>12</v>
      </c>
    </row>
    <row r="21" spans="1:24" x14ac:dyDescent="0.5">
      <c r="A21" s="2">
        <v>473</v>
      </c>
      <c r="B21" s="31" t="str">
        <f t="shared" si="0"/>
        <v>Wednesday</v>
      </c>
      <c r="C21" s="40" t="str">
        <f t="shared" si="7"/>
        <v>February</v>
      </c>
      <c r="D21" s="40" t="str">
        <f t="shared" si="8"/>
        <v>Feb</v>
      </c>
      <c r="E21" s="4">
        <f t="shared" si="1"/>
        <v>25</v>
      </c>
      <c r="F21" s="33">
        <f t="shared" si="2"/>
        <v>2</v>
      </c>
      <c r="G21" s="4">
        <f t="shared" si="3"/>
        <v>2023</v>
      </c>
      <c r="H21" s="3">
        <v>44982</v>
      </c>
      <c r="I21" s="4" t="s">
        <v>95</v>
      </c>
      <c r="J21" s="4" t="s">
        <v>48</v>
      </c>
      <c r="K21" s="4">
        <v>64</v>
      </c>
      <c r="L21" s="4" t="str" cm="1">
        <f t="array" ref="L21">_xlfn.IFS(K21&gt;=50,"Senior",K21&lt;30,"Young Adult",K21&gt;=30,"Adult")</f>
        <v>Senior</v>
      </c>
      <c r="M21" s="4" t="s">
        <v>13</v>
      </c>
      <c r="N21" s="4">
        <v>1</v>
      </c>
      <c r="O21" s="5">
        <v>50</v>
      </c>
      <c r="P21">
        <f t="shared" si="4"/>
        <v>50</v>
      </c>
      <c r="Q21" s="22">
        <f t="shared" si="5"/>
        <v>0.75</v>
      </c>
      <c r="R21" s="22">
        <f t="shared" si="6"/>
        <v>1</v>
      </c>
    </row>
    <row r="22" spans="1:24" x14ac:dyDescent="0.5">
      <c r="A22" s="2">
        <v>532</v>
      </c>
      <c r="B22" s="31" t="str">
        <f t="shared" si="0"/>
        <v>Thursday</v>
      </c>
      <c r="C22" s="40" t="str">
        <f t="shared" si="7"/>
        <v>June</v>
      </c>
      <c r="D22" s="40" t="str">
        <f t="shared" si="8"/>
        <v>Jun</v>
      </c>
      <c r="E22" s="4">
        <f t="shared" si="1"/>
        <v>19</v>
      </c>
      <c r="F22" s="33">
        <f t="shared" si="2"/>
        <v>6</v>
      </c>
      <c r="G22" s="4">
        <f t="shared" si="3"/>
        <v>2023</v>
      </c>
      <c r="H22" s="3">
        <v>45096</v>
      </c>
      <c r="I22" s="4" t="s">
        <v>96</v>
      </c>
      <c r="J22" s="4" t="s">
        <v>32</v>
      </c>
      <c r="K22" s="4">
        <v>64</v>
      </c>
      <c r="L22" s="4" t="str" cm="1">
        <f t="array" ref="L22">_xlfn.IFS(K22&gt;=50,"Senior",K22&lt;30,"Young Adult",K22&gt;=30,"Adult")</f>
        <v>Senior</v>
      </c>
      <c r="M22" s="4" t="s">
        <v>14</v>
      </c>
      <c r="N22" s="4">
        <v>4</v>
      </c>
      <c r="O22" s="5">
        <v>30</v>
      </c>
      <c r="P22">
        <f t="shared" si="4"/>
        <v>120</v>
      </c>
      <c r="Q22" s="22">
        <f t="shared" si="5"/>
        <v>1.7999999999999998</v>
      </c>
      <c r="R22" s="22">
        <f t="shared" si="6"/>
        <v>2.4</v>
      </c>
    </row>
    <row r="23" spans="1:24" x14ac:dyDescent="0.5">
      <c r="A23" s="2">
        <v>561</v>
      </c>
      <c r="B23" s="31" t="str">
        <f t="shared" si="0"/>
        <v>Friday</v>
      </c>
      <c r="C23" s="40" t="str">
        <f t="shared" si="7"/>
        <v>May</v>
      </c>
      <c r="D23" s="40" t="str">
        <f t="shared" si="8"/>
        <v>May</v>
      </c>
      <c r="E23" s="4">
        <f t="shared" si="1"/>
        <v>27</v>
      </c>
      <c r="F23" s="33">
        <f t="shared" si="2"/>
        <v>5</v>
      </c>
      <c r="G23" s="4">
        <f t="shared" si="3"/>
        <v>2023</v>
      </c>
      <c r="H23" s="3">
        <v>45073</v>
      </c>
      <c r="I23" s="4" t="s">
        <v>97</v>
      </c>
      <c r="J23" s="4" t="s">
        <v>32</v>
      </c>
      <c r="K23" s="4">
        <v>64</v>
      </c>
      <c r="L23" s="4" t="str" cm="1">
        <f t="array" ref="L23">_xlfn.IFS(K23&gt;=50,"Senior",K23&lt;30,"Young Adult",K23&gt;=30,"Adult")</f>
        <v>Senior</v>
      </c>
      <c r="M23" s="4" t="s">
        <v>14</v>
      </c>
      <c r="N23" s="4">
        <v>4</v>
      </c>
      <c r="O23" s="5">
        <v>500</v>
      </c>
      <c r="P23">
        <f t="shared" si="4"/>
        <v>2000</v>
      </c>
      <c r="Q23" s="22">
        <f t="shared" si="5"/>
        <v>30</v>
      </c>
      <c r="R23" s="22">
        <f t="shared" si="6"/>
        <v>40</v>
      </c>
    </row>
    <row r="24" spans="1:24" x14ac:dyDescent="0.5">
      <c r="A24" s="2">
        <v>566</v>
      </c>
      <c r="B24" s="31" t="str">
        <f t="shared" si="0"/>
        <v>Monday</v>
      </c>
      <c r="C24" s="40" t="str">
        <f t="shared" si="7"/>
        <v>December</v>
      </c>
      <c r="D24" s="40" t="str">
        <f t="shared" si="8"/>
        <v>Dec</v>
      </c>
      <c r="E24" s="4">
        <f t="shared" si="1"/>
        <v>2</v>
      </c>
      <c r="F24" s="33">
        <f t="shared" si="2"/>
        <v>12</v>
      </c>
      <c r="G24" s="4">
        <f t="shared" si="3"/>
        <v>2023</v>
      </c>
      <c r="H24" s="3">
        <v>45262</v>
      </c>
      <c r="I24" s="4" t="s">
        <v>98</v>
      </c>
      <c r="J24" s="4" t="s">
        <v>32</v>
      </c>
      <c r="K24" s="4">
        <v>64</v>
      </c>
      <c r="L24" s="4" t="str" cm="1">
        <f t="array" ref="L24">_xlfn.IFS(K24&gt;=50,"Senior",K24&lt;30,"Young Adult",K24&gt;=30,"Adult")</f>
        <v>Senior</v>
      </c>
      <c r="M24" s="4" t="s">
        <v>14</v>
      </c>
      <c r="N24" s="4">
        <v>1</v>
      </c>
      <c r="O24" s="5">
        <v>30</v>
      </c>
      <c r="P24">
        <f t="shared" si="4"/>
        <v>30</v>
      </c>
      <c r="Q24" s="22">
        <f t="shared" si="5"/>
        <v>0.44999999999999996</v>
      </c>
      <c r="R24" s="22">
        <f t="shared" si="6"/>
        <v>0.6</v>
      </c>
    </row>
    <row r="25" spans="1:24" x14ac:dyDescent="0.5">
      <c r="A25" s="2">
        <v>596</v>
      </c>
      <c r="B25" s="31" t="str">
        <f t="shared" si="0"/>
        <v>Saturday</v>
      </c>
      <c r="C25" s="40" t="str">
        <f t="shared" si="7"/>
        <v>February</v>
      </c>
      <c r="D25" s="40" t="str">
        <f t="shared" si="8"/>
        <v>Feb</v>
      </c>
      <c r="E25" s="4">
        <f t="shared" si="1"/>
        <v>7</v>
      </c>
      <c r="F25" s="33">
        <f t="shared" si="2"/>
        <v>2</v>
      </c>
      <c r="G25" s="4">
        <f t="shared" si="3"/>
        <v>2023</v>
      </c>
      <c r="H25" s="3">
        <v>44964</v>
      </c>
      <c r="I25" s="4" t="s">
        <v>99</v>
      </c>
      <c r="J25" s="4" t="s">
        <v>32</v>
      </c>
      <c r="K25" s="4">
        <v>64</v>
      </c>
      <c r="L25" s="4" t="str" cm="1">
        <f t="array" ref="L25">_xlfn.IFS(K25&gt;=50,"Senior",K25&lt;30,"Young Adult",K25&gt;=30,"Adult")</f>
        <v>Senior</v>
      </c>
      <c r="M25" s="4" t="s">
        <v>15</v>
      </c>
      <c r="N25" s="4">
        <v>1</v>
      </c>
      <c r="O25" s="5">
        <v>300</v>
      </c>
      <c r="P25">
        <f t="shared" si="4"/>
        <v>300</v>
      </c>
      <c r="Q25" s="22">
        <f t="shared" si="5"/>
        <v>4.5</v>
      </c>
      <c r="R25" s="22">
        <f t="shared" si="6"/>
        <v>6</v>
      </c>
    </row>
    <row r="26" spans="1:24" x14ac:dyDescent="0.5">
      <c r="A26" s="2">
        <v>692</v>
      </c>
      <c r="B26" s="31" t="str">
        <f t="shared" si="0"/>
        <v>Saturday</v>
      </c>
      <c r="C26" s="40" t="str">
        <f t="shared" si="7"/>
        <v>September</v>
      </c>
      <c r="D26" s="40" t="str">
        <f t="shared" si="8"/>
        <v>Sep</v>
      </c>
      <c r="E26" s="4">
        <f t="shared" si="1"/>
        <v>7</v>
      </c>
      <c r="F26" s="33">
        <f t="shared" si="2"/>
        <v>9</v>
      </c>
      <c r="G26" s="4">
        <f t="shared" si="3"/>
        <v>2023</v>
      </c>
      <c r="H26" s="3">
        <v>45176</v>
      </c>
      <c r="I26" s="4" t="s">
        <v>100</v>
      </c>
      <c r="J26" s="4" t="s">
        <v>32</v>
      </c>
      <c r="K26" s="4">
        <v>64</v>
      </c>
      <c r="L26" s="4" t="str" cm="1">
        <f t="array" ref="L26">_xlfn.IFS(K26&gt;=50,"Senior",K26&lt;30,"Young Adult",K26&gt;=30,"Adult")</f>
        <v>Senior</v>
      </c>
      <c r="M26" s="4" t="s">
        <v>14</v>
      </c>
      <c r="N26" s="4">
        <v>2</v>
      </c>
      <c r="O26" s="5">
        <v>50</v>
      </c>
      <c r="P26">
        <f t="shared" si="4"/>
        <v>100</v>
      </c>
      <c r="Q26" s="22">
        <f t="shared" si="5"/>
        <v>1.5</v>
      </c>
      <c r="R26" s="22">
        <f t="shared" si="6"/>
        <v>2</v>
      </c>
    </row>
    <row r="27" spans="1:24" x14ac:dyDescent="0.5">
      <c r="A27" s="2">
        <v>698</v>
      </c>
      <c r="B27" s="31" t="str">
        <f t="shared" si="0"/>
        <v>Thursday</v>
      </c>
      <c r="C27" s="40" t="str">
        <f t="shared" si="7"/>
        <v>July</v>
      </c>
      <c r="D27" s="40" t="str">
        <f t="shared" si="8"/>
        <v>Jul</v>
      </c>
      <c r="E27" s="4">
        <f t="shared" si="1"/>
        <v>19</v>
      </c>
      <c r="F27" s="33">
        <f t="shared" si="2"/>
        <v>7</v>
      </c>
      <c r="G27" s="4">
        <f t="shared" si="3"/>
        <v>2023</v>
      </c>
      <c r="H27" s="3">
        <v>45126</v>
      </c>
      <c r="I27" s="4" t="s">
        <v>101</v>
      </c>
      <c r="J27" s="4" t="s">
        <v>32</v>
      </c>
      <c r="K27" s="4">
        <v>64</v>
      </c>
      <c r="L27" s="4" t="str" cm="1">
        <f t="array" ref="L27">_xlfn.IFS(K27&gt;=50,"Senior",K27&lt;30,"Young Adult",K27&gt;=30,"Adult")</f>
        <v>Senior</v>
      </c>
      <c r="M27" s="4" t="s">
        <v>15</v>
      </c>
      <c r="N27" s="4">
        <v>1</v>
      </c>
      <c r="O27" s="5">
        <v>300</v>
      </c>
      <c r="P27">
        <f t="shared" si="4"/>
        <v>300</v>
      </c>
      <c r="Q27" s="22">
        <f t="shared" si="5"/>
        <v>4.5</v>
      </c>
      <c r="R27" s="22">
        <f t="shared" si="6"/>
        <v>6</v>
      </c>
    </row>
    <row r="28" spans="1:24" x14ac:dyDescent="0.5">
      <c r="A28" s="2">
        <v>735</v>
      </c>
      <c r="B28" s="31" t="str">
        <f t="shared" si="0"/>
        <v>Wednesday</v>
      </c>
      <c r="C28" s="40" t="str">
        <f t="shared" si="7"/>
        <v>October</v>
      </c>
      <c r="D28" s="40" t="str">
        <f t="shared" si="8"/>
        <v>Oct</v>
      </c>
      <c r="E28" s="4">
        <f t="shared" si="1"/>
        <v>4</v>
      </c>
      <c r="F28" s="33">
        <f t="shared" si="2"/>
        <v>10</v>
      </c>
      <c r="G28" s="4">
        <f t="shared" si="3"/>
        <v>2023</v>
      </c>
      <c r="H28" s="3">
        <v>45203</v>
      </c>
      <c r="I28" s="4" t="s">
        <v>102</v>
      </c>
      <c r="J28" s="4" t="s">
        <v>32</v>
      </c>
      <c r="K28" s="4">
        <v>64</v>
      </c>
      <c r="L28" s="4" t="str" cm="1">
        <f t="array" ref="L28">_xlfn.IFS(K28&gt;=50,"Senior",K28&lt;30,"Young Adult",K28&gt;=30,"Adult")</f>
        <v>Senior</v>
      </c>
      <c r="M28" s="4" t="s">
        <v>14</v>
      </c>
      <c r="N28" s="4">
        <v>4</v>
      </c>
      <c r="O28" s="5">
        <v>500</v>
      </c>
      <c r="P28">
        <f t="shared" si="4"/>
        <v>2000</v>
      </c>
      <c r="Q28" s="22">
        <f t="shared" si="5"/>
        <v>30</v>
      </c>
      <c r="R28" s="22">
        <f t="shared" si="6"/>
        <v>40</v>
      </c>
    </row>
    <row r="29" spans="1:24" x14ac:dyDescent="0.5">
      <c r="A29" s="2">
        <v>758</v>
      </c>
      <c r="B29" s="31" t="str">
        <f t="shared" si="0"/>
        <v>Thursday</v>
      </c>
      <c r="C29" s="40" t="str">
        <f t="shared" si="7"/>
        <v>May</v>
      </c>
      <c r="D29" s="40" t="str">
        <f t="shared" si="8"/>
        <v>May</v>
      </c>
      <c r="E29" s="4">
        <f t="shared" si="1"/>
        <v>12</v>
      </c>
      <c r="F29" s="33">
        <f t="shared" si="2"/>
        <v>5</v>
      </c>
      <c r="G29" s="4">
        <f t="shared" si="3"/>
        <v>2023</v>
      </c>
      <c r="H29" s="3">
        <v>45058</v>
      </c>
      <c r="I29" s="4" t="s">
        <v>103</v>
      </c>
      <c r="J29" s="4" t="s">
        <v>48</v>
      </c>
      <c r="K29" s="4">
        <v>64</v>
      </c>
      <c r="L29" s="4" t="str" cm="1">
        <f t="array" ref="L29">_xlfn.IFS(K29&gt;=50,"Senior",K29&lt;30,"Young Adult",K29&gt;=30,"Adult")</f>
        <v>Senior</v>
      </c>
      <c r="M29" s="4" t="s">
        <v>14</v>
      </c>
      <c r="N29" s="4">
        <v>4</v>
      </c>
      <c r="O29" s="5">
        <v>25</v>
      </c>
      <c r="P29">
        <f t="shared" si="4"/>
        <v>100</v>
      </c>
      <c r="Q29" s="22">
        <f t="shared" si="5"/>
        <v>1.5</v>
      </c>
      <c r="R29" s="22">
        <f t="shared" si="6"/>
        <v>2</v>
      </c>
    </row>
    <row r="30" spans="1:24" x14ac:dyDescent="0.5">
      <c r="A30" s="2">
        <v>830</v>
      </c>
      <c r="B30" s="31" t="str">
        <f t="shared" si="0"/>
        <v>Sunday</v>
      </c>
      <c r="C30" s="40" t="str">
        <f t="shared" si="7"/>
        <v>June</v>
      </c>
      <c r="D30" s="40" t="str">
        <f t="shared" si="8"/>
        <v>Jun</v>
      </c>
      <c r="E30" s="4">
        <f t="shared" si="1"/>
        <v>22</v>
      </c>
      <c r="F30" s="33">
        <f t="shared" si="2"/>
        <v>6</v>
      </c>
      <c r="G30" s="4">
        <f t="shared" si="3"/>
        <v>2023</v>
      </c>
      <c r="H30" s="3">
        <v>45099</v>
      </c>
      <c r="I30" s="4" t="s">
        <v>104</v>
      </c>
      <c r="J30" s="4" t="s">
        <v>32</v>
      </c>
      <c r="K30" s="4">
        <v>64</v>
      </c>
      <c r="L30" s="4" t="str" cm="1">
        <f t="array" ref="L30">_xlfn.IFS(K30&gt;=50,"Senior",K30&lt;30,"Young Adult",K30&gt;=30,"Adult")</f>
        <v>Senior</v>
      </c>
      <c r="M30" s="4" t="s">
        <v>14</v>
      </c>
      <c r="N30" s="4">
        <v>3</v>
      </c>
      <c r="O30" s="5">
        <v>50</v>
      </c>
      <c r="P30">
        <f t="shared" si="4"/>
        <v>150</v>
      </c>
      <c r="Q30" s="22">
        <f t="shared" si="5"/>
        <v>2.25</v>
      </c>
      <c r="R30" s="22">
        <f t="shared" si="6"/>
        <v>3</v>
      </c>
    </row>
    <row r="31" spans="1:24" x14ac:dyDescent="0.5">
      <c r="A31" s="2">
        <v>882</v>
      </c>
      <c r="B31" s="31" t="str">
        <f t="shared" si="0"/>
        <v>Friday</v>
      </c>
      <c r="C31" s="40" t="str">
        <f t="shared" si="7"/>
        <v>June</v>
      </c>
      <c r="D31" s="40" t="str">
        <f t="shared" si="8"/>
        <v>Jun</v>
      </c>
      <c r="E31" s="4">
        <f t="shared" si="1"/>
        <v>6</v>
      </c>
      <c r="F31" s="33">
        <f t="shared" si="2"/>
        <v>6</v>
      </c>
      <c r="G31" s="4">
        <f t="shared" si="3"/>
        <v>2023</v>
      </c>
      <c r="H31" s="3">
        <v>45083</v>
      </c>
      <c r="I31" s="4" t="s">
        <v>105</v>
      </c>
      <c r="J31" s="4" t="s">
        <v>32</v>
      </c>
      <c r="K31" s="4">
        <v>64</v>
      </c>
      <c r="L31" s="4" t="str" cm="1">
        <f t="array" ref="L31">_xlfn.IFS(K31&gt;=50,"Senior",K31&lt;30,"Young Adult",K31&gt;=30,"Adult")</f>
        <v>Senior</v>
      </c>
      <c r="M31" s="4" t="s">
        <v>15</v>
      </c>
      <c r="N31" s="4">
        <v>2</v>
      </c>
      <c r="O31" s="5">
        <v>25</v>
      </c>
      <c r="P31">
        <f t="shared" si="4"/>
        <v>50</v>
      </c>
      <c r="Q31" s="22">
        <f t="shared" si="5"/>
        <v>0.75</v>
      </c>
      <c r="R31" s="22">
        <f t="shared" si="6"/>
        <v>1</v>
      </c>
    </row>
    <row r="32" spans="1:24" x14ac:dyDescent="0.5">
      <c r="A32" s="2">
        <v>897</v>
      </c>
      <c r="B32" s="31" t="str">
        <f t="shared" si="0"/>
        <v>Thursday</v>
      </c>
      <c r="C32" s="40" t="str">
        <f t="shared" si="7"/>
        <v>September</v>
      </c>
      <c r="D32" s="40" t="str">
        <f t="shared" si="8"/>
        <v>Sep</v>
      </c>
      <c r="E32" s="4">
        <f t="shared" si="1"/>
        <v>26</v>
      </c>
      <c r="F32" s="33">
        <f t="shared" si="2"/>
        <v>9</v>
      </c>
      <c r="G32" s="4">
        <f t="shared" si="3"/>
        <v>2023</v>
      </c>
      <c r="H32" s="3">
        <v>45195</v>
      </c>
      <c r="I32" s="4" t="s">
        <v>106</v>
      </c>
      <c r="J32" s="4" t="s">
        <v>32</v>
      </c>
      <c r="K32" s="4">
        <v>64</v>
      </c>
      <c r="L32" s="4" t="str" cm="1">
        <f t="array" ref="L32">_xlfn.IFS(K32&gt;=50,"Senior",K32&lt;30,"Young Adult",K32&gt;=30,"Adult")</f>
        <v>Senior</v>
      </c>
      <c r="M32" s="4" t="s">
        <v>15</v>
      </c>
      <c r="N32" s="4">
        <v>2</v>
      </c>
      <c r="O32" s="5">
        <v>50</v>
      </c>
      <c r="P32">
        <f t="shared" si="4"/>
        <v>100</v>
      </c>
      <c r="Q32" s="22">
        <f t="shared" si="5"/>
        <v>1.5</v>
      </c>
      <c r="R32" s="22">
        <f t="shared" si="6"/>
        <v>2</v>
      </c>
    </row>
    <row r="33" spans="1:18" x14ac:dyDescent="0.5">
      <c r="A33" s="2">
        <v>9</v>
      </c>
      <c r="B33" s="31" t="str">
        <f t="shared" si="0"/>
        <v>Friday</v>
      </c>
      <c r="C33" s="40" t="str">
        <f t="shared" si="7"/>
        <v>December</v>
      </c>
      <c r="D33" s="40" t="str">
        <f t="shared" si="8"/>
        <v>Dec</v>
      </c>
      <c r="E33" s="4">
        <f t="shared" si="1"/>
        <v>13</v>
      </c>
      <c r="F33" s="33">
        <f t="shared" si="2"/>
        <v>12</v>
      </c>
      <c r="G33" s="4">
        <f t="shared" si="3"/>
        <v>2023</v>
      </c>
      <c r="H33" s="3">
        <v>45273</v>
      </c>
      <c r="I33" s="4" t="s">
        <v>107</v>
      </c>
      <c r="J33" s="4" t="s">
        <v>48</v>
      </c>
      <c r="K33" s="4">
        <v>63</v>
      </c>
      <c r="L33" s="4" t="str" cm="1">
        <f t="array" ref="L33">_xlfn.IFS(K33&gt;=50,"Senior",K33&lt;30,"Young Adult",K33&gt;=30,"Adult")</f>
        <v>Senior</v>
      </c>
      <c r="M33" s="4" t="s">
        <v>15</v>
      </c>
      <c r="N33" s="4">
        <v>2</v>
      </c>
      <c r="O33" s="5">
        <v>300</v>
      </c>
      <c r="P33">
        <f t="shared" si="4"/>
        <v>600</v>
      </c>
      <c r="Q33" s="22">
        <f t="shared" si="5"/>
        <v>9</v>
      </c>
      <c r="R33" s="22">
        <f t="shared" si="6"/>
        <v>12</v>
      </c>
    </row>
    <row r="34" spans="1:18" x14ac:dyDescent="0.5">
      <c r="A34" s="2">
        <v>57</v>
      </c>
      <c r="B34" s="31" t="str">
        <f t="shared" si="0"/>
        <v>Wednesday</v>
      </c>
      <c r="C34" s="40" t="str">
        <f t="shared" si="7"/>
        <v>November</v>
      </c>
      <c r="D34" s="40" t="str">
        <f t="shared" si="8"/>
        <v>Nov</v>
      </c>
      <c r="E34" s="4">
        <f t="shared" si="1"/>
        <v>18</v>
      </c>
      <c r="F34" s="33">
        <f t="shared" si="2"/>
        <v>11</v>
      </c>
      <c r="G34" s="4">
        <f t="shared" si="3"/>
        <v>2023</v>
      </c>
      <c r="H34" s="3">
        <v>45248</v>
      </c>
      <c r="I34" s="4" t="s">
        <v>108</v>
      </c>
      <c r="J34" s="4" t="s">
        <v>32</v>
      </c>
      <c r="K34" s="4">
        <v>63</v>
      </c>
      <c r="L34" s="4" t="str" cm="1">
        <f t="array" ref="L34">_xlfn.IFS(K34&gt;=50,"Senior",K34&lt;30,"Young Adult",K34&gt;=30,"Adult")</f>
        <v>Senior</v>
      </c>
      <c r="M34" s="4" t="s">
        <v>13</v>
      </c>
      <c r="N34" s="4">
        <v>1</v>
      </c>
      <c r="O34" s="5">
        <v>30</v>
      </c>
      <c r="P34">
        <f t="shared" si="4"/>
        <v>30</v>
      </c>
      <c r="Q34" s="22">
        <f t="shared" si="5"/>
        <v>0.44999999999999996</v>
      </c>
      <c r="R34" s="22">
        <f t="shared" si="6"/>
        <v>0.6</v>
      </c>
    </row>
    <row r="35" spans="1:18" x14ac:dyDescent="0.5">
      <c r="A35" s="2">
        <v>153</v>
      </c>
      <c r="B35" s="31" t="str">
        <f t="shared" si="0"/>
        <v>Monday</v>
      </c>
      <c r="C35" s="40" t="str">
        <f t="shared" si="7"/>
        <v>December</v>
      </c>
      <c r="D35" s="40" t="str">
        <f t="shared" si="8"/>
        <v>Dec</v>
      </c>
      <c r="E35" s="4">
        <f t="shared" si="1"/>
        <v>16</v>
      </c>
      <c r="F35" s="33">
        <f t="shared" si="2"/>
        <v>12</v>
      </c>
      <c r="G35" s="4">
        <f t="shared" si="3"/>
        <v>2023</v>
      </c>
      <c r="H35" s="3">
        <v>45276</v>
      </c>
      <c r="I35" s="4" t="s">
        <v>109</v>
      </c>
      <c r="J35" s="4" t="s">
        <v>48</v>
      </c>
      <c r="K35" s="4">
        <v>63</v>
      </c>
      <c r="L35" s="4" t="str" cm="1">
        <f t="array" ref="L35">_xlfn.IFS(K35&gt;=50,"Senior",K35&lt;30,"Young Adult",K35&gt;=30,"Adult")</f>
        <v>Senior</v>
      </c>
      <c r="M35" s="4" t="s">
        <v>15</v>
      </c>
      <c r="N35" s="4">
        <v>2</v>
      </c>
      <c r="O35" s="5">
        <v>500</v>
      </c>
      <c r="P35">
        <f t="shared" si="4"/>
        <v>1000</v>
      </c>
      <c r="Q35" s="22">
        <f t="shared" si="5"/>
        <v>15</v>
      </c>
      <c r="R35" s="22">
        <f t="shared" si="6"/>
        <v>20</v>
      </c>
    </row>
    <row r="36" spans="1:18" x14ac:dyDescent="0.5">
      <c r="A36" s="2">
        <v>189</v>
      </c>
      <c r="B36" s="31" t="str">
        <f t="shared" si="0"/>
        <v>Monday</v>
      </c>
      <c r="C36" s="40" t="str">
        <f t="shared" si="7"/>
        <v>January</v>
      </c>
      <c r="D36" s="40" t="str">
        <f t="shared" si="8"/>
        <v>Jan</v>
      </c>
      <c r="E36" s="4">
        <f t="shared" si="1"/>
        <v>30</v>
      </c>
      <c r="F36" s="33">
        <f t="shared" si="2"/>
        <v>1</v>
      </c>
      <c r="G36" s="4">
        <f t="shared" si="3"/>
        <v>2023</v>
      </c>
      <c r="H36" s="3">
        <v>44956</v>
      </c>
      <c r="I36" s="4" t="s">
        <v>110</v>
      </c>
      <c r="J36" s="4" t="s">
        <v>48</v>
      </c>
      <c r="K36" s="4">
        <v>63</v>
      </c>
      <c r="L36" s="4" t="str" cm="1">
        <f t="array" ref="L36">_xlfn.IFS(K36&gt;=50,"Senior",K36&lt;30,"Young Adult",K36&gt;=30,"Adult")</f>
        <v>Senior</v>
      </c>
      <c r="M36" s="4" t="s">
        <v>13</v>
      </c>
      <c r="N36" s="4">
        <v>1</v>
      </c>
      <c r="O36" s="5">
        <v>50</v>
      </c>
      <c r="P36">
        <f t="shared" si="4"/>
        <v>50</v>
      </c>
      <c r="Q36" s="22">
        <f t="shared" si="5"/>
        <v>0.75</v>
      </c>
      <c r="R36" s="22">
        <f t="shared" si="6"/>
        <v>1</v>
      </c>
    </row>
    <row r="37" spans="1:18" x14ac:dyDescent="0.5">
      <c r="A37" s="2">
        <v>431</v>
      </c>
      <c r="B37" s="31" t="str">
        <f t="shared" si="0"/>
        <v>Sunday</v>
      </c>
      <c r="C37" s="40" t="str">
        <f t="shared" si="7"/>
        <v>October</v>
      </c>
      <c r="D37" s="40" t="str">
        <f t="shared" si="8"/>
        <v>Oct</v>
      </c>
      <c r="E37" s="4">
        <f t="shared" si="1"/>
        <v>15</v>
      </c>
      <c r="F37" s="33">
        <f t="shared" si="2"/>
        <v>10</v>
      </c>
      <c r="G37" s="4">
        <f t="shared" si="3"/>
        <v>2023</v>
      </c>
      <c r="H37" s="3">
        <v>45214</v>
      </c>
      <c r="I37" s="4" t="s">
        <v>111</v>
      </c>
      <c r="J37" s="4" t="s">
        <v>48</v>
      </c>
      <c r="K37" s="4">
        <v>63</v>
      </c>
      <c r="L37" s="4" t="str" cm="1">
        <f t="array" ref="L37">_xlfn.IFS(K37&gt;=50,"Senior",K37&lt;30,"Young Adult",K37&gt;=30,"Adult")</f>
        <v>Senior</v>
      </c>
      <c r="M37" s="4" t="s">
        <v>15</v>
      </c>
      <c r="N37" s="4">
        <v>4</v>
      </c>
      <c r="O37" s="5">
        <v>300</v>
      </c>
      <c r="P37">
        <f t="shared" si="4"/>
        <v>1200</v>
      </c>
      <c r="Q37" s="22">
        <f t="shared" si="5"/>
        <v>18</v>
      </c>
      <c r="R37" s="22">
        <f t="shared" si="6"/>
        <v>24</v>
      </c>
    </row>
    <row r="38" spans="1:18" x14ac:dyDescent="0.5">
      <c r="A38" s="2">
        <v>462</v>
      </c>
      <c r="B38" s="31" t="str">
        <f t="shared" si="0"/>
        <v>Sunday</v>
      </c>
      <c r="C38" s="40" t="str">
        <f t="shared" si="7"/>
        <v>April</v>
      </c>
      <c r="D38" s="40" t="str">
        <f t="shared" si="8"/>
        <v>Apr</v>
      </c>
      <c r="E38" s="4">
        <f t="shared" si="1"/>
        <v>1</v>
      </c>
      <c r="F38" s="33">
        <f t="shared" si="2"/>
        <v>4</v>
      </c>
      <c r="G38" s="4">
        <f t="shared" si="3"/>
        <v>2023</v>
      </c>
      <c r="H38" s="3">
        <v>45017</v>
      </c>
      <c r="I38" s="4" t="s">
        <v>112</v>
      </c>
      <c r="J38" s="4" t="s">
        <v>48</v>
      </c>
      <c r="K38" s="4">
        <v>63</v>
      </c>
      <c r="L38" s="4" t="str" cm="1">
        <f t="array" ref="L38">_xlfn.IFS(K38&gt;=50,"Senior",K38&lt;30,"Young Adult",K38&gt;=30,"Adult")</f>
        <v>Senior</v>
      </c>
      <c r="M38" s="4" t="s">
        <v>15</v>
      </c>
      <c r="N38" s="4">
        <v>4</v>
      </c>
      <c r="O38" s="5">
        <v>300</v>
      </c>
      <c r="P38">
        <f t="shared" si="4"/>
        <v>1200</v>
      </c>
      <c r="Q38" s="22">
        <f t="shared" si="5"/>
        <v>18</v>
      </c>
      <c r="R38" s="22">
        <f t="shared" si="6"/>
        <v>24</v>
      </c>
    </row>
    <row r="39" spans="1:18" x14ac:dyDescent="0.5">
      <c r="A39" s="2">
        <v>466</v>
      </c>
      <c r="B39" s="31" t="str">
        <f t="shared" si="0"/>
        <v>Friday</v>
      </c>
      <c r="C39" s="40" t="str">
        <f t="shared" si="7"/>
        <v>June</v>
      </c>
      <c r="D39" s="40" t="str">
        <f t="shared" si="8"/>
        <v>Jun</v>
      </c>
      <c r="E39" s="4">
        <f t="shared" si="1"/>
        <v>20</v>
      </c>
      <c r="F39" s="33">
        <f t="shared" si="2"/>
        <v>6</v>
      </c>
      <c r="G39" s="4">
        <f t="shared" si="3"/>
        <v>2023</v>
      </c>
      <c r="H39" s="3">
        <v>45097</v>
      </c>
      <c r="I39" s="4" t="s">
        <v>113</v>
      </c>
      <c r="J39" s="4" t="s">
        <v>48</v>
      </c>
      <c r="K39" s="4">
        <v>63</v>
      </c>
      <c r="L39" s="4" t="str" cm="1">
        <f t="array" ref="L39">_xlfn.IFS(K39&gt;=50,"Senior",K39&lt;30,"Young Adult",K39&gt;=30,"Adult")</f>
        <v>Senior</v>
      </c>
      <c r="M39" s="4" t="s">
        <v>15</v>
      </c>
      <c r="N39" s="4">
        <v>4</v>
      </c>
      <c r="O39" s="5">
        <v>25</v>
      </c>
      <c r="P39">
        <f t="shared" si="4"/>
        <v>100</v>
      </c>
      <c r="Q39" s="22">
        <f t="shared" si="5"/>
        <v>1.5</v>
      </c>
      <c r="R39" s="22">
        <f t="shared" si="6"/>
        <v>2</v>
      </c>
    </row>
    <row r="40" spans="1:18" x14ac:dyDescent="0.5">
      <c r="A40" s="2">
        <v>547</v>
      </c>
      <c r="B40" s="31" t="str">
        <f t="shared" si="0"/>
        <v>Saturday</v>
      </c>
      <c r="C40" s="40" t="str">
        <f t="shared" si="7"/>
        <v>March</v>
      </c>
      <c r="D40" s="40" t="str">
        <f t="shared" si="8"/>
        <v>Mar</v>
      </c>
      <c r="E40" s="4">
        <f t="shared" si="1"/>
        <v>7</v>
      </c>
      <c r="F40" s="33">
        <f t="shared" si="2"/>
        <v>3</v>
      </c>
      <c r="G40" s="4">
        <f t="shared" si="3"/>
        <v>2023</v>
      </c>
      <c r="H40" s="3">
        <v>44992</v>
      </c>
      <c r="I40" s="4" t="s">
        <v>114</v>
      </c>
      <c r="J40" s="4" t="s">
        <v>48</v>
      </c>
      <c r="K40" s="4">
        <v>63</v>
      </c>
      <c r="L40" s="4" t="str" cm="1">
        <f t="array" ref="L40">_xlfn.IFS(K40&gt;=50,"Senior",K40&lt;30,"Young Adult",K40&gt;=30,"Adult")</f>
        <v>Senior</v>
      </c>
      <c r="M40" s="4" t="s">
        <v>14</v>
      </c>
      <c r="N40" s="4">
        <v>4</v>
      </c>
      <c r="O40" s="5">
        <v>500</v>
      </c>
      <c r="P40">
        <f t="shared" si="4"/>
        <v>2000</v>
      </c>
      <c r="Q40" s="22">
        <f t="shared" si="5"/>
        <v>30</v>
      </c>
      <c r="R40" s="22">
        <f t="shared" si="6"/>
        <v>40</v>
      </c>
    </row>
    <row r="41" spans="1:18" x14ac:dyDescent="0.5">
      <c r="A41" s="2">
        <v>574</v>
      </c>
      <c r="B41" s="31" t="str">
        <f t="shared" si="0"/>
        <v>Tuesday</v>
      </c>
      <c r="C41" s="40" t="str">
        <f t="shared" si="7"/>
        <v>August</v>
      </c>
      <c r="D41" s="40" t="str">
        <f t="shared" si="8"/>
        <v>Aug</v>
      </c>
      <c r="E41" s="4">
        <f t="shared" si="1"/>
        <v>31</v>
      </c>
      <c r="F41" s="33">
        <f t="shared" si="2"/>
        <v>8</v>
      </c>
      <c r="G41" s="4">
        <f t="shared" si="3"/>
        <v>2023</v>
      </c>
      <c r="H41" s="3">
        <v>45169</v>
      </c>
      <c r="I41" s="4" t="s">
        <v>115</v>
      </c>
      <c r="J41" s="4" t="s">
        <v>32</v>
      </c>
      <c r="K41" s="4">
        <v>63</v>
      </c>
      <c r="L41" s="4" t="str" cm="1">
        <f t="array" ref="L41">_xlfn.IFS(K41&gt;=50,"Senior",K41&lt;30,"Young Adult",K41&gt;=30,"Adult")</f>
        <v>Senior</v>
      </c>
      <c r="M41" s="4" t="s">
        <v>15</v>
      </c>
      <c r="N41" s="4">
        <v>2</v>
      </c>
      <c r="O41" s="5">
        <v>25</v>
      </c>
      <c r="P41">
        <f t="shared" si="4"/>
        <v>50</v>
      </c>
      <c r="Q41" s="22">
        <f t="shared" si="5"/>
        <v>0.75</v>
      </c>
      <c r="R41" s="22">
        <f t="shared" si="6"/>
        <v>1</v>
      </c>
    </row>
    <row r="42" spans="1:18" x14ac:dyDescent="0.5">
      <c r="A42" s="2">
        <v>620</v>
      </c>
      <c r="B42" s="31" t="str">
        <f t="shared" si="0"/>
        <v>Sunday</v>
      </c>
      <c r="C42" s="40" t="str">
        <f t="shared" si="7"/>
        <v>May</v>
      </c>
      <c r="D42" s="40" t="str">
        <f t="shared" si="8"/>
        <v>May</v>
      </c>
      <c r="E42" s="4">
        <f t="shared" si="1"/>
        <v>8</v>
      </c>
      <c r="F42" s="33">
        <f t="shared" si="2"/>
        <v>5</v>
      </c>
      <c r="G42" s="4">
        <f t="shared" si="3"/>
        <v>2023</v>
      </c>
      <c r="H42" s="3">
        <v>45054</v>
      </c>
      <c r="I42" s="4" t="s">
        <v>116</v>
      </c>
      <c r="J42" s="4" t="s">
        <v>48</v>
      </c>
      <c r="K42" s="4">
        <v>63</v>
      </c>
      <c r="L42" s="4" t="str" cm="1">
        <f t="array" ref="L42">_xlfn.IFS(K42&gt;=50,"Senior",K42&lt;30,"Young Adult",K42&gt;=30,"Adult")</f>
        <v>Senior</v>
      </c>
      <c r="M42" s="4" t="s">
        <v>15</v>
      </c>
      <c r="N42" s="4">
        <v>3</v>
      </c>
      <c r="O42" s="5">
        <v>25</v>
      </c>
      <c r="P42">
        <f t="shared" si="4"/>
        <v>75</v>
      </c>
      <c r="Q42" s="22">
        <f t="shared" si="5"/>
        <v>1.125</v>
      </c>
      <c r="R42" s="22">
        <f t="shared" si="6"/>
        <v>1.5</v>
      </c>
    </row>
    <row r="43" spans="1:18" x14ac:dyDescent="0.5">
      <c r="A43" s="2">
        <v>635</v>
      </c>
      <c r="B43" s="31" t="str">
        <f t="shared" si="0"/>
        <v>Tuesday</v>
      </c>
      <c r="C43" s="40" t="str">
        <f t="shared" si="7"/>
        <v>August</v>
      </c>
      <c r="D43" s="40" t="str">
        <f t="shared" si="8"/>
        <v>Aug</v>
      </c>
      <c r="E43" s="4">
        <f t="shared" si="1"/>
        <v>17</v>
      </c>
      <c r="F43" s="33">
        <f t="shared" si="2"/>
        <v>8</v>
      </c>
      <c r="G43" s="4">
        <f t="shared" si="3"/>
        <v>2023</v>
      </c>
      <c r="H43" s="3">
        <v>45155</v>
      </c>
      <c r="I43" s="4" t="s">
        <v>117</v>
      </c>
      <c r="J43" s="4" t="s">
        <v>32</v>
      </c>
      <c r="K43" s="4">
        <v>63</v>
      </c>
      <c r="L43" s="4" t="str" cm="1">
        <f t="array" ref="L43">_xlfn.IFS(K43&gt;=50,"Senior",K43&lt;30,"Young Adult",K43&gt;=30,"Adult")</f>
        <v>Senior</v>
      </c>
      <c r="M43" s="4" t="s">
        <v>15</v>
      </c>
      <c r="N43" s="4">
        <v>3</v>
      </c>
      <c r="O43" s="5">
        <v>300</v>
      </c>
      <c r="P43">
        <f t="shared" si="4"/>
        <v>900</v>
      </c>
      <c r="Q43" s="22">
        <f t="shared" si="5"/>
        <v>13.5</v>
      </c>
      <c r="R43" s="22">
        <f t="shared" si="6"/>
        <v>18</v>
      </c>
    </row>
    <row r="44" spans="1:18" x14ac:dyDescent="0.5">
      <c r="A44" s="2">
        <v>676</v>
      </c>
      <c r="B44" s="31" t="str">
        <f t="shared" si="0"/>
        <v>Thursday</v>
      </c>
      <c r="C44" s="40" t="str">
        <f t="shared" si="7"/>
        <v>July</v>
      </c>
      <c r="D44" s="40" t="str">
        <f t="shared" si="8"/>
        <v>Jul</v>
      </c>
      <c r="E44" s="4">
        <f t="shared" si="1"/>
        <v>19</v>
      </c>
      <c r="F44" s="33">
        <f t="shared" si="2"/>
        <v>7</v>
      </c>
      <c r="G44" s="4">
        <f t="shared" si="3"/>
        <v>2023</v>
      </c>
      <c r="H44" s="3">
        <v>45126</v>
      </c>
      <c r="I44" s="4" t="s">
        <v>118</v>
      </c>
      <c r="J44" s="4" t="s">
        <v>48</v>
      </c>
      <c r="K44" s="4">
        <v>63</v>
      </c>
      <c r="L44" s="4" t="str" cm="1">
        <f t="array" ref="L44">_xlfn.IFS(K44&gt;=50,"Senior",K44&lt;30,"Young Adult",K44&gt;=30,"Adult")</f>
        <v>Senior</v>
      </c>
      <c r="M44" s="4" t="s">
        <v>15</v>
      </c>
      <c r="N44" s="4">
        <v>3</v>
      </c>
      <c r="O44" s="5">
        <v>500</v>
      </c>
      <c r="P44">
        <f t="shared" si="4"/>
        <v>1500</v>
      </c>
      <c r="Q44" s="22">
        <f t="shared" si="5"/>
        <v>22.5</v>
      </c>
      <c r="R44" s="22">
        <f t="shared" si="6"/>
        <v>30</v>
      </c>
    </row>
    <row r="45" spans="1:18" x14ac:dyDescent="0.5">
      <c r="A45" s="2">
        <v>824</v>
      </c>
      <c r="B45" s="31" t="str">
        <f t="shared" si="0"/>
        <v>Thursday</v>
      </c>
      <c r="C45" s="40" t="str">
        <f t="shared" si="7"/>
        <v>May</v>
      </c>
      <c r="D45" s="40" t="str">
        <f t="shared" si="8"/>
        <v>May</v>
      </c>
      <c r="E45" s="4">
        <f t="shared" si="1"/>
        <v>5</v>
      </c>
      <c r="F45" s="33">
        <f t="shared" si="2"/>
        <v>5</v>
      </c>
      <c r="G45" s="4">
        <f t="shared" si="3"/>
        <v>2023</v>
      </c>
      <c r="H45" s="3">
        <v>45051</v>
      </c>
      <c r="I45" s="4" t="s">
        <v>119</v>
      </c>
      <c r="J45" s="4" t="s">
        <v>48</v>
      </c>
      <c r="K45" s="4">
        <v>63</v>
      </c>
      <c r="L45" s="4" t="str" cm="1">
        <f t="array" ref="L45">_xlfn.IFS(K45&gt;=50,"Senior",K45&lt;30,"Young Adult",K45&gt;=30,"Adult")</f>
        <v>Senior</v>
      </c>
      <c r="M45" s="4" t="s">
        <v>14</v>
      </c>
      <c r="N45" s="4">
        <v>4</v>
      </c>
      <c r="O45" s="5">
        <v>30</v>
      </c>
      <c r="P45">
        <f t="shared" si="4"/>
        <v>120</v>
      </c>
      <c r="Q45" s="22">
        <f t="shared" si="5"/>
        <v>1.7999999999999998</v>
      </c>
      <c r="R45" s="22">
        <f t="shared" si="6"/>
        <v>2.4</v>
      </c>
    </row>
    <row r="46" spans="1:18" x14ac:dyDescent="0.5">
      <c r="A46" s="2">
        <v>848</v>
      </c>
      <c r="B46" s="31" t="str">
        <f t="shared" si="0"/>
        <v>Friday</v>
      </c>
      <c r="C46" s="40" t="str">
        <f t="shared" si="7"/>
        <v>February</v>
      </c>
      <c r="D46" s="40" t="str">
        <f t="shared" si="8"/>
        <v>Feb</v>
      </c>
      <c r="E46" s="4">
        <f t="shared" si="1"/>
        <v>13</v>
      </c>
      <c r="F46" s="33">
        <f t="shared" si="2"/>
        <v>2</v>
      </c>
      <c r="G46" s="4">
        <f t="shared" si="3"/>
        <v>2023</v>
      </c>
      <c r="H46" s="3">
        <v>44970</v>
      </c>
      <c r="I46" s="4" t="s">
        <v>120</v>
      </c>
      <c r="J46" s="4" t="s">
        <v>32</v>
      </c>
      <c r="K46" s="4">
        <v>63</v>
      </c>
      <c r="L46" s="4" t="str" cm="1">
        <f t="array" ref="L46">_xlfn.IFS(K46&gt;=50,"Senior",K46&lt;30,"Young Adult",K46&gt;=30,"Adult")</f>
        <v>Senior</v>
      </c>
      <c r="M46" s="4" t="s">
        <v>14</v>
      </c>
      <c r="N46" s="4">
        <v>3</v>
      </c>
      <c r="O46" s="5">
        <v>25</v>
      </c>
      <c r="P46">
        <f t="shared" si="4"/>
        <v>75</v>
      </c>
      <c r="Q46" s="22">
        <f t="shared" si="5"/>
        <v>1.125</v>
      </c>
      <c r="R46" s="22">
        <f t="shared" si="6"/>
        <v>1.5</v>
      </c>
    </row>
    <row r="47" spans="1:18" x14ac:dyDescent="0.5">
      <c r="A47" s="2">
        <v>860</v>
      </c>
      <c r="B47" s="31" t="str">
        <f t="shared" si="0"/>
        <v>Monday</v>
      </c>
      <c r="C47" s="40" t="str">
        <f t="shared" si="7"/>
        <v>January</v>
      </c>
      <c r="D47" s="40" t="str">
        <f t="shared" si="8"/>
        <v>Jan</v>
      </c>
      <c r="E47" s="4">
        <f t="shared" si="1"/>
        <v>9</v>
      </c>
      <c r="F47" s="33">
        <f t="shared" si="2"/>
        <v>1</v>
      </c>
      <c r="G47" s="4">
        <f t="shared" si="3"/>
        <v>2023</v>
      </c>
      <c r="H47" s="3">
        <v>44935</v>
      </c>
      <c r="I47" s="4" t="s">
        <v>121</v>
      </c>
      <c r="J47" s="4" t="s">
        <v>48</v>
      </c>
      <c r="K47" s="4">
        <v>63</v>
      </c>
      <c r="L47" s="4" t="str" cm="1">
        <f t="array" ref="L47">_xlfn.IFS(K47&gt;=50,"Senior",K47&lt;30,"Young Adult",K47&gt;=30,"Adult")</f>
        <v>Senior</v>
      </c>
      <c r="M47" s="4" t="s">
        <v>14</v>
      </c>
      <c r="N47" s="4">
        <v>4</v>
      </c>
      <c r="O47" s="5">
        <v>50</v>
      </c>
      <c r="P47">
        <f t="shared" si="4"/>
        <v>200</v>
      </c>
      <c r="Q47" s="22">
        <f t="shared" si="5"/>
        <v>3</v>
      </c>
      <c r="R47" s="22">
        <f t="shared" si="6"/>
        <v>4</v>
      </c>
    </row>
    <row r="48" spans="1:18" x14ac:dyDescent="0.5">
      <c r="A48" s="2">
        <v>872</v>
      </c>
      <c r="B48" s="31" t="str">
        <f t="shared" si="0"/>
        <v>Wednesday</v>
      </c>
      <c r="C48" s="40" t="str">
        <f t="shared" si="7"/>
        <v>October</v>
      </c>
      <c r="D48" s="40" t="str">
        <f t="shared" si="8"/>
        <v>Oct</v>
      </c>
      <c r="E48" s="4">
        <f t="shared" si="1"/>
        <v>11</v>
      </c>
      <c r="F48" s="33">
        <f t="shared" si="2"/>
        <v>10</v>
      </c>
      <c r="G48" s="4">
        <f t="shared" si="3"/>
        <v>2023</v>
      </c>
      <c r="H48" s="3">
        <v>45210</v>
      </c>
      <c r="I48" s="4" t="s">
        <v>122</v>
      </c>
      <c r="J48" s="4" t="s">
        <v>32</v>
      </c>
      <c r="K48" s="4">
        <v>63</v>
      </c>
      <c r="L48" s="4" t="str" cm="1">
        <f t="array" ref="L48">_xlfn.IFS(K48&gt;=50,"Senior",K48&lt;30,"Young Adult",K48&gt;=30,"Adult")</f>
        <v>Senior</v>
      </c>
      <c r="M48" s="4" t="s">
        <v>13</v>
      </c>
      <c r="N48" s="4">
        <v>3</v>
      </c>
      <c r="O48" s="5">
        <v>25</v>
      </c>
      <c r="P48">
        <f t="shared" si="4"/>
        <v>75</v>
      </c>
      <c r="Q48" s="22">
        <f t="shared" si="5"/>
        <v>1.125</v>
      </c>
      <c r="R48" s="22">
        <f t="shared" si="6"/>
        <v>1.5</v>
      </c>
    </row>
    <row r="49" spans="1:18" x14ac:dyDescent="0.5">
      <c r="A49" s="2">
        <v>988</v>
      </c>
      <c r="B49" s="31" t="str">
        <f t="shared" si="0"/>
        <v>Saturday</v>
      </c>
      <c r="C49" s="40" t="str">
        <f t="shared" si="7"/>
        <v>May</v>
      </c>
      <c r="D49" s="40" t="str">
        <f t="shared" si="8"/>
        <v>May</v>
      </c>
      <c r="E49" s="4">
        <f t="shared" si="1"/>
        <v>28</v>
      </c>
      <c r="F49" s="33">
        <f t="shared" si="2"/>
        <v>5</v>
      </c>
      <c r="G49" s="4">
        <f t="shared" si="3"/>
        <v>2023</v>
      </c>
      <c r="H49" s="3">
        <v>45074</v>
      </c>
      <c r="I49" s="4" t="s">
        <v>123</v>
      </c>
      <c r="J49" s="4" t="s">
        <v>32</v>
      </c>
      <c r="K49" s="4">
        <v>63</v>
      </c>
      <c r="L49" s="4" t="str" cm="1">
        <f t="array" ref="L49">_xlfn.IFS(K49&gt;=50,"Senior",K49&lt;30,"Young Adult",K49&gt;=30,"Adult")</f>
        <v>Senior</v>
      </c>
      <c r="M49" s="4" t="s">
        <v>14</v>
      </c>
      <c r="N49" s="4">
        <v>3</v>
      </c>
      <c r="O49" s="5">
        <v>25</v>
      </c>
      <c r="P49">
        <f t="shared" si="4"/>
        <v>75</v>
      </c>
      <c r="Q49" s="22">
        <f t="shared" si="5"/>
        <v>1.125</v>
      </c>
      <c r="R49" s="22">
        <f t="shared" si="6"/>
        <v>1.5</v>
      </c>
    </row>
    <row r="50" spans="1:18" x14ac:dyDescent="0.5">
      <c r="A50" s="2">
        <v>19</v>
      </c>
      <c r="B50" s="31" t="str">
        <f t="shared" si="0"/>
        <v>Monday</v>
      </c>
      <c r="C50" s="40" t="str">
        <f t="shared" si="7"/>
        <v>September</v>
      </c>
      <c r="D50" s="40" t="str">
        <f t="shared" si="8"/>
        <v>Sep</v>
      </c>
      <c r="E50" s="4">
        <f t="shared" si="1"/>
        <v>16</v>
      </c>
      <c r="F50" s="33">
        <f t="shared" si="2"/>
        <v>9</v>
      </c>
      <c r="G50" s="4">
        <f t="shared" si="3"/>
        <v>2023</v>
      </c>
      <c r="H50" s="3">
        <v>45185</v>
      </c>
      <c r="I50" s="4" t="s">
        <v>124</v>
      </c>
      <c r="J50" s="4" t="s">
        <v>32</v>
      </c>
      <c r="K50" s="4">
        <v>62</v>
      </c>
      <c r="L50" s="4" t="str" cm="1">
        <f t="array" ref="L50">_xlfn.IFS(K50&gt;=50,"Senior",K50&lt;30,"Young Adult",K50&gt;=30,"Adult")</f>
        <v>Senior</v>
      </c>
      <c r="M50" s="4" t="s">
        <v>14</v>
      </c>
      <c r="N50" s="4">
        <v>2</v>
      </c>
      <c r="O50" s="5">
        <v>25</v>
      </c>
      <c r="P50">
        <f t="shared" si="4"/>
        <v>50</v>
      </c>
      <c r="Q50" s="22">
        <f t="shared" si="5"/>
        <v>0.75</v>
      </c>
      <c r="R50" s="22">
        <f t="shared" si="6"/>
        <v>1</v>
      </c>
    </row>
    <row r="51" spans="1:18" x14ac:dyDescent="0.5">
      <c r="A51" s="2">
        <v>59</v>
      </c>
      <c r="B51" s="31" t="str">
        <f t="shared" si="0"/>
        <v>Thursday</v>
      </c>
      <c r="C51" s="40" t="str">
        <f t="shared" si="7"/>
        <v>July</v>
      </c>
      <c r="D51" s="40" t="str">
        <f t="shared" si="8"/>
        <v>Jul</v>
      </c>
      <c r="E51" s="4">
        <f t="shared" si="1"/>
        <v>5</v>
      </c>
      <c r="F51" s="33">
        <f t="shared" si="2"/>
        <v>7</v>
      </c>
      <c r="G51" s="4">
        <f t="shared" si="3"/>
        <v>2023</v>
      </c>
      <c r="H51" s="3">
        <v>45112</v>
      </c>
      <c r="I51" s="4" t="s">
        <v>125</v>
      </c>
      <c r="J51" s="4" t="s">
        <v>48</v>
      </c>
      <c r="K51" s="4">
        <v>62</v>
      </c>
      <c r="L51" s="4" t="str" cm="1">
        <f t="array" ref="L51">_xlfn.IFS(K51&gt;=50,"Senior",K51&lt;30,"Young Adult",K51&gt;=30,"Adult")</f>
        <v>Senior</v>
      </c>
      <c r="M51" s="4" t="s">
        <v>14</v>
      </c>
      <c r="N51" s="4">
        <v>1</v>
      </c>
      <c r="O51" s="5">
        <v>50</v>
      </c>
      <c r="P51">
        <f t="shared" si="4"/>
        <v>50</v>
      </c>
      <c r="Q51" s="22">
        <f t="shared" si="5"/>
        <v>0.75</v>
      </c>
      <c r="R51" s="22">
        <f t="shared" si="6"/>
        <v>1</v>
      </c>
    </row>
    <row r="52" spans="1:18" x14ac:dyDescent="0.5">
      <c r="A52" s="2">
        <v>157</v>
      </c>
      <c r="B52" s="31" t="str">
        <f t="shared" si="0"/>
        <v>Tuesday</v>
      </c>
      <c r="C52" s="40" t="str">
        <f t="shared" si="7"/>
        <v>June</v>
      </c>
      <c r="D52" s="40" t="str">
        <f t="shared" si="8"/>
        <v>Jun</v>
      </c>
      <c r="E52" s="4">
        <f t="shared" si="1"/>
        <v>24</v>
      </c>
      <c r="F52" s="33">
        <f t="shared" si="2"/>
        <v>6</v>
      </c>
      <c r="G52" s="4">
        <f t="shared" si="3"/>
        <v>2023</v>
      </c>
      <c r="H52" s="3">
        <v>45101</v>
      </c>
      <c r="I52" s="4" t="s">
        <v>126</v>
      </c>
      <c r="J52" s="4" t="s">
        <v>48</v>
      </c>
      <c r="K52" s="4">
        <v>62</v>
      </c>
      <c r="L52" s="4" t="str" cm="1">
        <f t="array" ref="L52">_xlfn.IFS(K52&gt;=50,"Senior",K52&lt;30,"Young Adult",K52&gt;=30,"Adult")</f>
        <v>Senior</v>
      </c>
      <c r="M52" s="4" t="s">
        <v>15</v>
      </c>
      <c r="N52" s="4">
        <v>4</v>
      </c>
      <c r="O52" s="5">
        <v>500</v>
      </c>
      <c r="P52">
        <f t="shared" si="4"/>
        <v>2000</v>
      </c>
      <c r="Q52" s="22">
        <f t="shared" si="5"/>
        <v>30</v>
      </c>
      <c r="R52" s="22">
        <f t="shared" si="6"/>
        <v>40</v>
      </c>
    </row>
    <row r="53" spans="1:18" x14ac:dyDescent="0.5">
      <c r="A53" s="2">
        <v>182</v>
      </c>
      <c r="B53" s="31" t="str">
        <f t="shared" si="0"/>
        <v>Sunday</v>
      </c>
      <c r="C53" s="40" t="str">
        <f t="shared" si="7"/>
        <v>June</v>
      </c>
      <c r="D53" s="40" t="str">
        <f t="shared" si="8"/>
        <v>Jun</v>
      </c>
      <c r="E53" s="4">
        <f t="shared" si="1"/>
        <v>15</v>
      </c>
      <c r="F53" s="33">
        <f t="shared" si="2"/>
        <v>6</v>
      </c>
      <c r="G53" s="4">
        <f t="shared" si="3"/>
        <v>2023</v>
      </c>
      <c r="H53" s="3">
        <v>45092</v>
      </c>
      <c r="I53" s="4" t="s">
        <v>127</v>
      </c>
      <c r="J53" s="4" t="s">
        <v>48</v>
      </c>
      <c r="K53" s="4">
        <v>62</v>
      </c>
      <c r="L53" s="4" t="str" cm="1">
        <f t="array" ref="L53">_xlfn.IFS(K53&gt;=50,"Senior",K53&lt;30,"Young Adult",K53&gt;=30,"Adult")</f>
        <v>Senior</v>
      </c>
      <c r="M53" s="4" t="s">
        <v>13</v>
      </c>
      <c r="N53" s="4">
        <v>4</v>
      </c>
      <c r="O53" s="5">
        <v>30</v>
      </c>
      <c r="P53">
        <f t="shared" si="4"/>
        <v>120</v>
      </c>
      <c r="Q53" s="22">
        <f t="shared" si="5"/>
        <v>1.7999999999999998</v>
      </c>
      <c r="R53" s="22">
        <f t="shared" si="6"/>
        <v>2.4</v>
      </c>
    </row>
    <row r="54" spans="1:18" x14ac:dyDescent="0.5">
      <c r="A54" s="2">
        <v>192</v>
      </c>
      <c r="B54" s="31" t="str">
        <f t="shared" si="0"/>
        <v>Tuesday</v>
      </c>
      <c r="C54" s="40" t="str">
        <f t="shared" si="7"/>
        <v>February</v>
      </c>
      <c r="D54" s="40" t="str">
        <f t="shared" si="8"/>
        <v>Feb</v>
      </c>
      <c r="E54" s="4">
        <f t="shared" si="1"/>
        <v>10</v>
      </c>
      <c r="F54" s="33">
        <f t="shared" si="2"/>
        <v>2</v>
      </c>
      <c r="G54" s="4">
        <f t="shared" si="3"/>
        <v>2023</v>
      </c>
      <c r="H54" s="3">
        <v>44967</v>
      </c>
      <c r="I54" s="4" t="s">
        <v>128</v>
      </c>
      <c r="J54" s="4" t="s">
        <v>48</v>
      </c>
      <c r="K54" s="4">
        <v>62</v>
      </c>
      <c r="L54" s="4" t="str" cm="1">
        <f t="array" ref="L54">_xlfn.IFS(K54&gt;=50,"Senior",K54&lt;30,"Young Adult",K54&gt;=30,"Adult")</f>
        <v>Senior</v>
      </c>
      <c r="M54" s="4" t="s">
        <v>13</v>
      </c>
      <c r="N54" s="4">
        <v>2</v>
      </c>
      <c r="O54" s="5">
        <v>50</v>
      </c>
      <c r="P54">
        <f t="shared" si="4"/>
        <v>100</v>
      </c>
      <c r="Q54" s="22">
        <f t="shared" si="5"/>
        <v>1.5</v>
      </c>
      <c r="R54" s="22">
        <f t="shared" si="6"/>
        <v>2</v>
      </c>
    </row>
    <row r="55" spans="1:18" x14ac:dyDescent="0.5">
      <c r="A55" s="2">
        <v>216</v>
      </c>
      <c r="B55" s="31" t="str">
        <f t="shared" si="0"/>
        <v>Wednesday</v>
      </c>
      <c r="C55" s="40" t="str">
        <f t="shared" si="7"/>
        <v>July</v>
      </c>
      <c r="D55" s="40" t="str">
        <f t="shared" si="8"/>
        <v>Jul</v>
      </c>
      <c r="E55" s="4">
        <f t="shared" si="1"/>
        <v>11</v>
      </c>
      <c r="F55" s="33">
        <f t="shared" si="2"/>
        <v>7</v>
      </c>
      <c r="G55" s="4">
        <f t="shared" si="3"/>
        <v>2023</v>
      </c>
      <c r="H55" s="3">
        <v>45118</v>
      </c>
      <c r="I55" s="4" t="s">
        <v>129</v>
      </c>
      <c r="J55" s="4" t="s">
        <v>48</v>
      </c>
      <c r="K55" s="4">
        <v>62</v>
      </c>
      <c r="L55" s="4" t="str" cm="1">
        <f t="array" ref="L55">_xlfn.IFS(K55&gt;=50,"Senior",K55&lt;30,"Young Adult",K55&gt;=30,"Adult")</f>
        <v>Senior</v>
      </c>
      <c r="M55" s="4" t="s">
        <v>15</v>
      </c>
      <c r="N55" s="4">
        <v>2</v>
      </c>
      <c r="O55" s="5">
        <v>50</v>
      </c>
      <c r="P55">
        <f t="shared" si="4"/>
        <v>100</v>
      </c>
      <c r="Q55" s="22">
        <f t="shared" si="5"/>
        <v>1.5</v>
      </c>
      <c r="R55" s="22">
        <f t="shared" si="6"/>
        <v>2</v>
      </c>
    </row>
    <row r="56" spans="1:18" x14ac:dyDescent="0.5">
      <c r="A56" s="2">
        <v>234</v>
      </c>
      <c r="B56" s="31" t="str">
        <f t="shared" si="0"/>
        <v>Friday</v>
      </c>
      <c r="C56" s="40" t="str">
        <f t="shared" si="7"/>
        <v>November</v>
      </c>
      <c r="D56" s="40" t="str">
        <f t="shared" si="8"/>
        <v>Nov</v>
      </c>
      <c r="E56" s="4">
        <f t="shared" si="1"/>
        <v>20</v>
      </c>
      <c r="F56" s="33">
        <f t="shared" si="2"/>
        <v>11</v>
      </c>
      <c r="G56" s="4">
        <f t="shared" si="3"/>
        <v>2023</v>
      </c>
      <c r="H56" s="3">
        <v>45250</v>
      </c>
      <c r="I56" s="4" t="s">
        <v>130</v>
      </c>
      <c r="J56" s="4" t="s">
        <v>32</v>
      </c>
      <c r="K56" s="4">
        <v>62</v>
      </c>
      <c r="L56" s="4" t="str" cm="1">
        <f t="array" ref="L56">_xlfn.IFS(K56&gt;=50,"Senior",K56&lt;30,"Young Adult",K56&gt;=30,"Adult")</f>
        <v>Senior</v>
      </c>
      <c r="M56" s="4" t="s">
        <v>15</v>
      </c>
      <c r="N56" s="4">
        <v>2</v>
      </c>
      <c r="O56" s="5">
        <v>25</v>
      </c>
      <c r="P56">
        <f t="shared" si="4"/>
        <v>50</v>
      </c>
      <c r="Q56" s="22">
        <f t="shared" si="5"/>
        <v>0.75</v>
      </c>
      <c r="R56" s="22">
        <f t="shared" si="6"/>
        <v>1</v>
      </c>
    </row>
    <row r="57" spans="1:18" x14ac:dyDescent="0.5">
      <c r="A57" s="2">
        <v>271</v>
      </c>
      <c r="B57" s="31" t="str">
        <f t="shared" si="0"/>
        <v>Monday</v>
      </c>
      <c r="C57" s="40" t="str">
        <f t="shared" si="7"/>
        <v>June</v>
      </c>
      <c r="D57" s="40" t="str">
        <f t="shared" si="8"/>
        <v>Jun</v>
      </c>
      <c r="E57" s="4">
        <f t="shared" si="1"/>
        <v>23</v>
      </c>
      <c r="F57" s="33">
        <f t="shared" si="2"/>
        <v>6</v>
      </c>
      <c r="G57" s="4">
        <f t="shared" si="3"/>
        <v>2023</v>
      </c>
      <c r="H57" s="3">
        <v>45100</v>
      </c>
      <c r="I57" s="4" t="s">
        <v>131</v>
      </c>
      <c r="J57" s="4" t="s">
        <v>32</v>
      </c>
      <c r="K57" s="4">
        <v>62</v>
      </c>
      <c r="L57" s="4" t="str" cm="1">
        <f t="array" ref="L57">_xlfn.IFS(K57&gt;=50,"Senior",K57&lt;30,"Young Adult",K57&gt;=30,"Adult")</f>
        <v>Senior</v>
      </c>
      <c r="M57" s="4" t="s">
        <v>13</v>
      </c>
      <c r="N57" s="4">
        <v>4</v>
      </c>
      <c r="O57" s="5">
        <v>30</v>
      </c>
      <c r="P57">
        <f t="shared" si="4"/>
        <v>120</v>
      </c>
      <c r="Q57" s="22">
        <f t="shared" si="5"/>
        <v>1.7999999999999998</v>
      </c>
      <c r="R57" s="22">
        <f t="shared" si="6"/>
        <v>2.4</v>
      </c>
    </row>
    <row r="58" spans="1:18" x14ac:dyDescent="0.5">
      <c r="A58" s="2">
        <v>345</v>
      </c>
      <c r="B58" s="31" t="str">
        <f t="shared" si="0"/>
        <v>Saturday</v>
      </c>
      <c r="C58" s="40" t="str">
        <f t="shared" si="7"/>
        <v>November</v>
      </c>
      <c r="D58" s="40" t="str">
        <f t="shared" si="8"/>
        <v>Nov</v>
      </c>
      <c r="E58" s="4">
        <f t="shared" si="1"/>
        <v>14</v>
      </c>
      <c r="F58" s="33">
        <f t="shared" si="2"/>
        <v>11</v>
      </c>
      <c r="G58" s="4">
        <f t="shared" si="3"/>
        <v>2023</v>
      </c>
      <c r="H58" s="3">
        <v>45244</v>
      </c>
      <c r="I58" s="4" t="s">
        <v>132</v>
      </c>
      <c r="J58" s="4" t="s">
        <v>48</v>
      </c>
      <c r="K58" s="4">
        <v>62</v>
      </c>
      <c r="L58" s="4" t="str" cm="1">
        <f t="array" ref="L58">_xlfn.IFS(K58&gt;=50,"Senior",K58&lt;30,"Young Adult",K58&gt;=30,"Adult")</f>
        <v>Senior</v>
      </c>
      <c r="M58" s="4" t="s">
        <v>15</v>
      </c>
      <c r="N58" s="4">
        <v>1</v>
      </c>
      <c r="O58" s="5">
        <v>30</v>
      </c>
      <c r="P58">
        <f t="shared" si="4"/>
        <v>30</v>
      </c>
      <c r="Q58" s="22">
        <f t="shared" si="5"/>
        <v>0.44999999999999996</v>
      </c>
      <c r="R58" s="22">
        <f t="shared" si="6"/>
        <v>0.6</v>
      </c>
    </row>
    <row r="59" spans="1:18" x14ac:dyDescent="0.5">
      <c r="A59" s="2">
        <v>401</v>
      </c>
      <c r="B59" s="31" t="str">
        <f t="shared" si="0"/>
        <v>Wednesday</v>
      </c>
      <c r="C59" s="40" t="str">
        <f t="shared" si="7"/>
        <v>October</v>
      </c>
      <c r="D59" s="40" t="str">
        <f t="shared" si="8"/>
        <v>Oct</v>
      </c>
      <c r="E59" s="4">
        <f t="shared" si="1"/>
        <v>11</v>
      </c>
      <c r="F59" s="33">
        <f t="shared" si="2"/>
        <v>10</v>
      </c>
      <c r="G59" s="4">
        <f t="shared" si="3"/>
        <v>2023</v>
      </c>
      <c r="H59" s="3">
        <v>45210</v>
      </c>
      <c r="I59" s="4" t="s">
        <v>133</v>
      </c>
      <c r="J59" s="4" t="s">
        <v>32</v>
      </c>
      <c r="K59" s="4">
        <v>62</v>
      </c>
      <c r="L59" s="4" t="str" cm="1">
        <f t="array" ref="L59">_xlfn.IFS(K59&gt;=50,"Senior",K59&lt;30,"Young Adult",K59&gt;=30,"Adult")</f>
        <v>Senior</v>
      </c>
      <c r="M59" s="4" t="s">
        <v>14</v>
      </c>
      <c r="N59" s="4">
        <v>1</v>
      </c>
      <c r="O59" s="5">
        <v>300</v>
      </c>
      <c r="P59">
        <f t="shared" si="4"/>
        <v>300</v>
      </c>
      <c r="Q59" s="22">
        <f t="shared" si="5"/>
        <v>4.5</v>
      </c>
      <c r="R59" s="22">
        <f t="shared" si="6"/>
        <v>6</v>
      </c>
    </row>
    <row r="60" spans="1:18" x14ac:dyDescent="0.5">
      <c r="A60" s="2">
        <v>411</v>
      </c>
      <c r="B60" s="31" t="str">
        <f t="shared" si="0"/>
        <v>Monday</v>
      </c>
      <c r="C60" s="40" t="str">
        <f t="shared" si="7"/>
        <v>May</v>
      </c>
      <c r="D60" s="40" t="str">
        <f t="shared" si="8"/>
        <v>May</v>
      </c>
      <c r="E60" s="4">
        <f t="shared" si="1"/>
        <v>16</v>
      </c>
      <c r="F60" s="33">
        <f t="shared" si="2"/>
        <v>5</v>
      </c>
      <c r="G60" s="4">
        <f t="shared" si="3"/>
        <v>2023</v>
      </c>
      <c r="H60" s="3">
        <v>45062</v>
      </c>
      <c r="I60" s="4" t="s">
        <v>134</v>
      </c>
      <c r="J60" s="4" t="s">
        <v>48</v>
      </c>
      <c r="K60" s="4">
        <v>62</v>
      </c>
      <c r="L60" s="4" t="str" cm="1">
        <f t="array" ref="L60">_xlfn.IFS(K60&gt;=50,"Senior",K60&lt;30,"Young Adult",K60&gt;=30,"Adult")</f>
        <v>Senior</v>
      </c>
      <c r="M60" s="4" t="s">
        <v>15</v>
      </c>
      <c r="N60" s="4">
        <v>4</v>
      </c>
      <c r="O60" s="5">
        <v>50</v>
      </c>
      <c r="P60">
        <f t="shared" si="4"/>
        <v>200</v>
      </c>
      <c r="Q60" s="22">
        <f t="shared" si="5"/>
        <v>3</v>
      </c>
      <c r="R60" s="22">
        <f t="shared" si="6"/>
        <v>4</v>
      </c>
    </row>
    <row r="61" spans="1:18" x14ac:dyDescent="0.5">
      <c r="A61" s="2">
        <v>523</v>
      </c>
      <c r="B61" s="31" t="str">
        <f t="shared" si="0"/>
        <v>Tuesday</v>
      </c>
      <c r="C61" s="40" t="str">
        <f t="shared" si="7"/>
        <v>September</v>
      </c>
      <c r="D61" s="40" t="str">
        <f t="shared" si="8"/>
        <v>Sep</v>
      </c>
      <c r="E61" s="4">
        <f t="shared" si="1"/>
        <v>24</v>
      </c>
      <c r="F61" s="33">
        <f t="shared" si="2"/>
        <v>9</v>
      </c>
      <c r="G61" s="4">
        <f t="shared" si="3"/>
        <v>2023</v>
      </c>
      <c r="H61" s="3">
        <v>45193</v>
      </c>
      <c r="I61" s="4" t="s">
        <v>135</v>
      </c>
      <c r="J61" s="4" t="s">
        <v>32</v>
      </c>
      <c r="K61" s="4">
        <v>62</v>
      </c>
      <c r="L61" s="4" t="str" cm="1">
        <f t="array" ref="L61">_xlfn.IFS(K61&gt;=50,"Senior",K61&lt;30,"Young Adult",K61&gt;=30,"Adult")</f>
        <v>Senior</v>
      </c>
      <c r="M61" s="4" t="s">
        <v>15</v>
      </c>
      <c r="N61" s="4">
        <v>1</v>
      </c>
      <c r="O61" s="5">
        <v>300</v>
      </c>
      <c r="P61">
        <f t="shared" si="4"/>
        <v>300</v>
      </c>
      <c r="Q61" s="22">
        <f t="shared" si="5"/>
        <v>4.5</v>
      </c>
      <c r="R61" s="22">
        <f t="shared" si="6"/>
        <v>6</v>
      </c>
    </row>
    <row r="62" spans="1:18" x14ac:dyDescent="0.5">
      <c r="A62" s="2">
        <v>629</v>
      </c>
      <c r="B62" s="31" t="str">
        <f t="shared" si="0"/>
        <v>Thursday</v>
      </c>
      <c r="C62" s="40" t="str">
        <f t="shared" si="7"/>
        <v>June</v>
      </c>
      <c r="D62" s="40" t="str">
        <f t="shared" si="8"/>
        <v>Jun</v>
      </c>
      <c r="E62" s="4">
        <f t="shared" si="1"/>
        <v>12</v>
      </c>
      <c r="F62" s="33">
        <f t="shared" si="2"/>
        <v>6</v>
      </c>
      <c r="G62" s="4">
        <f t="shared" si="3"/>
        <v>2023</v>
      </c>
      <c r="H62" s="3">
        <v>45089</v>
      </c>
      <c r="I62" s="4" t="s">
        <v>136</v>
      </c>
      <c r="J62" s="4" t="s">
        <v>48</v>
      </c>
      <c r="K62" s="4">
        <v>62</v>
      </c>
      <c r="L62" s="4" t="str" cm="1">
        <f t="array" ref="L62">_xlfn.IFS(K62&gt;=50,"Senior",K62&lt;30,"Young Adult",K62&gt;=30,"Adult")</f>
        <v>Senior</v>
      </c>
      <c r="M62" s="4" t="s">
        <v>15</v>
      </c>
      <c r="N62" s="4">
        <v>2</v>
      </c>
      <c r="O62" s="5">
        <v>25</v>
      </c>
      <c r="P62">
        <f t="shared" si="4"/>
        <v>50</v>
      </c>
      <c r="Q62" s="22">
        <f t="shared" si="5"/>
        <v>0.75</v>
      </c>
      <c r="R62" s="22">
        <f t="shared" si="6"/>
        <v>1</v>
      </c>
    </row>
    <row r="63" spans="1:18" x14ac:dyDescent="0.5">
      <c r="A63" s="2">
        <v>639</v>
      </c>
      <c r="B63" s="31" t="str">
        <f t="shared" si="0"/>
        <v>Friday</v>
      </c>
      <c r="C63" s="40" t="str">
        <f t="shared" si="7"/>
        <v>May</v>
      </c>
      <c r="D63" s="40" t="str">
        <f t="shared" si="8"/>
        <v>May</v>
      </c>
      <c r="E63" s="4">
        <f t="shared" si="1"/>
        <v>13</v>
      </c>
      <c r="F63" s="33">
        <f t="shared" si="2"/>
        <v>5</v>
      </c>
      <c r="G63" s="4">
        <f t="shared" si="3"/>
        <v>2023</v>
      </c>
      <c r="H63" s="3">
        <v>45059</v>
      </c>
      <c r="I63" s="4" t="s">
        <v>137</v>
      </c>
      <c r="J63" s="4" t="s">
        <v>32</v>
      </c>
      <c r="K63" s="4">
        <v>62</v>
      </c>
      <c r="L63" s="4" t="str" cm="1">
        <f t="array" ref="L63">_xlfn.IFS(K63&gt;=50,"Senior",K63&lt;30,"Young Adult",K63&gt;=30,"Adult")</f>
        <v>Senior</v>
      </c>
      <c r="M63" s="4" t="s">
        <v>13</v>
      </c>
      <c r="N63" s="4">
        <v>4</v>
      </c>
      <c r="O63" s="5">
        <v>50</v>
      </c>
      <c r="P63">
        <f t="shared" si="4"/>
        <v>200</v>
      </c>
      <c r="Q63" s="22">
        <f t="shared" si="5"/>
        <v>3</v>
      </c>
      <c r="R63" s="22">
        <f t="shared" si="6"/>
        <v>4</v>
      </c>
    </row>
    <row r="64" spans="1:18" x14ac:dyDescent="0.5">
      <c r="A64" s="2">
        <v>668</v>
      </c>
      <c r="B64" s="31" t="str">
        <f t="shared" si="0"/>
        <v>Saturday</v>
      </c>
      <c r="C64" s="40" t="str">
        <f t="shared" si="7"/>
        <v>July</v>
      </c>
      <c r="D64" s="40" t="str">
        <f t="shared" si="8"/>
        <v>Jul</v>
      </c>
      <c r="E64" s="4">
        <f t="shared" si="1"/>
        <v>28</v>
      </c>
      <c r="F64" s="33">
        <f t="shared" si="2"/>
        <v>7</v>
      </c>
      <c r="G64" s="4">
        <f t="shared" si="3"/>
        <v>2023</v>
      </c>
      <c r="H64" s="3">
        <v>45135</v>
      </c>
      <c r="I64" s="4" t="s">
        <v>138</v>
      </c>
      <c r="J64" s="4" t="s">
        <v>32</v>
      </c>
      <c r="K64" s="4">
        <v>62</v>
      </c>
      <c r="L64" s="4" t="str" cm="1">
        <f t="array" ref="L64">_xlfn.IFS(K64&gt;=50,"Senior",K64&lt;30,"Young Adult",K64&gt;=30,"Adult")</f>
        <v>Senior</v>
      </c>
      <c r="M64" s="4" t="s">
        <v>15</v>
      </c>
      <c r="N64" s="4">
        <v>3</v>
      </c>
      <c r="O64" s="5">
        <v>50</v>
      </c>
      <c r="P64">
        <f t="shared" si="4"/>
        <v>150</v>
      </c>
      <c r="Q64" s="22">
        <f t="shared" si="5"/>
        <v>2.25</v>
      </c>
      <c r="R64" s="22">
        <f t="shared" si="6"/>
        <v>3</v>
      </c>
    </row>
    <row r="65" spans="1:18" x14ac:dyDescent="0.5">
      <c r="A65" s="2">
        <v>671</v>
      </c>
      <c r="B65" s="31" t="str">
        <f t="shared" si="0"/>
        <v>Friday</v>
      </c>
      <c r="C65" s="40" t="str">
        <f t="shared" si="7"/>
        <v>August</v>
      </c>
      <c r="D65" s="40" t="str">
        <f t="shared" si="8"/>
        <v>Aug</v>
      </c>
      <c r="E65" s="4">
        <f t="shared" si="1"/>
        <v>27</v>
      </c>
      <c r="F65" s="33">
        <f t="shared" si="2"/>
        <v>8</v>
      </c>
      <c r="G65" s="4">
        <f t="shared" si="3"/>
        <v>2023</v>
      </c>
      <c r="H65" s="3">
        <v>45165</v>
      </c>
      <c r="I65" s="4" t="s">
        <v>139</v>
      </c>
      <c r="J65" s="4" t="s">
        <v>48</v>
      </c>
      <c r="K65" s="4">
        <v>62</v>
      </c>
      <c r="L65" s="4" t="str" cm="1">
        <f t="array" ref="L65">_xlfn.IFS(K65&gt;=50,"Senior",K65&lt;30,"Young Adult",K65&gt;=30,"Adult")</f>
        <v>Senior</v>
      </c>
      <c r="M65" s="4" t="s">
        <v>15</v>
      </c>
      <c r="N65" s="4">
        <v>3</v>
      </c>
      <c r="O65" s="5">
        <v>50</v>
      </c>
      <c r="P65">
        <f t="shared" si="4"/>
        <v>150</v>
      </c>
      <c r="Q65" s="22">
        <f t="shared" si="5"/>
        <v>2.25</v>
      </c>
      <c r="R65" s="22">
        <f t="shared" si="6"/>
        <v>3</v>
      </c>
    </row>
    <row r="66" spans="1:18" x14ac:dyDescent="0.5">
      <c r="A66" s="2">
        <v>704</v>
      </c>
      <c r="B66" s="31" t="str">
        <f t="shared" ref="B66:B129" si="9">TEXT($E66,"DDDD")</f>
        <v>Saturday</v>
      </c>
      <c r="C66" s="40" t="str">
        <f t="shared" si="7"/>
        <v>August</v>
      </c>
      <c r="D66" s="40" t="str">
        <f t="shared" si="8"/>
        <v>Aug</v>
      </c>
      <c r="E66" s="4">
        <f t="shared" ref="E66:E129" si="10">DAY(H66)</f>
        <v>28</v>
      </c>
      <c r="F66" s="33">
        <f t="shared" ref="F66:F129" si="11">MONTH(H66)</f>
        <v>8</v>
      </c>
      <c r="G66" s="4">
        <f t="shared" ref="G66:G129" si="12">YEAR(H66)</f>
        <v>2023</v>
      </c>
      <c r="H66" s="3">
        <v>45166</v>
      </c>
      <c r="I66" s="4" t="s">
        <v>140</v>
      </c>
      <c r="J66" s="4" t="s">
        <v>32</v>
      </c>
      <c r="K66" s="4">
        <v>62</v>
      </c>
      <c r="L66" s="4" t="str" cm="1">
        <f t="array" ref="L66">_xlfn.IFS(K66&gt;=50,"Senior",K66&lt;30,"Young Adult",K66&gt;=30,"Adult")</f>
        <v>Senior</v>
      </c>
      <c r="M66" s="4" t="s">
        <v>14</v>
      </c>
      <c r="N66" s="4">
        <v>3</v>
      </c>
      <c r="O66" s="5">
        <v>30</v>
      </c>
      <c r="P66">
        <f t="shared" ref="P66:P129" si="13">N66*O66</f>
        <v>90</v>
      </c>
      <c r="Q66" s="22">
        <f t="shared" ref="Q66:Q129" si="14">P66*$U$3</f>
        <v>1.3499999999999999</v>
      </c>
      <c r="R66" s="22">
        <f t="shared" ref="R66:R129" si="15">P66*$U$4</f>
        <v>1.8</v>
      </c>
    </row>
    <row r="67" spans="1:18" x14ac:dyDescent="0.5">
      <c r="A67" s="2">
        <v>756</v>
      </c>
      <c r="B67" s="31" t="str">
        <f t="shared" si="9"/>
        <v>Friday</v>
      </c>
      <c r="C67" s="40" t="str">
        <f t="shared" ref="C67:C130" si="16">TEXT(DATE(2020,F67,2),"mmmm")</f>
        <v>August</v>
      </c>
      <c r="D67" s="40" t="str">
        <f t="shared" ref="D67:D130" si="17">TEXT(DATE(2002,F67,1),"mmm")</f>
        <v>Aug</v>
      </c>
      <c r="E67" s="4">
        <f t="shared" si="10"/>
        <v>27</v>
      </c>
      <c r="F67" s="33">
        <f t="shared" si="11"/>
        <v>8</v>
      </c>
      <c r="G67" s="4">
        <f t="shared" si="12"/>
        <v>2023</v>
      </c>
      <c r="H67" s="3">
        <v>45165</v>
      </c>
      <c r="I67" s="4" t="s">
        <v>141</v>
      </c>
      <c r="J67" s="4" t="s">
        <v>32</v>
      </c>
      <c r="K67" s="4">
        <v>62</v>
      </c>
      <c r="L67" s="4" t="str" cm="1">
        <f t="array" ref="L67">_xlfn.IFS(K67&gt;=50,"Senior",K67&lt;30,"Young Adult",K67&gt;=30,"Adult")</f>
        <v>Senior</v>
      </c>
      <c r="M67" s="4" t="s">
        <v>15</v>
      </c>
      <c r="N67" s="4">
        <v>4</v>
      </c>
      <c r="O67" s="5">
        <v>300</v>
      </c>
      <c r="P67">
        <f t="shared" si="13"/>
        <v>1200</v>
      </c>
      <c r="Q67" s="22">
        <f t="shared" si="14"/>
        <v>18</v>
      </c>
      <c r="R67" s="22">
        <f t="shared" si="15"/>
        <v>24</v>
      </c>
    </row>
    <row r="68" spans="1:18" x14ac:dyDescent="0.5">
      <c r="A68" s="2">
        <v>790</v>
      </c>
      <c r="B68" s="31" t="str">
        <f t="shared" si="9"/>
        <v>Sunday</v>
      </c>
      <c r="C68" s="40" t="str">
        <f t="shared" si="16"/>
        <v>August</v>
      </c>
      <c r="D68" s="40" t="str">
        <f t="shared" si="17"/>
        <v>Aug</v>
      </c>
      <c r="E68" s="4">
        <f t="shared" si="10"/>
        <v>8</v>
      </c>
      <c r="F68" s="33">
        <f t="shared" si="11"/>
        <v>8</v>
      </c>
      <c r="G68" s="4">
        <f t="shared" si="12"/>
        <v>2023</v>
      </c>
      <c r="H68" s="3">
        <v>45146</v>
      </c>
      <c r="I68" s="4" t="s">
        <v>142</v>
      </c>
      <c r="J68" s="4" t="s">
        <v>48</v>
      </c>
      <c r="K68" s="4">
        <v>62</v>
      </c>
      <c r="L68" s="4" t="str" cm="1">
        <f t="array" ref="L68">_xlfn.IFS(K68&gt;=50,"Senior",K68&lt;30,"Young Adult",K68&gt;=30,"Adult")</f>
        <v>Senior</v>
      </c>
      <c r="M68" s="4" t="s">
        <v>14</v>
      </c>
      <c r="N68" s="4">
        <v>1</v>
      </c>
      <c r="O68" s="5">
        <v>25</v>
      </c>
      <c r="P68">
        <f t="shared" si="13"/>
        <v>25</v>
      </c>
      <c r="Q68" s="22">
        <f t="shared" si="14"/>
        <v>0.375</v>
      </c>
      <c r="R68" s="22">
        <f t="shared" si="15"/>
        <v>0.5</v>
      </c>
    </row>
    <row r="69" spans="1:18" x14ac:dyDescent="0.5">
      <c r="A69" s="2">
        <v>809</v>
      </c>
      <c r="B69" s="31" t="str">
        <f t="shared" si="9"/>
        <v>Wednesday</v>
      </c>
      <c r="C69" s="40" t="str">
        <f t="shared" si="16"/>
        <v>September</v>
      </c>
      <c r="D69" s="40" t="str">
        <f t="shared" si="17"/>
        <v>Sep</v>
      </c>
      <c r="E69" s="4">
        <f t="shared" si="10"/>
        <v>25</v>
      </c>
      <c r="F69" s="33">
        <f t="shared" si="11"/>
        <v>9</v>
      </c>
      <c r="G69" s="4">
        <f t="shared" si="12"/>
        <v>2023</v>
      </c>
      <c r="H69" s="3">
        <v>45194</v>
      </c>
      <c r="I69" s="4" t="s">
        <v>143</v>
      </c>
      <c r="J69" s="4" t="s">
        <v>32</v>
      </c>
      <c r="K69" s="4">
        <v>62</v>
      </c>
      <c r="L69" s="4" t="str" cm="1">
        <f t="array" ref="L69">_xlfn.IFS(K69&gt;=50,"Senior",K69&lt;30,"Young Adult",K69&gt;=30,"Adult")</f>
        <v>Senior</v>
      </c>
      <c r="M69" s="4" t="s">
        <v>13</v>
      </c>
      <c r="N69" s="4">
        <v>2</v>
      </c>
      <c r="O69" s="5">
        <v>50</v>
      </c>
      <c r="P69">
        <f t="shared" si="13"/>
        <v>100</v>
      </c>
      <c r="Q69" s="22">
        <f t="shared" si="14"/>
        <v>1.5</v>
      </c>
      <c r="R69" s="22">
        <f t="shared" si="15"/>
        <v>2</v>
      </c>
    </row>
    <row r="70" spans="1:18" x14ac:dyDescent="0.5">
      <c r="A70" s="2">
        <v>840</v>
      </c>
      <c r="B70" s="31" t="str">
        <f t="shared" si="9"/>
        <v>Tuesday</v>
      </c>
      <c r="C70" s="40" t="str">
        <f t="shared" si="16"/>
        <v>May</v>
      </c>
      <c r="D70" s="40" t="str">
        <f t="shared" si="17"/>
        <v>May</v>
      </c>
      <c r="E70" s="4">
        <f t="shared" si="10"/>
        <v>24</v>
      </c>
      <c r="F70" s="33">
        <f t="shared" si="11"/>
        <v>5</v>
      </c>
      <c r="G70" s="4">
        <f t="shared" si="12"/>
        <v>2023</v>
      </c>
      <c r="H70" s="3">
        <v>45070</v>
      </c>
      <c r="I70" s="4" t="s">
        <v>144</v>
      </c>
      <c r="J70" s="4" t="s">
        <v>48</v>
      </c>
      <c r="K70" s="4">
        <v>62</v>
      </c>
      <c r="L70" s="4" t="str" cm="1">
        <f t="array" ref="L70">_xlfn.IFS(K70&gt;=50,"Senior",K70&lt;30,"Young Adult",K70&gt;=30,"Adult")</f>
        <v>Senior</v>
      </c>
      <c r="M70" s="4" t="s">
        <v>14</v>
      </c>
      <c r="N70" s="4">
        <v>2</v>
      </c>
      <c r="O70" s="5">
        <v>25</v>
      </c>
      <c r="P70">
        <f t="shared" si="13"/>
        <v>50</v>
      </c>
      <c r="Q70" s="22">
        <f t="shared" si="14"/>
        <v>0.75</v>
      </c>
      <c r="R70" s="22">
        <f t="shared" si="15"/>
        <v>1</v>
      </c>
    </row>
    <row r="71" spans="1:18" x14ac:dyDescent="0.5">
      <c r="A71" s="2">
        <v>871</v>
      </c>
      <c r="B71" s="31" t="str">
        <f t="shared" si="9"/>
        <v>Tuesday</v>
      </c>
      <c r="C71" s="40" t="str">
        <f t="shared" si="16"/>
        <v>August</v>
      </c>
      <c r="D71" s="40" t="str">
        <f t="shared" si="17"/>
        <v>Aug</v>
      </c>
      <c r="E71" s="4">
        <f t="shared" si="10"/>
        <v>31</v>
      </c>
      <c r="F71" s="33">
        <f t="shared" si="11"/>
        <v>8</v>
      </c>
      <c r="G71" s="4">
        <f t="shared" si="12"/>
        <v>2023</v>
      </c>
      <c r="H71" s="3">
        <v>45169</v>
      </c>
      <c r="I71" s="4" t="s">
        <v>145</v>
      </c>
      <c r="J71" s="4" t="s">
        <v>48</v>
      </c>
      <c r="K71" s="4">
        <v>62</v>
      </c>
      <c r="L71" s="4" t="str" cm="1">
        <f t="array" ref="L71">_xlfn.IFS(K71&gt;=50,"Senior",K71&lt;30,"Young Adult",K71&gt;=30,"Adult")</f>
        <v>Senior</v>
      </c>
      <c r="M71" s="4" t="s">
        <v>13</v>
      </c>
      <c r="N71" s="4">
        <v>2</v>
      </c>
      <c r="O71" s="5">
        <v>30</v>
      </c>
      <c r="P71">
        <f t="shared" si="13"/>
        <v>60</v>
      </c>
      <c r="Q71" s="22">
        <f t="shared" si="14"/>
        <v>0.89999999999999991</v>
      </c>
      <c r="R71" s="22">
        <f t="shared" si="15"/>
        <v>1.2</v>
      </c>
    </row>
    <row r="72" spans="1:18" x14ac:dyDescent="0.5">
      <c r="A72" s="2">
        <v>937</v>
      </c>
      <c r="B72" s="31" t="str">
        <f t="shared" si="9"/>
        <v>Monday</v>
      </c>
      <c r="C72" s="40" t="str">
        <f t="shared" si="16"/>
        <v>October</v>
      </c>
      <c r="D72" s="40" t="str">
        <f t="shared" si="17"/>
        <v>Oct</v>
      </c>
      <c r="E72" s="4">
        <f t="shared" si="10"/>
        <v>23</v>
      </c>
      <c r="F72" s="33">
        <f t="shared" si="11"/>
        <v>10</v>
      </c>
      <c r="G72" s="4">
        <f t="shared" si="12"/>
        <v>2023</v>
      </c>
      <c r="H72" s="3">
        <v>45222</v>
      </c>
      <c r="I72" s="4" t="s">
        <v>146</v>
      </c>
      <c r="J72" s="4" t="s">
        <v>32</v>
      </c>
      <c r="K72" s="4">
        <v>62</v>
      </c>
      <c r="L72" s="4" t="str" cm="1">
        <f t="array" ref="L72">_xlfn.IFS(K72&gt;=50,"Senior",K72&lt;30,"Young Adult",K72&gt;=30,"Adult")</f>
        <v>Senior</v>
      </c>
      <c r="M72" s="4" t="s">
        <v>13</v>
      </c>
      <c r="N72" s="4">
        <v>1</v>
      </c>
      <c r="O72" s="5">
        <v>500</v>
      </c>
      <c r="P72">
        <f t="shared" si="13"/>
        <v>500</v>
      </c>
      <c r="Q72" s="22">
        <f t="shared" si="14"/>
        <v>7.5</v>
      </c>
      <c r="R72" s="22">
        <f t="shared" si="15"/>
        <v>10</v>
      </c>
    </row>
    <row r="73" spans="1:18" x14ac:dyDescent="0.5">
      <c r="A73" s="2">
        <v>946</v>
      </c>
      <c r="B73" s="31" t="str">
        <f t="shared" si="9"/>
        <v>Sunday</v>
      </c>
      <c r="C73" s="40" t="str">
        <f t="shared" si="16"/>
        <v>May</v>
      </c>
      <c r="D73" s="40" t="str">
        <f t="shared" si="17"/>
        <v>May</v>
      </c>
      <c r="E73" s="4">
        <f t="shared" si="10"/>
        <v>8</v>
      </c>
      <c r="F73" s="33">
        <f t="shared" si="11"/>
        <v>5</v>
      </c>
      <c r="G73" s="4">
        <f t="shared" si="12"/>
        <v>2023</v>
      </c>
      <c r="H73" s="3">
        <v>45054</v>
      </c>
      <c r="I73" s="4" t="s">
        <v>147</v>
      </c>
      <c r="J73" s="4" t="s">
        <v>48</v>
      </c>
      <c r="K73" s="4">
        <v>62</v>
      </c>
      <c r="L73" s="4" t="str" cm="1">
        <f t="array" ref="L73">_xlfn.IFS(K73&gt;=50,"Senior",K73&lt;30,"Young Adult",K73&gt;=30,"Adult")</f>
        <v>Senior</v>
      </c>
      <c r="M73" s="4" t="s">
        <v>15</v>
      </c>
      <c r="N73" s="4">
        <v>4</v>
      </c>
      <c r="O73" s="5">
        <v>500</v>
      </c>
      <c r="P73">
        <f t="shared" si="13"/>
        <v>2000</v>
      </c>
      <c r="Q73" s="22">
        <f t="shared" si="14"/>
        <v>30</v>
      </c>
      <c r="R73" s="22">
        <f t="shared" si="15"/>
        <v>40</v>
      </c>
    </row>
    <row r="74" spans="1:18" x14ac:dyDescent="0.5">
      <c r="A74" s="2">
        <v>958</v>
      </c>
      <c r="B74" s="31" t="str">
        <f t="shared" si="9"/>
        <v>Monday</v>
      </c>
      <c r="C74" s="40" t="str">
        <f t="shared" si="16"/>
        <v>June</v>
      </c>
      <c r="D74" s="40" t="str">
        <f t="shared" si="17"/>
        <v>Jun</v>
      </c>
      <c r="E74" s="4">
        <f t="shared" si="10"/>
        <v>2</v>
      </c>
      <c r="F74" s="33">
        <f t="shared" si="11"/>
        <v>6</v>
      </c>
      <c r="G74" s="4">
        <f t="shared" si="12"/>
        <v>2023</v>
      </c>
      <c r="H74" s="3">
        <v>45079</v>
      </c>
      <c r="I74" s="4" t="s">
        <v>148</v>
      </c>
      <c r="J74" s="4" t="s">
        <v>48</v>
      </c>
      <c r="K74" s="4">
        <v>62</v>
      </c>
      <c r="L74" s="4" t="str" cm="1">
        <f t="array" ref="L74">_xlfn.IFS(K74&gt;=50,"Senior",K74&lt;30,"Young Adult",K74&gt;=30,"Adult")</f>
        <v>Senior</v>
      </c>
      <c r="M74" s="4" t="s">
        <v>15</v>
      </c>
      <c r="N74" s="4">
        <v>2</v>
      </c>
      <c r="O74" s="5">
        <v>25</v>
      </c>
      <c r="P74">
        <f t="shared" si="13"/>
        <v>50</v>
      </c>
      <c r="Q74" s="22">
        <f t="shared" si="14"/>
        <v>0.75</v>
      </c>
      <c r="R74" s="22">
        <f t="shared" si="15"/>
        <v>1</v>
      </c>
    </row>
    <row r="75" spans="1:18" x14ac:dyDescent="0.5">
      <c r="A75" s="2">
        <v>967</v>
      </c>
      <c r="B75" s="31" t="str">
        <f t="shared" si="9"/>
        <v>Tuesday</v>
      </c>
      <c r="C75" s="40" t="str">
        <f t="shared" si="16"/>
        <v>April</v>
      </c>
      <c r="D75" s="40" t="str">
        <f t="shared" si="17"/>
        <v>Apr</v>
      </c>
      <c r="E75" s="4">
        <f t="shared" si="10"/>
        <v>17</v>
      </c>
      <c r="F75" s="33">
        <f t="shared" si="11"/>
        <v>4</v>
      </c>
      <c r="G75" s="4">
        <f t="shared" si="12"/>
        <v>2023</v>
      </c>
      <c r="H75" s="3">
        <v>45033</v>
      </c>
      <c r="I75" s="4" t="s">
        <v>149</v>
      </c>
      <c r="J75" s="4" t="s">
        <v>48</v>
      </c>
      <c r="K75" s="4">
        <v>62</v>
      </c>
      <c r="L75" s="4" t="str" cm="1">
        <f t="array" ref="L75">_xlfn.IFS(K75&gt;=50,"Senior",K75&lt;30,"Young Adult",K75&gt;=30,"Adult")</f>
        <v>Senior</v>
      </c>
      <c r="M75" s="4" t="s">
        <v>13</v>
      </c>
      <c r="N75" s="4">
        <v>1</v>
      </c>
      <c r="O75" s="5">
        <v>25</v>
      </c>
      <c r="P75">
        <f t="shared" si="13"/>
        <v>25</v>
      </c>
      <c r="Q75" s="22">
        <f t="shared" si="14"/>
        <v>0.375</v>
      </c>
      <c r="R75" s="22">
        <f t="shared" si="15"/>
        <v>0.5</v>
      </c>
    </row>
    <row r="76" spans="1:18" x14ac:dyDescent="0.5">
      <c r="A76" s="2">
        <v>996</v>
      </c>
      <c r="B76" s="31" t="str">
        <f t="shared" si="9"/>
        <v>Monday</v>
      </c>
      <c r="C76" s="40" t="str">
        <f t="shared" si="16"/>
        <v>May</v>
      </c>
      <c r="D76" s="40" t="str">
        <f t="shared" si="17"/>
        <v>May</v>
      </c>
      <c r="E76" s="4">
        <f t="shared" si="10"/>
        <v>16</v>
      </c>
      <c r="F76" s="33">
        <f t="shared" si="11"/>
        <v>5</v>
      </c>
      <c r="G76" s="4">
        <f t="shared" si="12"/>
        <v>2023</v>
      </c>
      <c r="H76" s="3">
        <v>45062</v>
      </c>
      <c r="I76" s="4" t="s">
        <v>150</v>
      </c>
      <c r="J76" s="4" t="s">
        <v>48</v>
      </c>
      <c r="K76" s="4">
        <v>62</v>
      </c>
      <c r="L76" s="4" t="str" cm="1">
        <f t="array" ref="L76">_xlfn.IFS(K76&gt;=50,"Senior",K76&lt;30,"Young Adult",K76&gt;=30,"Adult")</f>
        <v>Senior</v>
      </c>
      <c r="M76" s="4" t="s">
        <v>14</v>
      </c>
      <c r="N76" s="4">
        <v>1</v>
      </c>
      <c r="O76" s="5">
        <v>50</v>
      </c>
      <c r="P76">
        <f t="shared" si="13"/>
        <v>50</v>
      </c>
      <c r="Q76" s="22">
        <f t="shared" si="14"/>
        <v>0.75</v>
      </c>
      <c r="R76" s="22">
        <f t="shared" si="15"/>
        <v>1</v>
      </c>
    </row>
    <row r="77" spans="1:18" x14ac:dyDescent="0.5">
      <c r="A77" s="2">
        <v>75</v>
      </c>
      <c r="B77" s="31" t="str">
        <f t="shared" si="9"/>
        <v>Friday</v>
      </c>
      <c r="C77" s="40" t="str">
        <f t="shared" si="16"/>
        <v>July</v>
      </c>
      <c r="D77" s="40" t="str">
        <f t="shared" si="17"/>
        <v>Jul</v>
      </c>
      <c r="E77" s="4">
        <f t="shared" si="10"/>
        <v>6</v>
      </c>
      <c r="F77" s="33">
        <f t="shared" si="11"/>
        <v>7</v>
      </c>
      <c r="G77" s="4">
        <f t="shared" si="12"/>
        <v>2023</v>
      </c>
      <c r="H77" s="3">
        <v>45113</v>
      </c>
      <c r="I77" s="4" t="s">
        <v>151</v>
      </c>
      <c r="J77" s="4" t="s">
        <v>48</v>
      </c>
      <c r="K77" s="4">
        <v>61</v>
      </c>
      <c r="L77" s="4" t="str" cm="1">
        <f t="array" ref="L77">_xlfn.IFS(K77&gt;=50,"Senior",K77&lt;30,"Young Adult",K77&gt;=30,"Adult")</f>
        <v>Senior</v>
      </c>
      <c r="M77" s="4" t="s">
        <v>13</v>
      </c>
      <c r="N77" s="4">
        <v>4</v>
      </c>
      <c r="O77" s="5">
        <v>50</v>
      </c>
      <c r="P77">
        <f t="shared" si="13"/>
        <v>200</v>
      </c>
      <c r="Q77" s="22">
        <f t="shared" si="14"/>
        <v>3</v>
      </c>
      <c r="R77" s="22">
        <f t="shared" si="15"/>
        <v>4</v>
      </c>
    </row>
    <row r="78" spans="1:18" x14ac:dyDescent="0.5">
      <c r="A78" s="2">
        <v>206</v>
      </c>
      <c r="B78" s="31" t="str">
        <f t="shared" si="9"/>
        <v>Thursday</v>
      </c>
      <c r="C78" s="40" t="str">
        <f t="shared" si="16"/>
        <v>August</v>
      </c>
      <c r="D78" s="40" t="str">
        <f t="shared" si="17"/>
        <v>Aug</v>
      </c>
      <c r="E78" s="4">
        <f t="shared" si="10"/>
        <v>5</v>
      </c>
      <c r="F78" s="33">
        <f t="shared" si="11"/>
        <v>8</v>
      </c>
      <c r="G78" s="4">
        <f t="shared" si="12"/>
        <v>2023</v>
      </c>
      <c r="H78" s="3">
        <v>45143</v>
      </c>
      <c r="I78" s="4" t="s">
        <v>152</v>
      </c>
      <c r="J78" s="4" t="s">
        <v>48</v>
      </c>
      <c r="K78" s="4">
        <v>61</v>
      </c>
      <c r="L78" s="4" t="str" cm="1">
        <f t="array" ref="L78">_xlfn.IFS(K78&gt;=50,"Senior",K78&lt;30,"Young Adult",K78&gt;=30,"Adult")</f>
        <v>Senior</v>
      </c>
      <c r="M78" s="4" t="s">
        <v>14</v>
      </c>
      <c r="N78" s="4">
        <v>1</v>
      </c>
      <c r="O78" s="5">
        <v>25</v>
      </c>
      <c r="P78">
        <f t="shared" si="13"/>
        <v>25</v>
      </c>
      <c r="Q78" s="22">
        <f t="shared" si="14"/>
        <v>0.375</v>
      </c>
      <c r="R78" s="22">
        <f t="shared" si="15"/>
        <v>0.5</v>
      </c>
    </row>
    <row r="79" spans="1:18" x14ac:dyDescent="0.5">
      <c r="A79" s="2">
        <v>226</v>
      </c>
      <c r="B79" s="31" t="str">
        <f t="shared" si="9"/>
        <v>Sunday</v>
      </c>
      <c r="C79" s="40" t="str">
        <f t="shared" si="16"/>
        <v>October</v>
      </c>
      <c r="D79" s="40" t="str">
        <f t="shared" si="17"/>
        <v>Oct</v>
      </c>
      <c r="E79" s="4">
        <f t="shared" si="10"/>
        <v>29</v>
      </c>
      <c r="F79" s="33">
        <f t="shared" si="11"/>
        <v>10</v>
      </c>
      <c r="G79" s="4">
        <f t="shared" si="12"/>
        <v>2023</v>
      </c>
      <c r="H79" s="3">
        <v>45228</v>
      </c>
      <c r="I79" s="4" t="s">
        <v>153</v>
      </c>
      <c r="J79" s="4" t="s">
        <v>32</v>
      </c>
      <c r="K79" s="4">
        <v>61</v>
      </c>
      <c r="L79" s="4" t="str" cm="1">
        <f t="array" ref="L79">_xlfn.IFS(K79&gt;=50,"Senior",K79&lt;30,"Young Adult",K79&gt;=30,"Adult")</f>
        <v>Senior</v>
      </c>
      <c r="M79" s="4" t="s">
        <v>14</v>
      </c>
      <c r="N79" s="4">
        <v>1</v>
      </c>
      <c r="O79" s="5">
        <v>50</v>
      </c>
      <c r="P79">
        <f t="shared" si="13"/>
        <v>50</v>
      </c>
      <c r="Q79" s="22">
        <f t="shared" si="14"/>
        <v>0.75</v>
      </c>
      <c r="R79" s="22">
        <f t="shared" si="15"/>
        <v>1</v>
      </c>
    </row>
    <row r="80" spans="1:18" x14ac:dyDescent="0.5">
      <c r="A80" s="2">
        <v>272</v>
      </c>
      <c r="B80" s="31" t="str">
        <f t="shared" si="9"/>
        <v>Wednesday</v>
      </c>
      <c r="C80" s="40" t="str">
        <f t="shared" si="16"/>
        <v>February</v>
      </c>
      <c r="D80" s="40" t="str">
        <f t="shared" si="17"/>
        <v>Feb</v>
      </c>
      <c r="E80" s="4">
        <f t="shared" si="10"/>
        <v>25</v>
      </c>
      <c r="F80" s="33">
        <f t="shared" si="11"/>
        <v>2</v>
      </c>
      <c r="G80" s="4">
        <f t="shared" si="12"/>
        <v>2023</v>
      </c>
      <c r="H80" s="3">
        <v>44982</v>
      </c>
      <c r="I80" s="4" t="s">
        <v>154</v>
      </c>
      <c r="J80" s="4" t="s">
        <v>32</v>
      </c>
      <c r="K80" s="4">
        <v>61</v>
      </c>
      <c r="L80" s="4" t="str" cm="1">
        <f t="array" ref="L80">_xlfn.IFS(K80&gt;=50,"Senior",K80&lt;30,"Young Adult",K80&gt;=30,"Adult")</f>
        <v>Senior</v>
      </c>
      <c r="M80" s="4" t="s">
        <v>15</v>
      </c>
      <c r="N80" s="4">
        <v>2</v>
      </c>
      <c r="O80" s="5">
        <v>50</v>
      </c>
      <c r="P80">
        <f t="shared" si="13"/>
        <v>100</v>
      </c>
      <c r="Q80" s="22">
        <f t="shared" si="14"/>
        <v>1.5</v>
      </c>
      <c r="R80" s="22">
        <f t="shared" si="15"/>
        <v>2</v>
      </c>
    </row>
    <row r="81" spans="1:18" x14ac:dyDescent="0.5">
      <c r="A81" s="2">
        <v>299</v>
      </c>
      <c r="B81" s="31" t="str">
        <f t="shared" si="9"/>
        <v>Wednesday</v>
      </c>
      <c r="C81" s="40" t="str">
        <f t="shared" si="16"/>
        <v>July</v>
      </c>
      <c r="D81" s="40" t="str">
        <f t="shared" si="17"/>
        <v>Jul</v>
      </c>
      <c r="E81" s="4">
        <f t="shared" si="10"/>
        <v>25</v>
      </c>
      <c r="F81" s="33">
        <f t="shared" si="11"/>
        <v>7</v>
      </c>
      <c r="G81" s="4">
        <f t="shared" si="12"/>
        <v>2023</v>
      </c>
      <c r="H81" s="3">
        <v>45132</v>
      </c>
      <c r="I81" s="4" t="s">
        <v>155</v>
      </c>
      <c r="J81" s="4" t="s">
        <v>48</v>
      </c>
      <c r="K81" s="4">
        <v>61</v>
      </c>
      <c r="L81" s="4" t="str" cm="1">
        <f t="array" ref="L81">_xlfn.IFS(K81&gt;=50,"Senior",K81&lt;30,"Young Adult",K81&gt;=30,"Adult")</f>
        <v>Senior</v>
      </c>
      <c r="M81" s="4" t="s">
        <v>15</v>
      </c>
      <c r="N81" s="4">
        <v>2</v>
      </c>
      <c r="O81" s="5">
        <v>500</v>
      </c>
      <c r="P81">
        <f t="shared" si="13"/>
        <v>1000</v>
      </c>
      <c r="Q81" s="22">
        <f t="shared" si="14"/>
        <v>15</v>
      </c>
      <c r="R81" s="22">
        <f t="shared" si="15"/>
        <v>20</v>
      </c>
    </row>
    <row r="82" spans="1:18" x14ac:dyDescent="0.5">
      <c r="A82" s="2">
        <v>318</v>
      </c>
      <c r="B82" s="31" t="str">
        <f t="shared" si="9"/>
        <v>Tuesday</v>
      </c>
      <c r="C82" s="40" t="str">
        <f t="shared" si="16"/>
        <v>October</v>
      </c>
      <c r="D82" s="40" t="str">
        <f t="shared" si="17"/>
        <v>Oct</v>
      </c>
      <c r="E82" s="4">
        <f t="shared" si="10"/>
        <v>24</v>
      </c>
      <c r="F82" s="33">
        <f t="shared" si="11"/>
        <v>10</v>
      </c>
      <c r="G82" s="4">
        <f t="shared" si="12"/>
        <v>2023</v>
      </c>
      <c r="H82" s="3">
        <v>45223</v>
      </c>
      <c r="I82" s="4" t="s">
        <v>156</v>
      </c>
      <c r="J82" s="4" t="s">
        <v>48</v>
      </c>
      <c r="K82" s="4">
        <v>61</v>
      </c>
      <c r="L82" s="4" t="str" cm="1">
        <f t="array" ref="L82">_xlfn.IFS(K82&gt;=50,"Senior",K82&lt;30,"Young Adult",K82&gt;=30,"Adult")</f>
        <v>Senior</v>
      </c>
      <c r="M82" s="4" t="s">
        <v>14</v>
      </c>
      <c r="N82" s="4">
        <v>1</v>
      </c>
      <c r="O82" s="5">
        <v>25</v>
      </c>
      <c r="P82">
        <f t="shared" si="13"/>
        <v>25</v>
      </c>
      <c r="Q82" s="22">
        <f t="shared" si="14"/>
        <v>0.375</v>
      </c>
      <c r="R82" s="22">
        <f t="shared" si="15"/>
        <v>0.5</v>
      </c>
    </row>
    <row r="83" spans="1:18" x14ac:dyDescent="0.5">
      <c r="A83" s="2">
        <v>444</v>
      </c>
      <c r="B83" s="31" t="str">
        <f t="shared" si="9"/>
        <v>Saturday</v>
      </c>
      <c r="C83" s="40" t="str">
        <f t="shared" si="16"/>
        <v>March</v>
      </c>
      <c r="D83" s="40" t="str">
        <f t="shared" si="17"/>
        <v>Mar</v>
      </c>
      <c r="E83" s="4">
        <f t="shared" si="10"/>
        <v>7</v>
      </c>
      <c r="F83" s="33">
        <f t="shared" si="11"/>
        <v>3</v>
      </c>
      <c r="G83" s="4">
        <f t="shared" si="12"/>
        <v>2023</v>
      </c>
      <c r="H83" s="3">
        <v>44992</v>
      </c>
      <c r="I83" s="4" t="s">
        <v>157</v>
      </c>
      <c r="J83" s="4" t="s">
        <v>32</v>
      </c>
      <c r="K83" s="4">
        <v>61</v>
      </c>
      <c r="L83" s="4" t="str" cm="1">
        <f t="array" ref="L83">_xlfn.IFS(K83&gt;=50,"Senior",K83&lt;30,"Young Adult",K83&gt;=30,"Adult")</f>
        <v>Senior</v>
      </c>
      <c r="M83" s="4" t="s">
        <v>14</v>
      </c>
      <c r="N83" s="4">
        <v>3</v>
      </c>
      <c r="O83" s="5">
        <v>30</v>
      </c>
      <c r="P83">
        <f t="shared" si="13"/>
        <v>90</v>
      </c>
      <c r="Q83" s="22">
        <f t="shared" si="14"/>
        <v>1.3499999999999999</v>
      </c>
      <c r="R83" s="22">
        <f t="shared" si="15"/>
        <v>1.8</v>
      </c>
    </row>
    <row r="84" spans="1:18" x14ac:dyDescent="0.5">
      <c r="A84" s="2">
        <v>492</v>
      </c>
      <c r="B84" s="31" t="str">
        <f t="shared" si="9"/>
        <v>Sunday</v>
      </c>
      <c r="C84" s="40" t="str">
        <f t="shared" si="16"/>
        <v>June</v>
      </c>
      <c r="D84" s="40" t="str">
        <f t="shared" si="17"/>
        <v>Jun</v>
      </c>
      <c r="E84" s="4">
        <f t="shared" si="10"/>
        <v>29</v>
      </c>
      <c r="F84" s="33">
        <f t="shared" si="11"/>
        <v>6</v>
      </c>
      <c r="G84" s="4">
        <f t="shared" si="12"/>
        <v>2023</v>
      </c>
      <c r="H84" s="3">
        <v>45106</v>
      </c>
      <c r="I84" s="4" t="s">
        <v>158</v>
      </c>
      <c r="J84" s="4" t="s">
        <v>48</v>
      </c>
      <c r="K84" s="4">
        <v>61</v>
      </c>
      <c r="L84" s="4" t="str" cm="1">
        <f t="array" ref="L84">_xlfn.IFS(K84&gt;=50,"Senior",K84&lt;30,"Young Adult",K84&gt;=30,"Adult")</f>
        <v>Senior</v>
      </c>
      <c r="M84" s="4" t="s">
        <v>13</v>
      </c>
      <c r="N84" s="4">
        <v>4</v>
      </c>
      <c r="O84" s="5">
        <v>25</v>
      </c>
      <c r="P84">
        <f t="shared" si="13"/>
        <v>100</v>
      </c>
      <c r="Q84" s="22">
        <f t="shared" si="14"/>
        <v>1.5</v>
      </c>
      <c r="R84" s="22">
        <f t="shared" si="15"/>
        <v>2</v>
      </c>
    </row>
    <row r="85" spans="1:18" x14ac:dyDescent="0.5">
      <c r="A85" s="2">
        <v>612</v>
      </c>
      <c r="B85" s="31" t="str">
        <f t="shared" si="9"/>
        <v>Friday</v>
      </c>
      <c r="C85" s="40" t="str">
        <f t="shared" si="16"/>
        <v>August</v>
      </c>
      <c r="D85" s="40" t="str">
        <f t="shared" si="17"/>
        <v>Aug</v>
      </c>
      <c r="E85" s="4">
        <f t="shared" si="10"/>
        <v>6</v>
      </c>
      <c r="F85" s="33">
        <f t="shared" si="11"/>
        <v>8</v>
      </c>
      <c r="G85" s="4">
        <f t="shared" si="12"/>
        <v>2023</v>
      </c>
      <c r="H85" s="3">
        <v>45144</v>
      </c>
      <c r="I85" s="4" t="s">
        <v>159</v>
      </c>
      <c r="J85" s="4" t="s">
        <v>32</v>
      </c>
      <c r="K85" s="4">
        <v>61</v>
      </c>
      <c r="L85" s="4" t="str" cm="1">
        <f t="array" ref="L85">_xlfn.IFS(K85&gt;=50,"Senior",K85&lt;30,"Young Adult",K85&gt;=30,"Adult")</f>
        <v>Senior</v>
      </c>
      <c r="M85" s="4" t="s">
        <v>15</v>
      </c>
      <c r="N85" s="4">
        <v>1</v>
      </c>
      <c r="O85" s="5">
        <v>500</v>
      </c>
      <c r="P85">
        <f t="shared" si="13"/>
        <v>500</v>
      </c>
      <c r="Q85" s="22">
        <f t="shared" si="14"/>
        <v>7.5</v>
      </c>
      <c r="R85" s="22">
        <f t="shared" si="15"/>
        <v>10</v>
      </c>
    </row>
    <row r="86" spans="1:18" x14ac:dyDescent="0.5">
      <c r="A86" s="2">
        <v>615</v>
      </c>
      <c r="B86" s="31" t="str">
        <f t="shared" si="9"/>
        <v>Monday</v>
      </c>
      <c r="C86" s="40" t="str">
        <f t="shared" si="16"/>
        <v>December</v>
      </c>
      <c r="D86" s="40" t="str">
        <f t="shared" si="17"/>
        <v>Dec</v>
      </c>
      <c r="E86" s="4">
        <f t="shared" si="10"/>
        <v>23</v>
      </c>
      <c r="F86" s="33">
        <f t="shared" si="11"/>
        <v>12</v>
      </c>
      <c r="G86" s="4">
        <f t="shared" si="12"/>
        <v>2023</v>
      </c>
      <c r="H86" s="3">
        <v>45283</v>
      </c>
      <c r="I86" s="4" t="s">
        <v>160</v>
      </c>
      <c r="J86" s="4" t="s">
        <v>32</v>
      </c>
      <c r="K86" s="4">
        <v>61</v>
      </c>
      <c r="L86" s="4" t="str" cm="1">
        <f t="array" ref="L86">_xlfn.IFS(K86&gt;=50,"Senior",K86&lt;30,"Young Adult",K86&gt;=30,"Adult")</f>
        <v>Senior</v>
      </c>
      <c r="M86" s="4" t="s">
        <v>14</v>
      </c>
      <c r="N86" s="4">
        <v>4</v>
      </c>
      <c r="O86" s="5">
        <v>25</v>
      </c>
      <c r="P86">
        <f t="shared" si="13"/>
        <v>100</v>
      </c>
      <c r="Q86" s="22">
        <f t="shared" si="14"/>
        <v>1.5</v>
      </c>
      <c r="R86" s="22">
        <f t="shared" si="15"/>
        <v>2</v>
      </c>
    </row>
    <row r="87" spans="1:18" x14ac:dyDescent="0.5">
      <c r="A87" s="2">
        <v>724</v>
      </c>
      <c r="B87" s="31" t="str">
        <f t="shared" si="9"/>
        <v>Thursday</v>
      </c>
      <c r="C87" s="40" t="str">
        <f t="shared" si="16"/>
        <v>April</v>
      </c>
      <c r="D87" s="40" t="str">
        <f t="shared" si="17"/>
        <v>Apr</v>
      </c>
      <c r="E87" s="4">
        <f t="shared" si="10"/>
        <v>19</v>
      </c>
      <c r="F87" s="33">
        <f t="shared" si="11"/>
        <v>4</v>
      </c>
      <c r="G87" s="4">
        <f t="shared" si="12"/>
        <v>2023</v>
      </c>
      <c r="H87" s="3">
        <v>45035</v>
      </c>
      <c r="I87" s="4" t="s">
        <v>161</v>
      </c>
      <c r="J87" s="4" t="s">
        <v>48</v>
      </c>
      <c r="K87" s="4">
        <v>61</v>
      </c>
      <c r="L87" s="4" t="str" cm="1">
        <f t="array" ref="L87">_xlfn.IFS(K87&gt;=50,"Senior",K87&lt;30,"Young Adult",K87&gt;=30,"Adult")</f>
        <v>Senior</v>
      </c>
      <c r="M87" s="4" t="s">
        <v>14</v>
      </c>
      <c r="N87" s="4">
        <v>3</v>
      </c>
      <c r="O87" s="5">
        <v>50</v>
      </c>
      <c r="P87">
        <f t="shared" si="13"/>
        <v>150</v>
      </c>
      <c r="Q87" s="22">
        <f t="shared" si="14"/>
        <v>2.25</v>
      </c>
      <c r="R87" s="22">
        <f t="shared" si="15"/>
        <v>3</v>
      </c>
    </row>
    <row r="88" spans="1:18" x14ac:dyDescent="0.5">
      <c r="A88" s="2">
        <v>725</v>
      </c>
      <c r="B88" s="31" t="str">
        <f t="shared" si="9"/>
        <v>Saturday</v>
      </c>
      <c r="C88" s="40" t="str">
        <f t="shared" si="16"/>
        <v>August</v>
      </c>
      <c r="D88" s="40" t="str">
        <f t="shared" si="17"/>
        <v>Aug</v>
      </c>
      <c r="E88" s="4">
        <f t="shared" si="10"/>
        <v>21</v>
      </c>
      <c r="F88" s="33">
        <f t="shared" si="11"/>
        <v>8</v>
      </c>
      <c r="G88" s="4">
        <f t="shared" si="12"/>
        <v>2023</v>
      </c>
      <c r="H88" s="3">
        <v>45159</v>
      </c>
      <c r="I88" s="4" t="s">
        <v>162</v>
      </c>
      <c r="J88" s="4" t="s">
        <v>48</v>
      </c>
      <c r="K88" s="4">
        <v>61</v>
      </c>
      <c r="L88" s="4" t="str" cm="1">
        <f t="array" ref="L88">_xlfn.IFS(K88&gt;=50,"Senior",K88&lt;30,"Young Adult",K88&gt;=30,"Adult")</f>
        <v>Senior</v>
      </c>
      <c r="M88" s="4" t="s">
        <v>15</v>
      </c>
      <c r="N88" s="4">
        <v>1</v>
      </c>
      <c r="O88" s="5">
        <v>300</v>
      </c>
      <c r="P88">
        <f t="shared" si="13"/>
        <v>300</v>
      </c>
      <c r="Q88" s="22">
        <f t="shared" si="14"/>
        <v>4.5</v>
      </c>
      <c r="R88" s="22">
        <f t="shared" si="15"/>
        <v>6</v>
      </c>
    </row>
    <row r="89" spans="1:18" x14ac:dyDescent="0.5">
      <c r="A89" s="2">
        <v>732</v>
      </c>
      <c r="B89" s="31" t="str">
        <f t="shared" si="9"/>
        <v>Wednesday</v>
      </c>
      <c r="C89" s="40" t="str">
        <f t="shared" si="16"/>
        <v>February</v>
      </c>
      <c r="D89" s="40" t="str">
        <f t="shared" si="17"/>
        <v>Feb</v>
      </c>
      <c r="E89" s="4">
        <f t="shared" si="10"/>
        <v>11</v>
      </c>
      <c r="F89" s="33">
        <f t="shared" si="11"/>
        <v>2</v>
      </c>
      <c r="G89" s="4">
        <f t="shared" si="12"/>
        <v>2023</v>
      </c>
      <c r="H89" s="3">
        <v>44968</v>
      </c>
      <c r="I89" s="4" t="s">
        <v>163</v>
      </c>
      <c r="J89" s="4" t="s">
        <v>48</v>
      </c>
      <c r="K89" s="4">
        <v>61</v>
      </c>
      <c r="L89" s="4" t="str" cm="1">
        <f t="array" ref="L89">_xlfn.IFS(K89&gt;=50,"Senior",K89&lt;30,"Young Adult",K89&gt;=30,"Adult")</f>
        <v>Senior</v>
      </c>
      <c r="M89" s="4" t="s">
        <v>15</v>
      </c>
      <c r="N89" s="4">
        <v>2</v>
      </c>
      <c r="O89" s="5">
        <v>500</v>
      </c>
      <c r="P89">
        <f t="shared" si="13"/>
        <v>1000</v>
      </c>
      <c r="Q89" s="22">
        <f t="shared" si="14"/>
        <v>15</v>
      </c>
      <c r="R89" s="22">
        <f t="shared" si="15"/>
        <v>20</v>
      </c>
    </row>
    <row r="90" spans="1:18" x14ac:dyDescent="0.5">
      <c r="A90" s="2">
        <v>789</v>
      </c>
      <c r="B90" s="31" t="str">
        <f t="shared" si="9"/>
        <v>Monday</v>
      </c>
      <c r="C90" s="40" t="str">
        <f t="shared" si="16"/>
        <v>September</v>
      </c>
      <c r="D90" s="40" t="str">
        <f t="shared" si="17"/>
        <v>Sep</v>
      </c>
      <c r="E90" s="4">
        <f t="shared" si="10"/>
        <v>30</v>
      </c>
      <c r="F90" s="33">
        <f t="shared" si="11"/>
        <v>9</v>
      </c>
      <c r="G90" s="4">
        <f t="shared" si="12"/>
        <v>2023</v>
      </c>
      <c r="H90" s="3">
        <v>45199</v>
      </c>
      <c r="I90" s="4" t="s">
        <v>164</v>
      </c>
      <c r="J90" s="4" t="s">
        <v>32</v>
      </c>
      <c r="K90" s="4">
        <v>61</v>
      </c>
      <c r="L90" s="4" t="str" cm="1">
        <f t="array" ref="L90">_xlfn.IFS(K90&gt;=50,"Senior",K90&lt;30,"Young Adult",K90&gt;=30,"Adult")</f>
        <v>Senior</v>
      </c>
      <c r="M90" s="4" t="s">
        <v>14</v>
      </c>
      <c r="N90" s="4">
        <v>4</v>
      </c>
      <c r="O90" s="5">
        <v>500</v>
      </c>
      <c r="P90">
        <f t="shared" si="13"/>
        <v>2000</v>
      </c>
      <c r="Q90" s="22">
        <f t="shared" si="14"/>
        <v>30</v>
      </c>
      <c r="R90" s="22">
        <f t="shared" si="15"/>
        <v>40</v>
      </c>
    </row>
    <row r="91" spans="1:18" x14ac:dyDescent="0.5">
      <c r="A91" s="2">
        <v>798</v>
      </c>
      <c r="B91" s="31" t="str">
        <f t="shared" si="9"/>
        <v>Wednesday</v>
      </c>
      <c r="C91" s="40" t="str">
        <f t="shared" si="16"/>
        <v>August</v>
      </c>
      <c r="D91" s="40" t="str">
        <f t="shared" si="17"/>
        <v>Aug</v>
      </c>
      <c r="E91" s="4">
        <f t="shared" si="10"/>
        <v>4</v>
      </c>
      <c r="F91" s="33">
        <f t="shared" si="11"/>
        <v>8</v>
      </c>
      <c r="G91" s="4">
        <f t="shared" si="12"/>
        <v>2023</v>
      </c>
      <c r="H91" s="3">
        <v>45142</v>
      </c>
      <c r="I91" s="4" t="s">
        <v>165</v>
      </c>
      <c r="J91" s="4" t="s">
        <v>48</v>
      </c>
      <c r="K91" s="4">
        <v>61</v>
      </c>
      <c r="L91" s="4" t="str" cm="1">
        <f t="array" ref="L91">_xlfn.IFS(K91&gt;=50,"Senior",K91&lt;30,"Young Adult",K91&gt;=30,"Adult")</f>
        <v>Senior</v>
      </c>
      <c r="M91" s="4" t="s">
        <v>14</v>
      </c>
      <c r="N91" s="4">
        <v>1</v>
      </c>
      <c r="O91" s="5">
        <v>50</v>
      </c>
      <c r="P91">
        <f t="shared" si="13"/>
        <v>50</v>
      </c>
      <c r="Q91" s="22">
        <f t="shared" si="14"/>
        <v>0.75</v>
      </c>
      <c r="R91" s="22">
        <f t="shared" si="15"/>
        <v>1</v>
      </c>
    </row>
    <row r="92" spans="1:18" x14ac:dyDescent="0.5">
      <c r="A92" s="2">
        <v>811</v>
      </c>
      <c r="B92" s="31" t="str">
        <f t="shared" si="9"/>
        <v>Thursday</v>
      </c>
      <c r="C92" s="40" t="str">
        <f t="shared" si="16"/>
        <v>May</v>
      </c>
      <c r="D92" s="40" t="str">
        <f t="shared" si="17"/>
        <v>May</v>
      </c>
      <c r="E92" s="4">
        <f t="shared" si="10"/>
        <v>19</v>
      </c>
      <c r="F92" s="33">
        <f t="shared" si="11"/>
        <v>5</v>
      </c>
      <c r="G92" s="4">
        <f t="shared" si="12"/>
        <v>2023</v>
      </c>
      <c r="H92" s="3">
        <v>45065</v>
      </c>
      <c r="I92" s="4" t="s">
        <v>166</v>
      </c>
      <c r="J92" s="4" t="s">
        <v>48</v>
      </c>
      <c r="K92" s="4">
        <v>61</v>
      </c>
      <c r="L92" s="4" t="str" cm="1">
        <f t="array" ref="L92">_xlfn.IFS(K92&gt;=50,"Senior",K92&lt;30,"Young Adult",K92&gt;=30,"Adult")</f>
        <v>Senior</v>
      </c>
      <c r="M92" s="4" t="s">
        <v>13</v>
      </c>
      <c r="N92" s="4">
        <v>2</v>
      </c>
      <c r="O92" s="5">
        <v>25</v>
      </c>
      <c r="P92">
        <f t="shared" si="13"/>
        <v>50</v>
      </c>
      <c r="Q92" s="22">
        <f t="shared" si="14"/>
        <v>0.75</v>
      </c>
      <c r="R92" s="22">
        <f t="shared" si="15"/>
        <v>1</v>
      </c>
    </row>
    <row r="93" spans="1:18" x14ac:dyDescent="0.5">
      <c r="A93" s="2">
        <v>827</v>
      </c>
      <c r="B93" s="31" t="str">
        <f t="shared" si="9"/>
        <v>Monday</v>
      </c>
      <c r="C93" s="40" t="str">
        <f t="shared" si="16"/>
        <v>November</v>
      </c>
      <c r="D93" s="40" t="str">
        <f t="shared" si="17"/>
        <v>Nov</v>
      </c>
      <c r="E93" s="4">
        <f t="shared" si="10"/>
        <v>9</v>
      </c>
      <c r="F93" s="33">
        <f t="shared" si="11"/>
        <v>11</v>
      </c>
      <c r="G93" s="4">
        <f t="shared" si="12"/>
        <v>2023</v>
      </c>
      <c r="H93" s="3">
        <v>45239</v>
      </c>
      <c r="I93" s="4" t="s">
        <v>167</v>
      </c>
      <c r="J93" s="4" t="s">
        <v>48</v>
      </c>
      <c r="K93" s="4">
        <v>61</v>
      </c>
      <c r="L93" s="4" t="str" cm="1">
        <f t="array" ref="L93">_xlfn.IFS(K93&gt;=50,"Senior",K93&lt;30,"Young Adult",K93&gt;=30,"Adult")</f>
        <v>Senior</v>
      </c>
      <c r="M93" s="4" t="s">
        <v>13</v>
      </c>
      <c r="N93" s="4">
        <v>3</v>
      </c>
      <c r="O93" s="5">
        <v>300</v>
      </c>
      <c r="P93">
        <f t="shared" si="13"/>
        <v>900</v>
      </c>
      <c r="Q93" s="22">
        <f t="shared" si="14"/>
        <v>13.5</v>
      </c>
      <c r="R93" s="22">
        <f t="shared" si="15"/>
        <v>18</v>
      </c>
    </row>
    <row r="94" spans="1:18" x14ac:dyDescent="0.5">
      <c r="A94" s="2">
        <v>829</v>
      </c>
      <c r="B94" s="31" t="str">
        <f t="shared" si="9"/>
        <v>Saturday</v>
      </c>
      <c r="C94" s="40" t="str">
        <f t="shared" si="16"/>
        <v>July</v>
      </c>
      <c r="D94" s="40" t="str">
        <f t="shared" si="17"/>
        <v>Jul</v>
      </c>
      <c r="E94" s="4">
        <f t="shared" si="10"/>
        <v>14</v>
      </c>
      <c r="F94" s="33">
        <f t="shared" si="11"/>
        <v>7</v>
      </c>
      <c r="G94" s="4">
        <f t="shared" si="12"/>
        <v>2023</v>
      </c>
      <c r="H94" s="3">
        <v>45121</v>
      </c>
      <c r="I94" s="4" t="s">
        <v>168</v>
      </c>
      <c r="J94" s="4" t="s">
        <v>48</v>
      </c>
      <c r="K94" s="4">
        <v>61</v>
      </c>
      <c r="L94" s="4" t="str" cm="1">
        <f t="array" ref="L94">_xlfn.IFS(K94&gt;=50,"Senior",K94&lt;30,"Young Adult",K94&gt;=30,"Adult")</f>
        <v>Senior</v>
      </c>
      <c r="M94" s="4" t="s">
        <v>13</v>
      </c>
      <c r="N94" s="4">
        <v>3</v>
      </c>
      <c r="O94" s="5">
        <v>30</v>
      </c>
      <c r="P94">
        <f t="shared" si="13"/>
        <v>90</v>
      </c>
      <c r="Q94" s="22">
        <f t="shared" si="14"/>
        <v>1.3499999999999999</v>
      </c>
      <c r="R94" s="22">
        <f t="shared" si="15"/>
        <v>1.8</v>
      </c>
    </row>
    <row r="95" spans="1:18" x14ac:dyDescent="0.5">
      <c r="A95" s="2">
        <v>119</v>
      </c>
      <c r="B95" s="31" t="str">
        <f t="shared" si="9"/>
        <v>Friday</v>
      </c>
      <c r="C95" s="40" t="str">
        <f t="shared" si="16"/>
        <v>March</v>
      </c>
      <c r="D95" s="40" t="str">
        <f t="shared" si="17"/>
        <v>Mar</v>
      </c>
      <c r="E95" s="4">
        <f t="shared" si="10"/>
        <v>13</v>
      </c>
      <c r="F95" s="33">
        <f t="shared" si="11"/>
        <v>3</v>
      </c>
      <c r="G95" s="4">
        <f t="shared" si="12"/>
        <v>2023</v>
      </c>
      <c r="H95" s="3">
        <v>44998</v>
      </c>
      <c r="I95" s="4" t="s">
        <v>169</v>
      </c>
      <c r="J95" s="4" t="s">
        <v>32</v>
      </c>
      <c r="K95" s="4">
        <v>60</v>
      </c>
      <c r="L95" s="4" t="str" cm="1">
        <f t="array" ref="L95">_xlfn.IFS(K95&gt;=50,"Senior",K95&lt;30,"Young Adult",K95&gt;=30,"Adult")</f>
        <v>Senior</v>
      </c>
      <c r="M95" s="4" t="s">
        <v>14</v>
      </c>
      <c r="N95" s="4">
        <v>3</v>
      </c>
      <c r="O95" s="5">
        <v>50</v>
      </c>
      <c r="P95">
        <f t="shared" si="13"/>
        <v>150</v>
      </c>
      <c r="Q95" s="22">
        <f t="shared" si="14"/>
        <v>2.25</v>
      </c>
      <c r="R95" s="22">
        <f t="shared" si="15"/>
        <v>3</v>
      </c>
    </row>
    <row r="96" spans="1:18" x14ac:dyDescent="0.5">
      <c r="A96" s="2">
        <v>120</v>
      </c>
      <c r="B96" s="31" t="str">
        <f t="shared" si="9"/>
        <v>Saturday</v>
      </c>
      <c r="C96" s="40" t="str">
        <f t="shared" si="16"/>
        <v>May</v>
      </c>
      <c r="D96" s="40" t="str">
        <f t="shared" si="17"/>
        <v>May</v>
      </c>
      <c r="E96" s="4">
        <f t="shared" si="10"/>
        <v>7</v>
      </c>
      <c r="F96" s="33">
        <f t="shared" si="11"/>
        <v>5</v>
      </c>
      <c r="G96" s="4">
        <f t="shared" si="12"/>
        <v>2023</v>
      </c>
      <c r="H96" s="3">
        <v>45053</v>
      </c>
      <c r="I96" s="4" t="s">
        <v>170</v>
      </c>
      <c r="J96" s="4" t="s">
        <v>48</v>
      </c>
      <c r="K96" s="4">
        <v>60</v>
      </c>
      <c r="L96" s="4" t="str" cm="1">
        <f t="array" ref="L96">_xlfn.IFS(K96&gt;=50,"Senior",K96&lt;30,"Young Adult",K96&gt;=30,"Adult")</f>
        <v>Senior</v>
      </c>
      <c r="M96" s="4" t="s">
        <v>13</v>
      </c>
      <c r="N96" s="4">
        <v>1</v>
      </c>
      <c r="O96" s="5">
        <v>50</v>
      </c>
      <c r="P96">
        <f t="shared" si="13"/>
        <v>50</v>
      </c>
      <c r="Q96" s="22">
        <f t="shared" si="14"/>
        <v>0.75</v>
      </c>
      <c r="R96" s="22">
        <f t="shared" si="15"/>
        <v>1</v>
      </c>
    </row>
    <row r="97" spans="1:18" x14ac:dyDescent="0.5">
      <c r="A97" s="2">
        <v>165</v>
      </c>
      <c r="B97" s="31" t="str">
        <f t="shared" si="9"/>
        <v>Saturday</v>
      </c>
      <c r="C97" s="40" t="str">
        <f t="shared" si="16"/>
        <v>September</v>
      </c>
      <c r="D97" s="40" t="str">
        <f t="shared" si="17"/>
        <v>Sep</v>
      </c>
      <c r="E97" s="4">
        <f t="shared" si="10"/>
        <v>14</v>
      </c>
      <c r="F97" s="33">
        <f t="shared" si="11"/>
        <v>9</v>
      </c>
      <c r="G97" s="4">
        <f t="shared" si="12"/>
        <v>2023</v>
      </c>
      <c r="H97" s="3">
        <v>45183</v>
      </c>
      <c r="I97" s="4" t="s">
        <v>171</v>
      </c>
      <c r="J97" s="4" t="s">
        <v>32</v>
      </c>
      <c r="K97" s="4">
        <v>60</v>
      </c>
      <c r="L97" s="4" t="str" cm="1">
        <f t="array" ref="L97">_xlfn.IFS(K97&gt;=50,"Senior",K97&lt;30,"Young Adult",K97&gt;=30,"Adult")</f>
        <v>Senior</v>
      </c>
      <c r="M97" s="4" t="s">
        <v>14</v>
      </c>
      <c r="N97" s="4">
        <v>4</v>
      </c>
      <c r="O97" s="5">
        <v>300</v>
      </c>
      <c r="P97">
        <f t="shared" si="13"/>
        <v>1200</v>
      </c>
      <c r="Q97" s="22">
        <f t="shared" si="14"/>
        <v>18</v>
      </c>
      <c r="R97" s="22">
        <f t="shared" si="15"/>
        <v>24</v>
      </c>
    </row>
    <row r="98" spans="1:18" x14ac:dyDescent="0.5">
      <c r="A98" s="2">
        <v>190</v>
      </c>
      <c r="B98" s="31" t="str">
        <f t="shared" si="9"/>
        <v>Wednesday</v>
      </c>
      <c r="C98" s="40" t="str">
        <f t="shared" si="16"/>
        <v>May</v>
      </c>
      <c r="D98" s="40" t="str">
        <f t="shared" si="17"/>
        <v>May</v>
      </c>
      <c r="E98" s="4">
        <f t="shared" si="10"/>
        <v>4</v>
      </c>
      <c r="F98" s="33">
        <f t="shared" si="11"/>
        <v>5</v>
      </c>
      <c r="G98" s="4">
        <f t="shared" si="12"/>
        <v>2023</v>
      </c>
      <c r="H98" s="3">
        <v>45050</v>
      </c>
      <c r="I98" s="4" t="s">
        <v>172</v>
      </c>
      <c r="J98" s="4" t="s">
        <v>32</v>
      </c>
      <c r="K98" s="4">
        <v>60</v>
      </c>
      <c r="L98" s="4" t="str" cm="1">
        <f t="array" ref="L98">_xlfn.IFS(K98&gt;=50,"Senior",K98&lt;30,"Young Adult",K98&gt;=30,"Adult")</f>
        <v>Senior</v>
      </c>
      <c r="M98" s="4" t="s">
        <v>13</v>
      </c>
      <c r="N98" s="4">
        <v>3</v>
      </c>
      <c r="O98" s="5">
        <v>30</v>
      </c>
      <c r="P98">
        <f t="shared" si="13"/>
        <v>90</v>
      </c>
      <c r="Q98" s="22">
        <f t="shared" si="14"/>
        <v>1.3499999999999999</v>
      </c>
      <c r="R98" s="22">
        <f t="shared" si="15"/>
        <v>1.8</v>
      </c>
    </row>
    <row r="99" spans="1:18" x14ac:dyDescent="0.5">
      <c r="A99" s="2">
        <v>291</v>
      </c>
      <c r="B99" s="31" t="str">
        <f t="shared" si="9"/>
        <v>Sunday</v>
      </c>
      <c r="C99" s="40" t="str">
        <f t="shared" si="16"/>
        <v>January</v>
      </c>
      <c r="D99" s="40" t="str">
        <f t="shared" si="17"/>
        <v>Jan</v>
      </c>
      <c r="E99" s="4">
        <f t="shared" si="10"/>
        <v>8</v>
      </c>
      <c r="F99" s="33">
        <f t="shared" si="11"/>
        <v>1</v>
      </c>
      <c r="G99" s="4">
        <f t="shared" si="12"/>
        <v>2023</v>
      </c>
      <c r="H99" s="3">
        <v>44934</v>
      </c>
      <c r="I99" s="4" t="s">
        <v>173</v>
      </c>
      <c r="J99" s="4" t="s">
        <v>48</v>
      </c>
      <c r="K99" s="4">
        <v>60</v>
      </c>
      <c r="L99" s="4" t="str" cm="1">
        <f t="array" ref="L99">_xlfn.IFS(K99&gt;=50,"Senior",K99&lt;30,"Young Adult",K99&gt;=30,"Adult")</f>
        <v>Senior</v>
      </c>
      <c r="M99" s="4" t="s">
        <v>14</v>
      </c>
      <c r="N99" s="4">
        <v>2</v>
      </c>
      <c r="O99" s="5">
        <v>300</v>
      </c>
      <c r="P99">
        <f t="shared" si="13"/>
        <v>600</v>
      </c>
      <c r="Q99" s="22">
        <f t="shared" si="14"/>
        <v>9</v>
      </c>
      <c r="R99" s="22">
        <f t="shared" si="15"/>
        <v>12</v>
      </c>
    </row>
    <row r="100" spans="1:18" x14ac:dyDescent="0.5">
      <c r="A100" s="2">
        <v>418</v>
      </c>
      <c r="B100" s="31" t="str">
        <f t="shared" si="9"/>
        <v>Thursday</v>
      </c>
      <c r="C100" s="40" t="str">
        <f t="shared" si="16"/>
        <v>August</v>
      </c>
      <c r="D100" s="40" t="str">
        <f t="shared" si="17"/>
        <v>Aug</v>
      </c>
      <c r="E100" s="4">
        <f t="shared" si="10"/>
        <v>5</v>
      </c>
      <c r="F100" s="33">
        <f t="shared" si="11"/>
        <v>8</v>
      </c>
      <c r="G100" s="4">
        <f t="shared" si="12"/>
        <v>2023</v>
      </c>
      <c r="H100" s="3">
        <v>45143</v>
      </c>
      <c r="I100" s="4" t="s">
        <v>174</v>
      </c>
      <c r="J100" s="4" t="s">
        <v>32</v>
      </c>
      <c r="K100" s="4">
        <v>60</v>
      </c>
      <c r="L100" s="4" t="str" cm="1">
        <f t="array" ref="L100">_xlfn.IFS(K100&gt;=50,"Senior",K100&lt;30,"Young Adult",K100&gt;=30,"Adult")</f>
        <v>Senior</v>
      </c>
      <c r="M100" s="4" t="s">
        <v>15</v>
      </c>
      <c r="N100" s="4">
        <v>2</v>
      </c>
      <c r="O100" s="5">
        <v>500</v>
      </c>
      <c r="P100">
        <f t="shared" si="13"/>
        <v>1000</v>
      </c>
      <c r="Q100" s="22">
        <f t="shared" si="14"/>
        <v>15</v>
      </c>
      <c r="R100" s="22">
        <f t="shared" si="15"/>
        <v>20</v>
      </c>
    </row>
    <row r="101" spans="1:18" x14ac:dyDescent="0.5">
      <c r="A101" s="2">
        <v>432</v>
      </c>
      <c r="B101" s="31" t="str">
        <f t="shared" si="9"/>
        <v>Thursday</v>
      </c>
      <c r="C101" s="40" t="str">
        <f t="shared" si="16"/>
        <v>January</v>
      </c>
      <c r="D101" s="40" t="str">
        <f t="shared" si="17"/>
        <v>Jan</v>
      </c>
      <c r="E101" s="4">
        <f t="shared" si="10"/>
        <v>5</v>
      </c>
      <c r="F101" s="33">
        <f t="shared" si="11"/>
        <v>1</v>
      </c>
      <c r="G101" s="4">
        <f t="shared" si="12"/>
        <v>2023</v>
      </c>
      <c r="H101" s="3">
        <v>44931</v>
      </c>
      <c r="I101" s="4" t="s">
        <v>175</v>
      </c>
      <c r="J101" s="4" t="s">
        <v>32</v>
      </c>
      <c r="K101" s="4">
        <v>60</v>
      </c>
      <c r="L101" s="4" t="str" cm="1">
        <f t="array" ref="L101">_xlfn.IFS(K101&gt;=50,"Senior",K101&lt;30,"Young Adult",K101&gt;=30,"Adult")</f>
        <v>Senior</v>
      </c>
      <c r="M101" s="4" t="s">
        <v>15</v>
      </c>
      <c r="N101" s="4">
        <v>2</v>
      </c>
      <c r="O101" s="5">
        <v>500</v>
      </c>
      <c r="P101">
        <f t="shared" si="13"/>
        <v>1000</v>
      </c>
      <c r="Q101" s="22">
        <f t="shared" si="14"/>
        <v>15</v>
      </c>
      <c r="R101" s="22">
        <f t="shared" si="15"/>
        <v>20</v>
      </c>
    </row>
    <row r="102" spans="1:18" x14ac:dyDescent="0.5">
      <c r="A102" s="2">
        <v>442</v>
      </c>
      <c r="B102" s="31" t="str">
        <f t="shared" si="9"/>
        <v>Tuesday</v>
      </c>
      <c r="C102" s="40" t="str">
        <f t="shared" si="16"/>
        <v>March</v>
      </c>
      <c r="D102" s="40" t="str">
        <f t="shared" si="17"/>
        <v>Mar</v>
      </c>
      <c r="E102" s="4">
        <f t="shared" si="10"/>
        <v>17</v>
      </c>
      <c r="F102" s="33">
        <f t="shared" si="11"/>
        <v>3</v>
      </c>
      <c r="G102" s="4">
        <f t="shared" si="12"/>
        <v>2023</v>
      </c>
      <c r="H102" s="3">
        <v>45002</v>
      </c>
      <c r="I102" s="4" t="s">
        <v>176</v>
      </c>
      <c r="J102" s="4" t="s">
        <v>32</v>
      </c>
      <c r="K102" s="4">
        <v>60</v>
      </c>
      <c r="L102" s="4" t="str" cm="1">
        <f t="array" ref="L102">_xlfn.IFS(K102&gt;=50,"Senior",K102&lt;30,"Young Adult",K102&gt;=30,"Adult")</f>
        <v>Senior</v>
      </c>
      <c r="M102" s="4" t="s">
        <v>14</v>
      </c>
      <c r="N102" s="4">
        <v>4</v>
      </c>
      <c r="O102" s="5">
        <v>25</v>
      </c>
      <c r="P102">
        <f t="shared" si="13"/>
        <v>100</v>
      </c>
      <c r="Q102" s="22">
        <f t="shared" si="14"/>
        <v>1.5</v>
      </c>
      <c r="R102" s="22">
        <f t="shared" si="15"/>
        <v>2</v>
      </c>
    </row>
    <row r="103" spans="1:18" x14ac:dyDescent="0.5">
      <c r="A103" s="2">
        <v>491</v>
      </c>
      <c r="B103" s="31" t="str">
        <f t="shared" si="9"/>
        <v>Monday</v>
      </c>
      <c r="C103" s="40" t="str">
        <f t="shared" si="16"/>
        <v>May</v>
      </c>
      <c r="D103" s="40" t="str">
        <f t="shared" si="17"/>
        <v>May</v>
      </c>
      <c r="E103" s="4">
        <f t="shared" si="10"/>
        <v>23</v>
      </c>
      <c r="F103" s="33">
        <f t="shared" si="11"/>
        <v>5</v>
      </c>
      <c r="G103" s="4">
        <f t="shared" si="12"/>
        <v>2023</v>
      </c>
      <c r="H103" s="3">
        <v>45069</v>
      </c>
      <c r="I103" s="4" t="s">
        <v>177</v>
      </c>
      <c r="J103" s="4" t="s">
        <v>32</v>
      </c>
      <c r="K103" s="4">
        <v>60</v>
      </c>
      <c r="L103" s="4" t="str" cm="1">
        <f t="array" ref="L103">_xlfn.IFS(K103&gt;=50,"Senior",K103&lt;30,"Young Adult",K103&gt;=30,"Adult")</f>
        <v>Senior</v>
      </c>
      <c r="M103" s="4" t="s">
        <v>15</v>
      </c>
      <c r="N103" s="4">
        <v>3</v>
      </c>
      <c r="O103" s="5">
        <v>300</v>
      </c>
      <c r="P103">
        <f t="shared" si="13"/>
        <v>900</v>
      </c>
      <c r="Q103" s="22">
        <f t="shared" si="14"/>
        <v>13.5</v>
      </c>
      <c r="R103" s="22">
        <f t="shared" si="15"/>
        <v>18</v>
      </c>
    </row>
    <row r="104" spans="1:18" x14ac:dyDescent="0.5">
      <c r="A104" s="2">
        <v>500</v>
      </c>
      <c r="B104" s="31" t="str">
        <f t="shared" si="9"/>
        <v>Sunday</v>
      </c>
      <c r="C104" s="40" t="str">
        <f t="shared" si="16"/>
        <v>March</v>
      </c>
      <c r="D104" s="40" t="str">
        <f t="shared" si="17"/>
        <v>Mar</v>
      </c>
      <c r="E104" s="4">
        <f t="shared" si="10"/>
        <v>1</v>
      </c>
      <c r="F104" s="33">
        <f t="shared" si="11"/>
        <v>3</v>
      </c>
      <c r="G104" s="4">
        <f t="shared" si="12"/>
        <v>2023</v>
      </c>
      <c r="H104" s="3">
        <v>44986</v>
      </c>
      <c r="I104" s="4" t="s">
        <v>178</v>
      </c>
      <c r="J104" s="4" t="s">
        <v>32</v>
      </c>
      <c r="K104" s="4">
        <v>60</v>
      </c>
      <c r="L104" s="4" t="str" cm="1">
        <f t="array" ref="L104">_xlfn.IFS(K104&gt;=50,"Senior",K104&lt;30,"Young Adult",K104&gt;=30,"Adult")</f>
        <v>Senior</v>
      </c>
      <c r="M104" s="4" t="s">
        <v>13</v>
      </c>
      <c r="N104" s="4">
        <v>4</v>
      </c>
      <c r="O104" s="5">
        <v>25</v>
      </c>
      <c r="P104">
        <f t="shared" si="13"/>
        <v>100</v>
      </c>
      <c r="Q104" s="22">
        <f t="shared" si="14"/>
        <v>1.5</v>
      </c>
      <c r="R104" s="22">
        <f t="shared" si="15"/>
        <v>2</v>
      </c>
    </row>
    <row r="105" spans="1:18" x14ac:dyDescent="0.5">
      <c r="A105" s="2">
        <v>575</v>
      </c>
      <c r="B105" s="31" t="str">
        <f t="shared" si="9"/>
        <v>Saturday</v>
      </c>
      <c r="C105" s="40" t="str">
        <f t="shared" si="16"/>
        <v>March</v>
      </c>
      <c r="D105" s="40" t="str">
        <f t="shared" si="17"/>
        <v>Mar</v>
      </c>
      <c r="E105" s="4">
        <f t="shared" si="10"/>
        <v>28</v>
      </c>
      <c r="F105" s="33">
        <f t="shared" si="11"/>
        <v>3</v>
      </c>
      <c r="G105" s="4">
        <f t="shared" si="12"/>
        <v>2023</v>
      </c>
      <c r="H105" s="3">
        <v>45013</v>
      </c>
      <c r="I105" s="4" t="s">
        <v>179</v>
      </c>
      <c r="J105" s="4" t="s">
        <v>48</v>
      </c>
      <c r="K105" s="4">
        <v>60</v>
      </c>
      <c r="L105" s="4" t="str" cm="1">
        <f t="array" ref="L105">_xlfn.IFS(K105&gt;=50,"Senior",K105&lt;30,"Young Adult",K105&gt;=30,"Adult")</f>
        <v>Senior</v>
      </c>
      <c r="M105" s="4" t="s">
        <v>14</v>
      </c>
      <c r="N105" s="4">
        <v>2</v>
      </c>
      <c r="O105" s="5">
        <v>50</v>
      </c>
      <c r="P105">
        <f t="shared" si="13"/>
        <v>100</v>
      </c>
      <c r="Q105" s="22">
        <f t="shared" si="14"/>
        <v>1.5</v>
      </c>
      <c r="R105" s="22">
        <f t="shared" si="15"/>
        <v>2</v>
      </c>
    </row>
    <row r="106" spans="1:18" x14ac:dyDescent="0.5">
      <c r="A106" s="2">
        <v>634</v>
      </c>
      <c r="B106" s="31" t="str">
        <f t="shared" si="9"/>
        <v>Sunday</v>
      </c>
      <c r="C106" s="40" t="str">
        <f t="shared" si="16"/>
        <v>October</v>
      </c>
      <c r="D106" s="40" t="str">
        <f t="shared" si="17"/>
        <v>Oct</v>
      </c>
      <c r="E106" s="4">
        <f t="shared" si="10"/>
        <v>8</v>
      </c>
      <c r="F106" s="33">
        <f t="shared" si="11"/>
        <v>10</v>
      </c>
      <c r="G106" s="4">
        <f t="shared" si="12"/>
        <v>2023</v>
      </c>
      <c r="H106" s="3">
        <v>45207</v>
      </c>
      <c r="I106" s="4" t="s">
        <v>180</v>
      </c>
      <c r="J106" s="4" t="s">
        <v>48</v>
      </c>
      <c r="K106" s="4">
        <v>60</v>
      </c>
      <c r="L106" s="4" t="str" cm="1">
        <f t="array" ref="L106">_xlfn.IFS(K106&gt;=50,"Senior",K106&lt;30,"Young Adult",K106&gt;=30,"Adult")</f>
        <v>Senior</v>
      </c>
      <c r="M106" s="4" t="s">
        <v>15</v>
      </c>
      <c r="N106" s="4">
        <v>4</v>
      </c>
      <c r="O106" s="5">
        <v>500</v>
      </c>
      <c r="P106">
        <f t="shared" si="13"/>
        <v>2000</v>
      </c>
      <c r="Q106" s="22">
        <f t="shared" si="14"/>
        <v>30</v>
      </c>
      <c r="R106" s="22">
        <f t="shared" si="15"/>
        <v>40</v>
      </c>
    </row>
    <row r="107" spans="1:18" x14ac:dyDescent="0.5">
      <c r="A107" s="2">
        <v>678</v>
      </c>
      <c r="B107" s="31" t="str">
        <f t="shared" si="9"/>
        <v>Monday</v>
      </c>
      <c r="C107" s="40" t="str">
        <f t="shared" si="16"/>
        <v>December</v>
      </c>
      <c r="D107" s="40" t="str">
        <f t="shared" si="17"/>
        <v>Dec</v>
      </c>
      <c r="E107" s="4">
        <f t="shared" si="10"/>
        <v>23</v>
      </c>
      <c r="F107" s="33">
        <f t="shared" si="11"/>
        <v>12</v>
      </c>
      <c r="G107" s="4">
        <f t="shared" si="12"/>
        <v>2023</v>
      </c>
      <c r="H107" s="3">
        <v>45283</v>
      </c>
      <c r="I107" s="4" t="s">
        <v>181</v>
      </c>
      <c r="J107" s="4" t="s">
        <v>32</v>
      </c>
      <c r="K107" s="4">
        <v>60</v>
      </c>
      <c r="L107" s="4" t="str" cm="1">
        <f t="array" ref="L107">_xlfn.IFS(K107&gt;=50,"Senior",K107&lt;30,"Young Adult",K107&gt;=30,"Adult")</f>
        <v>Senior</v>
      </c>
      <c r="M107" s="4" t="s">
        <v>15</v>
      </c>
      <c r="N107" s="4">
        <v>3</v>
      </c>
      <c r="O107" s="5">
        <v>300</v>
      </c>
      <c r="P107">
        <f t="shared" si="13"/>
        <v>900</v>
      </c>
      <c r="Q107" s="22">
        <f t="shared" si="14"/>
        <v>13.5</v>
      </c>
      <c r="R107" s="22">
        <f t="shared" si="15"/>
        <v>18</v>
      </c>
    </row>
    <row r="108" spans="1:18" x14ac:dyDescent="0.5">
      <c r="A108" s="2">
        <v>702</v>
      </c>
      <c r="B108" s="31" t="str">
        <f t="shared" si="9"/>
        <v>Friday</v>
      </c>
      <c r="C108" s="40" t="str">
        <f t="shared" si="16"/>
        <v>July</v>
      </c>
      <c r="D108" s="40" t="str">
        <f t="shared" si="17"/>
        <v>Jul</v>
      </c>
      <c r="E108" s="4">
        <f t="shared" si="10"/>
        <v>27</v>
      </c>
      <c r="F108" s="33">
        <f t="shared" si="11"/>
        <v>7</v>
      </c>
      <c r="G108" s="4">
        <f t="shared" si="12"/>
        <v>2023</v>
      </c>
      <c r="H108" s="3">
        <v>45134</v>
      </c>
      <c r="I108" s="4" t="s">
        <v>182</v>
      </c>
      <c r="J108" s="4" t="s">
        <v>32</v>
      </c>
      <c r="K108" s="4">
        <v>60</v>
      </c>
      <c r="L108" s="4" t="str" cm="1">
        <f t="array" ref="L108">_xlfn.IFS(K108&gt;=50,"Senior",K108&lt;30,"Young Adult",K108&gt;=30,"Adult")</f>
        <v>Senior</v>
      </c>
      <c r="M108" s="4" t="s">
        <v>14</v>
      </c>
      <c r="N108" s="4">
        <v>2</v>
      </c>
      <c r="O108" s="5">
        <v>300</v>
      </c>
      <c r="P108">
        <f t="shared" si="13"/>
        <v>600</v>
      </c>
      <c r="Q108" s="22">
        <f t="shared" si="14"/>
        <v>9</v>
      </c>
      <c r="R108" s="22">
        <f t="shared" si="15"/>
        <v>12</v>
      </c>
    </row>
    <row r="109" spans="1:18" x14ac:dyDescent="0.5">
      <c r="A109" s="2">
        <v>705</v>
      </c>
      <c r="B109" s="31" t="str">
        <f t="shared" si="9"/>
        <v>Saturday</v>
      </c>
      <c r="C109" s="40" t="str">
        <f t="shared" si="16"/>
        <v>March</v>
      </c>
      <c r="D109" s="40" t="str">
        <f t="shared" si="17"/>
        <v>Mar</v>
      </c>
      <c r="E109" s="4">
        <f t="shared" si="10"/>
        <v>7</v>
      </c>
      <c r="F109" s="33">
        <f t="shared" si="11"/>
        <v>3</v>
      </c>
      <c r="G109" s="4">
        <f t="shared" si="12"/>
        <v>2023</v>
      </c>
      <c r="H109" s="3">
        <v>44992</v>
      </c>
      <c r="I109" s="4" t="s">
        <v>183</v>
      </c>
      <c r="J109" s="4" t="s">
        <v>48</v>
      </c>
      <c r="K109" s="4">
        <v>60</v>
      </c>
      <c r="L109" s="4" t="str" cm="1">
        <f t="array" ref="L109">_xlfn.IFS(K109&gt;=50,"Senior",K109&lt;30,"Young Adult",K109&gt;=30,"Adult")</f>
        <v>Senior</v>
      </c>
      <c r="M109" s="4" t="s">
        <v>15</v>
      </c>
      <c r="N109" s="4">
        <v>2</v>
      </c>
      <c r="O109" s="5">
        <v>25</v>
      </c>
      <c r="P109">
        <f t="shared" si="13"/>
        <v>50</v>
      </c>
      <c r="Q109" s="22">
        <f t="shared" si="14"/>
        <v>0.75</v>
      </c>
      <c r="R109" s="22">
        <f t="shared" si="15"/>
        <v>1</v>
      </c>
    </row>
    <row r="110" spans="1:18" x14ac:dyDescent="0.5">
      <c r="A110" s="2">
        <v>716</v>
      </c>
      <c r="B110" s="31" t="str">
        <f t="shared" si="9"/>
        <v>Sunday</v>
      </c>
      <c r="C110" s="40" t="str">
        <f t="shared" si="16"/>
        <v>August</v>
      </c>
      <c r="D110" s="40" t="str">
        <f t="shared" si="17"/>
        <v>Aug</v>
      </c>
      <c r="E110" s="4">
        <f t="shared" si="10"/>
        <v>8</v>
      </c>
      <c r="F110" s="33">
        <f t="shared" si="11"/>
        <v>8</v>
      </c>
      <c r="G110" s="4">
        <f t="shared" si="12"/>
        <v>2023</v>
      </c>
      <c r="H110" s="3">
        <v>45146</v>
      </c>
      <c r="I110" s="4" t="s">
        <v>184</v>
      </c>
      <c r="J110" s="4" t="s">
        <v>32</v>
      </c>
      <c r="K110" s="4">
        <v>60</v>
      </c>
      <c r="L110" s="4" t="str" cm="1">
        <f t="array" ref="L110">_xlfn.IFS(K110&gt;=50,"Senior",K110&lt;30,"Young Adult",K110&gt;=30,"Adult")</f>
        <v>Senior</v>
      </c>
      <c r="M110" s="4" t="s">
        <v>14</v>
      </c>
      <c r="N110" s="4">
        <v>4</v>
      </c>
      <c r="O110" s="5">
        <v>300</v>
      </c>
      <c r="P110">
        <f t="shared" si="13"/>
        <v>1200</v>
      </c>
      <c r="Q110" s="22">
        <f t="shared" si="14"/>
        <v>18</v>
      </c>
      <c r="R110" s="22">
        <f t="shared" si="15"/>
        <v>24</v>
      </c>
    </row>
    <row r="111" spans="1:18" x14ac:dyDescent="0.5">
      <c r="A111" s="2">
        <v>794</v>
      </c>
      <c r="B111" s="31" t="str">
        <f t="shared" si="9"/>
        <v>Tuesday</v>
      </c>
      <c r="C111" s="40" t="str">
        <f t="shared" si="16"/>
        <v>September</v>
      </c>
      <c r="D111" s="40" t="str">
        <f t="shared" si="17"/>
        <v>Sep</v>
      </c>
      <c r="E111" s="4">
        <f t="shared" si="10"/>
        <v>17</v>
      </c>
      <c r="F111" s="33">
        <f t="shared" si="11"/>
        <v>9</v>
      </c>
      <c r="G111" s="4">
        <f t="shared" si="12"/>
        <v>2023</v>
      </c>
      <c r="H111" s="3">
        <v>45186</v>
      </c>
      <c r="I111" s="4" t="s">
        <v>185</v>
      </c>
      <c r="J111" s="4" t="s">
        <v>32</v>
      </c>
      <c r="K111" s="4">
        <v>60</v>
      </c>
      <c r="L111" s="4" t="str" cm="1">
        <f t="array" ref="L111">_xlfn.IFS(K111&gt;=50,"Senior",K111&lt;30,"Young Adult",K111&gt;=30,"Adult")</f>
        <v>Senior</v>
      </c>
      <c r="M111" s="4" t="s">
        <v>13</v>
      </c>
      <c r="N111" s="4">
        <v>1</v>
      </c>
      <c r="O111" s="5">
        <v>300</v>
      </c>
      <c r="P111">
        <f t="shared" si="13"/>
        <v>300</v>
      </c>
      <c r="Q111" s="22">
        <f t="shared" si="14"/>
        <v>4.5</v>
      </c>
      <c r="R111" s="22">
        <f t="shared" si="15"/>
        <v>6</v>
      </c>
    </row>
    <row r="112" spans="1:18" x14ac:dyDescent="0.5">
      <c r="A112" s="2">
        <v>857</v>
      </c>
      <c r="B112" s="31" t="str">
        <f t="shared" si="9"/>
        <v>Tuesday</v>
      </c>
      <c r="C112" s="40" t="str">
        <f t="shared" si="16"/>
        <v>December</v>
      </c>
      <c r="D112" s="40" t="str">
        <f t="shared" si="17"/>
        <v>Dec</v>
      </c>
      <c r="E112" s="4">
        <f t="shared" si="10"/>
        <v>31</v>
      </c>
      <c r="F112" s="33">
        <f t="shared" si="11"/>
        <v>12</v>
      </c>
      <c r="G112" s="4">
        <f t="shared" si="12"/>
        <v>2023</v>
      </c>
      <c r="H112" s="3">
        <v>45291</v>
      </c>
      <c r="I112" s="4" t="s">
        <v>186</v>
      </c>
      <c r="J112" s="4" t="s">
        <v>48</v>
      </c>
      <c r="K112" s="4">
        <v>60</v>
      </c>
      <c r="L112" s="4" t="str" cm="1">
        <f t="array" ref="L112">_xlfn.IFS(K112&gt;=50,"Senior",K112&lt;30,"Young Adult",K112&gt;=30,"Adult")</f>
        <v>Senior</v>
      </c>
      <c r="M112" s="4" t="s">
        <v>15</v>
      </c>
      <c r="N112" s="4">
        <v>2</v>
      </c>
      <c r="O112" s="5">
        <v>25</v>
      </c>
      <c r="P112">
        <f t="shared" si="13"/>
        <v>50</v>
      </c>
      <c r="Q112" s="22">
        <f t="shared" si="14"/>
        <v>0.75</v>
      </c>
      <c r="R112" s="22">
        <f t="shared" si="15"/>
        <v>1</v>
      </c>
    </row>
    <row r="113" spans="1:18" x14ac:dyDescent="0.5">
      <c r="A113" s="2">
        <v>874</v>
      </c>
      <c r="B113" s="31" t="str">
        <f t="shared" si="9"/>
        <v>Thursday</v>
      </c>
      <c r="C113" s="40" t="str">
        <f t="shared" si="16"/>
        <v>June</v>
      </c>
      <c r="D113" s="40" t="str">
        <f t="shared" si="17"/>
        <v>Jun</v>
      </c>
      <c r="E113" s="4">
        <f t="shared" si="10"/>
        <v>26</v>
      </c>
      <c r="F113" s="33">
        <f t="shared" si="11"/>
        <v>6</v>
      </c>
      <c r="G113" s="4">
        <f t="shared" si="12"/>
        <v>2023</v>
      </c>
      <c r="H113" s="3">
        <v>45103</v>
      </c>
      <c r="I113" s="4" t="s">
        <v>187</v>
      </c>
      <c r="J113" s="4" t="s">
        <v>48</v>
      </c>
      <c r="K113" s="4">
        <v>60</v>
      </c>
      <c r="L113" s="4" t="str" cm="1">
        <f t="array" ref="L113">_xlfn.IFS(K113&gt;=50,"Senior",K113&lt;30,"Young Adult",K113&gt;=30,"Adult")</f>
        <v>Senior</v>
      </c>
      <c r="M113" s="4" t="s">
        <v>13</v>
      </c>
      <c r="N113" s="4">
        <v>1</v>
      </c>
      <c r="O113" s="5">
        <v>30</v>
      </c>
      <c r="P113">
        <f t="shared" si="13"/>
        <v>30</v>
      </c>
      <c r="Q113" s="22">
        <f t="shared" si="14"/>
        <v>0.44999999999999996</v>
      </c>
      <c r="R113" s="22">
        <f t="shared" si="15"/>
        <v>0.6</v>
      </c>
    </row>
    <row r="114" spans="1:18" x14ac:dyDescent="0.5">
      <c r="A114" s="2">
        <v>957</v>
      </c>
      <c r="B114" s="31" t="str">
        <f t="shared" si="9"/>
        <v>Sunday</v>
      </c>
      <c r="C114" s="40" t="str">
        <f t="shared" si="16"/>
        <v>August</v>
      </c>
      <c r="D114" s="40" t="str">
        <f t="shared" si="17"/>
        <v>Aug</v>
      </c>
      <c r="E114" s="4">
        <f t="shared" si="10"/>
        <v>15</v>
      </c>
      <c r="F114" s="33">
        <f t="shared" si="11"/>
        <v>8</v>
      </c>
      <c r="G114" s="4">
        <f t="shared" si="12"/>
        <v>2023</v>
      </c>
      <c r="H114" s="3">
        <v>45153</v>
      </c>
      <c r="I114" s="4" t="s">
        <v>188</v>
      </c>
      <c r="J114" s="4" t="s">
        <v>32</v>
      </c>
      <c r="K114" s="4">
        <v>60</v>
      </c>
      <c r="L114" s="4" t="str" cm="1">
        <f t="array" ref="L114">_xlfn.IFS(K114&gt;=50,"Senior",K114&lt;30,"Young Adult",K114&gt;=30,"Adult")</f>
        <v>Senior</v>
      </c>
      <c r="M114" s="4" t="s">
        <v>15</v>
      </c>
      <c r="N114" s="4">
        <v>4</v>
      </c>
      <c r="O114" s="5">
        <v>30</v>
      </c>
      <c r="P114">
        <f t="shared" si="13"/>
        <v>120</v>
      </c>
      <c r="Q114" s="22">
        <f t="shared" si="14"/>
        <v>1.7999999999999998</v>
      </c>
      <c r="R114" s="22">
        <f t="shared" si="15"/>
        <v>2.4</v>
      </c>
    </row>
    <row r="115" spans="1:18" x14ac:dyDescent="0.5">
      <c r="A115" s="2">
        <v>966</v>
      </c>
      <c r="B115" s="31" t="str">
        <f t="shared" si="9"/>
        <v>Friday</v>
      </c>
      <c r="C115" s="40" t="str">
        <f t="shared" si="16"/>
        <v>February</v>
      </c>
      <c r="D115" s="40" t="str">
        <f t="shared" si="17"/>
        <v>Feb</v>
      </c>
      <c r="E115" s="4">
        <f t="shared" si="10"/>
        <v>20</v>
      </c>
      <c r="F115" s="33">
        <f t="shared" si="11"/>
        <v>2</v>
      </c>
      <c r="G115" s="4">
        <f t="shared" si="12"/>
        <v>2023</v>
      </c>
      <c r="H115" s="3">
        <v>44977</v>
      </c>
      <c r="I115" s="4" t="s">
        <v>189</v>
      </c>
      <c r="J115" s="4" t="s">
        <v>48</v>
      </c>
      <c r="K115" s="4">
        <v>60</v>
      </c>
      <c r="L115" s="4" t="str" cm="1">
        <f t="array" ref="L115">_xlfn.IFS(K115&gt;=50,"Senior",K115&lt;30,"Young Adult",K115&gt;=30,"Adult")</f>
        <v>Senior</v>
      </c>
      <c r="M115" s="4" t="s">
        <v>15</v>
      </c>
      <c r="N115" s="4">
        <v>2</v>
      </c>
      <c r="O115" s="5">
        <v>500</v>
      </c>
      <c r="P115">
        <f t="shared" si="13"/>
        <v>1000</v>
      </c>
      <c r="Q115" s="22">
        <f t="shared" si="14"/>
        <v>15</v>
      </c>
      <c r="R115" s="22">
        <f t="shared" si="15"/>
        <v>20</v>
      </c>
    </row>
    <row r="116" spans="1:18" x14ac:dyDescent="0.5">
      <c r="A116" s="2">
        <v>973</v>
      </c>
      <c r="B116" s="31" t="str">
        <f t="shared" si="9"/>
        <v>Sunday</v>
      </c>
      <c r="C116" s="40" t="str">
        <f t="shared" si="16"/>
        <v>March</v>
      </c>
      <c r="D116" s="40" t="str">
        <f t="shared" si="17"/>
        <v>Mar</v>
      </c>
      <c r="E116" s="4">
        <f t="shared" si="10"/>
        <v>22</v>
      </c>
      <c r="F116" s="33">
        <f t="shared" si="11"/>
        <v>3</v>
      </c>
      <c r="G116" s="4">
        <f t="shared" si="12"/>
        <v>2023</v>
      </c>
      <c r="H116" s="3">
        <v>45007</v>
      </c>
      <c r="I116" s="4" t="s">
        <v>190</v>
      </c>
      <c r="J116" s="4" t="s">
        <v>48</v>
      </c>
      <c r="K116" s="4">
        <v>60</v>
      </c>
      <c r="L116" s="4" t="str" cm="1">
        <f t="array" ref="L116">_xlfn.IFS(K116&gt;=50,"Senior",K116&lt;30,"Young Adult",K116&gt;=30,"Adult")</f>
        <v>Senior</v>
      </c>
      <c r="M116" s="4" t="s">
        <v>14</v>
      </c>
      <c r="N116" s="4">
        <v>1</v>
      </c>
      <c r="O116" s="5">
        <v>50</v>
      </c>
      <c r="P116">
        <f t="shared" si="13"/>
        <v>50</v>
      </c>
      <c r="Q116" s="22">
        <f t="shared" si="14"/>
        <v>0.75</v>
      </c>
      <c r="R116" s="22">
        <f t="shared" si="15"/>
        <v>1</v>
      </c>
    </row>
    <row r="117" spans="1:18" x14ac:dyDescent="0.5">
      <c r="A117" s="2">
        <v>103</v>
      </c>
      <c r="B117" s="31" t="str">
        <f t="shared" si="9"/>
        <v>Tuesday</v>
      </c>
      <c r="C117" s="40" t="str">
        <f t="shared" si="16"/>
        <v>January</v>
      </c>
      <c r="D117" s="40" t="str">
        <f t="shared" si="17"/>
        <v>Jan</v>
      </c>
      <c r="E117" s="4">
        <f t="shared" si="10"/>
        <v>17</v>
      </c>
      <c r="F117" s="33">
        <f t="shared" si="11"/>
        <v>1</v>
      </c>
      <c r="G117" s="4">
        <f t="shared" si="12"/>
        <v>2023</v>
      </c>
      <c r="H117" s="3">
        <v>44943</v>
      </c>
      <c r="I117" s="4" t="s">
        <v>191</v>
      </c>
      <c r="J117" s="4" t="s">
        <v>32</v>
      </c>
      <c r="K117" s="4">
        <v>59</v>
      </c>
      <c r="L117" s="4" t="str" cm="1">
        <f t="array" ref="L117">_xlfn.IFS(K117&gt;=50,"Senior",K117&lt;30,"Young Adult",K117&gt;=30,"Adult")</f>
        <v>Senior</v>
      </c>
      <c r="M117" s="4" t="s">
        <v>14</v>
      </c>
      <c r="N117" s="4">
        <v>1</v>
      </c>
      <c r="O117" s="5">
        <v>25</v>
      </c>
      <c r="P117">
        <f t="shared" si="13"/>
        <v>25</v>
      </c>
      <c r="Q117" s="22">
        <f t="shared" si="14"/>
        <v>0.375</v>
      </c>
      <c r="R117" s="22">
        <f t="shared" si="15"/>
        <v>0.5</v>
      </c>
    </row>
    <row r="118" spans="1:18" x14ac:dyDescent="0.5">
      <c r="A118" s="2">
        <v>144</v>
      </c>
      <c r="B118" s="31" t="str">
        <f t="shared" si="9"/>
        <v>Sunday</v>
      </c>
      <c r="C118" s="40" t="str">
        <f t="shared" si="16"/>
        <v>July</v>
      </c>
      <c r="D118" s="40" t="str">
        <f t="shared" si="17"/>
        <v>Jul</v>
      </c>
      <c r="E118" s="4">
        <f t="shared" si="10"/>
        <v>15</v>
      </c>
      <c r="F118" s="33">
        <f t="shared" si="11"/>
        <v>7</v>
      </c>
      <c r="G118" s="4">
        <f t="shared" si="12"/>
        <v>2023</v>
      </c>
      <c r="H118" s="3">
        <v>45122</v>
      </c>
      <c r="I118" s="4" t="s">
        <v>192</v>
      </c>
      <c r="J118" s="4" t="s">
        <v>32</v>
      </c>
      <c r="K118" s="4">
        <v>59</v>
      </c>
      <c r="L118" s="4" t="str" cm="1">
        <f t="array" ref="L118">_xlfn.IFS(K118&gt;=50,"Senior",K118&lt;30,"Young Adult",K118&gt;=30,"Adult")</f>
        <v>Senior</v>
      </c>
      <c r="M118" s="4" t="s">
        <v>13</v>
      </c>
      <c r="N118" s="4">
        <v>3</v>
      </c>
      <c r="O118" s="5">
        <v>500</v>
      </c>
      <c r="P118">
        <f t="shared" si="13"/>
        <v>1500</v>
      </c>
      <c r="Q118" s="22">
        <f t="shared" si="14"/>
        <v>22.5</v>
      </c>
      <c r="R118" s="22">
        <f t="shared" si="15"/>
        <v>30</v>
      </c>
    </row>
    <row r="119" spans="1:18" x14ac:dyDescent="0.5">
      <c r="A119" s="2">
        <v>228</v>
      </c>
      <c r="B119" s="31" t="str">
        <f t="shared" si="9"/>
        <v>Saturday</v>
      </c>
      <c r="C119" s="40" t="str">
        <f t="shared" si="16"/>
        <v>April</v>
      </c>
      <c r="D119" s="40" t="str">
        <f t="shared" si="17"/>
        <v>Apr</v>
      </c>
      <c r="E119" s="4">
        <f t="shared" si="10"/>
        <v>28</v>
      </c>
      <c r="F119" s="33">
        <f t="shared" si="11"/>
        <v>4</v>
      </c>
      <c r="G119" s="4">
        <f t="shared" si="12"/>
        <v>2023</v>
      </c>
      <c r="H119" s="3">
        <v>45044</v>
      </c>
      <c r="I119" s="4" t="s">
        <v>193</v>
      </c>
      <c r="J119" s="4" t="s">
        <v>32</v>
      </c>
      <c r="K119" s="4">
        <v>59</v>
      </c>
      <c r="L119" s="4" t="str" cm="1">
        <f t="array" ref="L119">_xlfn.IFS(K119&gt;=50,"Senior",K119&lt;30,"Young Adult",K119&gt;=30,"Adult")</f>
        <v>Senior</v>
      </c>
      <c r="M119" s="4" t="s">
        <v>15</v>
      </c>
      <c r="N119" s="4">
        <v>2</v>
      </c>
      <c r="O119" s="5">
        <v>30</v>
      </c>
      <c r="P119">
        <f t="shared" si="13"/>
        <v>60</v>
      </c>
      <c r="Q119" s="22">
        <f t="shared" si="14"/>
        <v>0.89999999999999991</v>
      </c>
      <c r="R119" s="22">
        <f t="shared" si="15"/>
        <v>1.2</v>
      </c>
    </row>
    <row r="120" spans="1:18" x14ac:dyDescent="0.5">
      <c r="A120" s="2">
        <v>346</v>
      </c>
      <c r="B120" s="31" t="str">
        <f t="shared" si="9"/>
        <v>Wednesday</v>
      </c>
      <c r="C120" s="40" t="str">
        <f t="shared" si="16"/>
        <v>February</v>
      </c>
      <c r="D120" s="40" t="str">
        <f t="shared" si="17"/>
        <v>Feb</v>
      </c>
      <c r="E120" s="4">
        <f t="shared" si="10"/>
        <v>11</v>
      </c>
      <c r="F120" s="33">
        <f t="shared" si="11"/>
        <v>2</v>
      </c>
      <c r="G120" s="4">
        <f t="shared" si="12"/>
        <v>2023</v>
      </c>
      <c r="H120" s="3">
        <v>44968</v>
      </c>
      <c r="I120" s="4" t="s">
        <v>194</v>
      </c>
      <c r="J120" s="4" t="s">
        <v>48</v>
      </c>
      <c r="K120" s="4">
        <v>59</v>
      </c>
      <c r="L120" s="4" t="str" cm="1">
        <f t="array" ref="L120">_xlfn.IFS(K120&gt;=50,"Senior",K120&lt;30,"Young Adult",K120&gt;=30,"Adult")</f>
        <v>Senior</v>
      </c>
      <c r="M120" s="4" t="s">
        <v>14</v>
      </c>
      <c r="N120" s="4">
        <v>2</v>
      </c>
      <c r="O120" s="5">
        <v>500</v>
      </c>
      <c r="P120">
        <f t="shared" si="13"/>
        <v>1000</v>
      </c>
      <c r="Q120" s="22">
        <f t="shared" si="14"/>
        <v>15</v>
      </c>
      <c r="R120" s="22">
        <f t="shared" si="15"/>
        <v>20</v>
      </c>
    </row>
    <row r="121" spans="1:18" x14ac:dyDescent="0.5">
      <c r="A121" s="2">
        <v>374</v>
      </c>
      <c r="B121" s="31" t="str">
        <f t="shared" si="9"/>
        <v>Friday</v>
      </c>
      <c r="C121" s="40" t="str">
        <f t="shared" si="16"/>
        <v>April</v>
      </c>
      <c r="D121" s="40" t="str">
        <f t="shared" si="17"/>
        <v>Apr</v>
      </c>
      <c r="E121" s="4">
        <f t="shared" si="10"/>
        <v>20</v>
      </c>
      <c r="F121" s="33">
        <f t="shared" si="11"/>
        <v>4</v>
      </c>
      <c r="G121" s="4">
        <f t="shared" si="12"/>
        <v>2023</v>
      </c>
      <c r="H121" s="3">
        <v>45036</v>
      </c>
      <c r="I121" s="4" t="s">
        <v>195</v>
      </c>
      <c r="J121" s="4" t="s">
        <v>32</v>
      </c>
      <c r="K121" s="4">
        <v>59</v>
      </c>
      <c r="L121" s="4" t="str" cm="1">
        <f t="array" ref="L121">_xlfn.IFS(K121&gt;=50,"Senior",K121&lt;30,"Young Adult",K121&gt;=30,"Adult")</f>
        <v>Senior</v>
      </c>
      <c r="M121" s="4" t="s">
        <v>13</v>
      </c>
      <c r="N121" s="4">
        <v>3</v>
      </c>
      <c r="O121" s="5">
        <v>25</v>
      </c>
      <c r="P121">
        <f t="shared" si="13"/>
        <v>75</v>
      </c>
      <c r="Q121" s="22">
        <f t="shared" si="14"/>
        <v>1.125</v>
      </c>
      <c r="R121" s="22">
        <f t="shared" si="15"/>
        <v>1.5</v>
      </c>
    </row>
    <row r="122" spans="1:18" x14ac:dyDescent="0.5">
      <c r="A122" s="2">
        <v>450</v>
      </c>
      <c r="B122" s="31" t="str">
        <f t="shared" si="9"/>
        <v>Wednesday</v>
      </c>
      <c r="C122" s="40" t="str">
        <f t="shared" si="16"/>
        <v>April</v>
      </c>
      <c r="D122" s="40" t="str">
        <f t="shared" si="17"/>
        <v>Apr</v>
      </c>
      <c r="E122" s="4">
        <f t="shared" si="10"/>
        <v>18</v>
      </c>
      <c r="F122" s="33">
        <f t="shared" si="11"/>
        <v>4</v>
      </c>
      <c r="G122" s="4">
        <f t="shared" si="12"/>
        <v>2023</v>
      </c>
      <c r="H122" s="3">
        <v>45034</v>
      </c>
      <c r="I122" s="4" t="s">
        <v>196</v>
      </c>
      <c r="J122" s="4" t="s">
        <v>32</v>
      </c>
      <c r="K122" s="4">
        <v>59</v>
      </c>
      <c r="L122" s="4" t="str" cm="1">
        <f t="array" ref="L122">_xlfn.IFS(K122&gt;=50,"Senior",K122&lt;30,"Young Adult",K122&gt;=30,"Adult")</f>
        <v>Senior</v>
      </c>
      <c r="M122" s="4" t="s">
        <v>13</v>
      </c>
      <c r="N122" s="4">
        <v>2</v>
      </c>
      <c r="O122" s="5">
        <v>25</v>
      </c>
      <c r="P122">
        <f t="shared" si="13"/>
        <v>50</v>
      </c>
      <c r="Q122" s="22">
        <f t="shared" si="14"/>
        <v>0.75</v>
      </c>
      <c r="R122" s="22">
        <f t="shared" si="15"/>
        <v>1</v>
      </c>
    </row>
    <row r="123" spans="1:18" x14ac:dyDescent="0.5">
      <c r="A123" s="2">
        <v>600</v>
      </c>
      <c r="B123" s="31" t="str">
        <f t="shared" si="9"/>
        <v>Sunday</v>
      </c>
      <c r="C123" s="40" t="str">
        <f t="shared" si="16"/>
        <v>October</v>
      </c>
      <c r="D123" s="40" t="str">
        <f t="shared" si="17"/>
        <v>Oct</v>
      </c>
      <c r="E123" s="4">
        <f t="shared" si="10"/>
        <v>22</v>
      </c>
      <c r="F123" s="33">
        <f t="shared" si="11"/>
        <v>10</v>
      </c>
      <c r="G123" s="4">
        <f t="shared" si="12"/>
        <v>2023</v>
      </c>
      <c r="H123" s="3">
        <v>45221</v>
      </c>
      <c r="I123" s="4" t="s">
        <v>197</v>
      </c>
      <c r="J123" s="4" t="s">
        <v>32</v>
      </c>
      <c r="K123" s="4">
        <v>59</v>
      </c>
      <c r="L123" s="4" t="str" cm="1">
        <f t="array" ref="L123">_xlfn.IFS(K123&gt;=50,"Senior",K123&lt;30,"Young Adult",K123&gt;=30,"Adult")</f>
        <v>Senior</v>
      </c>
      <c r="M123" s="4" t="s">
        <v>13</v>
      </c>
      <c r="N123" s="4">
        <v>2</v>
      </c>
      <c r="O123" s="5">
        <v>500</v>
      </c>
      <c r="P123">
        <f t="shared" si="13"/>
        <v>1000</v>
      </c>
      <c r="Q123" s="22">
        <f t="shared" si="14"/>
        <v>15</v>
      </c>
      <c r="R123" s="22">
        <f t="shared" si="15"/>
        <v>20</v>
      </c>
    </row>
    <row r="124" spans="1:18" x14ac:dyDescent="0.5">
      <c r="A124" s="2">
        <v>647</v>
      </c>
      <c r="B124" s="31" t="str">
        <f t="shared" si="9"/>
        <v>Saturday</v>
      </c>
      <c r="C124" s="40" t="str">
        <f t="shared" si="16"/>
        <v>May</v>
      </c>
      <c r="D124" s="40" t="str">
        <f t="shared" si="17"/>
        <v>May</v>
      </c>
      <c r="E124" s="4">
        <f t="shared" si="10"/>
        <v>21</v>
      </c>
      <c r="F124" s="33">
        <f t="shared" si="11"/>
        <v>5</v>
      </c>
      <c r="G124" s="4">
        <f t="shared" si="12"/>
        <v>2023</v>
      </c>
      <c r="H124" s="3">
        <v>45067</v>
      </c>
      <c r="I124" s="4" t="s">
        <v>198</v>
      </c>
      <c r="J124" s="4" t="s">
        <v>48</v>
      </c>
      <c r="K124" s="4">
        <v>59</v>
      </c>
      <c r="L124" s="4" t="str" cm="1">
        <f t="array" ref="L124">_xlfn.IFS(K124&gt;=50,"Senior",K124&lt;30,"Young Adult",K124&gt;=30,"Adult")</f>
        <v>Senior</v>
      </c>
      <c r="M124" s="4" t="s">
        <v>14</v>
      </c>
      <c r="N124" s="4">
        <v>3</v>
      </c>
      <c r="O124" s="5">
        <v>500</v>
      </c>
      <c r="P124">
        <f t="shared" si="13"/>
        <v>1500</v>
      </c>
      <c r="Q124" s="22">
        <f t="shared" si="14"/>
        <v>22.5</v>
      </c>
      <c r="R124" s="22">
        <f t="shared" si="15"/>
        <v>30</v>
      </c>
    </row>
    <row r="125" spans="1:18" x14ac:dyDescent="0.5">
      <c r="A125" s="2">
        <v>658</v>
      </c>
      <c r="B125" s="31" t="str">
        <f t="shared" si="9"/>
        <v>Thursday</v>
      </c>
      <c r="C125" s="40" t="str">
        <f t="shared" si="16"/>
        <v>March</v>
      </c>
      <c r="D125" s="40" t="str">
        <f t="shared" si="17"/>
        <v>Mar</v>
      </c>
      <c r="E125" s="4">
        <f t="shared" si="10"/>
        <v>12</v>
      </c>
      <c r="F125" s="33">
        <f t="shared" si="11"/>
        <v>3</v>
      </c>
      <c r="G125" s="4">
        <f t="shared" si="12"/>
        <v>2023</v>
      </c>
      <c r="H125" s="3">
        <v>44997</v>
      </c>
      <c r="I125" s="4" t="s">
        <v>199</v>
      </c>
      <c r="J125" s="4" t="s">
        <v>48</v>
      </c>
      <c r="K125" s="4">
        <v>59</v>
      </c>
      <c r="L125" s="4" t="str" cm="1">
        <f t="array" ref="L125">_xlfn.IFS(K125&gt;=50,"Senior",K125&lt;30,"Young Adult",K125&gt;=30,"Adult")</f>
        <v>Senior</v>
      </c>
      <c r="M125" s="4" t="s">
        <v>14</v>
      </c>
      <c r="N125" s="4">
        <v>1</v>
      </c>
      <c r="O125" s="5">
        <v>25</v>
      </c>
      <c r="P125">
        <f t="shared" si="13"/>
        <v>25</v>
      </c>
      <c r="Q125" s="22">
        <f t="shared" si="14"/>
        <v>0.375</v>
      </c>
      <c r="R125" s="22">
        <f t="shared" si="15"/>
        <v>0.5</v>
      </c>
    </row>
    <row r="126" spans="1:18" x14ac:dyDescent="0.5">
      <c r="A126" s="2">
        <v>718</v>
      </c>
      <c r="B126" s="31" t="str">
        <f t="shared" si="9"/>
        <v>Wednesday</v>
      </c>
      <c r="C126" s="40" t="str">
        <f t="shared" si="16"/>
        <v>August</v>
      </c>
      <c r="D126" s="40" t="str">
        <f t="shared" si="17"/>
        <v>Aug</v>
      </c>
      <c r="E126" s="4">
        <f t="shared" si="10"/>
        <v>25</v>
      </c>
      <c r="F126" s="33">
        <f t="shared" si="11"/>
        <v>8</v>
      </c>
      <c r="G126" s="4">
        <f t="shared" si="12"/>
        <v>2023</v>
      </c>
      <c r="H126" s="3">
        <v>45163</v>
      </c>
      <c r="I126" s="4" t="s">
        <v>200</v>
      </c>
      <c r="J126" s="4" t="s">
        <v>32</v>
      </c>
      <c r="K126" s="4">
        <v>59</v>
      </c>
      <c r="L126" s="4" t="str" cm="1">
        <f t="array" ref="L126">_xlfn.IFS(K126&gt;=50,"Senior",K126&lt;30,"Young Adult",K126&gt;=30,"Adult")</f>
        <v>Senior</v>
      </c>
      <c r="M126" s="4" t="s">
        <v>13</v>
      </c>
      <c r="N126" s="4">
        <v>3</v>
      </c>
      <c r="O126" s="5">
        <v>25</v>
      </c>
      <c r="P126">
        <f t="shared" si="13"/>
        <v>75</v>
      </c>
      <c r="Q126" s="22">
        <f t="shared" si="14"/>
        <v>1.125</v>
      </c>
      <c r="R126" s="22">
        <f t="shared" si="15"/>
        <v>1.5</v>
      </c>
    </row>
    <row r="127" spans="1:18" x14ac:dyDescent="0.5">
      <c r="A127" s="2">
        <v>782</v>
      </c>
      <c r="B127" s="31" t="str">
        <f t="shared" si="9"/>
        <v>Wednesday</v>
      </c>
      <c r="C127" s="40" t="str">
        <f t="shared" si="16"/>
        <v>June</v>
      </c>
      <c r="D127" s="40" t="str">
        <f t="shared" si="17"/>
        <v>Jun</v>
      </c>
      <c r="E127" s="4">
        <f t="shared" si="10"/>
        <v>4</v>
      </c>
      <c r="F127" s="33">
        <f t="shared" si="11"/>
        <v>6</v>
      </c>
      <c r="G127" s="4">
        <f t="shared" si="12"/>
        <v>2023</v>
      </c>
      <c r="H127" s="3">
        <v>45081</v>
      </c>
      <c r="I127" s="4" t="s">
        <v>201</v>
      </c>
      <c r="J127" s="4" t="s">
        <v>48</v>
      </c>
      <c r="K127" s="4">
        <v>59</v>
      </c>
      <c r="L127" s="4" t="str" cm="1">
        <f t="array" ref="L127">_xlfn.IFS(K127&gt;=50,"Senior",K127&lt;30,"Young Adult",K127&gt;=30,"Adult")</f>
        <v>Senior</v>
      </c>
      <c r="M127" s="4" t="s">
        <v>14</v>
      </c>
      <c r="N127" s="4">
        <v>3</v>
      </c>
      <c r="O127" s="5">
        <v>300</v>
      </c>
      <c r="P127">
        <f t="shared" si="13"/>
        <v>900</v>
      </c>
      <c r="Q127" s="22">
        <f t="shared" si="14"/>
        <v>13.5</v>
      </c>
      <c r="R127" s="22">
        <f t="shared" si="15"/>
        <v>18</v>
      </c>
    </row>
    <row r="128" spans="1:18" x14ac:dyDescent="0.5">
      <c r="A128" s="2">
        <v>810</v>
      </c>
      <c r="B128" s="31" t="str">
        <f t="shared" si="9"/>
        <v>Monday</v>
      </c>
      <c r="C128" s="40" t="str">
        <f t="shared" si="16"/>
        <v>November</v>
      </c>
      <c r="D128" s="40" t="str">
        <f t="shared" si="17"/>
        <v>Nov</v>
      </c>
      <c r="E128" s="4">
        <f t="shared" si="10"/>
        <v>30</v>
      </c>
      <c r="F128" s="33">
        <f t="shared" si="11"/>
        <v>11</v>
      </c>
      <c r="G128" s="4">
        <f t="shared" si="12"/>
        <v>2023</v>
      </c>
      <c r="H128" s="3">
        <v>45260</v>
      </c>
      <c r="I128" s="4" t="s">
        <v>202</v>
      </c>
      <c r="J128" s="4" t="s">
        <v>48</v>
      </c>
      <c r="K128" s="4">
        <v>59</v>
      </c>
      <c r="L128" s="4" t="str" cm="1">
        <f t="array" ref="L128">_xlfn.IFS(K128&gt;=50,"Senior",K128&lt;30,"Young Adult",K128&gt;=30,"Adult")</f>
        <v>Senior</v>
      </c>
      <c r="M128" s="4" t="s">
        <v>15</v>
      </c>
      <c r="N128" s="4">
        <v>4</v>
      </c>
      <c r="O128" s="5">
        <v>25</v>
      </c>
      <c r="P128">
        <f t="shared" si="13"/>
        <v>100</v>
      </c>
      <c r="Q128" s="22">
        <f t="shared" si="14"/>
        <v>1.5</v>
      </c>
      <c r="R128" s="22">
        <f t="shared" si="15"/>
        <v>2</v>
      </c>
    </row>
    <row r="129" spans="1:18" x14ac:dyDescent="0.5">
      <c r="A129" s="2">
        <v>814</v>
      </c>
      <c r="B129" s="31" t="str">
        <f t="shared" si="9"/>
        <v>Thursday</v>
      </c>
      <c r="C129" s="40" t="str">
        <f t="shared" si="16"/>
        <v>September</v>
      </c>
      <c r="D129" s="40" t="str">
        <f t="shared" si="17"/>
        <v>Sep</v>
      </c>
      <c r="E129" s="4">
        <f t="shared" si="10"/>
        <v>5</v>
      </c>
      <c r="F129" s="33">
        <f t="shared" si="11"/>
        <v>9</v>
      </c>
      <c r="G129" s="4">
        <f t="shared" si="12"/>
        <v>2023</v>
      </c>
      <c r="H129" s="3">
        <v>45174</v>
      </c>
      <c r="I129" s="4" t="s">
        <v>203</v>
      </c>
      <c r="J129" s="4" t="s">
        <v>32</v>
      </c>
      <c r="K129" s="4">
        <v>59</v>
      </c>
      <c r="L129" s="4" t="str" cm="1">
        <f t="array" ref="L129">_xlfn.IFS(K129&gt;=50,"Senior",K129&lt;30,"Young Adult",K129&gt;=30,"Adult")</f>
        <v>Senior</v>
      </c>
      <c r="M129" s="4" t="s">
        <v>14</v>
      </c>
      <c r="N129" s="4">
        <v>1</v>
      </c>
      <c r="O129" s="5">
        <v>500</v>
      </c>
      <c r="P129">
        <f t="shared" si="13"/>
        <v>500</v>
      </c>
      <c r="Q129" s="22">
        <f t="shared" si="14"/>
        <v>7.5</v>
      </c>
      <c r="R129" s="22">
        <f t="shared" si="15"/>
        <v>10</v>
      </c>
    </row>
    <row r="130" spans="1:18" x14ac:dyDescent="0.5">
      <c r="A130" s="2">
        <v>887</v>
      </c>
      <c r="B130" s="31" t="str">
        <f t="shared" ref="B130:B193" si="18">TEXT($E130,"DDDD")</f>
        <v>Wednesday</v>
      </c>
      <c r="C130" s="40" t="str">
        <f t="shared" si="16"/>
        <v>June</v>
      </c>
      <c r="D130" s="40" t="str">
        <f t="shared" si="17"/>
        <v>Jun</v>
      </c>
      <c r="E130" s="4">
        <f t="shared" ref="E130:E193" si="19">DAY(H130)</f>
        <v>11</v>
      </c>
      <c r="F130" s="33">
        <f t="shared" ref="F130:F193" si="20">MONTH(H130)</f>
        <v>6</v>
      </c>
      <c r="G130" s="4">
        <f t="shared" ref="G130:G193" si="21">YEAR(H130)</f>
        <v>2023</v>
      </c>
      <c r="H130" s="3">
        <v>45088</v>
      </c>
      <c r="I130" s="4" t="s">
        <v>204</v>
      </c>
      <c r="J130" s="4" t="s">
        <v>48</v>
      </c>
      <c r="K130" s="4">
        <v>59</v>
      </c>
      <c r="L130" s="4" t="str" cm="1">
        <f t="array" ref="L130">_xlfn.IFS(K130&gt;=50,"Senior",K130&lt;30,"Young Adult",K130&gt;=30,"Adult")</f>
        <v>Senior</v>
      </c>
      <c r="M130" s="4" t="s">
        <v>14</v>
      </c>
      <c r="N130" s="4">
        <v>4</v>
      </c>
      <c r="O130" s="5">
        <v>25</v>
      </c>
      <c r="P130">
        <f t="shared" ref="P130:P193" si="22">N130*O130</f>
        <v>100</v>
      </c>
      <c r="Q130" s="22">
        <f t="shared" ref="Q130:Q193" si="23">P130*$U$3</f>
        <v>1.5</v>
      </c>
      <c r="R130" s="22">
        <f t="shared" ref="R130:R193" si="24">P130*$U$4</f>
        <v>2</v>
      </c>
    </row>
    <row r="131" spans="1:18" x14ac:dyDescent="0.5">
      <c r="A131" s="2">
        <v>914</v>
      </c>
      <c r="B131" s="31" t="str">
        <f t="shared" si="18"/>
        <v>Wednesday</v>
      </c>
      <c r="C131" s="40" t="str">
        <f t="shared" ref="C131:C194" si="25">TEXT(DATE(2020,F131,2),"mmmm")</f>
        <v>October</v>
      </c>
      <c r="D131" s="40" t="str">
        <f t="shared" ref="D131:D194" si="26">TEXT(DATE(2002,F131,1),"mmm")</f>
        <v>Oct</v>
      </c>
      <c r="E131" s="4">
        <f t="shared" si="19"/>
        <v>11</v>
      </c>
      <c r="F131" s="33">
        <f t="shared" si="20"/>
        <v>10</v>
      </c>
      <c r="G131" s="4">
        <f t="shared" si="21"/>
        <v>2023</v>
      </c>
      <c r="H131" s="3">
        <v>45210</v>
      </c>
      <c r="I131" s="4" t="s">
        <v>205</v>
      </c>
      <c r="J131" s="4" t="s">
        <v>32</v>
      </c>
      <c r="K131" s="4">
        <v>59</v>
      </c>
      <c r="L131" s="4" t="str" cm="1">
        <f t="array" ref="L131">_xlfn.IFS(K131&gt;=50,"Senior",K131&lt;30,"Young Adult",K131&gt;=30,"Adult")</f>
        <v>Senior</v>
      </c>
      <c r="M131" s="4" t="s">
        <v>15</v>
      </c>
      <c r="N131" s="4">
        <v>1</v>
      </c>
      <c r="O131" s="5">
        <v>500</v>
      </c>
      <c r="P131">
        <f t="shared" si="22"/>
        <v>500</v>
      </c>
      <c r="Q131" s="22">
        <f t="shared" si="23"/>
        <v>7.5</v>
      </c>
      <c r="R131" s="22">
        <f t="shared" si="24"/>
        <v>10</v>
      </c>
    </row>
    <row r="132" spans="1:18" x14ac:dyDescent="0.5">
      <c r="A132" s="2">
        <v>960</v>
      </c>
      <c r="B132" s="31" t="str">
        <f t="shared" si="18"/>
        <v>Sunday</v>
      </c>
      <c r="C132" s="40" t="str">
        <f t="shared" si="25"/>
        <v>August</v>
      </c>
      <c r="D132" s="40" t="str">
        <f t="shared" si="26"/>
        <v>Aug</v>
      </c>
      <c r="E132" s="4">
        <f t="shared" si="19"/>
        <v>8</v>
      </c>
      <c r="F132" s="33">
        <f t="shared" si="20"/>
        <v>8</v>
      </c>
      <c r="G132" s="4">
        <f t="shared" si="21"/>
        <v>2023</v>
      </c>
      <c r="H132" s="3">
        <v>45146</v>
      </c>
      <c r="I132" s="4" t="s">
        <v>206</v>
      </c>
      <c r="J132" s="4" t="s">
        <v>48</v>
      </c>
      <c r="K132" s="4">
        <v>59</v>
      </c>
      <c r="L132" s="4" t="str" cm="1">
        <f t="array" ref="L132">_xlfn.IFS(K132&gt;=50,"Senior",K132&lt;30,"Young Adult",K132&gt;=30,"Adult")</f>
        <v>Senior</v>
      </c>
      <c r="M132" s="4" t="s">
        <v>14</v>
      </c>
      <c r="N132" s="4">
        <v>2</v>
      </c>
      <c r="O132" s="5">
        <v>30</v>
      </c>
      <c r="P132">
        <f t="shared" si="22"/>
        <v>60</v>
      </c>
      <c r="Q132" s="22">
        <f t="shared" si="23"/>
        <v>0.89999999999999991</v>
      </c>
      <c r="R132" s="22">
        <f t="shared" si="24"/>
        <v>1.2</v>
      </c>
    </row>
    <row r="133" spans="1:18" x14ac:dyDescent="0.5">
      <c r="A133" s="2">
        <v>970</v>
      </c>
      <c r="B133" s="31" t="str">
        <f t="shared" si="18"/>
        <v>Monday</v>
      </c>
      <c r="C133" s="40" t="str">
        <f t="shared" si="25"/>
        <v>May</v>
      </c>
      <c r="D133" s="40" t="str">
        <f t="shared" si="26"/>
        <v>May</v>
      </c>
      <c r="E133" s="4">
        <f t="shared" si="19"/>
        <v>16</v>
      </c>
      <c r="F133" s="33">
        <f t="shared" si="20"/>
        <v>5</v>
      </c>
      <c r="G133" s="4">
        <f t="shared" si="21"/>
        <v>2023</v>
      </c>
      <c r="H133" s="3">
        <v>45062</v>
      </c>
      <c r="I133" s="4" t="s">
        <v>207</v>
      </c>
      <c r="J133" s="4" t="s">
        <v>48</v>
      </c>
      <c r="K133" s="4">
        <v>59</v>
      </c>
      <c r="L133" s="4" t="str" cm="1">
        <f t="array" ref="L133">_xlfn.IFS(K133&gt;=50,"Senior",K133&lt;30,"Young Adult",K133&gt;=30,"Adult")</f>
        <v>Senior</v>
      </c>
      <c r="M133" s="4" t="s">
        <v>15</v>
      </c>
      <c r="N133" s="4">
        <v>4</v>
      </c>
      <c r="O133" s="5">
        <v>500</v>
      </c>
      <c r="P133">
        <f t="shared" si="22"/>
        <v>2000</v>
      </c>
      <c r="Q133" s="22">
        <f t="shared" si="23"/>
        <v>30</v>
      </c>
      <c r="R133" s="22">
        <f t="shared" si="24"/>
        <v>40</v>
      </c>
    </row>
    <row r="134" spans="1:18" x14ac:dyDescent="0.5">
      <c r="A134" s="2">
        <v>35</v>
      </c>
      <c r="B134" s="31" t="str">
        <f t="shared" si="18"/>
        <v>Thursday</v>
      </c>
      <c r="C134" s="40" t="str">
        <f t="shared" si="25"/>
        <v>August</v>
      </c>
      <c r="D134" s="40" t="str">
        <f t="shared" si="26"/>
        <v>Aug</v>
      </c>
      <c r="E134" s="4">
        <f t="shared" si="19"/>
        <v>5</v>
      </c>
      <c r="F134" s="33">
        <f t="shared" si="20"/>
        <v>8</v>
      </c>
      <c r="G134" s="4">
        <f t="shared" si="21"/>
        <v>2023</v>
      </c>
      <c r="H134" s="3">
        <v>45143</v>
      </c>
      <c r="I134" s="4" t="s">
        <v>208</v>
      </c>
      <c r="J134" s="4" t="s">
        <v>32</v>
      </c>
      <c r="K134" s="4">
        <v>58</v>
      </c>
      <c r="L134" s="4" t="str" cm="1">
        <f t="array" ref="L134">_xlfn.IFS(K134&gt;=50,"Senior",K134&lt;30,"Young Adult",K134&gt;=30,"Adult")</f>
        <v>Senior</v>
      </c>
      <c r="M134" s="4" t="s">
        <v>13</v>
      </c>
      <c r="N134" s="4">
        <v>3</v>
      </c>
      <c r="O134" s="5">
        <v>300</v>
      </c>
      <c r="P134">
        <f t="shared" si="22"/>
        <v>900</v>
      </c>
      <c r="Q134" s="22">
        <f t="shared" si="23"/>
        <v>13.5</v>
      </c>
      <c r="R134" s="22">
        <f t="shared" si="24"/>
        <v>18</v>
      </c>
    </row>
    <row r="135" spans="1:18" x14ac:dyDescent="0.5">
      <c r="A135" s="2">
        <v>150</v>
      </c>
      <c r="B135" s="31" t="str">
        <f t="shared" si="18"/>
        <v>Friday</v>
      </c>
      <c r="C135" s="40" t="str">
        <f t="shared" si="25"/>
        <v>January</v>
      </c>
      <c r="D135" s="40" t="str">
        <f t="shared" si="26"/>
        <v>Jan</v>
      </c>
      <c r="E135" s="4">
        <f t="shared" si="19"/>
        <v>6</v>
      </c>
      <c r="F135" s="33">
        <f t="shared" si="20"/>
        <v>1</v>
      </c>
      <c r="G135" s="4">
        <f t="shared" si="21"/>
        <v>2023</v>
      </c>
      <c r="H135" s="3">
        <v>44932</v>
      </c>
      <c r="I135" s="4" t="s">
        <v>209</v>
      </c>
      <c r="J135" s="4" t="s">
        <v>32</v>
      </c>
      <c r="K135" s="4">
        <v>58</v>
      </c>
      <c r="L135" s="4" t="str" cm="1">
        <f t="array" ref="L135">_xlfn.IFS(K135&gt;=50,"Senior",K135&lt;30,"Young Adult",K135&gt;=30,"Adult")</f>
        <v>Senior</v>
      </c>
      <c r="M135" s="4" t="s">
        <v>15</v>
      </c>
      <c r="N135" s="4">
        <v>4</v>
      </c>
      <c r="O135" s="5">
        <v>30</v>
      </c>
      <c r="P135">
        <f t="shared" si="22"/>
        <v>120</v>
      </c>
      <c r="Q135" s="22">
        <f t="shared" si="23"/>
        <v>1.7999999999999998</v>
      </c>
      <c r="R135" s="22">
        <f t="shared" si="24"/>
        <v>2.4</v>
      </c>
    </row>
    <row r="136" spans="1:18" x14ac:dyDescent="0.5">
      <c r="A136" s="2">
        <v>215</v>
      </c>
      <c r="B136" s="31" t="str">
        <f t="shared" si="18"/>
        <v>Sunday</v>
      </c>
      <c r="C136" s="40" t="str">
        <f t="shared" si="25"/>
        <v>November</v>
      </c>
      <c r="D136" s="40" t="str">
        <f t="shared" si="26"/>
        <v>Nov</v>
      </c>
      <c r="E136" s="4">
        <f t="shared" si="19"/>
        <v>29</v>
      </c>
      <c r="F136" s="33">
        <f t="shared" si="20"/>
        <v>11</v>
      </c>
      <c r="G136" s="4">
        <f t="shared" si="21"/>
        <v>2023</v>
      </c>
      <c r="H136" s="3">
        <v>45259</v>
      </c>
      <c r="I136" s="4" t="s">
        <v>210</v>
      </c>
      <c r="J136" s="4" t="s">
        <v>48</v>
      </c>
      <c r="K136" s="4">
        <v>58</v>
      </c>
      <c r="L136" s="4" t="str" cm="1">
        <f t="array" ref="L136">_xlfn.IFS(K136&gt;=50,"Senior",K136&lt;30,"Young Adult",K136&gt;=30,"Adult")</f>
        <v>Senior</v>
      </c>
      <c r="M136" s="4" t="s">
        <v>14</v>
      </c>
      <c r="N136" s="4">
        <v>3</v>
      </c>
      <c r="O136" s="5">
        <v>500</v>
      </c>
      <c r="P136">
        <f t="shared" si="22"/>
        <v>1500</v>
      </c>
      <c r="Q136" s="22">
        <f t="shared" si="23"/>
        <v>22.5</v>
      </c>
      <c r="R136" s="22">
        <f t="shared" si="24"/>
        <v>30</v>
      </c>
    </row>
    <row r="137" spans="1:18" x14ac:dyDescent="0.5">
      <c r="A137" s="2">
        <v>229</v>
      </c>
      <c r="B137" s="31" t="str">
        <f t="shared" si="18"/>
        <v>Sunday</v>
      </c>
      <c r="C137" s="40" t="str">
        <f t="shared" si="25"/>
        <v>October</v>
      </c>
      <c r="D137" s="40" t="str">
        <f t="shared" si="26"/>
        <v>Oct</v>
      </c>
      <c r="E137" s="4">
        <f t="shared" si="19"/>
        <v>29</v>
      </c>
      <c r="F137" s="33">
        <f t="shared" si="20"/>
        <v>10</v>
      </c>
      <c r="G137" s="4">
        <f t="shared" si="21"/>
        <v>2023</v>
      </c>
      <c r="H137" s="3">
        <v>45228</v>
      </c>
      <c r="I137" s="4" t="s">
        <v>211</v>
      </c>
      <c r="J137" s="4" t="s">
        <v>48</v>
      </c>
      <c r="K137" s="4">
        <v>58</v>
      </c>
      <c r="L137" s="4" t="str" cm="1">
        <f t="array" ref="L137">_xlfn.IFS(K137&gt;=50,"Senior",K137&lt;30,"Young Adult",K137&gt;=30,"Adult")</f>
        <v>Senior</v>
      </c>
      <c r="M137" s="4" t="s">
        <v>13</v>
      </c>
      <c r="N137" s="4">
        <v>3</v>
      </c>
      <c r="O137" s="5">
        <v>30</v>
      </c>
      <c r="P137">
        <f t="shared" si="22"/>
        <v>90</v>
      </c>
      <c r="Q137" s="22">
        <f t="shared" si="23"/>
        <v>1.3499999999999999</v>
      </c>
      <c r="R137" s="22">
        <f t="shared" si="24"/>
        <v>1.8</v>
      </c>
    </row>
    <row r="138" spans="1:18" x14ac:dyDescent="0.5">
      <c r="A138" s="2">
        <v>332</v>
      </c>
      <c r="B138" s="31" t="str">
        <f t="shared" si="18"/>
        <v>Friday</v>
      </c>
      <c r="C138" s="40" t="str">
        <f t="shared" si="25"/>
        <v>April</v>
      </c>
      <c r="D138" s="40" t="str">
        <f t="shared" si="26"/>
        <v>Apr</v>
      </c>
      <c r="E138" s="4">
        <f t="shared" si="19"/>
        <v>6</v>
      </c>
      <c r="F138" s="33">
        <f t="shared" si="20"/>
        <v>4</v>
      </c>
      <c r="G138" s="4">
        <f t="shared" si="21"/>
        <v>2023</v>
      </c>
      <c r="H138" s="3">
        <v>45022</v>
      </c>
      <c r="I138" s="4" t="s">
        <v>212</v>
      </c>
      <c r="J138" s="4" t="s">
        <v>48</v>
      </c>
      <c r="K138" s="4">
        <v>58</v>
      </c>
      <c r="L138" s="4" t="str" cm="1">
        <f t="array" ref="L138">_xlfn.IFS(K138&gt;=50,"Senior",K138&lt;30,"Young Adult",K138&gt;=30,"Adult")</f>
        <v>Senior</v>
      </c>
      <c r="M138" s="4" t="s">
        <v>15</v>
      </c>
      <c r="N138" s="4">
        <v>4</v>
      </c>
      <c r="O138" s="5">
        <v>300</v>
      </c>
      <c r="P138">
        <f t="shared" si="22"/>
        <v>1200</v>
      </c>
      <c r="Q138" s="22">
        <f t="shared" si="23"/>
        <v>18</v>
      </c>
      <c r="R138" s="22">
        <f t="shared" si="24"/>
        <v>24</v>
      </c>
    </row>
    <row r="139" spans="1:18" x14ac:dyDescent="0.5">
      <c r="A139" s="2">
        <v>457</v>
      </c>
      <c r="B139" s="31" t="str">
        <f t="shared" si="18"/>
        <v>Saturday</v>
      </c>
      <c r="C139" s="40" t="str">
        <f t="shared" si="25"/>
        <v>July</v>
      </c>
      <c r="D139" s="40" t="str">
        <f t="shared" si="26"/>
        <v>Jul</v>
      </c>
      <c r="E139" s="4">
        <f t="shared" si="19"/>
        <v>28</v>
      </c>
      <c r="F139" s="33">
        <f t="shared" si="20"/>
        <v>7</v>
      </c>
      <c r="G139" s="4">
        <f t="shared" si="21"/>
        <v>2023</v>
      </c>
      <c r="H139" s="3">
        <v>45135</v>
      </c>
      <c r="I139" s="4" t="s">
        <v>213</v>
      </c>
      <c r="J139" s="4" t="s">
        <v>32</v>
      </c>
      <c r="K139" s="4">
        <v>58</v>
      </c>
      <c r="L139" s="4" t="str" cm="1">
        <f t="array" ref="L139">_xlfn.IFS(K139&gt;=50,"Senior",K139&lt;30,"Young Adult",K139&gt;=30,"Adult")</f>
        <v>Senior</v>
      </c>
      <c r="M139" s="4" t="s">
        <v>13</v>
      </c>
      <c r="N139" s="4">
        <v>3</v>
      </c>
      <c r="O139" s="5">
        <v>300</v>
      </c>
      <c r="P139">
        <f t="shared" si="22"/>
        <v>900</v>
      </c>
      <c r="Q139" s="22">
        <f t="shared" si="23"/>
        <v>13.5</v>
      </c>
      <c r="R139" s="22">
        <f t="shared" si="24"/>
        <v>18</v>
      </c>
    </row>
    <row r="140" spans="1:18" x14ac:dyDescent="0.5">
      <c r="A140" s="2">
        <v>478</v>
      </c>
      <c r="B140" s="31" t="str">
        <f t="shared" si="18"/>
        <v>Friday</v>
      </c>
      <c r="C140" s="40" t="str">
        <f t="shared" si="25"/>
        <v>April</v>
      </c>
      <c r="D140" s="40" t="str">
        <f t="shared" si="26"/>
        <v>Apr</v>
      </c>
      <c r="E140" s="4">
        <f t="shared" si="19"/>
        <v>13</v>
      </c>
      <c r="F140" s="33">
        <f t="shared" si="20"/>
        <v>4</v>
      </c>
      <c r="G140" s="4">
        <f t="shared" si="21"/>
        <v>2023</v>
      </c>
      <c r="H140" s="3">
        <v>45029</v>
      </c>
      <c r="I140" s="4" t="s">
        <v>214</v>
      </c>
      <c r="J140" s="4" t="s">
        <v>32</v>
      </c>
      <c r="K140" s="4">
        <v>58</v>
      </c>
      <c r="L140" s="4" t="str" cm="1">
        <f t="array" ref="L140">_xlfn.IFS(K140&gt;=50,"Senior",K140&lt;30,"Young Adult",K140&gt;=30,"Adult")</f>
        <v>Senior</v>
      </c>
      <c r="M140" s="4" t="s">
        <v>14</v>
      </c>
      <c r="N140" s="4">
        <v>2</v>
      </c>
      <c r="O140" s="5">
        <v>30</v>
      </c>
      <c r="P140">
        <f t="shared" si="22"/>
        <v>60</v>
      </c>
      <c r="Q140" s="22">
        <f t="shared" si="23"/>
        <v>0.89999999999999991</v>
      </c>
      <c r="R140" s="22">
        <f t="shared" si="24"/>
        <v>1.2</v>
      </c>
    </row>
    <row r="141" spans="1:18" x14ac:dyDescent="0.5">
      <c r="A141" s="2">
        <v>508</v>
      </c>
      <c r="B141" s="31" t="str">
        <f t="shared" si="18"/>
        <v>Wednesday</v>
      </c>
      <c r="C141" s="40" t="str">
        <f t="shared" si="25"/>
        <v>August</v>
      </c>
      <c r="D141" s="40" t="str">
        <f t="shared" si="26"/>
        <v>Aug</v>
      </c>
      <c r="E141" s="4">
        <f t="shared" si="19"/>
        <v>11</v>
      </c>
      <c r="F141" s="33">
        <f t="shared" si="20"/>
        <v>8</v>
      </c>
      <c r="G141" s="4">
        <f t="shared" si="21"/>
        <v>2023</v>
      </c>
      <c r="H141" s="3">
        <v>45149</v>
      </c>
      <c r="I141" s="4" t="s">
        <v>215</v>
      </c>
      <c r="J141" s="4" t="s">
        <v>48</v>
      </c>
      <c r="K141" s="4">
        <v>58</v>
      </c>
      <c r="L141" s="4" t="str" cm="1">
        <f t="array" ref="L141">_xlfn.IFS(K141&gt;=50,"Senior",K141&lt;30,"Young Adult",K141&gt;=30,"Adult")</f>
        <v>Senior</v>
      </c>
      <c r="M141" s="4" t="s">
        <v>13</v>
      </c>
      <c r="N141" s="4">
        <v>2</v>
      </c>
      <c r="O141" s="5">
        <v>300</v>
      </c>
      <c r="P141">
        <f t="shared" si="22"/>
        <v>600</v>
      </c>
      <c r="Q141" s="22">
        <f t="shared" si="23"/>
        <v>9</v>
      </c>
      <c r="R141" s="22">
        <f t="shared" si="24"/>
        <v>12</v>
      </c>
    </row>
    <row r="142" spans="1:18" x14ac:dyDescent="0.5">
      <c r="A142" s="2">
        <v>649</v>
      </c>
      <c r="B142" s="31" t="str">
        <f t="shared" si="18"/>
        <v>Monday</v>
      </c>
      <c r="C142" s="40" t="str">
        <f t="shared" si="25"/>
        <v>February</v>
      </c>
      <c r="D142" s="40" t="str">
        <f t="shared" si="26"/>
        <v>Feb</v>
      </c>
      <c r="E142" s="4">
        <f t="shared" si="19"/>
        <v>9</v>
      </c>
      <c r="F142" s="33">
        <f t="shared" si="20"/>
        <v>2</v>
      </c>
      <c r="G142" s="4">
        <f t="shared" si="21"/>
        <v>2023</v>
      </c>
      <c r="H142" s="3">
        <v>44966</v>
      </c>
      <c r="I142" s="4" t="s">
        <v>216</v>
      </c>
      <c r="J142" s="4" t="s">
        <v>32</v>
      </c>
      <c r="K142" s="4">
        <v>58</v>
      </c>
      <c r="L142" s="4" t="str" cm="1">
        <f t="array" ref="L142">_xlfn.IFS(K142&gt;=50,"Senior",K142&lt;30,"Young Adult",K142&gt;=30,"Adult")</f>
        <v>Senior</v>
      </c>
      <c r="M142" s="4" t="s">
        <v>14</v>
      </c>
      <c r="N142" s="4">
        <v>2</v>
      </c>
      <c r="O142" s="5">
        <v>300</v>
      </c>
      <c r="P142">
        <f t="shared" si="22"/>
        <v>600</v>
      </c>
      <c r="Q142" s="22">
        <f t="shared" si="23"/>
        <v>9</v>
      </c>
      <c r="R142" s="22">
        <f t="shared" si="24"/>
        <v>12</v>
      </c>
    </row>
    <row r="143" spans="1:18" x14ac:dyDescent="0.5">
      <c r="A143" s="2">
        <v>755</v>
      </c>
      <c r="B143" s="31" t="str">
        <f t="shared" si="18"/>
        <v>Sunday</v>
      </c>
      <c r="C143" s="40" t="str">
        <f t="shared" si="25"/>
        <v>April</v>
      </c>
      <c r="D143" s="40" t="str">
        <f t="shared" si="26"/>
        <v>Apr</v>
      </c>
      <c r="E143" s="4">
        <f t="shared" si="19"/>
        <v>22</v>
      </c>
      <c r="F143" s="33">
        <f t="shared" si="20"/>
        <v>4</v>
      </c>
      <c r="G143" s="4">
        <f t="shared" si="21"/>
        <v>2023</v>
      </c>
      <c r="H143" s="3">
        <v>45038</v>
      </c>
      <c r="I143" s="4" t="s">
        <v>217</v>
      </c>
      <c r="J143" s="4" t="s">
        <v>32</v>
      </c>
      <c r="K143" s="4">
        <v>58</v>
      </c>
      <c r="L143" s="4" t="str" cm="1">
        <f t="array" ref="L143">_xlfn.IFS(K143&gt;=50,"Senior",K143&lt;30,"Young Adult",K143&gt;=30,"Adult")</f>
        <v>Senior</v>
      </c>
      <c r="M143" s="4" t="s">
        <v>14</v>
      </c>
      <c r="N143" s="4">
        <v>3</v>
      </c>
      <c r="O143" s="5">
        <v>25</v>
      </c>
      <c r="P143">
        <f t="shared" si="22"/>
        <v>75</v>
      </c>
      <c r="Q143" s="22">
        <f t="shared" si="23"/>
        <v>1.125</v>
      </c>
      <c r="R143" s="22">
        <f t="shared" si="24"/>
        <v>1.5</v>
      </c>
    </row>
    <row r="144" spans="1:18" x14ac:dyDescent="0.5">
      <c r="A144" s="2">
        <v>877</v>
      </c>
      <c r="B144" s="31" t="str">
        <f t="shared" si="18"/>
        <v>Thursday</v>
      </c>
      <c r="C144" s="40" t="str">
        <f t="shared" si="25"/>
        <v>June</v>
      </c>
      <c r="D144" s="40" t="str">
        <f t="shared" si="26"/>
        <v>Jun</v>
      </c>
      <c r="E144" s="4">
        <f t="shared" si="19"/>
        <v>19</v>
      </c>
      <c r="F144" s="33">
        <f t="shared" si="20"/>
        <v>6</v>
      </c>
      <c r="G144" s="4">
        <f t="shared" si="21"/>
        <v>2023</v>
      </c>
      <c r="H144" s="3">
        <v>45096</v>
      </c>
      <c r="I144" s="4" t="s">
        <v>218</v>
      </c>
      <c r="J144" s="4" t="s">
        <v>32</v>
      </c>
      <c r="K144" s="4">
        <v>58</v>
      </c>
      <c r="L144" s="4" t="str" cm="1">
        <f t="array" ref="L144">_xlfn.IFS(K144&gt;=50,"Senior",K144&lt;30,"Young Adult",K144&gt;=30,"Adult")</f>
        <v>Senior</v>
      </c>
      <c r="M144" s="4" t="s">
        <v>14</v>
      </c>
      <c r="N144" s="4">
        <v>1</v>
      </c>
      <c r="O144" s="5">
        <v>25</v>
      </c>
      <c r="P144">
        <f t="shared" si="22"/>
        <v>25</v>
      </c>
      <c r="Q144" s="22">
        <f t="shared" si="23"/>
        <v>0.375</v>
      </c>
      <c r="R144" s="22">
        <f t="shared" si="24"/>
        <v>0.5</v>
      </c>
    </row>
    <row r="145" spans="1:18" x14ac:dyDescent="0.5">
      <c r="A145" s="2">
        <v>905</v>
      </c>
      <c r="B145" s="31" t="str">
        <f t="shared" si="18"/>
        <v>Monday</v>
      </c>
      <c r="C145" s="40" t="str">
        <f t="shared" si="25"/>
        <v>April</v>
      </c>
      <c r="D145" s="40" t="str">
        <f t="shared" si="26"/>
        <v>Apr</v>
      </c>
      <c r="E145" s="4">
        <f t="shared" si="19"/>
        <v>2</v>
      </c>
      <c r="F145" s="33">
        <f t="shared" si="20"/>
        <v>4</v>
      </c>
      <c r="G145" s="4">
        <f t="shared" si="21"/>
        <v>2023</v>
      </c>
      <c r="H145" s="3">
        <v>45018</v>
      </c>
      <c r="I145" s="4" t="s">
        <v>219</v>
      </c>
      <c r="J145" s="4" t="s">
        <v>48</v>
      </c>
      <c r="K145" s="4">
        <v>58</v>
      </c>
      <c r="L145" s="4" t="str" cm="1">
        <f t="array" ref="L145">_xlfn.IFS(K145&gt;=50,"Senior",K145&lt;30,"Young Adult",K145&gt;=30,"Adult")</f>
        <v>Senior</v>
      </c>
      <c r="M145" s="4" t="s">
        <v>13</v>
      </c>
      <c r="N145" s="4">
        <v>1</v>
      </c>
      <c r="O145" s="5">
        <v>300</v>
      </c>
      <c r="P145">
        <f t="shared" si="22"/>
        <v>300</v>
      </c>
      <c r="Q145" s="22">
        <f t="shared" si="23"/>
        <v>4.5</v>
      </c>
      <c r="R145" s="22">
        <f t="shared" si="24"/>
        <v>6</v>
      </c>
    </row>
    <row r="146" spans="1:18" x14ac:dyDescent="0.5">
      <c r="A146" s="2">
        <v>955</v>
      </c>
      <c r="B146" s="31" t="str">
        <f t="shared" si="18"/>
        <v>Saturday</v>
      </c>
      <c r="C146" s="40" t="str">
        <f t="shared" si="25"/>
        <v>July</v>
      </c>
      <c r="D146" s="40" t="str">
        <f t="shared" si="26"/>
        <v>Jul</v>
      </c>
      <c r="E146" s="4">
        <f t="shared" si="19"/>
        <v>14</v>
      </c>
      <c r="F146" s="33">
        <f t="shared" si="20"/>
        <v>7</v>
      </c>
      <c r="G146" s="4">
        <f t="shared" si="21"/>
        <v>2023</v>
      </c>
      <c r="H146" s="3">
        <v>45121</v>
      </c>
      <c r="I146" s="4" t="s">
        <v>220</v>
      </c>
      <c r="J146" s="4" t="s">
        <v>48</v>
      </c>
      <c r="K146" s="4">
        <v>58</v>
      </c>
      <c r="L146" s="4" t="str" cm="1">
        <f t="array" ref="L146">_xlfn.IFS(K146&gt;=50,"Senior",K146&lt;30,"Young Adult",K146&gt;=30,"Adult")</f>
        <v>Senior</v>
      </c>
      <c r="M146" s="4" t="s">
        <v>14</v>
      </c>
      <c r="N146" s="4">
        <v>1</v>
      </c>
      <c r="O146" s="5">
        <v>25</v>
      </c>
      <c r="P146">
        <f t="shared" si="22"/>
        <v>25</v>
      </c>
      <c r="Q146" s="22">
        <f t="shared" si="23"/>
        <v>0.375</v>
      </c>
      <c r="R146" s="22">
        <f t="shared" si="24"/>
        <v>0.5</v>
      </c>
    </row>
    <row r="147" spans="1:18" x14ac:dyDescent="0.5">
      <c r="A147" s="2">
        <v>990</v>
      </c>
      <c r="B147" s="31" t="str">
        <f t="shared" si="18"/>
        <v>Wednesday</v>
      </c>
      <c r="C147" s="40" t="str">
        <f t="shared" si="25"/>
        <v>May</v>
      </c>
      <c r="D147" s="40" t="str">
        <f t="shared" si="26"/>
        <v>May</v>
      </c>
      <c r="E147" s="4">
        <f t="shared" si="19"/>
        <v>25</v>
      </c>
      <c r="F147" s="33">
        <f t="shared" si="20"/>
        <v>5</v>
      </c>
      <c r="G147" s="4">
        <f t="shared" si="21"/>
        <v>2023</v>
      </c>
      <c r="H147" s="3">
        <v>45071</v>
      </c>
      <c r="I147" s="4" t="s">
        <v>221</v>
      </c>
      <c r="J147" s="4" t="s">
        <v>32</v>
      </c>
      <c r="K147" s="4">
        <v>58</v>
      </c>
      <c r="L147" s="4" t="str" cm="1">
        <f t="array" ref="L147">_xlfn.IFS(K147&gt;=50,"Senior",K147&lt;30,"Young Adult",K147&gt;=30,"Adult")</f>
        <v>Senior</v>
      </c>
      <c r="M147" s="4" t="s">
        <v>13</v>
      </c>
      <c r="N147" s="4">
        <v>2</v>
      </c>
      <c r="O147" s="5">
        <v>500</v>
      </c>
      <c r="P147">
        <f t="shared" si="22"/>
        <v>1000</v>
      </c>
      <c r="Q147" s="22">
        <f t="shared" si="23"/>
        <v>15</v>
      </c>
      <c r="R147" s="22">
        <f t="shared" si="24"/>
        <v>20</v>
      </c>
    </row>
    <row r="148" spans="1:18" x14ac:dyDescent="0.5">
      <c r="A148" s="2">
        <v>63</v>
      </c>
      <c r="B148" s="31" t="str">
        <f t="shared" si="18"/>
        <v>Thursday</v>
      </c>
      <c r="C148" s="40" t="str">
        <f t="shared" si="25"/>
        <v>February</v>
      </c>
      <c r="D148" s="40" t="str">
        <f t="shared" si="26"/>
        <v>Feb</v>
      </c>
      <c r="E148" s="4">
        <f t="shared" si="19"/>
        <v>5</v>
      </c>
      <c r="F148" s="33">
        <f t="shared" si="20"/>
        <v>2</v>
      </c>
      <c r="G148" s="4">
        <f t="shared" si="21"/>
        <v>2023</v>
      </c>
      <c r="H148" s="3">
        <v>44962</v>
      </c>
      <c r="I148" s="4" t="s">
        <v>222</v>
      </c>
      <c r="J148" s="4" t="s">
        <v>48</v>
      </c>
      <c r="K148" s="4">
        <v>57</v>
      </c>
      <c r="L148" s="4" t="str" cm="1">
        <f t="array" ref="L148">_xlfn.IFS(K148&gt;=50,"Senior",K148&lt;30,"Young Adult",K148&gt;=30,"Adult")</f>
        <v>Senior</v>
      </c>
      <c r="M148" s="4" t="s">
        <v>15</v>
      </c>
      <c r="N148" s="4">
        <v>2</v>
      </c>
      <c r="O148" s="5">
        <v>25</v>
      </c>
      <c r="P148">
        <f t="shared" si="22"/>
        <v>50</v>
      </c>
      <c r="Q148" s="22">
        <f t="shared" si="23"/>
        <v>0.75</v>
      </c>
      <c r="R148" s="22">
        <f t="shared" si="24"/>
        <v>1</v>
      </c>
    </row>
    <row r="149" spans="1:18" x14ac:dyDescent="0.5">
      <c r="A149" s="2">
        <v>130</v>
      </c>
      <c r="B149" s="31" t="str">
        <f t="shared" si="18"/>
        <v>Thursday</v>
      </c>
      <c r="C149" s="40" t="str">
        <f t="shared" si="25"/>
        <v>March</v>
      </c>
      <c r="D149" s="40" t="str">
        <f t="shared" si="26"/>
        <v>Mar</v>
      </c>
      <c r="E149" s="4">
        <f t="shared" si="19"/>
        <v>12</v>
      </c>
      <c r="F149" s="33">
        <f t="shared" si="20"/>
        <v>3</v>
      </c>
      <c r="G149" s="4">
        <f t="shared" si="21"/>
        <v>2023</v>
      </c>
      <c r="H149" s="3">
        <v>44997</v>
      </c>
      <c r="I149" s="4" t="s">
        <v>223</v>
      </c>
      <c r="J149" s="4" t="s">
        <v>32</v>
      </c>
      <c r="K149" s="4">
        <v>57</v>
      </c>
      <c r="L149" s="4" t="str" cm="1">
        <f t="array" ref="L149">_xlfn.IFS(K149&gt;=50,"Senior",K149&lt;30,"Young Adult",K149&gt;=30,"Adult")</f>
        <v>Senior</v>
      </c>
      <c r="M149" s="4" t="s">
        <v>14</v>
      </c>
      <c r="N149" s="4">
        <v>1</v>
      </c>
      <c r="O149" s="5">
        <v>500</v>
      </c>
      <c r="P149">
        <f t="shared" si="22"/>
        <v>500</v>
      </c>
      <c r="Q149" s="22">
        <f t="shared" si="23"/>
        <v>7.5</v>
      </c>
      <c r="R149" s="22">
        <f t="shared" si="24"/>
        <v>10</v>
      </c>
    </row>
    <row r="150" spans="1:18" x14ac:dyDescent="0.5">
      <c r="A150" s="2">
        <v>225</v>
      </c>
      <c r="B150" s="31" t="str">
        <f t="shared" si="18"/>
        <v>Wednesday</v>
      </c>
      <c r="C150" s="40" t="str">
        <f t="shared" si="25"/>
        <v>January</v>
      </c>
      <c r="D150" s="40" t="str">
        <f t="shared" si="26"/>
        <v>Jan</v>
      </c>
      <c r="E150" s="4">
        <f t="shared" si="19"/>
        <v>11</v>
      </c>
      <c r="F150" s="33">
        <f t="shared" si="20"/>
        <v>1</v>
      </c>
      <c r="G150" s="4">
        <f t="shared" si="21"/>
        <v>2023</v>
      </c>
      <c r="H150" s="3">
        <v>44937</v>
      </c>
      <c r="I150" s="4" t="s">
        <v>224</v>
      </c>
      <c r="J150" s="4" t="s">
        <v>32</v>
      </c>
      <c r="K150" s="4">
        <v>57</v>
      </c>
      <c r="L150" s="4" t="str" cm="1">
        <f t="array" ref="L150">_xlfn.IFS(K150&gt;=50,"Senior",K150&lt;30,"Young Adult",K150&gt;=30,"Adult")</f>
        <v>Senior</v>
      </c>
      <c r="M150" s="4" t="s">
        <v>13</v>
      </c>
      <c r="N150" s="4">
        <v>4</v>
      </c>
      <c r="O150" s="5">
        <v>25</v>
      </c>
      <c r="P150">
        <f t="shared" si="22"/>
        <v>100</v>
      </c>
      <c r="Q150" s="22">
        <f t="shared" si="23"/>
        <v>1.5</v>
      </c>
      <c r="R150" s="22">
        <f t="shared" si="24"/>
        <v>2</v>
      </c>
    </row>
    <row r="151" spans="1:18" x14ac:dyDescent="0.5">
      <c r="A151" s="2">
        <v>251</v>
      </c>
      <c r="B151" s="31" t="str">
        <f t="shared" si="18"/>
        <v>Tuesday</v>
      </c>
      <c r="C151" s="40" t="str">
        <f t="shared" si="25"/>
        <v>August</v>
      </c>
      <c r="D151" s="40" t="str">
        <f t="shared" si="26"/>
        <v>Aug</v>
      </c>
      <c r="E151" s="4">
        <f t="shared" si="19"/>
        <v>31</v>
      </c>
      <c r="F151" s="33">
        <f t="shared" si="20"/>
        <v>8</v>
      </c>
      <c r="G151" s="4">
        <f t="shared" si="21"/>
        <v>2023</v>
      </c>
      <c r="H151" s="3">
        <v>45169</v>
      </c>
      <c r="I151" s="4" t="s">
        <v>225</v>
      </c>
      <c r="J151" s="4" t="s">
        <v>32</v>
      </c>
      <c r="K151" s="4">
        <v>57</v>
      </c>
      <c r="L151" s="4" t="str" cm="1">
        <f t="array" ref="L151">_xlfn.IFS(K151&gt;=50,"Senior",K151&lt;30,"Young Adult",K151&gt;=30,"Adult")</f>
        <v>Senior</v>
      </c>
      <c r="M151" s="4" t="s">
        <v>13</v>
      </c>
      <c r="N151" s="4">
        <v>4</v>
      </c>
      <c r="O151" s="5">
        <v>50</v>
      </c>
      <c r="P151">
        <f t="shared" si="22"/>
        <v>200</v>
      </c>
      <c r="Q151" s="22">
        <f t="shared" si="23"/>
        <v>3</v>
      </c>
      <c r="R151" s="22">
        <f t="shared" si="24"/>
        <v>4</v>
      </c>
    </row>
    <row r="152" spans="1:18" x14ac:dyDescent="0.5">
      <c r="A152" s="2">
        <v>302</v>
      </c>
      <c r="B152" s="31" t="str">
        <f t="shared" si="18"/>
        <v>Saturday</v>
      </c>
      <c r="C152" s="40" t="str">
        <f t="shared" si="25"/>
        <v>July</v>
      </c>
      <c r="D152" s="40" t="str">
        <f t="shared" si="26"/>
        <v>Jul</v>
      </c>
      <c r="E152" s="4">
        <f t="shared" si="19"/>
        <v>14</v>
      </c>
      <c r="F152" s="33">
        <f t="shared" si="20"/>
        <v>7</v>
      </c>
      <c r="G152" s="4">
        <f t="shared" si="21"/>
        <v>2023</v>
      </c>
      <c r="H152" s="3">
        <v>45121</v>
      </c>
      <c r="I152" s="4" t="s">
        <v>226</v>
      </c>
      <c r="J152" s="4" t="s">
        <v>48</v>
      </c>
      <c r="K152" s="4">
        <v>57</v>
      </c>
      <c r="L152" s="4" t="str" cm="1">
        <f t="array" ref="L152">_xlfn.IFS(K152&gt;=50,"Senior",K152&lt;30,"Young Adult",K152&gt;=30,"Adult")</f>
        <v>Senior</v>
      </c>
      <c r="M152" s="4" t="s">
        <v>13</v>
      </c>
      <c r="N152" s="4">
        <v>2</v>
      </c>
      <c r="O152" s="5">
        <v>300</v>
      </c>
      <c r="P152">
        <f t="shared" si="22"/>
        <v>600</v>
      </c>
      <c r="Q152" s="22">
        <f t="shared" si="23"/>
        <v>9</v>
      </c>
      <c r="R152" s="22">
        <f t="shared" si="24"/>
        <v>12</v>
      </c>
    </row>
    <row r="153" spans="1:18" x14ac:dyDescent="0.5">
      <c r="A153" s="2">
        <v>327</v>
      </c>
      <c r="B153" s="31" t="str">
        <f t="shared" si="18"/>
        <v>Sunday</v>
      </c>
      <c r="C153" s="40" t="str">
        <f t="shared" si="25"/>
        <v>September</v>
      </c>
      <c r="D153" s="40" t="str">
        <f t="shared" si="26"/>
        <v>Sep</v>
      </c>
      <c r="E153" s="4">
        <f t="shared" si="19"/>
        <v>29</v>
      </c>
      <c r="F153" s="33">
        <f t="shared" si="20"/>
        <v>9</v>
      </c>
      <c r="G153" s="4">
        <f t="shared" si="21"/>
        <v>2023</v>
      </c>
      <c r="H153" s="3">
        <v>45198</v>
      </c>
      <c r="I153" s="4" t="s">
        <v>227</v>
      </c>
      <c r="J153" s="4" t="s">
        <v>48</v>
      </c>
      <c r="K153" s="4">
        <v>57</v>
      </c>
      <c r="L153" s="4" t="str" cm="1">
        <f t="array" ref="L153">_xlfn.IFS(K153&gt;=50,"Senior",K153&lt;30,"Young Adult",K153&gt;=30,"Adult")</f>
        <v>Senior</v>
      </c>
      <c r="M153" s="4" t="s">
        <v>15</v>
      </c>
      <c r="N153" s="4">
        <v>3</v>
      </c>
      <c r="O153" s="5">
        <v>50</v>
      </c>
      <c r="P153">
        <f t="shared" si="22"/>
        <v>150</v>
      </c>
      <c r="Q153" s="22">
        <f t="shared" si="23"/>
        <v>2.25</v>
      </c>
      <c r="R153" s="22">
        <f t="shared" si="24"/>
        <v>3</v>
      </c>
    </row>
    <row r="154" spans="1:18" x14ac:dyDescent="0.5">
      <c r="A154" s="2">
        <v>349</v>
      </c>
      <c r="B154" s="31" t="str">
        <f t="shared" si="18"/>
        <v>Thursday</v>
      </c>
      <c r="C154" s="40" t="str">
        <f t="shared" si="25"/>
        <v>October</v>
      </c>
      <c r="D154" s="40" t="str">
        <f t="shared" si="26"/>
        <v>Oct</v>
      </c>
      <c r="E154" s="4">
        <f t="shared" si="19"/>
        <v>26</v>
      </c>
      <c r="F154" s="33">
        <f t="shared" si="20"/>
        <v>10</v>
      </c>
      <c r="G154" s="4">
        <f t="shared" si="21"/>
        <v>2023</v>
      </c>
      <c r="H154" s="3">
        <v>45225</v>
      </c>
      <c r="I154" s="4" t="s">
        <v>228</v>
      </c>
      <c r="J154" s="4" t="s">
        <v>32</v>
      </c>
      <c r="K154" s="4">
        <v>57</v>
      </c>
      <c r="L154" s="4" t="str" cm="1">
        <f t="array" ref="L154">_xlfn.IFS(K154&gt;=50,"Senior",K154&lt;30,"Young Adult",K154&gt;=30,"Adult")</f>
        <v>Senior</v>
      </c>
      <c r="M154" s="4" t="s">
        <v>13</v>
      </c>
      <c r="N154" s="4">
        <v>1</v>
      </c>
      <c r="O154" s="5">
        <v>50</v>
      </c>
      <c r="P154">
        <f t="shared" si="22"/>
        <v>50</v>
      </c>
      <c r="Q154" s="22">
        <f t="shared" si="23"/>
        <v>0.75</v>
      </c>
      <c r="R154" s="22">
        <f t="shared" si="24"/>
        <v>1</v>
      </c>
    </row>
    <row r="155" spans="1:18" x14ac:dyDescent="0.5">
      <c r="A155" s="2">
        <v>352</v>
      </c>
      <c r="B155" s="31" t="str">
        <f t="shared" si="18"/>
        <v>Wednesday</v>
      </c>
      <c r="C155" s="40" t="str">
        <f t="shared" si="25"/>
        <v>June</v>
      </c>
      <c r="D155" s="40" t="str">
        <f t="shared" si="26"/>
        <v>Jun</v>
      </c>
      <c r="E155" s="4">
        <f t="shared" si="19"/>
        <v>11</v>
      </c>
      <c r="F155" s="33">
        <f t="shared" si="20"/>
        <v>6</v>
      </c>
      <c r="G155" s="4">
        <f t="shared" si="21"/>
        <v>2023</v>
      </c>
      <c r="H155" s="3">
        <v>45088</v>
      </c>
      <c r="I155" s="4" t="s">
        <v>229</v>
      </c>
      <c r="J155" s="4" t="s">
        <v>48</v>
      </c>
      <c r="K155" s="4">
        <v>57</v>
      </c>
      <c r="L155" s="4" t="str" cm="1">
        <f t="array" ref="L155">_xlfn.IFS(K155&gt;=50,"Senior",K155&lt;30,"Young Adult",K155&gt;=30,"Adult")</f>
        <v>Senior</v>
      </c>
      <c r="M155" s="4" t="s">
        <v>15</v>
      </c>
      <c r="N155" s="4">
        <v>2</v>
      </c>
      <c r="O155" s="5">
        <v>500</v>
      </c>
      <c r="P155">
        <f t="shared" si="22"/>
        <v>1000</v>
      </c>
      <c r="Q155" s="22">
        <f t="shared" si="23"/>
        <v>15</v>
      </c>
      <c r="R155" s="22">
        <f t="shared" si="24"/>
        <v>20</v>
      </c>
    </row>
    <row r="156" spans="1:18" x14ac:dyDescent="0.5">
      <c r="A156" s="2">
        <v>366</v>
      </c>
      <c r="B156" s="31" t="str">
        <f t="shared" si="18"/>
        <v>Saturday</v>
      </c>
      <c r="C156" s="40" t="str">
        <f t="shared" si="25"/>
        <v>February</v>
      </c>
      <c r="D156" s="40" t="str">
        <f t="shared" si="26"/>
        <v>Feb</v>
      </c>
      <c r="E156" s="4">
        <f t="shared" si="19"/>
        <v>7</v>
      </c>
      <c r="F156" s="33">
        <f t="shared" si="20"/>
        <v>2</v>
      </c>
      <c r="G156" s="4">
        <f t="shared" si="21"/>
        <v>2023</v>
      </c>
      <c r="H156" s="3">
        <v>44964</v>
      </c>
      <c r="I156" s="4" t="s">
        <v>230</v>
      </c>
      <c r="J156" s="4" t="s">
        <v>48</v>
      </c>
      <c r="K156" s="4">
        <v>57</v>
      </c>
      <c r="L156" s="4" t="str" cm="1">
        <f t="array" ref="L156">_xlfn.IFS(K156&gt;=50,"Senior",K156&lt;30,"Young Adult",K156&gt;=30,"Adult")</f>
        <v>Senior</v>
      </c>
      <c r="M156" s="4" t="s">
        <v>14</v>
      </c>
      <c r="N156" s="4">
        <v>2</v>
      </c>
      <c r="O156" s="5">
        <v>50</v>
      </c>
      <c r="P156">
        <f t="shared" si="22"/>
        <v>100</v>
      </c>
      <c r="Q156" s="22">
        <f t="shared" si="23"/>
        <v>1.5</v>
      </c>
      <c r="R156" s="22">
        <f t="shared" si="24"/>
        <v>2</v>
      </c>
    </row>
    <row r="157" spans="1:18" x14ac:dyDescent="0.5">
      <c r="A157" s="2">
        <v>367</v>
      </c>
      <c r="B157" s="31" t="str">
        <f t="shared" si="18"/>
        <v>Thursday</v>
      </c>
      <c r="C157" s="40" t="str">
        <f t="shared" si="25"/>
        <v>January</v>
      </c>
      <c r="D157" s="40" t="str">
        <f t="shared" si="26"/>
        <v>Jan</v>
      </c>
      <c r="E157" s="4">
        <f t="shared" si="19"/>
        <v>5</v>
      </c>
      <c r="F157" s="33">
        <f t="shared" si="20"/>
        <v>1</v>
      </c>
      <c r="G157" s="4">
        <f t="shared" si="21"/>
        <v>2023</v>
      </c>
      <c r="H157" s="3">
        <v>44931</v>
      </c>
      <c r="I157" s="4" t="s">
        <v>231</v>
      </c>
      <c r="J157" s="4" t="s">
        <v>32</v>
      </c>
      <c r="K157" s="4">
        <v>57</v>
      </c>
      <c r="L157" s="4" t="str" cm="1">
        <f t="array" ref="L157">_xlfn.IFS(K157&gt;=50,"Senior",K157&lt;30,"Young Adult",K157&gt;=30,"Adult")</f>
        <v>Senior</v>
      </c>
      <c r="M157" s="4" t="s">
        <v>15</v>
      </c>
      <c r="N157" s="4">
        <v>1</v>
      </c>
      <c r="O157" s="5">
        <v>50</v>
      </c>
      <c r="P157">
        <f t="shared" si="22"/>
        <v>50</v>
      </c>
      <c r="Q157" s="22">
        <f t="shared" si="23"/>
        <v>0.75</v>
      </c>
      <c r="R157" s="22">
        <f t="shared" si="24"/>
        <v>1</v>
      </c>
    </row>
    <row r="158" spans="1:18" x14ac:dyDescent="0.5">
      <c r="A158" s="2">
        <v>424</v>
      </c>
      <c r="B158" s="31" t="str">
        <f t="shared" si="18"/>
        <v>Monday</v>
      </c>
      <c r="C158" s="40" t="str">
        <f t="shared" si="25"/>
        <v>November</v>
      </c>
      <c r="D158" s="40" t="str">
        <f t="shared" si="26"/>
        <v>Nov</v>
      </c>
      <c r="E158" s="4">
        <f t="shared" si="19"/>
        <v>23</v>
      </c>
      <c r="F158" s="33">
        <f t="shared" si="20"/>
        <v>11</v>
      </c>
      <c r="G158" s="4">
        <f t="shared" si="21"/>
        <v>2023</v>
      </c>
      <c r="H158" s="3">
        <v>45253</v>
      </c>
      <c r="I158" s="4" t="s">
        <v>232</v>
      </c>
      <c r="J158" s="4" t="s">
        <v>48</v>
      </c>
      <c r="K158" s="4">
        <v>57</v>
      </c>
      <c r="L158" s="4" t="str" cm="1">
        <f t="array" ref="L158">_xlfn.IFS(K158&gt;=50,"Senior",K158&lt;30,"Young Adult",K158&gt;=30,"Adult")</f>
        <v>Senior</v>
      </c>
      <c r="M158" s="4" t="s">
        <v>13</v>
      </c>
      <c r="N158" s="4">
        <v>4</v>
      </c>
      <c r="O158" s="5">
        <v>300</v>
      </c>
      <c r="P158">
        <f t="shared" si="22"/>
        <v>1200</v>
      </c>
      <c r="Q158" s="22">
        <f t="shared" si="23"/>
        <v>18</v>
      </c>
      <c r="R158" s="22">
        <f t="shared" si="24"/>
        <v>24</v>
      </c>
    </row>
    <row r="159" spans="1:18" x14ac:dyDescent="0.5">
      <c r="A159" s="2">
        <v>436</v>
      </c>
      <c r="B159" s="31" t="str">
        <f t="shared" si="18"/>
        <v>Wednesday</v>
      </c>
      <c r="C159" s="40" t="str">
        <f t="shared" si="25"/>
        <v>March</v>
      </c>
      <c r="D159" s="40" t="str">
        <f t="shared" si="26"/>
        <v>Mar</v>
      </c>
      <c r="E159" s="4">
        <f t="shared" si="19"/>
        <v>18</v>
      </c>
      <c r="F159" s="33">
        <f t="shared" si="20"/>
        <v>3</v>
      </c>
      <c r="G159" s="4">
        <f t="shared" si="21"/>
        <v>2023</v>
      </c>
      <c r="H159" s="3">
        <v>45003</v>
      </c>
      <c r="I159" s="4" t="s">
        <v>233</v>
      </c>
      <c r="J159" s="4" t="s">
        <v>32</v>
      </c>
      <c r="K159" s="4">
        <v>57</v>
      </c>
      <c r="L159" s="4" t="str" cm="1">
        <f t="array" ref="L159">_xlfn.IFS(K159&gt;=50,"Senior",K159&lt;30,"Young Adult",K159&gt;=30,"Adult")</f>
        <v>Senior</v>
      </c>
      <c r="M159" s="4" t="s">
        <v>14</v>
      </c>
      <c r="N159" s="4">
        <v>4</v>
      </c>
      <c r="O159" s="5">
        <v>30</v>
      </c>
      <c r="P159">
        <f t="shared" si="22"/>
        <v>120</v>
      </c>
      <c r="Q159" s="22">
        <f t="shared" si="23"/>
        <v>1.7999999999999998</v>
      </c>
      <c r="R159" s="22">
        <f t="shared" si="24"/>
        <v>2.4</v>
      </c>
    </row>
    <row r="160" spans="1:18" x14ac:dyDescent="0.5">
      <c r="A160" s="2">
        <v>441</v>
      </c>
      <c r="B160" s="31" t="str">
        <f t="shared" si="18"/>
        <v>Tuesday</v>
      </c>
      <c r="C160" s="40" t="str">
        <f t="shared" si="25"/>
        <v>October</v>
      </c>
      <c r="D160" s="40" t="str">
        <f t="shared" si="26"/>
        <v>Oct</v>
      </c>
      <c r="E160" s="4">
        <f t="shared" si="19"/>
        <v>10</v>
      </c>
      <c r="F160" s="33">
        <f t="shared" si="20"/>
        <v>10</v>
      </c>
      <c r="G160" s="4">
        <f t="shared" si="21"/>
        <v>2023</v>
      </c>
      <c r="H160" s="3">
        <v>45209</v>
      </c>
      <c r="I160" s="4" t="s">
        <v>234</v>
      </c>
      <c r="J160" s="4" t="s">
        <v>48</v>
      </c>
      <c r="K160" s="4">
        <v>57</v>
      </c>
      <c r="L160" s="4" t="str" cm="1">
        <f t="array" ref="L160">_xlfn.IFS(K160&gt;=50,"Senior",K160&lt;30,"Young Adult",K160&gt;=30,"Adult")</f>
        <v>Senior</v>
      </c>
      <c r="M160" s="4" t="s">
        <v>13</v>
      </c>
      <c r="N160" s="4">
        <v>4</v>
      </c>
      <c r="O160" s="5">
        <v>300</v>
      </c>
      <c r="P160">
        <f t="shared" si="22"/>
        <v>1200</v>
      </c>
      <c r="Q160" s="22">
        <f t="shared" si="23"/>
        <v>18</v>
      </c>
      <c r="R160" s="22">
        <f t="shared" si="24"/>
        <v>24</v>
      </c>
    </row>
    <row r="161" spans="1:18" x14ac:dyDescent="0.5">
      <c r="A161" s="2">
        <v>456</v>
      </c>
      <c r="B161" s="31" t="str">
        <f t="shared" si="18"/>
        <v>Saturday</v>
      </c>
      <c r="C161" s="40" t="str">
        <f t="shared" si="25"/>
        <v>October</v>
      </c>
      <c r="D161" s="40" t="str">
        <f t="shared" si="26"/>
        <v>Oct</v>
      </c>
      <c r="E161" s="4">
        <f t="shared" si="19"/>
        <v>14</v>
      </c>
      <c r="F161" s="33">
        <f t="shared" si="20"/>
        <v>10</v>
      </c>
      <c r="G161" s="4">
        <f t="shared" si="21"/>
        <v>2023</v>
      </c>
      <c r="H161" s="3">
        <v>45213</v>
      </c>
      <c r="I161" s="4" t="s">
        <v>235</v>
      </c>
      <c r="J161" s="4" t="s">
        <v>48</v>
      </c>
      <c r="K161" s="4">
        <v>57</v>
      </c>
      <c r="L161" s="4" t="str" cm="1">
        <f t="array" ref="L161">_xlfn.IFS(K161&gt;=50,"Senior",K161&lt;30,"Young Adult",K161&gt;=30,"Adult")</f>
        <v>Senior</v>
      </c>
      <c r="M161" s="4" t="s">
        <v>15</v>
      </c>
      <c r="N161" s="4">
        <v>2</v>
      </c>
      <c r="O161" s="5">
        <v>30</v>
      </c>
      <c r="P161">
        <f t="shared" si="22"/>
        <v>60</v>
      </c>
      <c r="Q161" s="22">
        <f t="shared" si="23"/>
        <v>0.89999999999999991</v>
      </c>
      <c r="R161" s="22">
        <f t="shared" si="24"/>
        <v>1.2</v>
      </c>
    </row>
    <row r="162" spans="1:18" x14ac:dyDescent="0.5">
      <c r="A162" s="2">
        <v>470</v>
      </c>
      <c r="B162" s="31" t="str">
        <f t="shared" si="18"/>
        <v>Tuesday</v>
      </c>
      <c r="C162" s="40" t="str">
        <f t="shared" si="25"/>
        <v>May</v>
      </c>
      <c r="D162" s="40" t="str">
        <f t="shared" si="26"/>
        <v>May</v>
      </c>
      <c r="E162" s="4">
        <f t="shared" si="19"/>
        <v>17</v>
      </c>
      <c r="F162" s="33">
        <f t="shared" si="20"/>
        <v>5</v>
      </c>
      <c r="G162" s="4">
        <f t="shared" si="21"/>
        <v>2023</v>
      </c>
      <c r="H162" s="3">
        <v>45063</v>
      </c>
      <c r="I162" s="4" t="s">
        <v>236</v>
      </c>
      <c r="J162" s="4" t="s">
        <v>32</v>
      </c>
      <c r="K162" s="4">
        <v>57</v>
      </c>
      <c r="L162" s="4" t="str" cm="1">
        <f t="array" ref="L162">_xlfn.IFS(K162&gt;=50,"Senior",K162&lt;30,"Young Adult",K162&gt;=30,"Adult")</f>
        <v>Senior</v>
      </c>
      <c r="M162" s="4" t="s">
        <v>14</v>
      </c>
      <c r="N162" s="4">
        <v>2</v>
      </c>
      <c r="O162" s="5">
        <v>500</v>
      </c>
      <c r="P162">
        <f t="shared" si="22"/>
        <v>1000</v>
      </c>
      <c r="Q162" s="22">
        <f t="shared" si="23"/>
        <v>15</v>
      </c>
      <c r="R162" s="22">
        <f t="shared" si="24"/>
        <v>20</v>
      </c>
    </row>
    <row r="163" spans="1:18" x14ac:dyDescent="0.5">
      <c r="A163" s="2">
        <v>512</v>
      </c>
      <c r="B163" s="31" t="str">
        <f t="shared" si="18"/>
        <v>Saturday</v>
      </c>
      <c r="C163" s="40" t="str">
        <f t="shared" si="25"/>
        <v>November</v>
      </c>
      <c r="D163" s="40" t="str">
        <f t="shared" si="26"/>
        <v>Nov</v>
      </c>
      <c r="E163" s="4">
        <f t="shared" si="19"/>
        <v>7</v>
      </c>
      <c r="F163" s="33">
        <f t="shared" si="20"/>
        <v>11</v>
      </c>
      <c r="G163" s="4">
        <f t="shared" si="21"/>
        <v>2023</v>
      </c>
      <c r="H163" s="3">
        <v>45237</v>
      </c>
      <c r="I163" s="4" t="s">
        <v>237</v>
      </c>
      <c r="J163" s="4" t="s">
        <v>32</v>
      </c>
      <c r="K163" s="4">
        <v>57</v>
      </c>
      <c r="L163" s="4" t="str" cm="1">
        <f t="array" ref="L163">_xlfn.IFS(K163&gt;=50,"Senior",K163&lt;30,"Young Adult",K163&gt;=30,"Adult")</f>
        <v>Senior</v>
      </c>
      <c r="M163" s="4" t="s">
        <v>13</v>
      </c>
      <c r="N163" s="4">
        <v>1</v>
      </c>
      <c r="O163" s="5">
        <v>25</v>
      </c>
      <c r="P163">
        <f t="shared" si="22"/>
        <v>25</v>
      </c>
      <c r="Q163" s="22">
        <f t="shared" si="23"/>
        <v>0.375</v>
      </c>
      <c r="R163" s="22">
        <f t="shared" si="24"/>
        <v>0.5</v>
      </c>
    </row>
    <row r="164" spans="1:18" x14ac:dyDescent="0.5">
      <c r="A164" s="2">
        <v>527</v>
      </c>
      <c r="B164" s="31" t="str">
        <f t="shared" si="18"/>
        <v>Wednesday</v>
      </c>
      <c r="C164" s="40" t="str">
        <f t="shared" si="25"/>
        <v>April</v>
      </c>
      <c r="D164" s="40" t="str">
        <f t="shared" si="26"/>
        <v>Apr</v>
      </c>
      <c r="E164" s="4">
        <f t="shared" si="19"/>
        <v>11</v>
      </c>
      <c r="F164" s="33">
        <f t="shared" si="20"/>
        <v>4</v>
      </c>
      <c r="G164" s="4">
        <f t="shared" si="21"/>
        <v>2023</v>
      </c>
      <c r="H164" s="3">
        <v>45027</v>
      </c>
      <c r="I164" s="4" t="s">
        <v>238</v>
      </c>
      <c r="J164" s="4" t="s">
        <v>48</v>
      </c>
      <c r="K164" s="4">
        <v>57</v>
      </c>
      <c r="L164" s="4" t="str" cm="1">
        <f t="array" ref="L164">_xlfn.IFS(K164&gt;=50,"Senior",K164&lt;30,"Young Adult",K164&gt;=30,"Adult")</f>
        <v>Senior</v>
      </c>
      <c r="M164" s="4" t="s">
        <v>14</v>
      </c>
      <c r="N164" s="4">
        <v>2</v>
      </c>
      <c r="O164" s="5">
        <v>25</v>
      </c>
      <c r="P164">
        <f t="shared" si="22"/>
        <v>50</v>
      </c>
      <c r="Q164" s="22">
        <f t="shared" si="23"/>
        <v>0.75</v>
      </c>
      <c r="R164" s="22">
        <f t="shared" si="24"/>
        <v>1</v>
      </c>
    </row>
    <row r="165" spans="1:18" x14ac:dyDescent="0.5">
      <c r="A165" s="2">
        <v>627</v>
      </c>
      <c r="B165" s="31" t="str">
        <f t="shared" si="18"/>
        <v>Saturday</v>
      </c>
      <c r="C165" s="40" t="str">
        <f t="shared" si="25"/>
        <v>October</v>
      </c>
      <c r="D165" s="40" t="str">
        <f t="shared" si="26"/>
        <v>Oct</v>
      </c>
      <c r="E165" s="4">
        <f t="shared" si="19"/>
        <v>14</v>
      </c>
      <c r="F165" s="33">
        <f t="shared" si="20"/>
        <v>10</v>
      </c>
      <c r="G165" s="4">
        <f t="shared" si="21"/>
        <v>2023</v>
      </c>
      <c r="H165" s="3">
        <v>45213</v>
      </c>
      <c r="I165" s="4" t="s">
        <v>239</v>
      </c>
      <c r="J165" s="4" t="s">
        <v>48</v>
      </c>
      <c r="K165" s="4">
        <v>57</v>
      </c>
      <c r="L165" s="4" t="str" cm="1">
        <f t="array" ref="L165">_xlfn.IFS(K165&gt;=50,"Senior",K165&lt;30,"Young Adult",K165&gt;=30,"Adult")</f>
        <v>Senior</v>
      </c>
      <c r="M165" s="4" t="s">
        <v>14</v>
      </c>
      <c r="N165" s="4">
        <v>1</v>
      </c>
      <c r="O165" s="5">
        <v>50</v>
      </c>
      <c r="P165">
        <f t="shared" si="22"/>
        <v>50</v>
      </c>
      <c r="Q165" s="22">
        <f t="shared" si="23"/>
        <v>0.75</v>
      </c>
      <c r="R165" s="22">
        <f t="shared" si="24"/>
        <v>1</v>
      </c>
    </row>
    <row r="166" spans="1:18" x14ac:dyDescent="0.5">
      <c r="A166" s="2">
        <v>665</v>
      </c>
      <c r="B166" s="31" t="str">
        <f t="shared" si="18"/>
        <v>Friday</v>
      </c>
      <c r="C166" s="40" t="str">
        <f t="shared" si="25"/>
        <v>April</v>
      </c>
      <c r="D166" s="40" t="str">
        <f t="shared" si="26"/>
        <v>Apr</v>
      </c>
      <c r="E166" s="4">
        <f t="shared" si="19"/>
        <v>20</v>
      </c>
      <c r="F166" s="33">
        <f t="shared" si="20"/>
        <v>4</v>
      </c>
      <c r="G166" s="4">
        <f t="shared" si="21"/>
        <v>2023</v>
      </c>
      <c r="H166" s="3">
        <v>45036</v>
      </c>
      <c r="I166" s="4" t="s">
        <v>240</v>
      </c>
      <c r="J166" s="4" t="s">
        <v>48</v>
      </c>
      <c r="K166" s="4">
        <v>57</v>
      </c>
      <c r="L166" s="4" t="str" cm="1">
        <f t="array" ref="L166">_xlfn.IFS(K166&gt;=50,"Senior",K166&lt;30,"Young Adult",K166&gt;=30,"Adult")</f>
        <v>Senior</v>
      </c>
      <c r="M166" s="4" t="s">
        <v>14</v>
      </c>
      <c r="N166" s="4">
        <v>1</v>
      </c>
      <c r="O166" s="5">
        <v>50</v>
      </c>
      <c r="P166">
        <f t="shared" si="22"/>
        <v>50</v>
      </c>
      <c r="Q166" s="22">
        <f t="shared" si="23"/>
        <v>0.75</v>
      </c>
      <c r="R166" s="22">
        <f t="shared" si="24"/>
        <v>1</v>
      </c>
    </row>
    <row r="167" spans="1:18" x14ac:dyDescent="0.5">
      <c r="A167" s="2">
        <v>685</v>
      </c>
      <c r="B167" s="31" t="str">
        <f t="shared" si="18"/>
        <v>Monday</v>
      </c>
      <c r="C167" s="40" t="str">
        <f t="shared" si="25"/>
        <v>June</v>
      </c>
      <c r="D167" s="40" t="str">
        <f t="shared" si="26"/>
        <v>Jun</v>
      </c>
      <c r="E167" s="4">
        <f t="shared" si="19"/>
        <v>2</v>
      </c>
      <c r="F167" s="33">
        <f t="shared" si="20"/>
        <v>6</v>
      </c>
      <c r="G167" s="4">
        <f t="shared" si="21"/>
        <v>2023</v>
      </c>
      <c r="H167" s="3">
        <v>45079</v>
      </c>
      <c r="I167" s="4" t="s">
        <v>241</v>
      </c>
      <c r="J167" s="4" t="s">
        <v>48</v>
      </c>
      <c r="K167" s="4">
        <v>57</v>
      </c>
      <c r="L167" s="4" t="str" cm="1">
        <f t="array" ref="L167">_xlfn.IFS(K167&gt;=50,"Senior",K167&lt;30,"Young Adult",K167&gt;=30,"Adult")</f>
        <v>Senior</v>
      </c>
      <c r="M167" s="4" t="s">
        <v>15</v>
      </c>
      <c r="N167" s="4">
        <v>2</v>
      </c>
      <c r="O167" s="5">
        <v>25</v>
      </c>
      <c r="P167">
        <f t="shared" si="22"/>
        <v>50</v>
      </c>
      <c r="Q167" s="22">
        <f t="shared" si="23"/>
        <v>0.75</v>
      </c>
      <c r="R167" s="22">
        <f t="shared" si="24"/>
        <v>1</v>
      </c>
    </row>
    <row r="168" spans="1:18" x14ac:dyDescent="0.5">
      <c r="A168" s="2">
        <v>689</v>
      </c>
      <c r="B168" s="31" t="str">
        <f t="shared" si="18"/>
        <v>Saturday</v>
      </c>
      <c r="C168" s="40" t="str">
        <f t="shared" si="25"/>
        <v>October</v>
      </c>
      <c r="D168" s="40" t="str">
        <f t="shared" si="26"/>
        <v>Oct</v>
      </c>
      <c r="E168" s="4">
        <f t="shared" si="19"/>
        <v>7</v>
      </c>
      <c r="F168" s="33">
        <f t="shared" si="20"/>
        <v>10</v>
      </c>
      <c r="G168" s="4">
        <f t="shared" si="21"/>
        <v>2023</v>
      </c>
      <c r="H168" s="3">
        <v>45206</v>
      </c>
      <c r="I168" s="4" t="s">
        <v>242</v>
      </c>
      <c r="J168" s="4" t="s">
        <v>48</v>
      </c>
      <c r="K168" s="4">
        <v>57</v>
      </c>
      <c r="L168" s="4" t="str" cm="1">
        <f t="array" ref="L168">_xlfn.IFS(K168&gt;=50,"Senior",K168&lt;30,"Young Adult",K168&gt;=30,"Adult")</f>
        <v>Senior</v>
      </c>
      <c r="M168" s="4" t="s">
        <v>15</v>
      </c>
      <c r="N168" s="4">
        <v>2</v>
      </c>
      <c r="O168" s="5">
        <v>50</v>
      </c>
      <c r="P168">
        <f t="shared" si="22"/>
        <v>100</v>
      </c>
      <c r="Q168" s="22">
        <f t="shared" si="23"/>
        <v>1.5</v>
      </c>
      <c r="R168" s="22">
        <f t="shared" si="24"/>
        <v>2</v>
      </c>
    </row>
    <row r="169" spans="1:18" x14ac:dyDescent="0.5">
      <c r="A169" s="2">
        <v>712</v>
      </c>
      <c r="B169" s="31" t="str">
        <f t="shared" si="18"/>
        <v>Friday</v>
      </c>
      <c r="C169" s="40" t="str">
        <f t="shared" si="25"/>
        <v>December</v>
      </c>
      <c r="D169" s="40" t="str">
        <f t="shared" si="26"/>
        <v>Dec</v>
      </c>
      <c r="E169" s="4">
        <f t="shared" si="19"/>
        <v>6</v>
      </c>
      <c r="F169" s="33">
        <f t="shared" si="20"/>
        <v>12</v>
      </c>
      <c r="G169" s="4">
        <f t="shared" si="21"/>
        <v>2023</v>
      </c>
      <c r="H169" s="3">
        <v>45266</v>
      </c>
      <c r="I169" s="4" t="s">
        <v>243</v>
      </c>
      <c r="J169" s="4" t="s">
        <v>32</v>
      </c>
      <c r="K169" s="4">
        <v>57</v>
      </c>
      <c r="L169" s="4" t="str" cm="1">
        <f t="array" ref="L169">_xlfn.IFS(K169&gt;=50,"Senior",K169&lt;30,"Young Adult",K169&gt;=30,"Adult")</f>
        <v>Senior</v>
      </c>
      <c r="M169" s="4" t="s">
        <v>13</v>
      </c>
      <c r="N169" s="4">
        <v>2</v>
      </c>
      <c r="O169" s="5">
        <v>25</v>
      </c>
      <c r="P169">
        <f t="shared" si="22"/>
        <v>50</v>
      </c>
      <c r="Q169" s="22">
        <f t="shared" si="23"/>
        <v>0.75</v>
      </c>
      <c r="R169" s="22">
        <f t="shared" si="24"/>
        <v>1</v>
      </c>
    </row>
    <row r="170" spans="1:18" x14ac:dyDescent="0.5">
      <c r="A170" s="2">
        <v>717</v>
      </c>
      <c r="B170" s="31" t="str">
        <f t="shared" si="18"/>
        <v>Wednesday</v>
      </c>
      <c r="C170" s="40" t="str">
        <f t="shared" si="25"/>
        <v>March</v>
      </c>
      <c r="D170" s="40" t="str">
        <f t="shared" si="26"/>
        <v>Mar</v>
      </c>
      <c r="E170" s="4">
        <f t="shared" si="19"/>
        <v>11</v>
      </c>
      <c r="F170" s="33">
        <f t="shared" si="20"/>
        <v>3</v>
      </c>
      <c r="G170" s="4">
        <f t="shared" si="21"/>
        <v>2023</v>
      </c>
      <c r="H170" s="3">
        <v>44996</v>
      </c>
      <c r="I170" s="4" t="s">
        <v>244</v>
      </c>
      <c r="J170" s="4" t="s">
        <v>48</v>
      </c>
      <c r="K170" s="4">
        <v>57</v>
      </c>
      <c r="L170" s="4" t="str" cm="1">
        <f t="array" ref="L170">_xlfn.IFS(K170&gt;=50,"Senior",K170&lt;30,"Young Adult",K170&gt;=30,"Adult")</f>
        <v>Senior</v>
      </c>
      <c r="M170" s="4" t="s">
        <v>14</v>
      </c>
      <c r="N170" s="4">
        <v>1</v>
      </c>
      <c r="O170" s="5">
        <v>500</v>
      </c>
      <c r="P170">
        <f t="shared" si="22"/>
        <v>500</v>
      </c>
      <c r="Q170" s="22">
        <f t="shared" si="23"/>
        <v>7.5</v>
      </c>
      <c r="R170" s="22">
        <f t="shared" si="24"/>
        <v>10</v>
      </c>
    </row>
    <row r="171" spans="1:18" x14ac:dyDescent="0.5">
      <c r="A171" s="2">
        <v>795</v>
      </c>
      <c r="B171" s="31" t="str">
        <f t="shared" si="18"/>
        <v>Saturday</v>
      </c>
      <c r="C171" s="40" t="str">
        <f t="shared" si="25"/>
        <v>November</v>
      </c>
      <c r="D171" s="40" t="str">
        <f t="shared" si="26"/>
        <v>Nov</v>
      </c>
      <c r="E171" s="4">
        <f t="shared" si="19"/>
        <v>28</v>
      </c>
      <c r="F171" s="33">
        <f t="shared" si="20"/>
        <v>11</v>
      </c>
      <c r="G171" s="4">
        <f t="shared" si="21"/>
        <v>2023</v>
      </c>
      <c r="H171" s="3">
        <v>45258</v>
      </c>
      <c r="I171" s="4" t="s">
        <v>245</v>
      </c>
      <c r="J171" s="4" t="s">
        <v>48</v>
      </c>
      <c r="K171" s="4">
        <v>57</v>
      </c>
      <c r="L171" s="4" t="str" cm="1">
        <f t="array" ref="L171">_xlfn.IFS(K171&gt;=50,"Senior",K171&lt;30,"Young Adult",K171&gt;=30,"Adult")</f>
        <v>Senior</v>
      </c>
      <c r="M171" s="4" t="s">
        <v>15</v>
      </c>
      <c r="N171" s="4">
        <v>1</v>
      </c>
      <c r="O171" s="5">
        <v>300</v>
      </c>
      <c r="P171">
        <f t="shared" si="22"/>
        <v>300</v>
      </c>
      <c r="Q171" s="22">
        <f t="shared" si="23"/>
        <v>4.5</v>
      </c>
      <c r="R171" s="22">
        <f t="shared" si="24"/>
        <v>6</v>
      </c>
    </row>
    <row r="172" spans="1:18" x14ac:dyDescent="0.5">
      <c r="A172" s="2">
        <v>917</v>
      </c>
      <c r="B172" s="31" t="str">
        <f t="shared" si="18"/>
        <v>Friday</v>
      </c>
      <c r="C172" s="40" t="str">
        <f t="shared" si="25"/>
        <v>March</v>
      </c>
      <c r="D172" s="40" t="str">
        <f t="shared" si="26"/>
        <v>Mar</v>
      </c>
      <c r="E172" s="4">
        <f t="shared" si="19"/>
        <v>6</v>
      </c>
      <c r="F172" s="33">
        <f t="shared" si="20"/>
        <v>3</v>
      </c>
      <c r="G172" s="4">
        <f t="shared" si="21"/>
        <v>2023</v>
      </c>
      <c r="H172" s="3">
        <v>44991</v>
      </c>
      <c r="I172" s="4" t="s">
        <v>246</v>
      </c>
      <c r="J172" s="4" t="s">
        <v>32</v>
      </c>
      <c r="K172" s="4">
        <v>57</v>
      </c>
      <c r="L172" s="4" t="str" cm="1">
        <f t="array" ref="L172">_xlfn.IFS(K172&gt;=50,"Senior",K172&lt;30,"Young Adult",K172&gt;=30,"Adult")</f>
        <v>Senior</v>
      </c>
      <c r="M172" s="4" t="s">
        <v>15</v>
      </c>
      <c r="N172" s="4">
        <v>4</v>
      </c>
      <c r="O172" s="5">
        <v>50</v>
      </c>
      <c r="P172">
        <f t="shared" si="22"/>
        <v>200</v>
      </c>
      <c r="Q172" s="22">
        <f t="shared" si="23"/>
        <v>3</v>
      </c>
      <c r="R172" s="22">
        <f t="shared" si="24"/>
        <v>4</v>
      </c>
    </row>
    <row r="173" spans="1:18" x14ac:dyDescent="0.5">
      <c r="A173" s="2">
        <v>936</v>
      </c>
      <c r="B173" s="31" t="str">
        <f t="shared" si="18"/>
        <v>Saturday</v>
      </c>
      <c r="C173" s="40" t="str">
        <f t="shared" si="25"/>
        <v>February</v>
      </c>
      <c r="D173" s="40" t="str">
        <f t="shared" si="26"/>
        <v>Feb</v>
      </c>
      <c r="E173" s="4">
        <f t="shared" si="19"/>
        <v>7</v>
      </c>
      <c r="F173" s="33">
        <f t="shared" si="20"/>
        <v>2</v>
      </c>
      <c r="G173" s="4">
        <f t="shared" si="21"/>
        <v>2023</v>
      </c>
      <c r="H173" s="3">
        <v>44964</v>
      </c>
      <c r="I173" s="4" t="s">
        <v>247</v>
      </c>
      <c r="J173" s="4" t="s">
        <v>48</v>
      </c>
      <c r="K173" s="4">
        <v>57</v>
      </c>
      <c r="L173" s="4" t="str" cm="1">
        <f t="array" ref="L173">_xlfn.IFS(K173&gt;=50,"Senior",K173&lt;30,"Young Adult",K173&gt;=30,"Adult")</f>
        <v>Senior</v>
      </c>
      <c r="M173" s="4" t="s">
        <v>13</v>
      </c>
      <c r="N173" s="4">
        <v>4</v>
      </c>
      <c r="O173" s="5">
        <v>50</v>
      </c>
      <c r="P173">
        <f t="shared" si="22"/>
        <v>200</v>
      </c>
      <c r="Q173" s="22">
        <f t="shared" si="23"/>
        <v>3</v>
      </c>
      <c r="R173" s="22">
        <f t="shared" si="24"/>
        <v>4</v>
      </c>
    </row>
    <row r="174" spans="1:18" x14ac:dyDescent="0.5">
      <c r="A174" s="2">
        <v>941</v>
      </c>
      <c r="B174" s="31" t="str">
        <f t="shared" si="18"/>
        <v>Thursday</v>
      </c>
      <c r="C174" s="40" t="str">
        <f t="shared" si="25"/>
        <v>March</v>
      </c>
      <c r="D174" s="40" t="str">
        <f t="shared" si="26"/>
        <v>Mar</v>
      </c>
      <c r="E174" s="4">
        <f t="shared" si="19"/>
        <v>19</v>
      </c>
      <c r="F174" s="33">
        <f t="shared" si="20"/>
        <v>3</v>
      </c>
      <c r="G174" s="4">
        <f t="shared" si="21"/>
        <v>2023</v>
      </c>
      <c r="H174" s="3">
        <v>45004</v>
      </c>
      <c r="I174" s="4" t="s">
        <v>248</v>
      </c>
      <c r="J174" s="4" t="s">
        <v>32</v>
      </c>
      <c r="K174" s="4">
        <v>57</v>
      </c>
      <c r="L174" s="4" t="str" cm="1">
        <f t="array" ref="L174">_xlfn.IFS(K174&gt;=50,"Senior",K174&lt;30,"Young Adult",K174&gt;=30,"Adult")</f>
        <v>Senior</v>
      </c>
      <c r="M174" s="4" t="s">
        <v>14</v>
      </c>
      <c r="N174" s="4">
        <v>2</v>
      </c>
      <c r="O174" s="5">
        <v>25</v>
      </c>
      <c r="P174">
        <f t="shared" si="22"/>
        <v>50</v>
      </c>
      <c r="Q174" s="22">
        <f t="shared" si="23"/>
        <v>0.75</v>
      </c>
      <c r="R174" s="22">
        <f t="shared" si="24"/>
        <v>1</v>
      </c>
    </row>
    <row r="175" spans="1:18" x14ac:dyDescent="0.5">
      <c r="A175" s="2">
        <v>943</v>
      </c>
      <c r="B175" s="31" t="str">
        <f t="shared" si="18"/>
        <v>Monday</v>
      </c>
      <c r="C175" s="40" t="str">
        <f t="shared" si="25"/>
        <v>October</v>
      </c>
      <c r="D175" s="40" t="str">
        <f t="shared" si="26"/>
        <v>Oct</v>
      </c>
      <c r="E175" s="4">
        <f t="shared" si="19"/>
        <v>16</v>
      </c>
      <c r="F175" s="33">
        <f t="shared" si="20"/>
        <v>10</v>
      </c>
      <c r="G175" s="4">
        <f t="shared" si="21"/>
        <v>2023</v>
      </c>
      <c r="H175" s="3">
        <v>45215</v>
      </c>
      <c r="I175" s="4" t="s">
        <v>249</v>
      </c>
      <c r="J175" s="4" t="s">
        <v>32</v>
      </c>
      <c r="K175" s="4">
        <v>57</v>
      </c>
      <c r="L175" s="4" t="str" cm="1">
        <f t="array" ref="L175">_xlfn.IFS(K175&gt;=50,"Senior",K175&lt;30,"Young Adult",K175&gt;=30,"Adult")</f>
        <v>Senior</v>
      </c>
      <c r="M175" s="4" t="s">
        <v>14</v>
      </c>
      <c r="N175" s="4">
        <v>4</v>
      </c>
      <c r="O175" s="5">
        <v>300</v>
      </c>
      <c r="P175">
        <f t="shared" si="22"/>
        <v>1200</v>
      </c>
      <c r="Q175" s="22">
        <f t="shared" si="23"/>
        <v>18</v>
      </c>
      <c r="R175" s="22">
        <f t="shared" si="24"/>
        <v>24</v>
      </c>
    </row>
    <row r="176" spans="1:18" x14ac:dyDescent="0.5">
      <c r="A176" s="2">
        <v>952</v>
      </c>
      <c r="B176" s="31" t="str">
        <f t="shared" si="18"/>
        <v>Friday</v>
      </c>
      <c r="C176" s="40" t="str">
        <f t="shared" si="25"/>
        <v>November</v>
      </c>
      <c r="D176" s="40" t="str">
        <f t="shared" si="26"/>
        <v>Nov</v>
      </c>
      <c r="E176" s="4">
        <f t="shared" si="19"/>
        <v>13</v>
      </c>
      <c r="F176" s="33">
        <f t="shared" si="20"/>
        <v>11</v>
      </c>
      <c r="G176" s="4">
        <f t="shared" si="21"/>
        <v>2023</v>
      </c>
      <c r="H176" s="3">
        <v>45243</v>
      </c>
      <c r="I176" s="4" t="s">
        <v>250</v>
      </c>
      <c r="J176" s="4" t="s">
        <v>32</v>
      </c>
      <c r="K176" s="4">
        <v>57</v>
      </c>
      <c r="L176" s="4" t="str" cm="1">
        <f t="array" ref="L176">_xlfn.IFS(K176&gt;=50,"Senior",K176&lt;30,"Young Adult",K176&gt;=30,"Adult")</f>
        <v>Senior</v>
      </c>
      <c r="M176" s="4" t="s">
        <v>14</v>
      </c>
      <c r="N176" s="4">
        <v>1</v>
      </c>
      <c r="O176" s="5">
        <v>25</v>
      </c>
      <c r="P176">
        <f t="shared" si="22"/>
        <v>25</v>
      </c>
      <c r="Q176" s="22">
        <f t="shared" si="23"/>
        <v>0.375</v>
      </c>
      <c r="R176" s="22">
        <f t="shared" si="24"/>
        <v>0.5</v>
      </c>
    </row>
    <row r="177" spans="1:18" x14ac:dyDescent="0.5">
      <c r="A177" s="2">
        <v>992</v>
      </c>
      <c r="B177" s="31" t="str">
        <f t="shared" si="18"/>
        <v>Saturday</v>
      </c>
      <c r="C177" s="40" t="str">
        <f t="shared" si="25"/>
        <v>August</v>
      </c>
      <c r="D177" s="40" t="str">
        <f t="shared" si="26"/>
        <v>Aug</v>
      </c>
      <c r="E177" s="4">
        <f t="shared" si="19"/>
        <v>21</v>
      </c>
      <c r="F177" s="33">
        <f t="shared" si="20"/>
        <v>8</v>
      </c>
      <c r="G177" s="4">
        <f t="shared" si="21"/>
        <v>2023</v>
      </c>
      <c r="H177" s="3">
        <v>45159</v>
      </c>
      <c r="I177" s="4" t="s">
        <v>251</v>
      </c>
      <c r="J177" s="4" t="s">
        <v>32</v>
      </c>
      <c r="K177" s="4">
        <v>57</v>
      </c>
      <c r="L177" s="4" t="str" cm="1">
        <f t="array" ref="L177">_xlfn.IFS(K177&gt;=50,"Senior",K177&lt;30,"Young Adult",K177&gt;=30,"Adult")</f>
        <v>Senior</v>
      </c>
      <c r="M177" s="4" t="s">
        <v>15</v>
      </c>
      <c r="N177" s="4">
        <v>2</v>
      </c>
      <c r="O177" s="5">
        <v>30</v>
      </c>
      <c r="P177">
        <f t="shared" si="22"/>
        <v>60</v>
      </c>
      <c r="Q177" s="22">
        <f t="shared" si="23"/>
        <v>0.89999999999999991</v>
      </c>
      <c r="R177" s="22">
        <f t="shared" si="24"/>
        <v>1.2</v>
      </c>
    </row>
    <row r="178" spans="1:18" x14ac:dyDescent="0.5">
      <c r="A178" s="2">
        <v>69</v>
      </c>
      <c r="B178" s="31" t="str">
        <f t="shared" si="18"/>
        <v>Monday</v>
      </c>
      <c r="C178" s="40" t="str">
        <f t="shared" si="25"/>
        <v>April</v>
      </c>
      <c r="D178" s="40" t="str">
        <f t="shared" si="26"/>
        <v>Apr</v>
      </c>
      <c r="E178" s="4">
        <f t="shared" si="19"/>
        <v>30</v>
      </c>
      <c r="F178" s="33">
        <f t="shared" si="20"/>
        <v>4</v>
      </c>
      <c r="G178" s="4">
        <f t="shared" si="21"/>
        <v>2023</v>
      </c>
      <c r="H178" s="3">
        <v>45046</v>
      </c>
      <c r="I178" s="4" t="s">
        <v>252</v>
      </c>
      <c r="J178" s="4" t="s">
        <v>32</v>
      </c>
      <c r="K178" s="4">
        <v>56</v>
      </c>
      <c r="L178" s="4" t="str" cm="1">
        <f t="array" ref="L178">_xlfn.IFS(K178&gt;=50,"Senior",K178&lt;30,"Young Adult",K178&gt;=30,"Adult")</f>
        <v>Senior</v>
      </c>
      <c r="M178" s="4" t="s">
        <v>13</v>
      </c>
      <c r="N178" s="4">
        <v>3</v>
      </c>
      <c r="O178" s="5">
        <v>25</v>
      </c>
      <c r="P178">
        <f t="shared" si="22"/>
        <v>75</v>
      </c>
      <c r="Q178" s="22">
        <f t="shared" si="23"/>
        <v>1.125</v>
      </c>
      <c r="R178" s="22">
        <f t="shared" si="24"/>
        <v>1.5</v>
      </c>
    </row>
    <row r="179" spans="1:18" x14ac:dyDescent="0.5">
      <c r="A179" s="2">
        <v>88</v>
      </c>
      <c r="B179" s="31" t="str">
        <f t="shared" si="18"/>
        <v>Sunday</v>
      </c>
      <c r="C179" s="40" t="str">
        <f t="shared" si="25"/>
        <v>March</v>
      </c>
      <c r="D179" s="40" t="str">
        <f t="shared" si="26"/>
        <v>Mar</v>
      </c>
      <c r="E179" s="4">
        <f t="shared" si="19"/>
        <v>29</v>
      </c>
      <c r="F179" s="33">
        <f t="shared" si="20"/>
        <v>3</v>
      </c>
      <c r="G179" s="4">
        <f t="shared" si="21"/>
        <v>2023</v>
      </c>
      <c r="H179" s="3">
        <v>45014</v>
      </c>
      <c r="I179" s="4" t="s">
        <v>253</v>
      </c>
      <c r="J179" s="4" t="s">
        <v>48</v>
      </c>
      <c r="K179" s="4">
        <v>56</v>
      </c>
      <c r="L179" s="4" t="str" cm="1">
        <f t="array" ref="L179">_xlfn.IFS(K179&gt;=50,"Senior",K179&lt;30,"Young Adult",K179&gt;=30,"Adult")</f>
        <v>Senior</v>
      </c>
      <c r="M179" s="4" t="s">
        <v>14</v>
      </c>
      <c r="N179" s="4">
        <v>1</v>
      </c>
      <c r="O179" s="5">
        <v>500</v>
      </c>
      <c r="P179">
        <f t="shared" si="22"/>
        <v>500</v>
      </c>
      <c r="Q179" s="22">
        <f t="shared" si="23"/>
        <v>7.5</v>
      </c>
      <c r="R179" s="22">
        <f t="shared" si="24"/>
        <v>10</v>
      </c>
    </row>
    <row r="180" spans="1:18" x14ac:dyDescent="0.5">
      <c r="A180" s="2">
        <v>201</v>
      </c>
      <c r="B180" s="31" t="str">
        <f t="shared" si="18"/>
        <v>Monday</v>
      </c>
      <c r="C180" s="40" t="str">
        <f t="shared" si="25"/>
        <v>October</v>
      </c>
      <c r="D180" s="40" t="str">
        <f t="shared" si="26"/>
        <v>Oct</v>
      </c>
      <c r="E180" s="4">
        <f t="shared" si="19"/>
        <v>9</v>
      </c>
      <c r="F180" s="33">
        <f t="shared" si="20"/>
        <v>10</v>
      </c>
      <c r="G180" s="4">
        <f t="shared" si="21"/>
        <v>2023</v>
      </c>
      <c r="H180" s="3">
        <v>45208</v>
      </c>
      <c r="I180" s="4" t="s">
        <v>254</v>
      </c>
      <c r="J180" s="4" t="s">
        <v>48</v>
      </c>
      <c r="K180" s="4">
        <v>56</v>
      </c>
      <c r="L180" s="4" t="str" cm="1">
        <f t="array" ref="L180">_xlfn.IFS(K180&gt;=50,"Senior",K180&lt;30,"Young Adult",K180&gt;=30,"Adult")</f>
        <v>Senior</v>
      </c>
      <c r="M180" s="4" t="s">
        <v>15</v>
      </c>
      <c r="N180" s="4">
        <v>1</v>
      </c>
      <c r="O180" s="5">
        <v>25</v>
      </c>
      <c r="P180">
        <f t="shared" si="22"/>
        <v>25</v>
      </c>
      <c r="Q180" s="22">
        <f t="shared" si="23"/>
        <v>0.375</v>
      </c>
      <c r="R180" s="22">
        <f t="shared" si="24"/>
        <v>0.5</v>
      </c>
    </row>
    <row r="181" spans="1:18" x14ac:dyDescent="0.5">
      <c r="A181" s="2">
        <v>203</v>
      </c>
      <c r="B181" s="31" t="str">
        <f t="shared" si="18"/>
        <v>Monday</v>
      </c>
      <c r="C181" s="40" t="str">
        <f t="shared" si="25"/>
        <v>May</v>
      </c>
      <c r="D181" s="40" t="str">
        <f t="shared" si="26"/>
        <v>May</v>
      </c>
      <c r="E181" s="4">
        <f t="shared" si="19"/>
        <v>16</v>
      </c>
      <c r="F181" s="33">
        <f t="shared" si="20"/>
        <v>5</v>
      </c>
      <c r="G181" s="4">
        <f t="shared" si="21"/>
        <v>2023</v>
      </c>
      <c r="H181" s="3">
        <v>45062</v>
      </c>
      <c r="I181" s="4" t="s">
        <v>255</v>
      </c>
      <c r="J181" s="4" t="s">
        <v>48</v>
      </c>
      <c r="K181" s="4">
        <v>56</v>
      </c>
      <c r="L181" s="4" t="str" cm="1">
        <f t="array" ref="L181">_xlfn.IFS(K181&gt;=50,"Senior",K181&lt;30,"Young Adult",K181&gt;=30,"Adult")</f>
        <v>Senior</v>
      </c>
      <c r="M181" s="4" t="s">
        <v>14</v>
      </c>
      <c r="N181" s="4">
        <v>2</v>
      </c>
      <c r="O181" s="5">
        <v>500</v>
      </c>
      <c r="P181">
        <f t="shared" si="22"/>
        <v>1000</v>
      </c>
      <c r="Q181" s="22">
        <f t="shared" si="23"/>
        <v>15</v>
      </c>
      <c r="R181" s="22">
        <f t="shared" si="24"/>
        <v>20</v>
      </c>
    </row>
    <row r="182" spans="1:18" x14ac:dyDescent="0.5">
      <c r="A182" s="2">
        <v>351</v>
      </c>
      <c r="B182" s="31" t="str">
        <f t="shared" si="18"/>
        <v>Wednesday</v>
      </c>
      <c r="C182" s="40" t="str">
        <f t="shared" si="25"/>
        <v>September</v>
      </c>
      <c r="D182" s="40" t="str">
        <f t="shared" si="26"/>
        <v>Sep</v>
      </c>
      <c r="E182" s="4">
        <f t="shared" si="19"/>
        <v>25</v>
      </c>
      <c r="F182" s="33">
        <f t="shared" si="20"/>
        <v>9</v>
      </c>
      <c r="G182" s="4">
        <f t="shared" si="21"/>
        <v>2023</v>
      </c>
      <c r="H182" s="3">
        <v>45194</v>
      </c>
      <c r="I182" s="4" t="s">
        <v>256</v>
      </c>
      <c r="J182" s="4" t="s">
        <v>32</v>
      </c>
      <c r="K182" s="4">
        <v>56</v>
      </c>
      <c r="L182" s="4" t="str" cm="1">
        <f t="array" ref="L182">_xlfn.IFS(K182&gt;=50,"Senior",K182&lt;30,"Young Adult",K182&gt;=30,"Adult")</f>
        <v>Senior</v>
      </c>
      <c r="M182" s="4" t="s">
        <v>14</v>
      </c>
      <c r="N182" s="4">
        <v>3</v>
      </c>
      <c r="O182" s="5">
        <v>30</v>
      </c>
      <c r="P182">
        <f t="shared" si="22"/>
        <v>90</v>
      </c>
      <c r="Q182" s="22">
        <f t="shared" si="23"/>
        <v>1.3499999999999999</v>
      </c>
      <c r="R182" s="22">
        <f t="shared" si="24"/>
        <v>1.8</v>
      </c>
    </row>
    <row r="183" spans="1:18" x14ac:dyDescent="0.5">
      <c r="A183" s="2">
        <v>368</v>
      </c>
      <c r="B183" s="31" t="str">
        <f t="shared" si="18"/>
        <v>Monday</v>
      </c>
      <c r="C183" s="40" t="str">
        <f t="shared" si="25"/>
        <v>August</v>
      </c>
      <c r="D183" s="40" t="str">
        <f t="shared" si="26"/>
        <v>Aug</v>
      </c>
      <c r="E183" s="4">
        <f t="shared" si="19"/>
        <v>23</v>
      </c>
      <c r="F183" s="33">
        <f t="shared" si="20"/>
        <v>8</v>
      </c>
      <c r="G183" s="4">
        <f t="shared" si="21"/>
        <v>2023</v>
      </c>
      <c r="H183" s="3">
        <v>45161</v>
      </c>
      <c r="I183" s="4" t="s">
        <v>257</v>
      </c>
      <c r="J183" s="4" t="s">
        <v>32</v>
      </c>
      <c r="K183" s="4">
        <v>56</v>
      </c>
      <c r="L183" s="4" t="str" cm="1">
        <f t="array" ref="L183">_xlfn.IFS(K183&gt;=50,"Senior",K183&lt;30,"Young Adult",K183&gt;=30,"Adult")</f>
        <v>Senior</v>
      </c>
      <c r="M183" s="4" t="s">
        <v>14</v>
      </c>
      <c r="N183" s="4">
        <v>4</v>
      </c>
      <c r="O183" s="5">
        <v>300</v>
      </c>
      <c r="P183">
        <f t="shared" si="22"/>
        <v>1200</v>
      </c>
      <c r="Q183" s="22">
        <f t="shared" si="23"/>
        <v>18</v>
      </c>
      <c r="R183" s="22">
        <f t="shared" si="24"/>
        <v>24</v>
      </c>
    </row>
    <row r="184" spans="1:18" x14ac:dyDescent="0.5">
      <c r="A184" s="2">
        <v>380</v>
      </c>
      <c r="B184" s="31" t="str">
        <f t="shared" si="18"/>
        <v>Friday</v>
      </c>
      <c r="C184" s="40" t="str">
        <f t="shared" si="25"/>
        <v>May</v>
      </c>
      <c r="D184" s="40" t="str">
        <f t="shared" si="26"/>
        <v>May</v>
      </c>
      <c r="E184" s="4">
        <f t="shared" si="19"/>
        <v>6</v>
      </c>
      <c r="F184" s="33">
        <f t="shared" si="20"/>
        <v>5</v>
      </c>
      <c r="G184" s="4">
        <f t="shared" si="21"/>
        <v>2023</v>
      </c>
      <c r="H184" s="3">
        <v>45052</v>
      </c>
      <c r="I184" s="4" t="s">
        <v>258</v>
      </c>
      <c r="J184" s="4" t="s">
        <v>48</v>
      </c>
      <c r="K184" s="4">
        <v>56</v>
      </c>
      <c r="L184" s="4" t="str" cm="1">
        <f t="array" ref="L184">_xlfn.IFS(K184&gt;=50,"Senior",K184&lt;30,"Young Adult",K184&gt;=30,"Adult")</f>
        <v>Senior</v>
      </c>
      <c r="M184" s="4" t="s">
        <v>15</v>
      </c>
      <c r="N184" s="4">
        <v>2</v>
      </c>
      <c r="O184" s="5">
        <v>300</v>
      </c>
      <c r="P184">
        <f t="shared" si="22"/>
        <v>600</v>
      </c>
      <c r="Q184" s="22">
        <f t="shared" si="23"/>
        <v>9</v>
      </c>
      <c r="R184" s="22">
        <f t="shared" si="24"/>
        <v>12</v>
      </c>
    </row>
    <row r="185" spans="1:18" x14ac:dyDescent="0.5">
      <c r="A185" s="2">
        <v>541</v>
      </c>
      <c r="B185" s="31" t="str">
        <f t="shared" si="18"/>
        <v>Sunday</v>
      </c>
      <c r="C185" s="40" t="str">
        <f t="shared" si="25"/>
        <v>July</v>
      </c>
      <c r="D185" s="40" t="str">
        <f t="shared" si="26"/>
        <v>Jul</v>
      </c>
      <c r="E185" s="4">
        <f t="shared" si="19"/>
        <v>29</v>
      </c>
      <c r="F185" s="33">
        <f t="shared" si="20"/>
        <v>7</v>
      </c>
      <c r="G185" s="4">
        <f t="shared" si="21"/>
        <v>2023</v>
      </c>
      <c r="H185" s="3">
        <v>45136</v>
      </c>
      <c r="I185" s="4" t="s">
        <v>259</v>
      </c>
      <c r="J185" s="4" t="s">
        <v>48</v>
      </c>
      <c r="K185" s="4">
        <v>56</v>
      </c>
      <c r="L185" s="4" t="str" cm="1">
        <f t="array" ref="L185">_xlfn.IFS(K185&gt;=50,"Senior",K185&lt;30,"Young Adult",K185&gt;=30,"Adult")</f>
        <v>Senior</v>
      </c>
      <c r="M185" s="4" t="s">
        <v>13</v>
      </c>
      <c r="N185" s="4">
        <v>1</v>
      </c>
      <c r="O185" s="5">
        <v>500</v>
      </c>
      <c r="P185">
        <f t="shared" si="22"/>
        <v>500</v>
      </c>
      <c r="Q185" s="22">
        <f t="shared" si="23"/>
        <v>7.5</v>
      </c>
      <c r="R185" s="22">
        <f t="shared" si="24"/>
        <v>10</v>
      </c>
    </row>
    <row r="186" spans="1:18" x14ac:dyDescent="0.5">
      <c r="A186" s="2">
        <v>631</v>
      </c>
      <c r="B186" s="31" t="str">
        <f t="shared" si="18"/>
        <v>Tuesday</v>
      </c>
      <c r="C186" s="40" t="str">
        <f t="shared" si="25"/>
        <v>November</v>
      </c>
      <c r="D186" s="40" t="str">
        <f t="shared" si="26"/>
        <v>Nov</v>
      </c>
      <c r="E186" s="4">
        <f t="shared" si="19"/>
        <v>10</v>
      </c>
      <c r="F186" s="33">
        <f t="shared" si="20"/>
        <v>11</v>
      </c>
      <c r="G186" s="4">
        <f t="shared" si="21"/>
        <v>2023</v>
      </c>
      <c r="H186" s="3">
        <v>45240</v>
      </c>
      <c r="I186" s="4" t="s">
        <v>260</v>
      </c>
      <c r="J186" s="4" t="s">
        <v>48</v>
      </c>
      <c r="K186" s="4">
        <v>56</v>
      </c>
      <c r="L186" s="4" t="str" cm="1">
        <f t="array" ref="L186">_xlfn.IFS(K186&gt;=50,"Senior",K186&lt;30,"Young Adult",K186&gt;=30,"Adult")</f>
        <v>Senior</v>
      </c>
      <c r="M186" s="4" t="s">
        <v>15</v>
      </c>
      <c r="N186" s="4">
        <v>3</v>
      </c>
      <c r="O186" s="5">
        <v>30</v>
      </c>
      <c r="P186">
        <f t="shared" si="22"/>
        <v>90</v>
      </c>
      <c r="Q186" s="22">
        <f t="shared" si="23"/>
        <v>1.3499999999999999</v>
      </c>
      <c r="R186" s="22">
        <f t="shared" si="24"/>
        <v>1.8</v>
      </c>
    </row>
    <row r="187" spans="1:18" x14ac:dyDescent="0.5">
      <c r="A187" s="2">
        <v>688</v>
      </c>
      <c r="B187" s="31" t="str">
        <f t="shared" si="18"/>
        <v>Tuesday</v>
      </c>
      <c r="C187" s="40" t="str">
        <f t="shared" si="25"/>
        <v>October</v>
      </c>
      <c r="D187" s="40" t="str">
        <f t="shared" si="26"/>
        <v>Oct</v>
      </c>
      <c r="E187" s="4">
        <f t="shared" si="19"/>
        <v>3</v>
      </c>
      <c r="F187" s="33">
        <f t="shared" si="20"/>
        <v>10</v>
      </c>
      <c r="G187" s="4">
        <f t="shared" si="21"/>
        <v>2023</v>
      </c>
      <c r="H187" s="3">
        <v>45202</v>
      </c>
      <c r="I187" s="4" t="s">
        <v>261</v>
      </c>
      <c r="J187" s="4" t="s">
        <v>48</v>
      </c>
      <c r="K187" s="4">
        <v>56</v>
      </c>
      <c r="L187" s="4" t="str" cm="1">
        <f t="array" ref="L187">_xlfn.IFS(K187&gt;=50,"Senior",K187&lt;30,"Young Adult",K187&gt;=30,"Adult")</f>
        <v>Senior</v>
      </c>
      <c r="M187" s="4" t="s">
        <v>14</v>
      </c>
      <c r="N187" s="4">
        <v>4</v>
      </c>
      <c r="O187" s="5">
        <v>25</v>
      </c>
      <c r="P187">
        <f t="shared" si="22"/>
        <v>100</v>
      </c>
      <c r="Q187" s="22">
        <f t="shared" si="23"/>
        <v>1.5</v>
      </c>
      <c r="R187" s="22">
        <f t="shared" si="24"/>
        <v>2</v>
      </c>
    </row>
    <row r="188" spans="1:18" x14ac:dyDescent="0.5">
      <c r="A188" s="2">
        <v>720</v>
      </c>
      <c r="B188" s="31" t="str">
        <f t="shared" si="18"/>
        <v>Thursday</v>
      </c>
      <c r="C188" s="40" t="str">
        <f t="shared" si="25"/>
        <v>January</v>
      </c>
      <c r="D188" s="40" t="str">
        <f t="shared" si="26"/>
        <v>Jan</v>
      </c>
      <c r="E188" s="4">
        <f t="shared" si="19"/>
        <v>26</v>
      </c>
      <c r="F188" s="33">
        <f t="shared" si="20"/>
        <v>1</v>
      </c>
      <c r="G188" s="4">
        <f t="shared" si="21"/>
        <v>2023</v>
      </c>
      <c r="H188" s="3">
        <v>44952</v>
      </c>
      <c r="I188" s="4" t="s">
        <v>262</v>
      </c>
      <c r="J188" s="4" t="s">
        <v>32</v>
      </c>
      <c r="K188" s="4">
        <v>56</v>
      </c>
      <c r="L188" s="4" t="str" cm="1">
        <f t="array" ref="L188">_xlfn.IFS(K188&gt;=50,"Senior",K188&lt;30,"Young Adult",K188&gt;=30,"Adult")</f>
        <v>Senior</v>
      </c>
      <c r="M188" s="4" t="s">
        <v>13</v>
      </c>
      <c r="N188" s="4">
        <v>3</v>
      </c>
      <c r="O188" s="5">
        <v>500</v>
      </c>
      <c r="P188">
        <f t="shared" si="22"/>
        <v>1500</v>
      </c>
      <c r="Q188" s="22">
        <f t="shared" si="23"/>
        <v>22.5</v>
      </c>
      <c r="R188" s="22">
        <f t="shared" si="24"/>
        <v>30</v>
      </c>
    </row>
    <row r="189" spans="1:18" x14ac:dyDescent="0.5">
      <c r="A189" s="2">
        <v>779</v>
      </c>
      <c r="B189" s="31" t="str">
        <f t="shared" si="18"/>
        <v>Thursday</v>
      </c>
      <c r="C189" s="40" t="str">
        <f t="shared" si="25"/>
        <v>May</v>
      </c>
      <c r="D189" s="40" t="str">
        <f t="shared" si="26"/>
        <v>May</v>
      </c>
      <c r="E189" s="4">
        <f t="shared" si="19"/>
        <v>5</v>
      </c>
      <c r="F189" s="33">
        <f t="shared" si="20"/>
        <v>5</v>
      </c>
      <c r="G189" s="4">
        <f t="shared" si="21"/>
        <v>2023</v>
      </c>
      <c r="H189" s="3">
        <v>45051</v>
      </c>
      <c r="I189" s="4" t="s">
        <v>263</v>
      </c>
      <c r="J189" s="4" t="s">
        <v>32</v>
      </c>
      <c r="K189" s="4">
        <v>56</v>
      </c>
      <c r="L189" s="4" t="str" cm="1">
        <f t="array" ref="L189">_xlfn.IFS(K189&gt;=50,"Senior",K189&lt;30,"Young Adult",K189&gt;=30,"Adult")</f>
        <v>Senior</v>
      </c>
      <c r="M189" s="4" t="s">
        <v>15</v>
      </c>
      <c r="N189" s="4">
        <v>2</v>
      </c>
      <c r="O189" s="5">
        <v>500</v>
      </c>
      <c r="P189">
        <f t="shared" si="22"/>
        <v>1000</v>
      </c>
      <c r="Q189" s="22">
        <f t="shared" si="23"/>
        <v>15</v>
      </c>
      <c r="R189" s="22">
        <f t="shared" si="24"/>
        <v>20</v>
      </c>
    </row>
    <row r="190" spans="1:18" x14ac:dyDescent="0.5">
      <c r="A190" s="2">
        <v>783</v>
      </c>
      <c r="B190" s="31" t="str">
        <f t="shared" si="18"/>
        <v>Tuesday</v>
      </c>
      <c r="C190" s="40" t="str">
        <f t="shared" si="25"/>
        <v>December</v>
      </c>
      <c r="D190" s="40" t="str">
        <f t="shared" si="26"/>
        <v>Dec</v>
      </c>
      <c r="E190" s="4">
        <f t="shared" si="19"/>
        <v>17</v>
      </c>
      <c r="F190" s="33">
        <f t="shared" si="20"/>
        <v>12</v>
      </c>
      <c r="G190" s="4">
        <f t="shared" si="21"/>
        <v>2023</v>
      </c>
      <c r="H190" s="3">
        <v>45277</v>
      </c>
      <c r="I190" s="4" t="s">
        <v>264</v>
      </c>
      <c r="J190" s="4" t="s">
        <v>32</v>
      </c>
      <c r="K190" s="4">
        <v>56</v>
      </c>
      <c r="L190" s="4" t="str" cm="1">
        <f t="array" ref="L190">_xlfn.IFS(K190&gt;=50,"Senior",K190&lt;30,"Young Adult",K190&gt;=30,"Adult")</f>
        <v>Senior</v>
      </c>
      <c r="M190" s="4" t="s">
        <v>14</v>
      </c>
      <c r="N190" s="4">
        <v>1</v>
      </c>
      <c r="O190" s="5">
        <v>300</v>
      </c>
      <c r="P190">
        <f t="shared" si="22"/>
        <v>300</v>
      </c>
      <c r="Q190" s="22">
        <f t="shared" si="23"/>
        <v>4.5</v>
      </c>
      <c r="R190" s="22">
        <f t="shared" si="24"/>
        <v>6</v>
      </c>
    </row>
    <row r="191" spans="1:18" x14ac:dyDescent="0.5">
      <c r="A191" s="2">
        <v>799</v>
      </c>
      <c r="B191" s="31" t="str">
        <f t="shared" si="18"/>
        <v>Sunday</v>
      </c>
      <c r="C191" s="40" t="str">
        <f t="shared" si="25"/>
        <v>September</v>
      </c>
      <c r="D191" s="40" t="str">
        <f t="shared" si="26"/>
        <v>Sep</v>
      </c>
      <c r="E191" s="4">
        <f t="shared" si="19"/>
        <v>8</v>
      </c>
      <c r="F191" s="33">
        <f t="shared" si="20"/>
        <v>9</v>
      </c>
      <c r="G191" s="4">
        <f t="shared" si="21"/>
        <v>2023</v>
      </c>
      <c r="H191" s="3">
        <v>45177</v>
      </c>
      <c r="I191" s="4" t="s">
        <v>265</v>
      </c>
      <c r="J191" s="4" t="s">
        <v>48</v>
      </c>
      <c r="K191" s="4">
        <v>56</v>
      </c>
      <c r="L191" s="4" t="str" cm="1">
        <f t="array" ref="L191">_xlfn.IFS(K191&gt;=50,"Senior",K191&lt;30,"Young Adult",K191&gt;=30,"Adult")</f>
        <v>Senior</v>
      </c>
      <c r="M191" s="4" t="s">
        <v>15</v>
      </c>
      <c r="N191" s="4">
        <v>2</v>
      </c>
      <c r="O191" s="5">
        <v>50</v>
      </c>
      <c r="P191">
        <f t="shared" si="22"/>
        <v>100</v>
      </c>
      <c r="Q191" s="22">
        <f t="shared" si="23"/>
        <v>1.5</v>
      </c>
      <c r="R191" s="22">
        <f t="shared" si="24"/>
        <v>2</v>
      </c>
    </row>
    <row r="192" spans="1:18" x14ac:dyDescent="0.5">
      <c r="A192" s="2">
        <v>823</v>
      </c>
      <c r="B192" s="31" t="str">
        <f t="shared" si="18"/>
        <v>Thursday</v>
      </c>
      <c r="C192" s="40" t="str">
        <f t="shared" si="25"/>
        <v>August</v>
      </c>
      <c r="D192" s="40" t="str">
        <f t="shared" si="26"/>
        <v>Aug</v>
      </c>
      <c r="E192" s="4">
        <f t="shared" si="19"/>
        <v>19</v>
      </c>
      <c r="F192" s="33">
        <f t="shared" si="20"/>
        <v>8</v>
      </c>
      <c r="G192" s="4">
        <f t="shared" si="21"/>
        <v>2023</v>
      </c>
      <c r="H192" s="3">
        <v>45157</v>
      </c>
      <c r="I192" s="4" t="s">
        <v>266</v>
      </c>
      <c r="J192" s="4" t="s">
        <v>32</v>
      </c>
      <c r="K192" s="4">
        <v>56</v>
      </c>
      <c r="L192" s="4" t="str" cm="1">
        <f t="array" ref="L192">_xlfn.IFS(K192&gt;=50,"Senior",K192&lt;30,"Young Adult",K192&gt;=30,"Adult")</f>
        <v>Senior</v>
      </c>
      <c r="M192" s="4" t="s">
        <v>15</v>
      </c>
      <c r="N192" s="4">
        <v>2</v>
      </c>
      <c r="O192" s="5">
        <v>50</v>
      </c>
      <c r="P192">
        <f t="shared" si="22"/>
        <v>100</v>
      </c>
      <c r="Q192" s="22">
        <f t="shared" si="23"/>
        <v>1.5</v>
      </c>
      <c r="R192" s="22">
        <f t="shared" si="24"/>
        <v>2</v>
      </c>
    </row>
    <row r="193" spans="1:18" x14ac:dyDescent="0.5">
      <c r="A193" s="2">
        <v>834</v>
      </c>
      <c r="B193" s="31" t="str">
        <f t="shared" si="18"/>
        <v>Wednesday</v>
      </c>
      <c r="C193" s="40" t="str">
        <f t="shared" si="25"/>
        <v>April</v>
      </c>
      <c r="D193" s="40" t="str">
        <f t="shared" si="26"/>
        <v>Apr</v>
      </c>
      <c r="E193" s="4">
        <f t="shared" si="19"/>
        <v>4</v>
      </c>
      <c r="F193" s="33">
        <f t="shared" si="20"/>
        <v>4</v>
      </c>
      <c r="G193" s="4">
        <f t="shared" si="21"/>
        <v>2023</v>
      </c>
      <c r="H193" s="3">
        <v>45020</v>
      </c>
      <c r="I193" s="4" t="s">
        <v>267</v>
      </c>
      <c r="J193" s="4" t="s">
        <v>32</v>
      </c>
      <c r="K193" s="4">
        <v>56</v>
      </c>
      <c r="L193" s="4" t="str" cm="1">
        <f t="array" ref="L193">_xlfn.IFS(K193&gt;=50,"Senior",K193&lt;30,"Young Adult",K193&gt;=30,"Adult")</f>
        <v>Senior</v>
      </c>
      <c r="M193" s="4" t="s">
        <v>13</v>
      </c>
      <c r="N193" s="4">
        <v>2</v>
      </c>
      <c r="O193" s="5">
        <v>30</v>
      </c>
      <c r="P193">
        <f t="shared" si="22"/>
        <v>60</v>
      </c>
      <c r="Q193" s="22">
        <f t="shared" si="23"/>
        <v>0.89999999999999991</v>
      </c>
      <c r="R193" s="22">
        <f t="shared" si="24"/>
        <v>1.2</v>
      </c>
    </row>
    <row r="194" spans="1:18" x14ac:dyDescent="0.5">
      <c r="A194" s="2">
        <v>859</v>
      </c>
      <c r="B194" s="31" t="str">
        <f t="shared" ref="B194:B257" si="27">TEXT($E194,"DDDD")</f>
        <v>Wednesday</v>
      </c>
      <c r="C194" s="40" t="str">
        <f t="shared" si="25"/>
        <v>August</v>
      </c>
      <c r="D194" s="40" t="str">
        <f t="shared" si="26"/>
        <v>Aug</v>
      </c>
      <c r="E194" s="4">
        <f t="shared" ref="E194:E257" si="28">DAY(H194)</f>
        <v>18</v>
      </c>
      <c r="F194" s="33">
        <f t="shared" ref="F194:F257" si="29">MONTH(H194)</f>
        <v>8</v>
      </c>
      <c r="G194" s="4">
        <f t="shared" ref="G194:G257" si="30">YEAR(H194)</f>
        <v>2023</v>
      </c>
      <c r="H194" s="3">
        <v>45156</v>
      </c>
      <c r="I194" s="4" t="s">
        <v>268</v>
      </c>
      <c r="J194" s="4" t="s">
        <v>32</v>
      </c>
      <c r="K194" s="4">
        <v>56</v>
      </c>
      <c r="L194" s="4" t="str" cm="1">
        <f t="array" ref="L194">_xlfn.IFS(K194&gt;=50,"Senior",K194&lt;30,"Young Adult",K194&gt;=30,"Adult")</f>
        <v>Senior</v>
      </c>
      <c r="M194" s="4" t="s">
        <v>15</v>
      </c>
      <c r="N194" s="4">
        <v>3</v>
      </c>
      <c r="O194" s="5">
        <v>500</v>
      </c>
      <c r="P194">
        <f t="shared" ref="P194:P257" si="31">N194*O194</f>
        <v>1500</v>
      </c>
      <c r="Q194" s="22">
        <f t="shared" ref="Q194:Q257" si="32">P194*$U$3</f>
        <v>22.5</v>
      </c>
      <c r="R194" s="22">
        <f t="shared" ref="R194:R257" si="33">P194*$U$4</f>
        <v>30</v>
      </c>
    </row>
    <row r="195" spans="1:18" x14ac:dyDescent="0.5">
      <c r="A195" s="2">
        <v>975</v>
      </c>
      <c r="B195" s="31" t="str">
        <f t="shared" si="27"/>
        <v>Monday</v>
      </c>
      <c r="C195" s="40" t="str">
        <f t="shared" ref="C195:C258" si="34">TEXT(DATE(2020,F195,2),"mmmm")</f>
        <v>March</v>
      </c>
      <c r="D195" s="40" t="str">
        <f t="shared" ref="D195:D258" si="35">TEXT(DATE(2002,F195,1),"mmm")</f>
        <v>Mar</v>
      </c>
      <c r="E195" s="4">
        <f t="shared" si="28"/>
        <v>30</v>
      </c>
      <c r="F195" s="33">
        <f t="shared" si="29"/>
        <v>3</v>
      </c>
      <c r="G195" s="4">
        <f t="shared" si="30"/>
        <v>2023</v>
      </c>
      <c r="H195" s="3">
        <v>45015</v>
      </c>
      <c r="I195" s="4" t="s">
        <v>269</v>
      </c>
      <c r="J195" s="4" t="s">
        <v>32</v>
      </c>
      <c r="K195" s="4">
        <v>56</v>
      </c>
      <c r="L195" s="4" t="str" cm="1">
        <f t="array" ref="L195">_xlfn.IFS(K195&gt;=50,"Senior",K195&lt;30,"Young Adult",K195&gt;=30,"Adult")</f>
        <v>Senior</v>
      </c>
      <c r="M195" s="4" t="s">
        <v>14</v>
      </c>
      <c r="N195" s="4">
        <v>4</v>
      </c>
      <c r="O195" s="5">
        <v>50</v>
      </c>
      <c r="P195">
        <f t="shared" si="31"/>
        <v>200</v>
      </c>
      <c r="Q195" s="22">
        <f t="shared" si="32"/>
        <v>3</v>
      </c>
      <c r="R195" s="22">
        <f t="shared" si="33"/>
        <v>4</v>
      </c>
    </row>
    <row r="196" spans="1:18" x14ac:dyDescent="0.5">
      <c r="A196" s="2">
        <v>984</v>
      </c>
      <c r="B196" s="31" t="str">
        <f t="shared" si="27"/>
        <v>Sunday</v>
      </c>
      <c r="C196" s="40" t="str">
        <f t="shared" si="34"/>
        <v>August</v>
      </c>
      <c r="D196" s="40" t="str">
        <f t="shared" si="35"/>
        <v>Aug</v>
      </c>
      <c r="E196" s="4">
        <f t="shared" si="28"/>
        <v>29</v>
      </c>
      <c r="F196" s="33">
        <f t="shared" si="29"/>
        <v>8</v>
      </c>
      <c r="G196" s="4">
        <f t="shared" si="30"/>
        <v>2023</v>
      </c>
      <c r="H196" s="3">
        <v>45167</v>
      </c>
      <c r="I196" s="4" t="s">
        <v>270</v>
      </c>
      <c r="J196" s="4" t="s">
        <v>48</v>
      </c>
      <c r="K196" s="4">
        <v>56</v>
      </c>
      <c r="L196" s="4" t="str" cm="1">
        <f t="array" ref="L196">_xlfn.IFS(K196&gt;=50,"Senior",K196&lt;30,"Young Adult",K196&gt;=30,"Adult")</f>
        <v>Senior</v>
      </c>
      <c r="M196" s="4" t="s">
        <v>14</v>
      </c>
      <c r="N196" s="4">
        <v>1</v>
      </c>
      <c r="O196" s="5">
        <v>500</v>
      </c>
      <c r="P196">
        <f t="shared" si="31"/>
        <v>500</v>
      </c>
      <c r="Q196" s="22">
        <f t="shared" si="32"/>
        <v>7.5</v>
      </c>
      <c r="R196" s="22">
        <f t="shared" si="33"/>
        <v>10</v>
      </c>
    </row>
    <row r="197" spans="1:18" x14ac:dyDescent="0.5">
      <c r="A197" s="2">
        <v>45</v>
      </c>
      <c r="B197" s="31" t="str">
        <f t="shared" si="27"/>
        <v>Tuesday</v>
      </c>
      <c r="C197" s="40" t="str">
        <f t="shared" si="34"/>
        <v>July</v>
      </c>
      <c r="D197" s="40" t="str">
        <f t="shared" si="35"/>
        <v>Jul</v>
      </c>
      <c r="E197" s="4">
        <f t="shared" si="28"/>
        <v>3</v>
      </c>
      <c r="F197" s="33">
        <f t="shared" si="29"/>
        <v>7</v>
      </c>
      <c r="G197" s="4">
        <f t="shared" si="30"/>
        <v>2023</v>
      </c>
      <c r="H197" s="3">
        <v>45110</v>
      </c>
      <c r="I197" s="4" t="s">
        <v>271</v>
      </c>
      <c r="J197" s="4" t="s">
        <v>32</v>
      </c>
      <c r="K197" s="4">
        <v>55</v>
      </c>
      <c r="L197" s="4" t="str" cm="1">
        <f t="array" ref="L197">_xlfn.IFS(K197&gt;=50,"Senior",K197&lt;30,"Young Adult",K197&gt;=30,"Adult")</f>
        <v>Senior</v>
      </c>
      <c r="M197" s="4" t="s">
        <v>15</v>
      </c>
      <c r="N197" s="4">
        <v>1</v>
      </c>
      <c r="O197" s="5">
        <v>30</v>
      </c>
      <c r="P197">
        <f t="shared" si="31"/>
        <v>30</v>
      </c>
      <c r="Q197" s="22">
        <f t="shared" si="32"/>
        <v>0.44999999999999996</v>
      </c>
      <c r="R197" s="22">
        <f t="shared" si="33"/>
        <v>0.6</v>
      </c>
    </row>
    <row r="198" spans="1:18" x14ac:dyDescent="0.5">
      <c r="A198" s="2">
        <v>89</v>
      </c>
      <c r="B198" s="31" t="str">
        <f t="shared" si="27"/>
        <v>Sunday</v>
      </c>
      <c r="C198" s="40" t="str">
        <f t="shared" si="34"/>
        <v>October</v>
      </c>
      <c r="D198" s="40" t="str">
        <f t="shared" si="35"/>
        <v>Oct</v>
      </c>
      <c r="E198" s="4">
        <f t="shared" si="28"/>
        <v>1</v>
      </c>
      <c r="F198" s="33">
        <f t="shared" si="29"/>
        <v>10</v>
      </c>
      <c r="G198" s="4">
        <f t="shared" si="30"/>
        <v>2023</v>
      </c>
      <c r="H198" s="3">
        <v>45200</v>
      </c>
      <c r="I198" s="4" t="s">
        <v>272</v>
      </c>
      <c r="J198" s="4" t="s">
        <v>32</v>
      </c>
      <c r="K198" s="4">
        <v>55</v>
      </c>
      <c r="L198" s="4" t="str" cm="1">
        <f t="array" ref="L198">_xlfn.IFS(K198&gt;=50,"Senior",K198&lt;30,"Young Adult",K198&gt;=30,"Adult")</f>
        <v>Senior</v>
      </c>
      <c r="M198" s="4" t="s">
        <v>15</v>
      </c>
      <c r="N198" s="4">
        <v>4</v>
      </c>
      <c r="O198" s="5">
        <v>500</v>
      </c>
      <c r="P198">
        <f t="shared" si="31"/>
        <v>2000</v>
      </c>
      <c r="Q198" s="22">
        <f t="shared" si="32"/>
        <v>30</v>
      </c>
      <c r="R198" s="22">
        <f t="shared" si="33"/>
        <v>40</v>
      </c>
    </row>
    <row r="199" spans="1:18" x14ac:dyDescent="0.5">
      <c r="A199" s="2">
        <v>91</v>
      </c>
      <c r="B199" s="31" t="str">
        <f t="shared" si="27"/>
        <v>Wednesday</v>
      </c>
      <c r="C199" s="40" t="str">
        <f t="shared" si="34"/>
        <v>March</v>
      </c>
      <c r="D199" s="40" t="str">
        <f t="shared" si="35"/>
        <v>Mar</v>
      </c>
      <c r="E199" s="4">
        <f t="shared" si="28"/>
        <v>25</v>
      </c>
      <c r="F199" s="33">
        <f t="shared" si="29"/>
        <v>3</v>
      </c>
      <c r="G199" s="4">
        <f t="shared" si="30"/>
        <v>2023</v>
      </c>
      <c r="H199" s="3">
        <v>45010</v>
      </c>
      <c r="I199" s="4" t="s">
        <v>273</v>
      </c>
      <c r="J199" s="4" t="s">
        <v>32</v>
      </c>
      <c r="K199" s="4">
        <v>55</v>
      </c>
      <c r="L199" s="4" t="str" cm="1">
        <f t="array" ref="L199">_xlfn.IFS(K199&gt;=50,"Senior",K199&lt;30,"Young Adult",K199&gt;=30,"Adult")</f>
        <v>Senior</v>
      </c>
      <c r="M199" s="4" t="s">
        <v>15</v>
      </c>
      <c r="N199" s="4">
        <v>1</v>
      </c>
      <c r="O199" s="5">
        <v>500</v>
      </c>
      <c r="P199">
        <f t="shared" si="31"/>
        <v>500</v>
      </c>
      <c r="Q199" s="22">
        <f t="shared" si="32"/>
        <v>7.5</v>
      </c>
      <c r="R199" s="22">
        <f t="shared" si="33"/>
        <v>10</v>
      </c>
    </row>
    <row r="200" spans="1:18" x14ac:dyDescent="0.5">
      <c r="A200" s="2">
        <v>98</v>
      </c>
      <c r="B200" s="31" t="str">
        <f t="shared" si="27"/>
        <v>Monday</v>
      </c>
      <c r="C200" s="40" t="str">
        <f t="shared" si="34"/>
        <v>April</v>
      </c>
      <c r="D200" s="40" t="str">
        <f t="shared" si="35"/>
        <v>Apr</v>
      </c>
      <c r="E200" s="4">
        <f t="shared" si="28"/>
        <v>23</v>
      </c>
      <c r="F200" s="33">
        <f t="shared" si="29"/>
        <v>4</v>
      </c>
      <c r="G200" s="4">
        <f t="shared" si="30"/>
        <v>2023</v>
      </c>
      <c r="H200" s="3">
        <v>45039</v>
      </c>
      <c r="I200" s="4" t="s">
        <v>274</v>
      </c>
      <c r="J200" s="4" t="s">
        <v>32</v>
      </c>
      <c r="K200" s="4">
        <v>55</v>
      </c>
      <c r="L200" s="4" t="str" cm="1">
        <f t="array" ref="L200">_xlfn.IFS(K200&gt;=50,"Senior",K200&lt;30,"Young Adult",K200&gt;=30,"Adult")</f>
        <v>Senior</v>
      </c>
      <c r="M200" s="4" t="s">
        <v>13</v>
      </c>
      <c r="N200" s="4">
        <v>2</v>
      </c>
      <c r="O200" s="5">
        <v>50</v>
      </c>
      <c r="P200">
        <f t="shared" si="31"/>
        <v>100</v>
      </c>
      <c r="Q200" s="22">
        <f t="shared" si="32"/>
        <v>1.5</v>
      </c>
      <c r="R200" s="22">
        <f t="shared" si="33"/>
        <v>2</v>
      </c>
    </row>
    <row r="201" spans="1:18" x14ac:dyDescent="0.5">
      <c r="A201" s="2">
        <v>194</v>
      </c>
      <c r="B201" s="31" t="str">
        <f t="shared" si="27"/>
        <v>Friday</v>
      </c>
      <c r="C201" s="40" t="str">
        <f t="shared" si="34"/>
        <v>September</v>
      </c>
      <c r="D201" s="40" t="str">
        <f t="shared" si="35"/>
        <v>Sep</v>
      </c>
      <c r="E201" s="4">
        <f t="shared" si="28"/>
        <v>6</v>
      </c>
      <c r="F201" s="33">
        <f t="shared" si="29"/>
        <v>9</v>
      </c>
      <c r="G201" s="4">
        <f t="shared" si="30"/>
        <v>2023</v>
      </c>
      <c r="H201" s="3">
        <v>45175</v>
      </c>
      <c r="I201" s="4" t="s">
        <v>275</v>
      </c>
      <c r="J201" s="4" t="s">
        <v>48</v>
      </c>
      <c r="K201" s="4">
        <v>55</v>
      </c>
      <c r="L201" s="4" t="str" cm="1">
        <f t="array" ref="L201">_xlfn.IFS(K201&gt;=50,"Senior",K201&lt;30,"Young Adult",K201&gt;=30,"Adult")</f>
        <v>Senior</v>
      </c>
      <c r="M201" s="4" t="s">
        <v>14</v>
      </c>
      <c r="N201" s="4">
        <v>4</v>
      </c>
      <c r="O201" s="5">
        <v>50</v>
      </c>
      <c r="P201">
        <f t="shared" si="31"/>
        <v>200</v>
      </c>
      <c r="Q201" s="22">
        <f t="shared" si="32"/>
        <v>3</v>
      </c>
      <c r="R201" s="22">
        <f t="shared" si="33"/>
        <v>4</v>
      </c>
    </row>
    <row r="202" spans="1:18" x14ac:dyDescent="0.5">
      <c r="A202" s="2">
        <v>265</v>
      </c>
      <c r="B202" s="31" t="str">
        <f t="shared" si="27"/>
        <v>Wednesday</v>
      </c>
      <c r="C202" s="40" t="str">
        <f t="shared" si="34"/>
        <v>December</v>
      </c>
      <c r="D202" s="40" t="str">
        <f t="shared" si="35"/>
        <v>Dec</v>
      </c>
      <c r="E202" s="4">
        <f t="shared" si="28"/>
        <v>11</v>
      </c>
      <c r="F202" s="33">
        <f t="shared" si="29"/>
        <v>12</v>
      </c>
      <c r="G202" s="4">
        <f t="shared" si="30"/>
        <v>2023</v>
      </c>
      <c r="H202" s="3">
        <v>45271</v>
      </c>
      <c r="I202" s="4" t="s">
        <v>276</v>
      </c>
      <c r="J202" s="4" t="s">
        <v>48</v>
      </c>
      <c r="K202" s="4">
        <v>55</v>
      </c>
      <c r="L202" s="4" t="str" cm="1">
        <f t="array" ref="L202">_xlfn.IFS(K202&gt;=50,"Senior",K202&lt;30,"Young Adult",K202&gt;=30,"Adult")</f>
        <v>Senior</v>
      </c>
      <c r="M202" s="4" t="s">
        <v>14</v>
      </c>
      <c r="N202" s="4">
        <v>3</v>
      </c>
      <c r="O202" s="5">
        <v>300</v>
      </c>
      <c r="P202">
        <f t="shared" si="31"/>
        <v>900</v>
      </c>
      <c r="Q202" s="22">
        <f t="shared" si="32"/>
        <v>13.5</v>
      </c>
      <c r="R202" s="22">
        <f t="shared" si="33"/>
        <v>18</v>
      </c>
    </row>
    <row r="203" spans="1:18" x14ac:dyDescent="0.5">
      <c r="A203" s="2">
        <v>286</v>
      </c>
      <c r="B203" s="31" t="str">
        <f t="shared" si="27"/>
        <v>Monday</v>
      </c>
      <c r="C203" s="40" t="str">
        <f t="shared" si="34"/>
        <v>October</v>
      </c>
      <c r="D203" s="40" t="str">
        <f t="shared" si="35"/>
        <v>Oct</v>
      </c>
      <c r="E203" s="4">
        <f t="shared" si="28"/>
        <v>9</v>
      </c>
      <c r="F203" s="33">
        <f t="shared" si="29"/>
        <v>10</v>
      </c>
      <c r="G203" s="4">
        <f t="shared" si="30"/>
        <v>2023</v>
      </c>
      <c r="H203" s="3">
        <v>45208</v>
      </c>
      <c r="I203" s="4" t="s">
        <v>277</v>
      </c>
      <c r="J203" s="4" t="s">
        <v>48</v>
      </c>
      <c r="K203" s="4">
        <v>55</v>
      </c>
      <c r="L203" s="4" t="str" cm="1">
        <f t="array" ref="L203">_xlfn.IFS(K203&gt;=50,"Senior",K203&lt;30,"Young Adult",K203&gt;=30,"Adult")</f>
        <v>Senior</v>
      </c>
      <c r="M203" s="4" t="s">
        <v>15</v>
      </c>
      <c r="N203" s="4">
        <v>2</v>
      </c>
      <c r="O203" s="5">
        <v>25</v>
      </c>
      <c r="P203">
        <f t="shared" si="31"/>
        <v>50</v>
      </c>
      <c r="Q203" s="22">
        <f t="shared" si="32"/>
        <v>0.75</v>
      </c>
      <c r="R203" s="22">
        <f t="shared" si="33"/>
        <v>1</v>
      </c>
    </row>
    <row r="204" spans="1:18" x14ac:dyDescent="0.5">
      <c r="A204" s="2">
        <v>313</v>
      </c>
      <c r="B204" s="31" t="str">
        <f t="shared" si="27"/>
        <v>Saturday</v>
      </c>
      <c r="C204" s="40" t="str">
        <f t="shared" si="34"/>
        <v>March</v>
      </c>
      <c r="D204" s="40" t="str">
        <f t="shared" si="35"/>
        <v>Mar</v>
      </c>
      <c r="E204" s="4">
        <f t="shared" si="28"/>
        <v>21</v>
      </c>
      <c r="F204" s="33">
        <f t="shared" si="29"/>
        <v>3</v>
      </c>
      <c r="G204" s="4">
        <f t="shared" si="30"/>
        <v>2023</v>
      </c>
      <c r="H204" s="3">
        <v>45006</v>
      </c>
      <c r="I204" s="4" t="s">
        <v>278</v>
      </c>
      <c r="J204" s="4" t="s">
        <v>32</v>
      </c>
      <c r="K204" s="4">
        <v>55</v>
      </c>
      <c r="L204" s="4" t="str" cm="1">
        <f t="array" ref="L204">_xlfn.IFS(K204&gt;=50,"Senior",K204&lt;30,"Young Adult",K204&gt;=30,"Adult")</f>
        <v>Senior</v>
      </c>
      <c r="M204" s="4" t="s">
        <v>13</v>
      </c>
      <c r="N204" s="4">
        <v>3</v>
      </c>
      <c r="O204" s="5">
        <v>500</v>
      </c>
      <c r="P204">
        <f t="shared" si="31"/>
        <v>1500</v>
      </c>
      <c r="Q204" s="22">
        <f t="shared" si="32"/>
        <v>22.5</v>
      </c>
      <c r="R204" s="22">
        <f t="shared" si="33"/>
        <v>30</v>
      </c>
    </row>
    <row r="205" spans="1:18" x14ac:dyDescent="0.5">
      <c r="A205" s="2">
        <v>355</v>
      </c>
      <c r="B205" s="31" t="str">
        <f t="shared" si="27"/>
        <v>Monday</v>
      </c>
      <c r="C205" s="40" t="str">
        <f t="shared" si="34"/>
        <v>December</v>
      </c>
      <c r="D205" s="40" t="str">
        <f t="shared" si="35"/>
        <v>Dec</v>
      </c>
      <c r="E205" s="4">
        <f t="shared" si="28"/>
        <v>9</v>
      </c>
      <c r="F205" s="33">
        <f t="shared" si="29"/>
        <v>12</v>
      </c>
      <c r="G205" s="4">
        <f t="shared" si="30"/>
        <v>2023</v>
      </c>
      <c r="H205" s="3">
        <v>45269</v>
      </c>
      <c r="I205" s="4" t="s">
        <v>279</v>
      </c>
      <c r="J205" s="4" t="s">
        <v>32</v>
      </c>
      <c r="K205" s="4">
        <v>55</v>
      </c>
      <c r="L205" s="4" t="str" cm="1">
        <f t="array" ref="L205">_xlfn.IFS(K205&gt;=50,"Senior",K205&lt;30,"Young Adult",K205&gt;=30,"Adult")</f>
        <v>Senior</v>
      </c>
      <c r="M205" s="4" t="s">
        <v>15</v>
      </c>
      <c r="N205" s="4">
        <v>1</v>
      </c>
      <c r="O205" s="5">
        <v>500</v>
      </c>
      <c r="P205">
        <f t="shared" si="31"/>
        <v>500</v>
      </c>
      <c r="Q205" s="22">
        <f t="shared" si="32"/>
        <v>7.5</v>
      </c>
      <c r="R205" s="22">
        <f t="shared" si="33"/>
        <v>10</v>
      </c>
    </row>
    <row r="206" spans="1:18" x14ac:dyDescent="0.5">
      <c r="A206" s="2">
        <v>384</v>
      </c>
      <c r="B206" s="31" t="str">
        <f t="shared" si="27"/>
        <v>Friday</v>
      </c>
      <c r="C206" s="40" t="str">
        <f t="shared" si="34"/>
        <v>August</v>
      </c>
      <c r="D206" s="40" t="str">
        <f t="shared" si="35"/>
        <v>Aug</v>
      </c>
      <c r="E206" s="4">
        <f t="shared" si="28"/>
        <v>13</v>
      </c>
      <c r="F206" s="33">
        <f t="shared" si="29"/>
        <v>8</v>
      </c>
      <c r="G206" s="4">
        <f t="shared" si="30"/>
        <v>2023</v>
      </c>
      <c r="H206" s="3">
        <v>45151</v>
      </c>
      <c r="I206" s="4" t="s">
        <v>280</v>
      </c>
      <c r="J206" s="4" t="s">
        <v>48</v>
      </c>
      <c r="K206" s="4">
        <v>55</v>
      </c>
      <c r="L206" s="4" t="str" cm="1">
        <f t="array" ref="L206">_xlfn.IFS(K206&gt;=50,"Senior",K206&lt;30,"Young Adult",K206&gt;=30,"Adult")</f>
        <v>Senior</v>
      </c>
      <c r="M206" s="4" t="s">
        <v>14</v>
      </c>
      <c r="N206" s="4">
        <v>1</v>
      </c>
      <c r="O206" s="5">
        <v>500</v>
      </c>
      <c r="P206">
        <f t="shared" si="31"/>
        <v>500</v>
      </c>
      <c r="Q206" s="22">
        <f t="shared" si="32"/>
        <v>7.5</v>
      </c>
      <c r="R206" s="22">
        <f t="shared" si="33"/>
        <v>10</v>
      </c>
    </row>
    <row r="207" spans="1:18" x14ac:dyDescent="0.5">
      <c r="A207" s="2">
        <v>396</v>
      </c>
      <c r="B207" s="31" t="str">
        <f t="shared" si="27"/>
        <v>Monday</v>
      </c>
      <c r="C207" s="40" t="str">
        <f t="shared" si="34"/>
        <v>February</v>
      </c>
      <c r="D207" s="40" t="str">
        <f t="shared" si="35"/>
        <v>Feb</v>
      </c>
      <c r="E207" s="4">
        <f t="shared" si="28"/>
        <v>23</v>
      </c>
      <c r="F207" s="33">
        <f t="shared" si="29"/>
        <v>2</v>
      </c>
      <c r="G207" s="4">
        <f t="shared" si="30"/>
        <v>2023</v>
      </c>
      <c r="H207" s="3">
        <v>44980</v>
      </c>
      <c r="I207" s="4" t="s">
        <v>281</v>
      </c>
      <c r="J207" s="4" t="s">
        <v>32</v>
      </c>
      <c r="K207" s="4">
        <v>55</v>
      </c>
      <c r="L207" s="4" t="str" cm="1">
        <f t="array" ref="L207">_xlfn.IFS(K207&gt;=50,"Senior",K207&lt;30,"Young Adult",K207&gt;=30,"Adult")</f>
        <v>Senior</v>
      </c>
      <c r="M207" s="4" t="s">
        <v>13</v>
      </c>
      <c r="N207" s="4">
        <v>1</v>
      </c>
      <c r="O207" s="5">
        <v>30</v>
      </c>
      <c r="P207">
        <f t="shared" si="31"/>
        <v>30</v>
      </c>
      <c r="Q207" s="22">
        <f t="shared" si="32"/>
        <v>0.44999999999999996</v>
      </c>
      <c r="R207" s="22">
        <f t="shared" si="33"/>
        <v>0.6</v>
      </c>
    </row>
    <row r="208" spans="1:18" x14ac:dyDescent="0.5">
      <c r="A208" s="2">
        <v>425</v>
      </c>
      <c r="B208" s="31" t="str">
        <f t="shared" si="27"/>
        <v>Sunday</v>
      </c>
      <c r="C208" s="40" t="str">
        <f t="shared" si="34"/>
        <v>May</v>
      </c>
      <c r="D208" s="40" t="str">
        <f t="shared" si="35"/>
        <v>May</v>
      </c>
      <c r="E208" s="4">
        <f t="shared" si="28"/>
        <v>15</v>
      </c>
      <c r="F208" s="33">
        <f t="shared" si="29"/>
        <v>5</v>
      </c>
      <c r="G208" s="4">
        <f t="shared" si="30"/>
        <v>2023</v>
      </c>
      <c r="H208" s="3">
        <v>45061</v>
      </c>
      <c r="I208" s="4" t="s">
        <v>282</v>
      </c>
      <c r="J208" s="4" t="s">
        <v>32</v>
      </c>
      <c r="K208" s="4">
        <v>55</v>
      </c>
      <c r="L208" s="4" t="str" cm="1">
        <f t="array" ref="L208">_xlfn.IFS(K208&gt;=50,"Senior",K208&lt;30,"Young Adult",K208&gt;=30,"Adult")</f>
        <v>Senior</v>
      </c>
      <c r="M208" s="4" t="s">
        <v>15</v>
      </c>
      <c r="N208" s="4">
        <v>4</v>
      </c>
      <c r="O208" s="5">
        <v>30</v>
      </c>
      <c r="P208">
        <f t="shared" si="31"/>
        <v>120</v>
      </c>
      <c r="Q208" s="22">
        <f t="shared" si="32"/>
        <v>1.7999999999999998</v>
      </c>
      <c r="R208" s="22">
        <f t="shared" si="33"/>
        <v>2.4</v>
      </c>
    </row>
    <row r="209" spans="1:18" x14ac:dyDescent="0.5">
      <c r="A209" s="2">
        <v>483</v>
      </c>
      <c r="B209" s="31" t="str">
        <f t="shared" si="27"/>
        <v>Wednesday</v>
      </c>
      <c r="C209" s="40" t="str">
        <f t="shared" si="34"/>
        <v>April</v>
      </c>
      <c r="D209" s="40" t="str">
        <f t="shared" si="35"/>
        <v>Apr</v>
      </c>
      <c r="E209" s="4">
        <f t="shared" si="28"/>
        <v>25</v>
      </c>
      <c r="F209" s="33">
        <f t="shared" si="29"/>
        <v>4</v>
      </c>
      <c r="G209" s="4">
        <f t="shared" si="30"/>
        <v>2023</v>
      </c>
      <c r="H209" s="3">
        <v>45041</v>
      </c>
      <c r="I209" s="4" t="s">
        <v>283</v>
      </c>
      <c r="J209" s="4" t="s">
        <v>48</v>
      </c>
      <c r="K209" s="4">
        <v>55</v>
      </c>
      <c r="L209" s="4" t="str" cm="1">
        <f t="array" ref="L209">_xlfn.IFS(K209&gt;=50,"Senior",K209&lt;30,"Young Adult",K209&gt;=30,"Adult")</f>
        <v>Senior</v>
      </c>
      <c r="M209" s="4" t="s">
        <v>14</v>
      </c>
      <c r="N209" s="4">
        <v>1</v>
      </c>
      <c r="O209" s="5">
        <v>30</v>
      </c>
      <c r="P209">
        <f t="shared" si="31"/>
        <v>30</v>
      </c>
      <c r="Q209" s="22">
        <f t="shared" si="32"/>
        <v>0.44999999999999996</v>
      </c>
      <c r="R209" s="22">
        <f t="shared" si="33"/>
        <v>0.6</v>
      </c>
    </row>
    <row r="210" spans="1:18" x14ac:dyDescent="0.5">
      <c r="A210" s="2">
        <v>536</v>
      </c>
      <c r="B210" s="31" t="str">
        <f t="shared" si="27"/>
        <v>Thursday</v>
      </c>
      <c r="C210" s="40" t="str">
        <f t="shared" si="34"/>
        <v>March</v>
      </c>
      <c r="D210" s="40" t="str">
        <f t="shared" si="35"/>
        <v>Mar</v>
      </c>
      <c r="E210" s="4">
        <f t="shared" si="28"/>
        <v>5</v>
      </c>
      <c r="F210" s="33">
        <f t="shared" si="29"/>
        <v>3</v>
      </c>
      <c r="G210" s="4">
        <f t="shared" si="30"/>
        <v>2023</v>
      </c>
      <c r="H210" s="3">
        <v>44990</v>
      </c>
      <c r="I210" s="4" t="s">
        <v>284</v>
      </c>
      <c r="J210" s="4" t="s">
        <v>32</v>
      </c>
      <c r="K210" s="4">
        <v>55</v>
      </c>
      <c r="L210" s="4" t="str" cm="1">
        <f t="array" ref="L210">_xlfn.IFS(K210&gt;=50,"Senior",K210&lt;30,"Young Adult",K210&gt;=30,"Adult")</f>
        <v>Senior</v>
      </c>
      <c r="M210" s="4" t="s">
        <v>13</v>
      </c>
      <c r="N210" s="4">
        <v>4</v>
      </c>
      <c r="O210" s="5">
        <v>30</v>
      </c>
      <c r="P210">
        <f t="shared" si="31"/>
        <v>120</v>
      </c>
      <c r="Q210" s="22">
        <f t="shared" si="32"/>
        <v>1.7999999999999998</v>
      </c>
      <c r="R210" s="22">
        <f t="shared" si="33"/>
        <v>2.4</v>
      </c>
    </row>
    <row r="211" spans="1:18" x14ac:dyDescent="0.5">
      <c r="A211" s="2">
        <v>608</v>
      </c>
      <c r="B211" s="31" t="str">
        <f t="shared" si="27"/>
        <v>Monday</v>
      </c>
      <c r="C211" s="40" t="str">
        <f t="shared" si="34"/>
        <v>December</v>
      </c>
      <c r="D211" s="40" t="str">
        <f t="shared" si="35"/>
        <v>Dec</v>
      </c>
      <c r="E211" s="4">
        <f t="shared" si="28"/>
        <v>2</v>
      </c>
      <c r="F211" s="33">
        <f t="shared" si="29"/>
        <v>12</v>
      </c>
      <c r="G211" s="4">
        <f t="shared" si="30"/>
        <v>2023</v>
      </c>
      <c r="H211" s="3">
        <v>45262</v>
      </c>
      <c r="I211" s="4" t="s">
        <v>285</v>
      </c>
      <c r="J211" s="4" t="s">
        <v>32</v>
      </c>
      <c r="K211" s="4">
        <v>55</v>
      </c>
      <c r="L211" s="4" t="str" cm="1">
        <f t="array" ref="L211">_xlfn.IFS(K211&gt;=50,"Senior",K211&lt;30,"Young Adult",K211&gt;=30,"Adult")</f>
        <v>Senior</v>
      </c>
      <c r="M211" s="4" t="s">
        <v>15</v>
      </c>
      <c r="N211" s="4">
        <v>3</v>
      </c>
      <c r="O211" s="5">
        <v>500</v>
      </c>
      <c r="P211">
        <f t="shared" si="31"/>
        <v>1500</v>
      </c>
      <c r="Q211" s="22">
        <f t="shared" si="32"/>
        <v>22.5</v>
      </c>
      <c r="R211" s="22">
        <f t="shared" si="33"/>
        <v>30</v>
      </c>
    </row>
    <row r="212" spans="1:18" x14ac:dyDescent="0.5">
      <c r="A212" s="2">
        <v>650</v>
      </c>
      <c r="B212" s="31" t="str">
        <f t="shared" si="27"/>
        <v>Sunday</v>
      </c>
      <c r="C212" s="40" t="str">
        <f t="shared" si="34"/>
        <v>January</v>
      </c>
      <c r="D212" s="40" t="str">
        <f t="shared" si="35"/>
        <v>Jan</v>
      </c>
      <c r="E212" s="4">
        <f t="shared" si="28"/>
        <v>1</v>
      </c>
      <c r="F212" s="33">
        <f t="shared" si="29"/>
        <v>1</v>
      </c>
      <c r="G212" s="4">
        <f t="shared" si="30"/>
        <v>2024</v>
      </c>
      <c r="H212" s="3">
        <v>45292</v>
      </c>
      <c r="I212" s="4" t="s">
        <v>286</v>
      </c>
      <c r="J212" s="4" t="s">
        <v>48</v>
      </c>
      <c r="K212" s="4">
        <v>55</v>
      </c>
      <c r="L212" s="4" t="str" cm="1">
        <f t="array" ref="L212">_xlfn.IFS(K212&gt;=50,"Senior",K212&lt;30,"Young Adult",K212&gt;=30,"Adult")</f>
        <v>Senior</v>
      </c>
      <c r="M212" s="4" t="s">
        <v>15</v>
      </c>
      <c r="N212" s="4">
        <v>1</v>
      </c>
      <c r="O212" s="5">
        <v>30</v>
      </c>
      <c r="P212">
        <f t="shared" si="31"/>
        <v>30</v>
      </c>
      <c r="Q212" s="22">
        <f t="shared" si="32"/>
        <v>0.44999999999999996</v>
      </c>
      <c r="R212" s="22">
        <f t="shared" si="33"/>
        <v>0.6</v>
      </c>
    </row>
    <row r="213" spans="1:18" x14ac:dyDescent="0.5">
      <c r="A213" s="2">
        <v>655</v>
      </c>
      <c r="B213" s="31" t="str">
        <f t="shared" si="27"/>
        <v>Friday</v>
      </c>
      <c r="C213" s="40" t="str">
        <f t="shared" si="34"/>
        <v>June</v>
      </c>
      <c r="D213" s="40" t="str">
        <f t="shared" si="35"/>
        <v>Jun</v>
      </c>
      <c r="E213" s="4">
        <f t="shared" si="28"/>
        <v>13</v>
      </c>
      <c r="F213" s="33">
        <f t="shared" si="29"/>
        <v>6</v>
      </c>
      <c r="G213" s="4">
        <f t="shared" si="30"/>
        <v>2023</v>
      </c>
      <c r="H213" s="3">
        <v>45090</v>
      </c>
      <c r="I213" s="4" t="s">
        <v>287</v>
      </c>
      <c r="J213" s="4" t="s">
        <v>32</v>
      </c>
      <c r="K213" s="4">
        <v>55</v>
      </c>
      <c r="L213" s="4" t="str" cm="1">
        <f t="array" ref="L213">_xlfn.IFS(K213&gt;=50,"Senior",K213&lt;30,"Young Adult",K213&gt;=30,"Adult")</f>
        <v>Senior</v>
      </c>
      <c r="M213" s="4" t="s">
        <v>14</v>
      </c>
      <c r="N213" s="4">
        <v>1</v>
      </c>
      <c r="O213" s="5">
        <v>500</v>
      </c>
      <c r="P213">
        <f t="shared" si="31"/>
        <v>500</v>
      </c>
      <c r="Q213" s="22">
        <f t="shared" si="32"/>
        <v>7.5</v>
      </c>
      <c r="R213" s="22">
        <f t="shared" si="33"/>
        <v>10</v>
      </c>
    </row>
    <row r="214" spans="1:18" x14ac:dyDescent="0.5">
      <c r="A214" s="2">
        <v>727</v>
      </c>
      <c r="B214" s="31" t="str">
        <f t="shared" si="27"/>
        <v>Sunday</v>
      </c>
      <c r="C214" s="40" t="str">
        <f t="shared" si="34"/>
        <v>June</v>
      </c>
      <c r="D214" s="40" t="str">
        <f t="shared" si="35"/>
        <v>Jun</v>
      </c>
      <c r="E214" s="4">
        <f t="shared" si="28"/>
        <v>22</v>
      </c>
      <c r="F214" s="33">
        <f t="shared" si="29"/>
        <v>6</v>
      </c>
      <c r="G214" s="4">
        <f t="shared" si="30"/>
        <v>2023</v>
      </c>
      <c r="H214" s="3">
        <v>45099</v>
      </c>
      <c r="I214" s="4" t="s">
        <v>288</v>
      </c>
      <c r="J214" s="4" t="s">
        <v>48</v>
      </c>
      <c r="K214" s="4">
        <v>55</v>
      </c>
      <c r="L214" s="4" t="str" cm="1">
        <f t="array" ref="L214">_xlfn.IFS(K214&gt;=50,"Senior",K214&lt;30,"Young Adult",K214&gt;=30,"Adult")</f>
        <v>Senior</v>
      </c>
      <c r="M214" s="4" t="s">
        <v>13</v>
      </c>
      <c r="N214" s="4">
        <v>3</v>
      </c>
      <c r="O214" s="5">
        <v>300</v>
      </c>
      <c r="P214">
        <f t="shared" si="31"/>
        <v>900</v>
      </c>
      <c r="Q214" s="22">
        <f t="shared" si="32"/>
        <v>13.5</v>
      </c>
      <c r="R214" s="22">
        <f t="shared" si="33"/>
        <v>18</v>
      </c>
    </row>
    <row r="215" spans="1:18" x14ac:dyDescent="0.5">
      <c r="A215" s="2">
        <v>895</v>
      </c>
      <c r="B215" s="31" t="str">
        <f t="shared" si="27"/>
        <v>Sunday</v>
      </c>
      <c r="C215" s="40" t="str">
        <f t="shared" si="34"/>
        <v>May</v>
      </c>
      <c r="D215" s="40" t="str">
        <f t="shared" si="35"/>
        <v>May</v>
      </c>
      <c r="E215" s="4">
        <f t="shared" si="28"/>
        <v>22</v>
      </c>
      <c r="F215" s="33">
        <f t="shared" si="29"/>
        <v>5</v>
      </c>
      <c r="G215" s="4">
        <f t="shared" si="30"/>
        <v>2023</v>
      </c>
      <c r="H215" s="3">
        <v>45068</v>
      </c>
      <c r="I215" s="4" t="s">
        <v>289</v>
      </c>
      <c r="J215" s="4" t="s">
        <v>32</v>
      </c>
      <c r="K215" s="4">
        <v>55</v>
      </c>
      <c r="L215" s="4" t="str" cm="1">
        <f t="array" ref="L215">_xlfn.IFS(K215&gt;=50,"Senior",K215&lt;30,"Young Adult",K215&gt;=30,"Adult")</f>
        <v>Senior</v>
      </c>
      <c r="M215" s="4" t="s">
        <v>14</v>
      </c>
      <c r="N215" s="4">
        <v>4</v>
      </c>
      <c r="O215" s="5">
        <v>30</v>
      </c>
      <c r="P215">
        <f t="shared" si="31"/>
        <v>120</v>
      </c>
      <c r="Q215" s="22">
        <f t="shared" si="32"/>
        <v>1.7999999999999998</v>
      </c>
      <c r="R215" s="22">
        <f t="shared" si="33"/>
        <v>2.4</v>
      </c>
    </row>
    <row r="216" spans="1:18" x14ac:dyDescent="0.5">
      <c r="A216" s="2">
        <v>924</v>
      </c>
      <c r="B216" s="31" t="str">
        <f t="shared" si="27"/>
        <v>Sunday</v>
      </c>
      <c r="C216" s="40" t="str">
        <f t="shared" si="34"/>
        <v>August</v>
      </c>
      <c r="D216" s="40" t="str">
        <f t="shared" si="35"/>
        <v>Aug</v>
      </c>
      <c r="E216" s="4">
        <f t="shared" si="28"/>
        <v>29</v>
      </c>
      <c r="F216" s="33">
        <f t="shared" si="29"/>
        <v>8</v>
      </c>
      <c r="G216" s="4">
        <f t="shared" si="30"/>
        <v>2023</v>
      </c>
      <c r="H216" s="3">
        <v>45167</v>
      </c>
      <c r="I216" s="4" t="s">
        <v>290</v>
      </c>
      <c r="J216" s="4" t="s">
        <v>48</v>
      </c>
      <c r="K216" s="4">
        <v>55</v>
      </c>
      <c r="L216" s="4" t="str" cm="1">
        <f t="array" ref="L216">_xlfn.IFS(K216&gt;=50,"Senior",K216&lt;30,"Young Adult",K216&gt;=30,"Adult")</f>
        <v>Senior</v>
      </c>
      <c r="M216" s="4" t="s">
        <v>13</v>
      </c>
      <c r="N216" s="4">
        <v>2</v>
      </c>
      <c r="O216" s="5">
        <v>50</v>
      </c>
      <c r="P216">
        <f t="shared" si="31"/>
        <v>100</v>
      </c>
      <c r="Q216" s="22">
        <f t="shared" si="32"/>
        <v>1.5</v>
      </c>
      <c r="R216" s="22">
        <f t="shared" si="33"/>
        <v>2</v>
      </c>
    </row>
    <row r="217" spans="1:18" x14ac:dyDescent="0.5">
      <c r="A217" s="2">
        <v>963</v>
      </c>
      <c r="B217" s="31" t="str">
        <f t="shared" si="27"/>
        <v>Saturday</v>
      </c>
      <c r="C217" s="40" t="str">
        <f t="shared" si="34"/>
        <v>November</v>
      </c>
      <c r="D217" s="40" t="str">
        <f t="shared" si="35"/>
        <v>Nov</v>
      </c>
      <c r="E217" s="4">
        <f t="shared" si="28"/>
        <v>14</v>
      </c>
      <c r="F217" s="33">
        <f t="shared" si="29"/>
        <v>11</v>
      </c>
      <c r="G217" s="4">
        <f t="shared" si="30"/>
        <v>2023</v>
      </c>
      <c r="H217" s="3">
        <v>45244</v>
      </c>
      <c r="I217" s="4" t="s">
        <v>291</v>
      </c>
      <c r="J217" s="4" t="s">
        <v>32</v>
      </c>
      <c r="K217" s="4">
        <v>55</v>
      </c>
      <c r="L217" s="4" t="str" cm="1">
        <f t="array" ref="L217">_xlfn.IFS(K217&gt;=50,"Senior",K217&lt;30,"Young Adult",K217&gt;=30,"Adult")</f>
        <v>Senior</v>
      </c>
      <c r="M217" s="4" t="s">
        <v>13</v>
      </c>
      <c r="N217" s="4">
        <v>1</v>
      </c>
      <c r="O217" s="5">
        <v>50</v>
      </c>
      <c r="P217">
        <f t="shared" si="31"/>
        <v>50</v>
      </c>
      <c r="Q217" s="22">
        <f t="shared" si="32"/>
        <v>0.75</v>
      </c>
      <c r="R217" s="22">
        <f t="shared" si="33"/>
        <v>1</v>
      </c>
    </row>
    <row r="218" spans="1:18" x14ac:dyDescent="0.5">
      <c r="A218" s="2">
        <v>48</v>
      </c>
      <c r="B218" s="31" t="str">
        <f t="shared" si="27"/>
        <v>Monday</v>
      </c>
      <c r="C218" s="40" t="str">
        <f t="shared" si="34"/>
        <v>May</v>
      </c>
      <c r="D218" s="40" t="str">
        <f t="shared" si="35"/>
        <v>May</v>
      </c>
      <c r="E218" s="4">
        <f t="shared" si="28"/>
        <v>16</v>
      </c>
      <c r="F218" s="33">
        <f t="shared" si="29"/>
        <v>5</v>
      </c>
      <c r="G218" s="4">
        <f t="shared" si="30"/>
        <v>2023</v>
      </c>
      <c r="H218" s="3">
        <v>45062</v>
      </c>
      <c r="I218" s="4" t="s">
        <v>292</v>
      </c>
      <c r="J218" s="4" t="s">
        <v>48</v>
      </c>
      <c r="K218" s="4">
        <v>54</v>
      </c>
      <c r="L218" s="4" t="str" cm="1">
        <f t="array" ref="L218">_xlfn.IFS(K218&gt;=50,"Senior",K218&lt;30,"Young Adult",K218&gt;=30,"Adult")</f>
        <v>Senior</v>
      </c>
      <c r="M218" s="4" t="s">
        <v>15</v>
      </c>
      <c r="N218" s="4">
        <v>3</v>
      </c>
      <c r="O218" s="5">
        <v>300</v>
      </c>
      <c r="P218">
        <f t="shared" si="31"/>
        <v>900</v>
      </c>
      <c r="Q218" s="22">
        <f t="shared" si="32"/>
        <v>13.5</v>
      </c>
      <c r="R218" s="22">
        <f t="shared" si="33"/>
        <v>18</v>
      </c>
    </row>
    <row r="219" spans="1:18" x14ac:dyDescent="0.5">
      <c r="A219" s="2">
        <v>49</v>
      </c>
      <c r="B219" s="31" t="str">
        <f t="shared" si="27"/>
        <v>Monday</v>
      </c>
      <c r="C219" s="40" t="str">
        <f t="shared" si="34"/>
        <v>January</v>
      </c>
      <c r="D219" s="40" t="str">
        <f t="shared" si="35"/>
        <v>Jan</v>
      </c>
      <c r="E219" s="4">
        <f t="shared" si="28"/>
        <v>23</v>
      </c>
      <c r="F219" s="33">
        <f t="shared" si="29"/>
        <v>1</v>
      </c>
      <c r="G219" s="4">
        <f t="shared" si="30"/>
        <v>2023</v>
      </c>
      <c r="H219" s="3">
        <v>44949</v>
      </c>
      <c r="I219" s="4" t="s">
        <v>293</v>
      </c>
      <c r="J219" s="4" t="s">
        <v>32</v>
      </c>
      <c r="K219" s="4">
        <v>54</v>
      </c>
      <c r="L219" s="4" t="str" cm="1">
        <f t="array" ref="L219">_xlfn.IFS(K219&gt;=50,"Senior",K219&lt;30,"Young Adult",K219&gt;=30,"Adult")</f>
        <v>Senior</v>
      </c>
      <c r="M219" s="4" t="s">
        <v>15</v>
      </c>
      <c r="N219" s="4">
        <v>2</v>
      </c>
      <c r="O219" s="5">
        <v>500</v>
      </c>
      <c r="P219">
        <f t="shared" si="31"/>
        <v>1000</v>
      </c>
      <c r="Q219" s="22">
        <f t="shared" si="32"/>
        <v>15</v>
      </c>
      <c r="R219" s="22">
        <f t="shared" si="33"/>
        <v>20</v>
      </c>
    </row>
    <row r="220" spans="1:18" x14ac:dyDescent="0.5">
      <c r="A220" s="2">
        <v>83</v>
      </c>
      <c r="B220" s="31" t="str">
        <f t="shared" si="27"/>
        <v>Monday</v>
      </c>
      <c r="C220" s="40" t="str">
        <f t="shared" si="34"/>
        <v>December</v>
      </c>
      <c r="D220" s="40" t="str">
        <f t="shared" si="35"/>
        <v>Dec</v>
      </c>
      <c r="E220" s="4">
        <f t="shared" si="28"/>
        <v>16</v>
      </c>
      <c r="F220" s="33">
        <f t="shared" si="29"/>
        <v>12</v>
      </c>
      <c r="G220" s="4">
        <f t="shared" si="30"/>
        <v>2023</v>
      </c>
      <c r="H220" s="3">
        <v>45276</v>
      </c>
      <c r="I220" s="4" t="s">
        <v>294</v>
      </c>
      <c r="J220" s="4" t="s">
        <v>48</v>
      </c>
      <c r="K220" s="4">
        <v>54</v>
      </c>
      <c r="L220" s="4" t="str" cm="1">
        <f t="array" ref="L220">_xlfn.IFS(K220&gt;=50,"Senior",K220&lt;30,"Young Adult",K220&gt;=30,"Adult")</f>
        <v>Senior</v>
      </c>
      <c r="M220" s="4" t="s">
        <v>15</v>
      </c>
      <c r="N220" s="4">
        <v>2</v>
      </c>
      <c r="O220" s="5">
        <v>50</v>
      </c>
      <c r="P220">
        <f t="shared" si="31"/>
        <v>100</v>
      </c>
      <c r="Q220" s="22">
        <f t="shared" si="32"/>
        <v>1.5</v>
      </c>
      <c r="R220" s="22">
        <f t="shared" si="33"/>
        <v>2</v>
      </c>
    </row>
    <row r="221" spans="1:18" x14ac:dyDescent="0.5">
      <c r="A221" s="2">
        <v>198</v>
      </c>
      <c r="B221" s="31" t="str">
        <f t="shared" si="27"/>
        <v>Saturday</v>
      </c>
      <c r="C221" s="40" t="str">
        <f t="shared" si="34"/>
        <v>March</v>
      </c>
      <c r="D221" s="40" t="str">
        <f t="shared" si="35"/>
        <v>Mar</v>
      </c>
      <c r="E221" s="4">
        <f t="shared" si="28"/>
        <v>7</v>
      </c>
      <c r="F221" s="33">
        <f t="shared" si="29"/>
        <v>3</v>
      </c>
      <c r="G221" s="4">
        <f t="shared" si="30"/>
        <v>2023</v>
      </c>
      <c r="H221" s="3">
        <v>44992</v>
      </c>
      <c r="I221" s="4" t="s">
        <v>295</v>
      </c>
      <c r="J221" s="4" t="s">
        <v>32</v>
      </c>
      <c r="K221" s="4">
        <v>54</v>
      </c>
      <c r="L221" s="4" t="str" cm="1">
        <f t="array" ref="L221">_xlfn.IFS(K221&gt;=50,"Senior",K221&lt;30,"Young Adult",K221&gt;=30,"Adult")</f>
        <v>Senior</v>
      </c>
      <c r="M221" s="4" t="s">
        <v>13</v>
      </c>
      <c r="N221" s="4">
        <v>3</v>
      </c>
      <c r="O221" s="5">
        <v>300</v>
      </c>
      <c r="P221">
        <f t="shared" si="31"/>
        <v>900</v>
      </c>
      <c r="Q221" s="22">
        <f t="shared" si="32"/>
        <v>13.5</v>
      </c>
      <c r="R221" s="22">
        <f t="shared" si="33"/>
        <v>18</v>
      </c>
    </row>
    <row r="222" spans="1:18" x14ac:dyDescent="0.5">
      <c r="A222" s="2">
        <v>230</v>
      </c>
      <c r="B222" s="31" t="str">
        <f t="shared" si="27"/>
        <v>Monday</v>
      </c>
      <c r="C222" s="40" t="str">
        <f t="shared" si="34"/>
        <v>April</v>
      </c>
      <c r="D222" s="40" t="str">
        <f t="shared" si="35"/>
        <v>Apr</v>
      </c>
      <c r="E222" s="4">
        <f t="shared" si="28"/>
        <v>23</v>
      </c>
      <c r="F222" s="33">
        <f t="shared" si="29"/>
        <v>4</v>
      </c>
      <c r="G222" s="4">
        <f t="shared" si="30"/>
        <v>2023</v>
      </c>
      <c r="H222" s="3">
        <v>45039</v>
      </c>
      <c r="I222" s="4" t="s">
        <v>296</v>
      </c>
      <c r="J222" s="4" t="s">
        <v>48</v>
      </c>
      <c r="K222" s="4">
        <v>54</v>
      </c>
      <c r="L222" s="4" t="str" cm="1">
        <f t="array" ref="L222">_xlfn.IFS(K222&gt;=50,"Senior",K222&lt;30,"Young Adult",K222&gt;=30,"Adult")</f>
        <v>Senior</v>
      </c>
      <c r="M222" s="4" t="s">
        <v>13</v>
      </c>
      <c r="N222" s="4">
        <v>1</v>
      </c>
      <c r="O222" s="5">
        <v>25</v>
      </c>
      <c r="P222">
        <f t="shared" si="31"/>
        <v>25</v>
      </c>
      <c r="Q222" s="22">
        <f t="shared" si="32"/>
        <v>0.375</v>
      </c>
      <c r="R222" s="22">
        <f t="shared" si="33"/>
        <v>0.5</v>
      </c>
    </row>
    <row r="223" spans="1:18" x14ac:dyDescent="0.5">
      <c r="A223" s="2">
        <v>236</v>
      </c>
      <c r="B223" s="31" t="str">
        <f t="shared" si="27"/>
        <v>Saturday</v>
      </c>
      <c r="C223" s="40" t="str">
        <f t="shared" si="34"/>
        <v>April</v>
      </c>
      <c r="D223" s="40" t="str">
        <f t="shared" si="35"/>
        <v>Apr</v>
      </c>
      <c r="E223" s="4">
        <f t="shared" si="28"/>
        <v>28</v>
      </c>
      <c r="F223" s="33">
        <f t="shared" si="29"/>
        <v>4</v>
      </c>
      <c r="G223" s="4">
        <f t="shared" si="30"/>
        <v>2023</v>
      </c>
      <c r="H223" s="3">
        <v>45044</v>
      </c>
      <c r="I223" s="4" t="s">
        <v>297</v>
      </c>
      <c r="J223" s="4" t="s">
        <v>32</v>
      </c>
      <c r="K223" s="4">
        <v>54</v>
      </c>
      <c r="L223" s="4" t="str" cm="1">
        <f t="array" ref="L223">_xlfn.IFS(K223&gt;=50,"Senior",K223&lt;30,"Young Adult",K223&gt;=30,"Adult")</f>
        <v>Senior</v>
      </c>
      <c r="M223" s="4" t="s">
        <v>14</v>
      </c>
      <c r="N223" s="4">
        <v>1</v>
      </c>
      <c r="O223" s="5">
        <v>25</v>
      </c>
      <c r="P223">
        <f t="shared" si="31"/>
        <v>25</v>
      </c>
      <c r="Q223" s="22">
        <f t="shared" si="32"/>
        <v>0.375</v>
      </c>
      <c r="R223" s="22">
        <f t="shared" si="33"/>
        <v>0.5</v>
      </c>
    </row>
    <row r="224" spans="1:18" x14ac:dyDescent="0.5">
      <c r="A224" s="2">
        <v>252</v>
      </c>
      <c r="B224" s="31" t="str">
        <f t="shared" si="27"/>
        <v>Thursday</v>
      </c>
      <c r="C224" s="40" t="str">
        <f t="shared" si="34"/>
        <v>May</v>
      </c>
      <c r="D224" s="40" t="str">
        <f t="shared" si="35"/>
        <v>May</v>
      </c>
      <c r="E224" s="4">
        <f t="shared" si="28"/>
        <v>5</v>
      </c>
      <c r="F224" s="33">
        <f t="shared" si="29"/>
        <v>5</v>
      </c>
      <c r="G224" s="4">
        <f t="shared" si="30"/>
        <v>2023</v>
      </c>
      <c r="H224" s="3">
        <v>45051</v>
      </c>
      <c r="I224" s="4" t="s">
        <v>298</v>
      </c>
      <c r="J224" s="4" t="s">
        <v>48</v>
      </c>
      <c r="K224" s="4">
        <v>54</v>
      </c>
      <c r="L224" s="4" t="str" cm="1">
        <f t="array" ref="L224">_xlfn.IFS(K224&gt;=50,"Senior",K224&lt;30,"Young Adult",K224&gt;=30,"Adult")</f>
        <v>Senior</v>
      </c>
      <c r="M224" s="4" t="s">
        <v>15</v>
      </c>
      <c r="N224" s="4">
        <v>1</v>
      </c>
      <c r="O224" s="5">
        <v>300</v>
      </c>
      <c r="P224">
        <f t="shared" si="31"/>
        <v>300</v>
      </c>
      <c r="Q224" s="22">
        <f t="shared" si="32"/>
        <v>4.5</v>
      </c>
      <c r="R224" s="22">
        <f t="shared" si="33"/>
        <v>6</v>
      </c>
    </row>
    <row r="225" spans="1:18" x14ac:dyDescent="0.5">
      <c r="A225" s="2">
        <v>287</v>
      </c>
      <c r="B225" s="31" t="str">
        <f t="shared" si="27"/>
        <v>Friday</v>
      </c>
      <c r="C225" s="40" t="str">
        <f t="shared" si="34"/>
        <v>February</v>
      </c>
      <c r="D225" s="40" t="str">
        <f t="shared" si="35"/>
        <v>Feb</v>
      </c>
      <c r="E225" s="4">
        <f t="shared" si="28"/>
        <v>20</v>
      </c>
      <c r="F225" s="33">
        <f t="shared" si="29"/>
        <v>2</v>
      </c>
      <c r="G225" s="4">
        <f t="shared" si="30"/>
        <v>2023</v>
      </c>
      <c r="H225" s="3">
        <v>44977</v>
      </c>
      <c r="I225" s="4" t="s">
        <v>299</v>
      </c>
      <c r="J225" s="4" t="s">
        <v>48</v>
      </c>
      <c r="K225" s="4">
        <v>54</v>
      </c>
      <c r="L225" s="4" t="str" cm="1">
        <f t="array" ref="L225">_xlfn.IFS(K225&gt;=50,"Senior",K225&lt;30,"Young Adult",K225&gt;=30,"Adult")</f>
        <v>Senior</v>
      </c>
      <c r="M225" s="4" t="s">
        <v>14</v>
      </c>
      <c r="N225" s="4">
        <v>4</v>
      </c>
      <c r="O225" s="5">
        <v>25</v>
      </c>
      <c r="P225">
        <f t="shared" si="31"/>
        <v>100</v>
      </c>
      <c r="Q225" s="22">
        <f t="shared" si="32"/>
        <v>1.5</v>
      </c>
      <c r="R225" s="22">
        <f t="shared" si="33"/>
        <v>2</v>
      </c>
    </row>
    <row r="226" spans="1:18" x14ac:dyDescent="0.5">
      <c r="A226" s="2">
        <v>306</v>
      </c>
      <c r="B226" s="31" t="str">
        <f t="shared" si="27"/>
        <v>Saturday</v>
      </c>
      <c r="C226" s="40" t="str">
        <f t="shared" si="34"/>
        <v>August</v>
      </c>
      <c r="D226" s="40" t="str">
        <f t="shared" si="35"/>
        <v>Aug</v>
      </c>
      <c r="E226" s="4">
        <f t="shared" si="28"/>
        <v>21</v>
      </c>
      <c r="F226" s="33">
        <f t="shared" si="29"/>
        <v>8</v>
      </c>
      <c r="G226" s="4">
        <f t="shared" si="30"/>
        <v>2023</v>
      </c>
      <c r="H226" s="3">
        <v>45159</v>
      </c>
      <c r="I226" s="4" t="s">
        <v>300</v>
      </c>
      <c r="J226" s="4" t="s">
        <v>48</v>
      </c>
      <c r="K226" s="4">
        <v>54</v>
      </c>
      <c r="L226" s="4" t="str" cm="1">
        <f t="array" ref="L226">_xlfn.IFS(K226&gt;=50,"Senior",K226&lt;30,"Young Adult",K226&gt;=30,"Adult")</f>
        <v>Senior</v>
      </c>
      <c r="M226" s="4" t="s">
        <v>15</v>
      </c>
      <c r="N226" s="4">
        <v>1</v>
      </c>
      <c r="O226" s="5">
        <v>50</v>
      </c>
      <c r="P226">
        <f t="shared" si="31"/>
        <v>50</v>
      </c>
      <c r="Q226" s="22">
        <f t="shared" si="32"/>
        <v>0.75</v>
      </c>
      <c r="R226" s="22">
        <f t="shared" si="33"/>
        <v>1</v>
      </c>
    </row>
    <row r="227" spans="1:18" x14ac:dyDescent="0.5">
      <c r="A227" s="2">
        <v>333</v>
      </c>
      <c r="B227" s="31" t="str">
        <f t="shared" si="27"/>
        <v>Thursday</v>
      </c>
      <c r="C227" s="40" t="str">
        <f t="shared" si="34"/>
        <v>February</v>
      </c>
      <c r="D227" s="40" t="str">
        <f t="shared" si="35"/>
        <v>Feb</v>
      </c>
      <c r="E227" s="4">
        <f t="shared" si="28"/>
        <v>5</v>
      </c>
      <c r="F227" s="33">
        <f t="shared" si="29"/>
        <v>2</v>
      </c>
      <c r="G227" s="4">
        <f t="shared" si="30"/>
        <v>2023</v>
      </c>
      <c r="H227" s="3">
        <v>44962</v>
      </c>
      <c r="I227" s="4" t="s">
        <v>301</v>
      </c>
      <c r="J227" s="4" t="s">
        <v>32</v>
      </c>
      <c r="K227" s="4">
        <v>54</v>
      </c>
      <c r="L227" s="4" t="str" cm="1">
        <f t="array" ref="L227">_xlfn.IFS(K227&gt;=50,"Senior",K227&lt;30,"Young Adult",K227&gt;=30,"Adult")</f>
        <v>Senior</v>
      </c>
      <c r="M227" s="4" t="s">
        <v>15</v>
      </c>
      <c r="N227" s="4">
        <v>4</v>
      </c>
      <c r="O227" s="5">
        <v>300</v>
      </c>
      <c r="P227">
        <f t="shared" si="31"/>
        <v>1200</v>
      </c>
      <c r="Q227" s="22">
        <f t="shared" si="32"/>
        <v>18</v>
      </c>
      <c r="R227" s="22">
        <f t="shared" si="33"/>
        <v>24</v>
      </c>
    </row>
    <row r="228" spans="1:18" x14ac:dyDescent="0.5">
      <c r="A228" s="2">
        <v>338</v>
      </c>
      <c r="B228" s="31" t="str">
        <f t="shared" si="27"/>
        <v>Thursday</v>
      </c>
      <c r="C228" s="40" t="str">
        <f t="shared" si="34"/>
        <v>July</v>
      </c>
      <c r="D228" s="40" t="str">
        <f t="shared" si="35"/>
        <v>Jul</v>
      </c>
      <c r="E228" s="4">
        <f t="shared" si="28"/>
        <v>26</v>
      </c>
      <c r="F228" s="33">
        <f t="shared" si="29"/>
        <v>7</v>
      </c>
      <c r="G228" s="4">
        <f t="shared" si="30"/>
        <v>2023</v>
      </c>
      <c r="H228" s="3">
        <v>45133</v>
      </c>
      <c r="I228" s="4" t="s">
        <v>302</v>
      </c>
      <c r="J228" s="4" t="s">
        <v>48</v>
      </c>
      <c r="K228" s="4">
        <v>54</v>
      </c>
      <c r="L228" s="4" t="str" cm="1">
        <f t="array" ref="L228">_xlfn.IFS(K228&gt;=50,"Senior",K228&lt;30,"Young Adult",K228&gt;=30,"Adult")</f>
        <v>Senior</v>
      </c>
      <c r="M228" s="4" t="s">
        <v>13</v>
      </c>
      <c r="N228" s="4">
        <v>2</v>
      </c>
      <c r="O228" s="5">
        <v>50</v>
      </c>
      <c r="P228">
        <f t="shared" si="31"/>
        <v>100</v>
      </c>
      <c r="Q228" s="22">
        <f t="shared" si="32"/>
        <v>1.5</v>
      </c>
      <c r="R228" s="22">
        <f t="shared" si="33"/>
        <v>2</v>
      </c>
    </row>
    <row r="229" spans="1:18" x14ac:dyDescent="0.5">
      <c r="A229" s="2">
        <v>386</v>
      </c>
      <c r="B229" s="31" t="str">
        <f t="shared" si="27"/>
        <v>Friday</v>
      </c>
      <c r="C229" s="40" t="str">
        <f t="shared" si="34"/>
        <v>December</v>
      </c>
      <c r="D229" s="40" t="str">
        <f t="shared" si="35"/>
        <v>Dec</v>
      </c>
      <c r="E229" s="4">
        <f t="shared" si="28"/>
        <v>27</v>
      </c>
      <c r="F229" s="33">
        <f t="shared" si="29"/>
        <v>12</v>
      </c>
      <c r="G229" s="4">
        <f t="shared" si="30"/>
        <v>2023</v>
      </c>
      <c r="H229" s="3">
        <v>45287</v>
      </c>
      <c r="I229" s="4" t="s">
        <v>303</v>
      </c>
      <c r="J229" s="4" t="s">
        <v>32</v>
      </c>
      <c r="K229" s="4">
        <v>54</v>
      </c>
      <c r="L229" s="4" t="str" cm="1">
        <f t="array" ref="L229">_xlfn.IFS(K229&gt;=50,"Senior",K229&lt;30,"Young Adult",K229&gt;=30,"Adult")</f>
        <v>Senior</v>
      </c>
      <c r="M229" s="4" t="s">
        <v>15</v>
      </c>
      <c r="N229" s="4">
        <v>2</v>
      </c>
      <c r="O229" s="5">
        <v>300</v>
      </c>
      <c r="P229">
        <f t="shared" si="31"/>
        <v>600</v>
      </c>
      <c r="Q229" s="22">
        <f t="shared" si="32"/>
        <v>9</v>
      </c>
      <c r="R229" s="22">
        <f t="shared" si="33"/>
        <v>12</v>
      </c>
    </row>
    <row r="230" spans="1:18" x14ac:dyDescent="0.5">
      <c r="A230" s="2">
        <v>448</v>
      </c>
      <c r="B230" s="31" t="str">
        <f t="shared" si="27"/>
        <v>Saturday</v>
      </c>
      <c r="C230" s="40" t="str">
        <f t="shared" si="34"/>
        <v>January</v>
      </c>
      <c r="D230" s="40" t="str">
        <f t="shared" si="35"/>
        <v>Jan</v>
      </c>
      <c r="E230" s="4">
        <f t="shared" si="28"/>
        <v>21</v>
      </c>
      <c r="F230" s="33">
        <f t="shared" si="29"/>
        <v>1</v>
      </c>
      <c r="G230" s="4">
        <f t="shared" si="30"/>
        <v>2023</v>
      </c>
      <c r="H230" s="3">
        <v>44947</v>
      </c>
      <c r="I230" s="4" t="s">
        <v>304</v>
      </c>
      <c r="J230" s="4" t="s">
        <v>32</v>
      </c>
      <c r="K230" s="4">
        <v>54</v>
      </c>
      <c r="L230" s="4" t="str" cm="1">
        <f t="array" ref="L230">_xlfn.IFS(K230&gt;=50,"Senior",K230&lt;30,"Young Adult",K230&gt;=30,"Adult")</f>
        <v>Senior</v>
      </c>
      <c r="M230" s="4" t="s">
        <v>13</v>
      </c>
      <c r="N230" s="4">
        <v>2</v>
      </c>
      <c r="O230" s="5">
        <v>30</v>
      </c>
      <c r="P230">
        <f t="shared" si="31"/>
        <v>60</v>
      </c>
      <c r="Q230" s="22">
        <f t="shared" si="32"/>
        <v>0.89999999999999991</v>
      </c>
      <c r="R230" s="22">
        <f t="shared" si="33"/>
        <v>1.2</v>
      </c>
    </row>
    <row r="231" spans="1:18" x14ac:dyDescent="0.5">
      <c r="A231" s="2">
        <v>463</v>
      </c>
      <c r="B231" s="31" t="str">
        <f t="shared" si="27"/>
        <v>Tuesday</v>
      </c>
      <c r="C231" s="40" t="str">
        <f t="shared" si="34"/>
        <v>July</v>
      </c>
      <c r="D231" s="40" t="str">
        <f t="shared" si="35"/>
        <v>Jul</v>
      </c>
      <c r="E231" s="4">
        <f t="shared" si="28"/>
        <v>31</v>
      </c>
      <c r="F231" s="33">
        <f t="shared" si="29"/>
        <v>7</v>
      </c>
      <c r="G231" s="4">
        <f t="shared" si="30"/>
        <v>2023</v>
      </c>
      <c r="H231" s="3">
        <v>45138</v>
      </c>
      <c r="I231" s="4" t="s">
        <v>305</v>
      </c>
      <c r="J231" s="4" t="s">
        <v>32</v>
      </c>
      <c r="K231" s="4">
        <v>54</v>
      </c>
      <c r="L231" s="4" t="str" cm="1">
        <f t="array" ref="L231">_xlfn.IFS(K231&gt;=50,"Senior",K231&lt;30,"Young Adult",K231&gt;=30,"Adult")</f>
        <v>Senior</v>
      </c>
      <c r="M231" s="4" t="s">
        <v>13</v>
      </c>
      <c r="N231" s="4">
        <v>3</v>
      </c>
      <c r="O231" s="5">
        <v>500</v>
      </c>
      <c r="P231">
        <f t="shared" si="31"/>
        <v>1500</v>
      </c>
      <c r="Q231" s="22">
        <f t="shared" si="32"/>
        <v>22.5</v>
      </c>
      <c r="R231" s="22">
        <f t="shared" si="33"/>
        <v>30</v>
      </c>
    </row>
    <row r="232" spans="1:18" x14ac:dyDescent="0.5">
      <c r="A232" s="2">
        <v>562</v>
      </c>
      <c r="B232" s="31" t="str">
        <f t="shared" si="27"/>
        <v>Wednesday</v>
      </c>
      <c r="C232" s="40" t="str">
        <f t="shared" si="34"/>
        <v>April</v>
      </c>
      <c r="D232" s="40" t="str">
        <f t="shared" si="35"/>
        <v>Apr</v>
      </c>
      <c r="E232" s="4">
        <f t="shared" si="28"/>
        <v>18</v>
      </c>
      <c r="F232" s="33">
        <f t="shared" si="29"/>
        <v>4</v>
      </c>
      <c r="G232" s="4">
        <f t="shared" si="30"/>
        <v>2023</v>
      </c>
      <c r="H232" s="3">
        <v>45034</v>
      </c>
      <c r="I232" s="4" t="s">
        <v>306</v>
      </c>
      <c r="J232" s="4" t="s">
        <v>48</v>
      </c>
      <c r="K232" s="4">
        <v>54</v>
      </c>
      <c r="L232" s="4" t="str" cm="1">
        <f t="array" ref="L232">_xlfn.IFS(K232&gt;=50,"Senior",K232&lt;30,"Young Adult",K232&gt;=30,"Adult")</f>
        <v>Senior</v>
      </c>
      <c r="M232" s="4" t="s">
        <v>15</v>
      </c>
      <c r="N232" s="4">
        <v>2</v>
      </c>
      <c r="O232" s="5">
        <v>25</v>
      </c>
      <c r="P232">
        <f t="shared" si="31"/>
        <v>50</v>
      </c>
      <c r="Q232" s="22">
        <f t="shared" si="32"/>
        <v>0.75</v>
      </c>
      <c r="R232" s="22">
        <f t="shared" si="33"/>
        <v>1</v>
      </c>
    </row>
    <row r="233" spans="1:18" x14ac:dyDescent="0.5">
      <c r="A233" s="2">
        <v>578</v>
      </c>
      <c r="B233" s="31" t="str">
        <f t="shared" si="27"/>
        <v>Thursday</v>
      </c>
      <c r="C233" s="40" t="str">
        <f t="shared" si="34"/>
        <v>May</v>
      </c>
      <c r="D233" s="40" t="str">
        <f t="shared" si="35"/>
        <v>May</v>
      </c>
      <c r="E233" s="4">
        <f t="shared" si="28"/>
        <v>26</v>
      </c>
      <c r="F233" s="33">
        <f t="shared" si="29"/>
        <v>5</v>
      </c>
      <c r="G233" s="4">
        <f t="shared" si="30"/>
        <v>2023</v>
      </c>
      <c r="H233" s="3">
        <v>45072</v>
      </c>
      <c r="I233" s="4" t="s">
        <v>307</v>
      </c>
      <c r="J233" s="4" t="s">
        <v>32</v>
      </c>
      <c r="K233" s="4">
        <v>54</v>
      </c>
      <c r="L233" s="4" t="str" cm="1">
        <f t="array" ref="L233">_xlfn.IFS(K233&gt;=50,"Senior",K233&lt;30,"Young Adult",K233&gt;=30,"Adult")</f>
        <v>Senior</v>
      </c>
      <c r="M233" s="4" t="s">
        <v>14</v>
      </c>
      <c r="N233" s="4">
        <v>4</v>
      </c>
      <c r="O233" s="5">
        <v>30</v>
      </c>
      <c r="P233">
        <f t="shared" si="31"/>
        <v>120</v>
      </c>
      <c r="Q233" s="22">
        <f t="shared" si="32"/>
        <v>1.7999999999999998</v>
      </c>
      <c r="R233" s="22">
        <f t="shared" si="33"/>
        <v>2.4</v>
      </c>
    </row>
    <row r="234" spans="1:18" x14ac:dyDescent="0.5">
      <c r="A234" s="2">
        <v>607</v>
      </c>
      <c r="B234" s="31" t="str">
        <f t="shared" si="27"/>
        <v>Tuesday</v>
      </c>
      <c r="C234" s="40" t="str">
        <f t="shared" si="34"/>
        <v>March</v>
      </c>
      <c r="D234" s="40" t="str">
        <f t="shared" si="35"/>
        <v>Mar</v>
      </c>
      <c r="E234" s="4">
        <f t="shared" si="28"/>
        <v>17</v>
      </c>
      <c r="F234" s="33">
        <f t="shared" si="29"/>
        <v>3</v>
      </c>
      <c r="G234" s="4">
        <f t="shared" si="30"/>
        <v>2023</v>
      </c>
      <c r="H234" s="3">
        <v>45002</v>
      </c>
      <c r="I234" s="4" t="s">
        <v>308</v>
      </c>
      <c r="J234" s="4" t="s">
        <v>48</v>
      </c>
      <c r="K234" s="4">
        <v>54</v>
      </c>
      <c r="L234" s="4" t="str" cm="1">
        <f t="array" ref="L234">_xlfn.IFS(K234&gt;=50,"Senior",K234&lt;30,"Young Adult",K234&gt;=30,"Adult")</f>
        <v>Senior</v>
      </c>
      <c r="M234" s="4" t="s">
        <v>14</v>
      </c>
      <c r="N234" s="4">
        <v>3</v>
      </c>
      <c r="O234" s="5">
        <v>25</v>
      </c>
      <c r="P234">
        <f t="shared" si="31"/>
        <v>75</v>
      </c>
      <c r="Q234" s="22">
        <f t="shared" si="32"/>
        <v>1.125</v>
      </c>
      <c r="R234" s="22">
        <f t="shared" si="33"/>
        <v>1.5</v>
      </c>
    </row>
    <row r="235" spans="1:18" x14ac:dyDescent="0.5">
      <c r="A235" s="2">
        <v>642</v>
      </c>
      <c r="B235" s="31" t="str">
        <f t="shared" si="27"/>
        <v>Sunday</v>
      </c>
      <c r="C235" s="40" t="str">
        <f t="shared" si="34"/>
        <v>May</v>
      </c>
      <c r="D235" s="40" t="str">
        <f t="shared" si="35"/>
        <v>May</v>
      </c>
      <c r="E235" s="4">
        <f t="shared" si="28"/>
        <v>22</v>
      </c>
      <c r="F235" s="33">
        <f t="shared" si="29"/>
        <v>5</v>
      </c>
      <c r="G235" s="4">
        <f t="shared" si="30"/>
        <v>2023</v>
      </c>
      <c r="H235" s="3">
        <v>45068</v>
      </c>
      <c r="I235" s="4" t="s">
        <v>309</v>
      </c>
      <c r="J235" s="4" t="s">
        <v>32</v>
      </c>
      <c r="K235" s="4">
        <v>54</v>
      </c>
      <c r="L235" s="4" t="str" cm="1">
        <f t="array" ref="L235">_xlfn.IFS(K235&gt;=50,"Senior",K235&lt;30,"Young Adult",K235&gt;=30,"Adult")</f>
        <v>Senior</v>
      </c>
      <c r="M235" s="4" t="s">
        <v>14</v>
      </c>
      <c r="N235" s="4">
        <v>4</v>
      </c>
      <c r="O235" s="5">
        <v>25</v>
      </c>
      <c r="P235">
        <f t="shared" si="31"/>
        <v>100</v>
      </c>
      <c r="Q235" s="22">
        <f t="shared" si="32"/>
        <v>1.5</v>
      </c>
      <c r="R235" s="22">
        <f t="shared" si="33"/>
        <v>2</v>
      </c>
    </row>
    <row r="236" spans="1:18" x14ac:dyDescent="0.5">
      <c r="A236" s="2">
        <v>653</v>
      </c>
      <c r="B236" s="31" t="str">
        <f t="shared" si="27"/>
        <v>Friday</v>
      </c>
      <c r="C236" s="40" t="str">
        <f t="shared" si="34"/>
        <v>May</v>
      </c>
      <c r="D236" s="40" t="str">
        <f t="shared" si="35"/>
        <v>May</v>
      </c>
      <c r="E236" s="4">
        <f t="shared" si="28"/>
        <v>20</v>
      </c>
      <c r="F236" s="33">
        <f t="shared" si="29"/>
        <v>5</v>
      </c>
      <c r="G236" s="4">
        <f t="shared" si="30"/>
        <v>2023</v>
      </c>
      <c r="H236" s="3">
        <v>45066</v>
      </c>
      <c r="I236" s="4" t="s">
        <v>310</v>
      </c>
      <c r="J236" s="4" t="s">
        <v>48</v>
      </c>
      <c r="K236" s="4">
        <v>54</v>
      </c>
      <c r="L236" s="4" t="str" cm="1">
        <f t="array" ref="L236">_xlfn.IFS(K236&gt;=50,"Senior",K236&lt;30,"Young Adult",K236&gt;=30,"Adult")</f>
        <v>Senior</v>
      </c>
      <c r="M236" s="4" t="s">
        <v>14</v>
      </c>
      <c r="N236" s="4">
        <v>3</v>
      </c>
      <c r="O236" s="5">
        <v>25</v>
      </c>
      <c r="P236">
        <f t="shared" si="31"/>
        <v>75</v>
      </c>
      <c r="Q236" s="22">
        <f t="shared" si="32"/>
        <v>1.125</v>
      </c>
      <c r="R236" s="22">
        <f t="shared" si="33"/>
        <v>1.5</v>
      </c>
    </row>
    <row r="237" spans="1:18" x14ac:dyDescent="0.5">
      <c r="A237" s="2">
        <v>723</v>
      </c>
      <c r="B237" s="31" t="str">
        <f t="shared" si="27"/>
        <v>Tuesday</v>
      </c>
      <c r="C237" s="40" t="str">
        <f t="shared" si="34"/>
        <v>June</v>
      </c>
      <c r="D237" s="40" t="str">
        <f t="shared" si="35"/>
        <v>Jun</v>
      </c>
      <c r="E237" s="4">
        <f t="shared" si="28"/>
        <v>17</v>
      </c>
      <c r="F237" s="33">
        <f t="shared" si="29"/>
        <v>6</v>
      </c>
      <c r="G237" s="4">
        <f t="shared" si="30"/>
        <v>2023</v>
      </c>
      <c r="H237" s="3">
        <v>45094</v>
      </c>
      <c r="I237" s="4" t="s">
        <v>311</v>
      </c>
      <c r="J237" s="4" t="s">
        <v>32</v>
      </c>
      <c r="K237" s="4">
        <v>54</v>
      </c>
      <c r="L237" s="4" t="str" cm="1">
        <f t="array" ref="L237">_xlfn.IFS(K237&gt;=50,"Senior",K237&lt;30,"Young Adult",K237&gt;=30,"Adult")</f>
        <v>Senior</v>
      </c>
      <c r="M237" s="4" t="s">
        <v>13</v>
      </c>
      <c r="N237" s="4">
        <v>4</v>
      </c>
      <c r="O237" s="5">
        <v>50</v>
      </c>
      <c r="P237">
        <f t="shared" si="31"/>
        <v>200</v>
      </c>
      <c r="Q237" s="22">
        <f t="shared" si="32"/>
        <v>3</v>
      </c>
      <c r="R237" s="22">
        <f t="shared" si="33"/>
        <v>4</v>
      </c>
    </row>
    <row r="238" spans="1:18" x14ac:dyDescent="0.5">
      <c r="A238" s="2">
        <v>731</v>
      </c>
      <c r="B238" s="31" t="str">
        <f t="shared" si="27"/>
        <v>Tuesday</v>
      </c>
      <c r="C238" s="40" t="str">
        <f t="shared" si="34"/>
        <v>May</v>
      </c>
      <c r="D238" s="40" t="str">
        <f t="shared" si="35"/>
        <v>May</v>
      </c>
      <c r="E238" s="4">
        <f t="shared" si="28"/>
        <v>10</v>
      </c>
      <c r="F238" s="33">
        <f t="shared" si="29"/>
        <v>5</v>
      </c>
      <c r="G238" s="4">
        <f t="shared" si="30"/>
        <v>2023</v>
      </c>
      <c r="H238" s="3">
        <v>45056</v>
      </c>
      <c r="I238" s="4" t="s">
        <v>312</v>
      </c>
      <c r="J238" s="4" t="s">
        <v>48</v>
      </c>
      <c r="K238" s="4">
        <v>54</v>
      </c>
      <c r="L238" s="4" t="str" cm="1">
        <f t="array" ref="L238">_xlfn.IFS(K238&gt;=50,"Senior",K238&lt;30,"Young Adult",K238&gt;=30,"Adult")</f>
        <v>Senior</v>
      </c>
      <c r="M238" s="4" t="s">
        <v>14</v>
      </c>
      <c r="N238" s="4">
        <v>4</v>
      </c>
      <c r="O238" s="5">
        <v>500</v>
      </c>
      <c r="P238">
        <f t="shared" si="31"/>
        <v>2000</v>
      </c>
      <c r="Q238" s="22">
        <f t="shared" si="32"/>
        <v>30</v>
      </c>
      <c r="R238" s="22">
        <f t="shared" si="33"/>
        <v>40</v>
      </c>
    </row>
    <row r="239" spans="1:18" x14ac:dyDescent="0.5">
      <c r="A239" s="2">
        <v>745</v>
      </c>
      <c r="B239" s="31" t="str">
        <f t="shared" si="27"/>
        <v>Friday</v>
      </c>
      <c r="C239" s="40" t="str">
        <f t="shared" si="34"/>
        <v>April</v>
      </c>
      <c r="D239" s="40" t="str">
        <f t="shared" si="35"/>
        <v>Apr</v>
      </c>
      <c r="E239" s="4">
        <f t="shared" si="28"/>
        <v>13</v>
      </c>
      <c r="F239" s="33">
        <f t="shared" si="29"/>
        <v>4</v>
      </c>
      <c r="G239" s="4">
        <f t="shared" si="30"/>
        <v>2023</v>
      </c>
      <c r="H239" s="3">
        <v>45029</v>
      </c>
      <c r="I239" s="4" t="s">
        <v>313</v>
      </c>
      <c r="J239" s="4" t="s">
        <v>48</v>
      </c>
      <c r="K239" s="4">
        <v>54</v>
      </c>
      <c r="L239" s="4" t="str" cm="1">
        <f t="array" ref="L239">_xlfn.IFS(K239&gt;=50,"Senior",K239&lt;30,"Young Adult",K239&gt;=30,"Adult")</f>
        <v>Senior</v>
      </c>
      <c r="M239" s="4" t="s">
        <v>13</v>
      </c>
      <c r="N239" s="4">
        <v>2</v>
      </c>
      <c r="O239" s="5">
        <v>50</v>
      </c>
      <c r="P239">
        <f t="shared" si="31"/>
        <v>100</v>
      </c>
      <c r="Q239" s="22">
        <f t="shared" si="32"/>
        <v>1.5</v>
      </c>
      <c r="R239" s="22">
        <f t="shared" si="33"/>
        <v>2</v>
      </c>
    </row>
    <row r="240" spans="1:18" x14ac:dyDescent="0.5">
      <c r="A240" s="2">
        <v>793</v>
      </c>
      <c r="B240" s="31" t="str">
        <f t="shared" si="27"/>
        <v>Thursday</v>
      </c>
      <c r="C240" s="40" t="str">
        <f t="shared" si="34"/>
        <v>February</v>
      </c>
      <c r="D240" s="40" t="str">
        <f t="shared" si="35"/>
        <v>Feb</v>
      </c>
      <c r="E240" s="4">
        <f t="shared" si="28"/>
        <v>5</v>
      </c>
      <c r="F240" s="33">
        <f t="shared" si="29"/>
        <v>2</v>
      </c>
      <c r="G240" s="4">
        <f t="shared" si="30"/>
        <v>2023</v>
      </c>
      <c r="H240" s="3">
        <v>44962</v>
      </c>
      <c r="I240" s="4" t="s">
        <v>314</v>
      </c>
      <c r="J240" s="4" t="s">
        <v>48</v>
      </c>
      <c r="K240" s="4">
        <v>54</v>
      </c>
      <c r="L240" s="4" t="str" cm="1">
        <f t="array" ref="L240">_xlfn.IFS(K240&gt;=50,"Senior",K240&lt;30,"Young Adult",K240&gt;=30,"Adult")</f>
        <v>Senior</v>
      </c>
      <c r="M240" s="4" t="s">
        <v>13</v>
      </c>
      <c r="N240" s="4">
        <v>1</v>
      </c>
      <c r="O240" s="5">
        <v>30</v>
      </c>
      <c r="P240">
        <f t="shared" si="31"/>
        <v>30</v>
      </c>
      <c r="Q240" s="22">
        <f t="shared" si="32"/>
        <v>0.44999999999999996</v>
      </c>
      <c r="R240" s="22">
        <f t="shared" si="33"/>
        <v>0.6</v>
      </c>
    </row>
    <row r="241" spans="1:18" x14ac:dyDescent="0.5">
      <c r="A241" s="2">
        <v>845</v>
      </c>
      <c r="B241" s="31" t="str">
        <f t="shared" si="27"/>
        <v>Friday</v>
      </c>
      <c r="C241" s="40" t="str">
        <f t="shared" si="34"/>
        <v>January</v>
      </c>
      <c r="D241" s="40" t="str">
        <f t="shared" si="35"/>
        <v>Jan</v>
      </c>
      <c r="E241" s="4">
        <f t="shared" si="28"/>
        <v>6</v>
      </c>
      <c r="F241" s="33">
        <f t="shared" si="29"/>
        <v>1</v>
      </c>
      <c r="G241" s="4">
        <f t="shared" si="30"/>
        <v>2023</v>
      </c>
      <c r="H241" s="3">
        <v>44932</v>
      </c>
      <c r="I241" s="4" t="s">
        <v>315</v>
      </c>
      <c r="J241" s="4" t="s">
        <v>48</v>
      </c>
      <c r="K241" s="4">
        <v>54</v>
      </c>
      <c r="L241" s="4" t="str" cm="1">
        <f t="array" ref="L241">_xlfn.IFS(K241&gt;=50,"Senior",K241&lt;30,"Young Adult",K241&gt;=30,"Adult")</f>
        <v>Senior</v>
      </c>
      <c r="M241" s="4" t="s">
        <v>14</v>
      </c>
      <c r="N241" s="4">
        <v>1</v>
      </c>
      <c r="O241" s="5">
        <v>500</v>
      </c>
      <c r="P241">
        <f t="shared" si="31"/>
        <v>500</v>
      </c>
      <c r="Q241" s="22">
        <f t="shared" si="32"/>
        <v>7.5</v>
      </c>
      <c r="R241" s="22">
        <f t="shared" si="33"/>
        <v>10</v>
      </c>
    </row>
    <row r="242" spans="1:18" x14ac:dyDescent="0.5">
      <c r="A242" s="2">
        <v>855</v>
      </c>
      <c r="B242" s="31" t="str">
        <f t="shared" si="27"/>
        <v>Sunday</v>
      </c>
      <c r="C242" s="40" t="str">
        <f t="shared" si="34"/>
        <v>September</v>
      </c>
      <c r="D242" s="40" t="str">
        <f t="shared" si="35"/>
        <v>Sep</v>
      </c>
      <c r="E242" s="4">
        <f t="shared" si="28"/>
        <v>1</v>
      </c>
      <c r="F242" s="33">
        <f t="shared" si="29"/>
        <v>9</v>
      </c>
      <c r="G242" s="4">
        <f t="shared" si="30"/>
        <v>2023</v>
      </c>
      <c r="H242" s="3">
        <v>45170</v>
      </c>
      <c r="I242" s="4" t="s">
        <v>316</v>
      </c>
      <c r="J242" s="4" t="s">
        <v>48</v>
      </c>
      <c r="K242" s="4">
        <v>54</v>
      </c>
      <c r="L242" s="4" t="str" cm="1">
        <f t="array" ref="L242">_xlfn.IFS(K242&gt;=50,"Senior",K242&lt;30,"Young Adult",K242&gt;=30,"Adult")</f>
        <v>Senior</v>
      </c>
      <c r="M242" s="4" t="s">
        <v>13</v>
      </c>
      <c r="N242" s="4">
        <v>1</v>
      </c>
      <c r="O242" s="5">
        <v>25</v>
      </c>
      <c r="P242">
        <f t="shared" si="31"/>
        <v>25</v>
      </c>
      <c r="Q242" s="22">
        <f t="shared" si="32"/>
        <v>0.375</v>
      </c>
      <c r="R242" s="22">
        <f t="shared" si="33"/>
        <v>0.5</v>
      </c>
    </row>
    <row r="243" spans="1:18" x14ac:dyDescent="0.5">
      <c r="A243" s="2">
        <v>856</v>
      </c>
      <c r="B243" s="31" t="str">
        <f t="shared" si="27"/>
        <v>Friday</v>
      </c>
      <c r="C243" s="40" t="str">
        <f t="shared" si="34"/>
        <v>November</v>
      </c>
      <c r="D243" s="40" t="str">
        <f t="shared" si="35"/>
        <v>Nov</v>
      </c>
      <c r="E243" s="4">
        <f t="shared" si="28"/>
        <v>27</v>
      </c>
      <c r="F243" s="33">
        <f t="shared" si="29"/>
        <v>11</v>
      </c>
      <c r="G243" s="4">
        <f t="shared" si="30"/>
        <v>2023</v>
      </c>
      <c r="H243" s="3">
        <v>45257</v>
      </c>
      <c r="I243" s="4" t="s">
        <v>317</v>
      </c>
      <c r="J243" s="4" t="s">
        <v>48</v>
      </c>
      <c r="K243" s="4">
        <v>54</v>
      </c>
      <c r="L243" s="4" t="str" cm="1">
        <f t="array" ref="L243">_xlfn.IFS(K243&gt;=50,"Senior",K243&lt;30,"Young Adult",K243&gt;=30,"Adult")</f>
        <v>Senior</v>
      </c>
      <c r="M243" s="4" t="s">
        <v>15</v>
      </c>
      <c r="N243" s="4">
        <v>4</v>
      </c>
      <c r="O243" s="5">
        <v>30</v>
      </c>
      <c r="P243">
        <f t="shared" si="31"/>
        <v>120</v>
      </c>
      <c r="Q243" s="22">
        <f t="shared" si="32"/>
        <v>1.7999999999999998</v>
      </c>
      <c r="R243" s="22">
        <f t="shared" si="33"/>
        <v>2.4</v>
      </c>
    </row>
    <row r="244" spans="1:18" x14ac:dyDescent="0.5">
      <c r="A244" s="2">
        <v>902</v>
      </c>
      <c r="B244" s="31" t="str">
        <f t="shared" si="27"/>
        <v>Sunday</v>
      </c>
      <c r="C244" s="40" t="str">
        <f t="shared" si="34"/>
        <v>June</v>
      </c>
      <c r="D244" s="40" t="str">
        <f t="shared" si="35"/>
        <v>Jun</v>
      </c>
      <c r="E244" s="4">
        <f t="shared" si="28"/>
        <v>1</v>
      </c>
      <c r="F244" s="33">
        <f t="shared" si="29"/>
        <v>6</v>
      </c>
      <c r="G244" s="4">
        <f t="shared" si="30"/>
        <v>2023</v>
      </c>
      <c r="H244" s="3">
        <v>45078</v>
      </c>
      <c r="I244" s="4" t="s">
        <v>318</v>
      </c>
      <c r="J244" s="4" t="s">
        <v>32</v>
      </c>
      <c r="K244" s="4">
        <v>54</v>
      </c>
      <c r="L244" s="4" t="str" cm="1">
        <f t="array" ref="L244">_xlfn.IFS(K244&gt;=50,"Senior",K244&lt;30,"Young Adult",K244&gt;=30,"Adult")</f>
        <v>Senior</v>
      </c>
      <c r="M244" s="4" t="s">
        <v>13</v>
      </c>
      <c r="N244" s="4">
        <v>1</v>
      </c>
      <c r="O244" s="5">
        <v>50</v>
      </c>
      <c r="P244">
        <f t="shared" si="31"/>
        <v>50</v>
      </c>
      <c r="Q244" s="22">
        <f t="shared" si="32"/>
        <v>0.75</v>
      </c>
      <c r="R244" s="22">
        <f t="shared" si="33"/>
        <v>1</v>
      </c>
    </row>
    <row r="245" spans="1:18" x14ac:dyDescent="0.5">
      <c r="A245" s="2">
        <v>930</v>
      </c>
      <c r="B245" s="31" t="str">
        <f t="shared" si="27"/>
        <v>Tuesday</v>
      </c>
      <c r="C245" s="40" t="str">
        <f t="shared" si="34"/>
        <v>May</v>
      </c>
      <c r="D245" s="40" t="str">
        <f t="shared" si="35"/>
        <v>May</v>
      </c>
      <c r="E245" s="4">
        <f t="shared" si="28"/>
        <v>10</v>
      </c>
      <c r="F245" s="33">
        <f t="shared" si="29"/>
        <v>5</v>
      </c>
      <c r="G245" s="4">
        <f t="shared" si="30"/>
        <v>2023</v>
      </c>
      <c r="H245" s="3">
        <v>45056</v>
      </c>
      <c r="I245" s="4" t="s">
        <v>319</v>
      </c>
      <c r="J245" s="4" t="s">
        <v>48</v>
      </c>
      <c r="K245" s="4">
        <v>54</v>
      </c>
      <c r="L245" s="4" t="str" cm="1">
        <f t="array" ref="L245">_xlfn.IFS(K245&gt;=50,"Senior",K245&lt;30,"Young Adult",K245&gt;=30,"Adult")</f>
        <v>Senior</v>
      </c>
      <c r="M245" s="4" t="s">
        <v>14</v>
      </c>
      <c r="N245" s="4">
        <v>4</v>
      </c>
      <c r="O245" s="5">
        <v>50</v>
      </c>
      <c r="P245">
        <f t="shared" si="31"/>
        <v>200</v>
      </c>
      <c r="Q245" s="22">
        <f t="shared" si="32"/>
        <v>3</v>
      </c>
      <c r="R245" s="22">
        <f t="shared" si="33"/>
        <v>4</v>
      </c>
    </row>
    <row r="246" spans="1:18" x14ac:dyDescent="0.5">
      <c r="A246" s="2">
        <v>168</v>
      </c>
      <c r="B246" s="31" t="str">
        <f t="shared" si="27"/>
        <v>Tuesday</v>
      </c>
      <c r="C246" s="40" t="str">
        <f t="shared" si="34"/>
        <v>February</v>
      </c>
      <c r="D246" s="40" t="str">
        <f t="shared" si="35"/>
        <v>Feb</v>
      </c>
      <c r="E246" s="4">
        <f t="shared" si="28"/>
        <v>24</v>
      </c>
      <c r="F246" s="33">
        <f t="shared" si="29"/>
        <v>2</v>
      </c>
      <c r="G246" s="4">
        <f t="shared" si="30"/>
        <v>2023</v>
      </c>
      <c r="H246" s="3">
        <v>44981</v>
      </c>
      <c r="I246" s="4" t="s">
        <v>320</v>
      </c>
      <c r="J246" s="4" t="s">
        <v>48</v>
      </c>
      <c r="K246" s="4">
        <v>53</v>
      </c>
      <c r="L246" s="4" t="str" cm="1">
        <f t="array" ref="L246">_xlfn.IFS(K246&gt;=50,"Senior",K246&lt;30,"Young Adult",K246&gt;=30,"Adult")</f>
        <v>Senior</v>
      </c>
      <c r="M246" s="4" t="s">
        <v>14</v>
      </c>
      <c r="N246" s="4">
        <v>1</v>
      </c>
      <c r="O246" s="5">
        <v>300</v>
      </c>
      <c r="P246">
        <f t="shared" si="31"/>
        <v>300</v>
      </c>
      <c r="Q246" s="22">
        <f t="shared" si="32"/>
        <v>4.5</v>
      </c>
      <c r="R246" s="22">
        <f t="shared" si="33"/>
        <v>6</v>
      </c>
    </row>
    <row r="247" spans="1:18" x14ac:dyDescent="0.5">
      <c r="A247" s="2">
        <v>219</v>
      </c>
      <c r="B247" s="31" t="str">
        <f t="shared" si="27"/>
        <v>Friday</v>
      </c>
      <c r="C247" s="40" t="str">
        <f t="shared" si="34"/>
        <v>August</v>
      </c>
      <c r="D247" s="40" t="str">
        <f t="shared" si="35"/>
        <v>Aug</v>
      </c>
      <c r="E247" s="4">
        <f t="shared" si="28"/>
        <v>20</v>
      </c>
      <c r="F247" s="33">
        <f t="shared" si="29"/>
        <v>8</v>
      </c>
      <c r="G247" s="4">
        <f t="shared" si="30"/>
        <v>2023</v>
      </c>
      <c r="H247" s="3">
        <v>45158</v>
      </c>
      <c r="I247" s="4" t="s">
        <v>321</v>
      </c>
      <c r="J247" s="4" t="s">
        <v>32</v>
      </c>
      <c r="K247" s="4">
        <v>53</v>
      </c>
      <c r="L247" s="4" t="str" cm="1">
        <f t="array" ref="L247">_xlfn.IFS(K247&gt;=50,"Senior",K247&lt;30,"Young Adult",K247&gt;=30,"Adult")</f>
        <v>Senior</v>
      </c>
      <c r="M247" s="4" t="s">
        <v>15</v>
      </c>
      <c r="N247" s="4">
        <v>3</v>
      </c>
      <c r="O247" s="5">
        <v>30</v>
      </c>
      <c r="P247">
        <f t="shared" si="31"/>
        <v>90</v>
      </c>
      <c r="Q247" s="22">
        <f t="shared" si="32"/>
        <v>1.3499999999999999</v>
      </c>
      <c r="R247" s="22">
        <f t="shared" si="33"/>
        <v>1.8</v>
      </c>
    </row>
    <row r="248" spans="1:18" x14ac:dyDescent="0.5">
      <c r="A248" s="2">
        <v>253</v>
      </c>
      <c r="B248" s="31" t="str">
        <f t="shared" si="27"/>
        <v>Tuesday</v>
      </c>
      <c r="C248" s="40" t="str">
        <f t="shared" si="34"/>
        <v>August</v>
      </c>
      <c r="D248" s="40" t="str">
        <f t="shared" si="35"/>
        <v>Aug</v>
      </c>
      <c r="E248" s="4">
        <f t="shared" si="28"/>
        <v>31</v>
      </c>
      <c r="F248" s="33">
        <f t="shared" si="29"/>
        <v>8</v>
      </c>
      <c r="G248" s="4">
        <f t="shared" si="30"/>
        <v>2023</v>
      </c>
      <c r="H248" s="3">
        <v>45169</v>
      </c>
      <c r="I248" s="4" t="s">
        <v>322</v>
      </c>
      <c r="J248" s="4" t="s">
        <v>32</v>
      </c>
      <c r="K248" s="4">
        <v>53</v>
      </c>
      <c r="L248" s="4" t="str" cm="1">
        <f t="array" ref="L248">_xlfn.IFS(K248&gt;=50,"Senior",K248&lt;30,"Young Adult",K248&gt;=30,"Adult")</f>
        <v>Senior</v>
      </c>
      <c r="M248" s="4" t="s">
        <v>14</v>
      </c>
      <c r="N248" s="4">
        <v>4</v>
      </c>
      <c r="O248" s="5">
        <v>500</v>
      </c>
      <c r="P248">
        <f t="shared" si="31"/>
        <v>2000</v>
      </c>
      <c r="Q248" s="22">
        <f t="shared" si="32"/>
        <v>30</v>
      </c>
      <c r="R248" s="22">
        <f t="shared" si="33"/>
        <v>40</v>
      </c>
    </row>
    <row r="249" spans="1:18" x14ac:dyDescent="0.5">
      <c r="A249" s="2">
        <v>289</v>
      </c>
      <c r="B249" s="31" t="str">
        <f t="shared" si="27"/>
        <v>Monday</v>
      </c>
      <c r="C249" s="40" t="str">
        <f t="shared" si="34"/>
        <v>November</v>
      </c>
      <c r="D249" s="40" t="str">
        <f t="shared" si="35"/>
        <v>Nov</v>
      </c>
      <c r="E249" s="4">
        <f t="shared" si="28"/>
        <v>30</v>
      </c>
      <c r="F249" s="33">
        <f t="shared" si="29"/>
        <v>11</v>
      </c>
      <c r="G249" s="4">
        <f t="shared" si="30"/>
        <v>2023</v>
      </c>
      <c r="H249" s="3">
        <v>45260</v>
      </c>
      <c r="I249" s="4" t="s">
        <v>323</v>
      </c>
      <c r="J249" s="4" t="s">
        <v>48</v>
      </c>
      <c r="K249" s="4">
        <v>53</v>
      </c>
      <c r="L249" s="4" t="str" cm="1">
        <f t="array" ref="L249">_xlfn.IFS(K249&gt;=50,"Senior",K249&lt;30,"Young Adult",K249&gt;=30,"Adult")</f>
        <v>Senior</v>
      </c>
      <c r="M249" s="4" t="s">
        <v>15</v>
      </c>
      <c r="N249" s="4">
        <v>2</v>
      </c>
      <c r="O249" s="5">
        <v>30</v>
      </c>
      <c r="P249">
        <f t="shared" si="31"/>
        <v>60</v>
      </c>
      <c r="Q249" s="22">
        <f t="shared" si="32"/>
        <v>0.89999999999999991</v>
      </c>
      <c r="R249" s="22">
        <f t="shared" si="33"/>
        <v>1.2</v>
      </c>
    </row>
    <row r="250" spans="1:18" x14ac:dyDescent="0.5">
      <c r="A250" s="2">
        <v>382</v>
      </c>
      <c r="B250" s="31" t="str">
        <f t="shared" si="27"/>
        <v>Thursday</v>
      </c>
      <c r="C250" s="40" t="str">
        <f t="shared" si="34"/>
        <v>May</v>
      </c>
      <c r="D250" s="40" t="str">
        <f t="shared" si="35"/>
        <v>May</v>
      </c>
      <c r="E250" s="4">
        <f t="shared" si="28"/>
        <v>26</v>
      </c>
      <c r="F250" s="33">
        <f t="shared" si="29"/>
        <v>5</v>
      </c>
      <c r="G250" s="4">
        <f t="shared" si="30"/>
        <v>2023</v>
      </c>
      <c r="H250" s="3">
        <v>45072</v>
      </c>
      <c r="I250" s="4" t="s">
        <v>324</v>
      </c>
      <c r="J250" s="4" t="s">
        <v>32</v>
      </c>
      <c r="K250" s="4">
        <v>53</v>
      </c>
      <c r="L250" s="4" t="str" cm="1">
        <f t="array" ref="L250">_xlfn.IFS(K250&gt;=50,"Senior",K250&lt;30,"Young Adult",K250&gt;=30,"Adult")</f>
        <v>Senior</v>
      </c>
      <c r="M250" s="4" t="s">
        <v>14</v>
      </c>
      <c r="N250" s="4">
        <v>2</v>
      </c>
      <c r="O250" s="5">
        <v>500</v>
      </c>
      <c r="P250">
        <f t="shared" si="31"/>
        <v>1000</v>
      </c>
      <c r="Q250" s="22">
        <f t="shared" si="32"/>
        <v>15</v>
      </c>
      <c r="R250" s="22">
        <f t="shared" si="33"/>
        <v>20</v>
      </c>
    </row>
    <row r="251" spans="1:18" x14ac:dyDescent="0.5">
      <c r="A251" s="2">
        <v>400</v>
      </c>
      <c r="B251" s="31" t="str">
        <f t="shared" si="27"/>
        <v>Tuesday</v>
      </c>
      <c r="C251" s="40" t="str">
        <f t="shared" si="34"/>
        <v>February</v>
      </c>
      <c r="D251" s="40" t="str">
        <f t="shared" si="35"/>
        <v>Feb</v>
      </c>
      <c r="E251" s="4">
        <f t="shared" si="28"/>
        <v>24</v>
      </c>
      <c r="F251" s="33">
        <f t="shared" si="29"/>
        <v>2</v>
      </c>
      <c r="G251" s="4">
        <f t="shared" si="30"/>
        <v>2023</v>
      </c>
      <c r="H251" s="3">
        <v>44981</v>
      </c>
      <c r="I251" s="4" t="s">
        <v>325</v>
      </c>
      <c r="J251" s="4" t="s">
        <v>48</v>
      </c>
      <c r="K251" s="4">
        <v>53</v>
      </c>
      <c r="L251" s="4" t="str" cm="1">
        <f t="array" ref="L251">_xlfn.IFS(K251&gt;=50,"Senior",K251&lt;30,"Young Adult",K251&gt;=30,"Adult")</f>
        <v>Senior</v>
      </c>
      <c r="M251" s="4" t="s">
        <v>14</v>
      </c>
      <c r="N251" s="4">
        <v>4</v>
      </c>
      <c r="O251" s="5">
        <v>50</v>
      </c>
      <c r="P251">
        <f t="shared" si="31"/>
        <v>200</v>
      </c>
      <c r="Q251" s="22">
        <f t="shared" si="32"/>
        <v>3</v>
      </c>
      <c r="R251" s="22">
        <f t="shared" si="33"/>
        <v>4</v>
      </c>
    </row>
    <row r="252" spans="1:18" x14ac:dyDescent="0.5">
      <c r="A252" s="2">
        <v>415</v>
      </c>
      <c r="B252" s="31" t="str">
        <f t="shared" si="27"/>
        <v>Friday</v>
      </c>
      <c r="C252" s="40" t="str">
        <f t="shared" si="34"/>
        <v>January</v>
      </c>
      <c r="D252" s="40" t="str">
        <f t="shared" si="35"/>
        <v>Jan</v>
      </c>
      <c r="E252" s="4">
        <f t="shared" si="28"/>
        <v>27</v>
      </c>
      <c r="F252" s="33">
        <f t="shared" si="29"/>
        <v>1</v>
      </c>
      <c r="G252" s="4">
        <f t="shared" si="30"/>
        <v>2023</v>
      </c>
      <c r="H252" s="3">
        <v>44953</v>
      </c>
      <c r="I252" s="4" t="s">
        <v>326</v>
      </c>
      <c r="J252" s="4" t="s">
        <v>48</v>
      </c>
      <c r="K252" s="4">
        <v>53</v>
      </c>
      <c r="L252" s="4" t="str" cm="1">
        <f t="array" ref="L252">_xlfn.IFS(K252&gt;=50,"Senior",K252&lt;30,"Young Adult",K252&gt;=30,"Adult")</f>
        <v>Senior</v>
      </c>
      <c r="M252" s="4" t="s">
        <v>14</v>
      </c>
      <c r="N252" s="4">
        <v>2</v>
      </c>
      <c r="O252" s="5">
        <v>30</v>
      </c>
      <c r="P252">
        <f t="shared" si="31"/>
        <v>60</v>
      </c>
      <c r="Q252" s="22">
        <f t="shared" si="32"/>
        <v>0.89999999999999991</v>
      </c>
      <c r="R252" s="22">
        <f t="shared" si="33"/>
        <v>1.2</v>
      </c>
    </row>
    <row r="253" spans="1:18" x14ac:dyDescent="0.5">
      <c r="A253" s="2">
        <v>416</v>
      </c>
      <c r="B253" s="31" t="str">
        <f t="shared" si="27"/>
        <v>Tuesday</v>
      </c>
      <c r="C253" s="40" t="str">
        <f t="shared" si="34"/>
        <v>February</v>
      </c>
      <c r="D253" s="40" t="str">
        <f t="shared" si="35"/>
        <v>Feb</v>
      </c>
      <c r="E253" s="4">
        <f t="shared" si="28"/>
        <v>17</v>
      </c>
      <c r="F253" s="33">
        <f t="shared" si="29"/>
        <v>2</v>
      </c>
      <c r="G253" s="4">
        <f t="shared" si="30"/>
        <v>2023</v>
      </c>
      <c r="H253" s="3">
        <v>44974</v>
      </c>
      <c r="I253" s="4" t="s">
        <v>327</v>
      </c>
      <c r="J253" s="4" t="s">
        <v>48</v>
      </c>
      <c r="K253" s="4">
        <v>53</v>
      </c>
      <c r="L253" s="4" t="str" cm="1">
        <f t="array" ref="L253">_xlfn.IFS(K253&gt;=50,"Senior",K253&lt;30,"Young Adult",K253&gt;=30,"Adult")</f>
        <v>Senior</v>
      </c>
      <c r="M253" s="4" t="s">
        <v>15</v>
      </c>
      <c r="N253" s="4">
        <v>4</v>
      </c>
      <c r="O253" s="5">
        <v>500</v>
      </c>
      <c r="P253">
        <f t="shared" si="31"/>
        <v>2000</v>
      </c>
      <c r="Q253" s="22">
        <f t="shared" si="32"/>
        <v>30</v>
      </c>
      <c r="R253" s="22">
        <f t="shared" si="33"/>
        <v>40</v>
      </c>
    </row>
    <row r="254" spans="1:18" x14ac:dyDescent="0.5">
      <c r="A254" s="2">
        <v>445</v>
      </c>
      <c r="B254" s="31" t="str">
        <f t="shared" si="27"/>
        <v>Sunday</v>
      </c>
      <c r="C254" s="40" t="str">
        <f t="shared" si="34"/>
        <v>January</v>
      </c>
      <c r="D254" s="40" t="str">
        <f t="shared" si="35"/>
        <v>Jan</v>
      </c>
      <c r="E254" s="4">
        <f t="shared" si="28"/>
        <v>22</v>
      </c>
      <c r="F254" s="33">
        <f t="shared" si="29"/>
        <v>1</v>
      </c>
      <c r="G254" s="4">
        <f t="shared" si="30"/>
        <v>2023</v>
      </c>
      <c r="H254" s="3">
        <v>44948</v>
      </c>
      <c r="I254" s="4" t="s">
        <v>328</v>
      </c>
      <c r="J254" s="4" t="s">
        <v>32</v>
      </c>
      <c r="K254" s="4">
        <v>53</v>
      </c>
      <c r="L254" s="4" t="str" cm="1">
        <f t="array" ref="L254">_xlfn.IFS(K254&gt;=50,"Senior",K254&lt;30,"Young Adult",K254&gt;=30,"Adult")</f>
        <v>Senior</v>
      </c>
      <c r="M254" s="4" t="s">
        <v>15</v>
      </c>
      <c r="N254" s="4">
        <v>1</v>
      </c>
      <c r="O254" s="5">
        <v>300</v>
      </c>
      <c r="P254">
        <f t="shared" si="31"/>
        <v>300</v>
      </c>
      <c r="Q254" s="22">
        <f t="shared" si="32"/>
        <v>4.5</v>
      </c>
      <c r="R254" s="22">
        <f t="shared" si="33"/>
        <v>6</v>
      </c>
    </row>
    <row r="255" spans="1:18" x14ac:dyDescent="0.5">
      <c r="A255" s="2">
        <v>467</v>
      </c>
      <c r="B255" s="31" t="str">
        <f t="shared" si="27"/>
        <v>Monday</v>
      </c>
      <c r="C255" s="40" t="str">
        <f t="shared" si="34"/>
        <v>July</v>
      </c>
      <c r="D255" s="40" t="str">
        <f t="shared" si="35"/>
        <v>Jul</v>
      </c>
      <c r="E255" s="4">
        <f t="shared" si="28"/>
        <v>30</v>
      </c>
      <c r="F255" s="33">
        <f t="shared" si="29"/>
        <v>7</v>
      </c>
      <c r="G255" s="4">
        <f t="shared" si="30"/>
        <v>2023</v>
      </c>
      <c r="H255" s="3">
        <v>45137</v>
      </c>
      <c r="I255" s="4" t="s">
        <v>329</v>
      </c>
      <c r="J255" s="4" t="s">
        <v>32</v>
      </c>
      <c r="K255" s="4">
        <v>53</v>
      </c>
      <c r="L255" s="4" t="str" cm="1">
        <f t="array" ref="L255">_xlfn.IFS(K255&gt;=50,"Senior",K255&lt;30,"Young Adult",K255&gt;=30,"Adult")</f>
        <v>Senior</v>
      </c>
      <c r="M255" s="4" t="s">
        <v>15</v>
      </c>
      <c r="N255" s="4">
        <v>3</v>
      </c>
      <c r="O255" s="5">
        <v>50</v>
      </c>
      <c r="P255">
        <f t="shared" si="31"/>
        <v>150</v>
      </c>
      <c r="Q255" s="22">
        <f t="shared" si="32"/>
        <v>2.25</v>
      </c>
      <c r="R255" s="22">
        <f t="shared" si="33"/>
        <v>3</v>
      </c>
    </row>
    <row r="256" spans="1:18" x14ac:dyDescent="0.5">
      <c r="A256" s="2">
        <v>591</v>
      </c>
      <c r="B256" s="31" t="str">
        <f t="shared" si="27"/>
        <v>Friday</v>
      </c>
      <c r="C256" s="40" t="str">
        <f t="shared" si="34"/>
        <v>January</v>
      </c>
      <c r="D256" s="40" t="str">
        <f t="shared" si="35"/>
        <v>Jan</v>
      </c>
      <c r="E256" s="4">
        <f t="shared" si="28"/>
        <v>13</v>
      </c>
      <c r="F256" s="33">
        <f t="shared" si="29"/>
        <v>1</v>
      </c>
      <c r="G256" s="4">
        <f t="shared" si="30"/>
        <v>2023</v>
      </c>
      <c r="H256" s="3">
        <v>44939</v>
      </c>
      <c r="I256" s="4" t="s">
        <v>330</v>
      </c>
      <c r="J256" s="4" t="s">
        <v>48</v>
      </c>
      <c r="K256" s="4">
        <v>53</v>
      </c>
      <c r="L256" s="4" t="str" cm="1">
        <f t="array" ref="L256">_xlfn.IFS(K256&gt;=50,"Senior",K256&lt;30,"Young Adult",K256&gt;=30,"Adult")</f>
        <v>Senior</v>
      </c>
      <c r="M256" s="4" t="s">
        <v>15</v>
      </c>
      <c r="N256" s="4">
        <v>4</v>
      </c>
      <c r="O256" s="5">
        <v>25</v>
      </c>
      <c r="P256">
        <f t="shared" si="31"/>
        <v>100</v>
      </c>
      <c r="Q256" s="22">
        <f t="shared" si="32"/>
        <v>1.5</v>
      </c>
      <c r="R256" s="22">
        <f t="shared" si="33"/>
        <v>2</v>
      </c>
    </row>
    <row r="257" spans="1:18" x14ac:dyDescent="0.5">
      <c r="A257" s="2">
        <v>648</v>
      </c>
      <c r="B257" s="31" t="str">
        <f t="shared" si="27"/>
        <v>Saturday</v>
      </c>
      <c r="C257" s="40" t="str">
        <f t="shared" si="34"/>
        <v>August</v>
      </c>
      <c r="D257" s="40" t="str">
        <f t="shared" si="35"/>
        <v>Aug</v>
      </c>
      <c r="E257" s="4">
        <f t="shared" si="28"/>
        <v>14</v>
      </c>
      <c r="F257" s="33">
        <f t="shared" si="29"/>
        <v>8</v>
      </c>
      <c r="G257" s="4">
        <f t="shared" si="30"/>
        <v>2023</v>
      </c>
      <c r="H257" s="3">
        <v>45152</v>
      </c>
      <c r="I257" s="4" t="s">
        <v>331</v>
      </c>
      <c r="J257" s="4" t="s">
        <v>48</v>
      </c>
      <c r="K257" s="4">
        <v>53</v>
      </c>
      <c r="L257" s="4" t="str" cm="1">
        <f t="array" ref="L257">_xlfn.IFS(K257&gt;=50,"Senior",K257&lt;30,"Young Adult",K257&gt;=30,"Adult")</f>
        <v>Senior</v>
      </c>
      <c r="M257" s="4" t="s">
        <v>13</v>
      </c>
      <c r="N257" s="4">
        <v>4</v>
      </c>
      <c r="O257" s="5">
        <v>300</v>
      </c>
      <c r="P257">
        <f t="shared" si="31"/>
        <v>1200</v>
      </c>
      <c r="Q257" s="22">
        <f t="shared" si="32"/>
        <v>18</v>
      </c>
      <c r="R257" s="22">
        <f t="shared" si="33"/>
        <v>24</v>
      </c>
    </row>
    <row r="258" spans="1:18" x14ac:dyDescent="0.5">
      <c r="A258" s="2">
        <v>680</v>
      </c>
      <c r="B258" s="31" t="str">
        <f t="shared" ref="B258:B321" si="36">TEXT($E258,"DDDD")</f>
        <v>Sunday</v>
      </c>
      <c r="C258" s="40" t="str">
        <f t="shared" si="34"/>
        <v>October</v>
      </c>
      <c r="D258" s="40" t="str">
        <f t="shared" si="35"/>
        <v>Oct</v>
      </c>
      <c r="E258" s="4">
        <f t="shared" ref="E258:E321" si="37">DAY(H258)</f>
        <v>22</v>
      </c>
      <c r="F258" s="33">
        <f t="shared" ref="F258:F321" si="38">MONTH(H258)</f>
        <v>10</v>
      </c>
      <c r="G258" s="4">
        <f t="shared" ref="G258:G321" si="39">YEAR(H258)</f>
        <v>2023</v>
      </c>
      <c r="H258" s="3">
        <v>45221</v>
      </c>
      <c r="I258" s="4" t="s">
        <v>332</v>
      </c>
      <c r="J258" s="4" t="s">
        <v>32</v>
      </c>
      <c r="K258" s="4">
        <v>53</v>
      </c>
      <c r="L258" s="4" t="str" cm="1">
        <f t="array" ref="L258">_xlfn.IFS(K258&gt;=50,"Senior",K258&lt;30,"Young Adult",K258&gt;=30,"Adult")</f>
        <v>Senior</v>
      </c>
      <c r="M258" s="4" t="s">
        <v>14</v>
      </c>
      <c r="N258" s="4">
        <v>3</v>
      </c>
      <c r="O258" s="5">
        <v>300</v>
      </c>
      <c r="P258">
        <f t="shared" ref="P258:P321" si="40">N258*O258</f>
        <v>900</v>
      </c>
      <c r="Q258" s="22">
        <f t="shared" ref="Q258:Q321" si="41">P258*$U$3</f>
        <v>13.5</v>
      </c>
      <c r="R258" s="22">
        <f t="shared" ref="R258:R321" si="42">P258*$U$4</f>
        <v>18</v>
      </c>
    </row>
    <row r="259" spans="1:18" x14ac:dyDescent="0.5">
      <c r="A259" s="2">
        <v>687</v>
      </c>
      <c r="B259" s="31" t="str">
        <f t="shared" si="36"/>
        <v>Tuesday</v>
      </c>
      <c r="C259" s="40" t="str">
        <f t="shared" ref="C259:C322" si="43">TEXT(DATE(2020,F259,2),"mmmm")</f>
        <v>August</v>
      </c>
      <c r="D259" s="40" t="str">
        <f t="shared" ref="D259:D322" si="44">TEXT(DATE(2002,F259,1),"mmm")</f>
        <v>Aug</v>
      </c>
      <c r="E259" s="4">
        <f t="shared" si="37"/>
        <v>3</v>
      </c>
      <c r="F259" s="33">
        <f t="shared" si="38"/>
        <v>8</v>
      </c>
      <c r="G259" s="4">
        <f t="shared" si="39"/>
        <v>2023</v>
      </c>
      <c r="H259" s="3">
        <v>45141</v>
      </c>
      <c r="I259" s="4" t="s">
        <v>333</v>
      </c>
      <c r="J259" s="4" t="s">
        <v>32</v>
      </c>
      <c r="K259" s="4">
        <v>53</v>
      </c>
      <c r="L259" s="4" t="str" cm="1">
        <f t="array" ref="L259">_xlfn.IFS(K259&gt;=50,"Senior",K259&lt;30,"Young Adult",K259&gt;=30,"Adult")</f>
        <v>Senior</v>
      </c>
      <c r="M259" s="4" t="s">
        <v>15</v>
      </c>
      <c r="N259" s="4">
        <v>1</v>
      </c>
      <c r="O259" s="5">
        <v>300</v>
      </c>
      <c r="P259">
        <f t="shared" si="40"/>
        <v>300</v>
      </c>
      <c r="Q259" s="22">
        <f t="shared" si="41"/>
        <v>4.5</v>
      </c>
      <c r="R259" s="22">
        <f t="shared" si="42"/>
        <v>6</v>
      </c>
    </row>
    <row r="260" spans="1:18" x14ac:dyDescent="0.5">
      <c r="A260" s="2">
        <v>697</v>
      </c>
      <c r="B260" s="31" t="str">
        <f t="shared" si="36"/>
        <v>Sunday</v>
      </c>
      <c r="C260" s="40" t="str">
        <f t="shared" si="43"/>
        <v>January</v>
      </c>
      <c r="D260" s="40" t="str">
        <f t="shared" si="44"/>
        <v>Jan</v>
      </c>
      <c r="E260" s="4">
        <f t="shared" si="37"/>
        <v>15</v>
      </c>
      <c r="F260" s="33">
        <f t="shared" si="38"/>
        <v>1</v>
      </c>
      <c r="G260" s="4">
        <f t="shared" si="39"/>
        <v>2023</v>
      </c>
      <c r="H260" s="3">
        <v>44941</v>
      </c>
      <c r="I260" s="4" t="s">
        <v>334</v>
      </c>
      <c r="J260" s="4" t="s">
        <v>48</v>
      </c>
      <c r="K260" s="4">
        <v>53</v>
      </c>
      <c r="L260" s="4" t="str" cm="1">
        <f t="array" ref="L260">_xlfn.IFS(K260&gt;=50,"Senior",K260&lt;30,"Young Adult",K260&gt;=30,"Adult")</f>
        <v>Senior</v>
      </c>
      <c r="M260" s="4" t="s">
        <v>14</v>
      </c>
      <c r="N260" s="4">
        <v>1</v>
      </c>
      <c r="O260" s="5">
        <v>500</v>
      </c>
      <c r="P260">
        <f t="shared" si="40"/>
        <v>500</v>
      </c>
      <c r="Q260" s="22">
        <f t="shared" si="41"/>
        <v>7.5</v>
      </c>
      <c r="R260" s="22">
        <f t="shared" si="42"/>
        <v>10</v>
      </c>
    </row>
    <row r="261" spans="1:18" x14ac:dyDescent="0.5">
      <c r="A261" s="2">
        <v>961</v>
      </c>
      <c r="B261" s="31" t="str">
        <f t="shared" si="36"/>
        <v>Friday</v>
      </c>
      <c r="C261" s="40" t="str">
        <f t="shared" si="43"/>
        <v>June</v>
      </c>
      <c r="D261" s="40" t="str">
        <f t="shared" si="44"/>
        <v>Jun</v>
      </c>
      <c r="E261" s="4">
        <f t="shared" si="37"/>
        <v>6</v>
      </c>
      <c r="F261" s="33">
        <f t="shared" si="38"/>
        <v>6</v>
      </c>
      <c r="G261" s="4">
        <f t="shared" si="39"/>
        <v>2023</v>
      </c>
      <c r="H261" s="3">
        <v>45083</v>
      </c>
      <c r="I261" s="4" t="s">
        <v>335</v>
      </c>
      <c r="J261" s="4" t="s">
        <v>48</v>
      </c>
      <c r="K261" s="4">
        <v>53</v>
      </c>
      <c r="L261" s="4" t="str" cm="1">
        <f t="array" ref="L261">_xlfn.IFS(K261&gt;=50,"Senior",K261&lt;30,"Young Adult",K261&gt;=30,"Adult")</f>
        <v>Senior</v>
      </c>
      <c r="M261" s="4" t="s">
        <v>13</v>
      </c>
      <c r="N261" s="4">
        <v>4</v>
      </c>
      <c r="O261" s="5">
        <v>50</v>
      </c>
      <c r="P261">
        <f t="shared" si="40"/>
        <v>200</v>
      </c>
      <c r="Q261" s="22">
        <f t="shared" si="41"/>
        <v>3</v>
      </c>
      <c r="R261" s="22">
        <f t="shared" si="42"/>
        <v>4</v>
      </c>
    </row>
    <row r="262" spans="1:18" x14ac:dyDescent="0.5">
      <c r="A262" s="2">
        <v>978</v>
      </c>
      <c r="B262" s="31" t="str">
        <f t="shared" si="36"/>
        <v>Sunday</v>
      </c>
      <c r="C262" s="40" t="str">
        <f t="shared" si="43"/>
        <v>March</v>
      </c>
      <c r="D262" s="40" t="str">
        <f t="shared" si="44"/>
        <v>Mar</v>
      </c>
      <c r="E262" s="4">
        <f t="shared" si="37"/>
        <v>22</v>
      </c>
      <c r="F262" s="33">
        <f t="shared" si="38"/>
        <v>3</v>
      </c>
      <c r="G262" s="4">
        <f t="shared" si="39"/>
        <v>2023</v>
      </c>
      <c r="H262" s="3">
        <v>45007</v>
      </c>
      <c r="I262" s="4" t="s">
        <v>336</v>
      </c>
      <c r="J262" s="4" t="s">
        <v>32</v>
      </c>
      <c r="K262" s="4">
        <v>53</v>
      </c>
      <c r="L262" s="4" t="str" cm="1">
        <f t="array" ref="L262">_xlfn.IFS(K262&gt;=50,"Senior",K262&lt;30,"Young Adult",K262&gt;=30,"Adult")</f>
        <v>Senior</v>
      </c>
      <c r="M262" s="4" t="s">
        <v>14</v>
      </c>
      <c r="N262" s="4">
        <v>3</v>
      </c>
      <c r="O262" s="5">
        <v>50</v>
      </c>
      <c r="P262">
        <f t="shared" si="40"/>
        <v>150</v>
      </c>
      <c r="Q262" s="22">
        <f t="shared" si="41"/>
        <v>2.25</v>
      </c>
      <c r="R262" s="22">
        <f t="shared" si="42"/>
        <v>3</v>
      </c>
    </row>
    <row r="263" spans="1:18" x14ac:dyDescent="0.5">
      <c r="A263" s="2">
        <v>10</v>
      </c>
      <c r="B263" s="31" t="str">
        <f t="shared" si="36"/>
        <v>Saturday</v>
      </c>
      <c r="C263" s="40" t="str">
        <f t="shared" si="43"/>
        <v>October</v>
      </c>
      <c r="D263" s="40" t="str">
        <f t="shared" si="44"/>
        <v>Oct</v>
      </c>
      <c r="E263" s="4">
        <f t="shared" si="37"/>
        <v>7</v>
      </c>
      <c r="F263" s="33">
        <f t="shared" si="38"/>
        <v>10</v>
      </c>
      <c r="G263" s="4">
        <f t="shared" si="39"/>
        <v>2023</v>
      </c>
      <c r="H263" s="3">
        <v>45206</v>
      </c>
      <c r="I263" s="4" t="s">
        <v>337</v>
      </c>
      <c r="J263" s="4" t="s">
        <v>32</v>
      </c>
      <c r="K263" s="4">
        <v>52</v>
      </c>
      <c r="L263" s="4" t="str" cm="1">
        <f t="array" ref="L263">_xlfn.IFS(K263&gt;=50,"Senior",K263&lt;30,"Young Adult",K263&gt;=30,"Adult")</f>
        <v>Senior</v>
      </c>
      <c r="M263" s="4" t="s">
        <v>14</v>
      </c>
      <c r="N263" s="4">
        <v>4</v>
      </c>
      <c r="O263" s="5">
        <v>50</v>
      </c>
      <c r="P263">
        <f t="shared" si="40"/>
        <v>200</v>
      </c>
      <c r="Q263" s="22">
        <f t="shared" si="41"/>
        <v>3</v>
      </c>
      <c r="R263" s="22">
        <f t="shared" si="42"/>
        <v>4</v>
      </c>
    </row>
    <row r="264" spans="1:18" x14ac:dyDescent="0.5">
      <c r="A264" s="2">
        <v>36</v>
      </c>
      <c r="B264" s="31" t="str">
        <f t="shared" si="36"/>
        <v>Tuesday</v>
      </c>
      <c r="C264" s="40" t="str">
        <f t="shared" si="43"/>
        <v>June</v>
      </c>
      <c r="D264" s="40" t="str">
        <f t="shared" si="44"/>
        <v>Jun</v>
      </c>
      <c r="E264" s="4">
        <f t="shared" si="37"/>
        <v>24</v>
      </c>
      <c r="F264" s="33">
        <f t="shared" si="38"/>
        <v>6</v>
      </c>
      <c r="G264" s="4">
        <f t="shared" si="39"/>
        <v>2023</v>
      </c>
      <c r="H264" s="3">
        <v>45101</v>
      </c>
      <c r="I264" s="4" t="s">
        <v>338</v>
      </c>
      <c r="J264" s="4" t="s">
        <v>48</v>
      </c>
      <c r="K264" s="4">
        <v>52</v>
      </c>
      <c r="L264" s="4" t="str" cm="1">
        <f t="array" ref="L264">_xlfn.IFS(K264&gt;=50,"Senior",K264&lt;30,"Young Adult",K264&gt;=30,"Adult")</f>
        <v>Senior</v>
      </c>
      <c r="M264" s="4" t="s">
        <v>13</v>
      </c>
      <c r="N264" s="4">
        <v>3</v>
      </c>
      <c r="O264" s="5">
        <v>300</v>
      </c>
      <c r="P264">
        <f t="shared" si="40"/>
        <v>900</v>
      </c>
      <c r="Q264" s="22">
        <f t="shared" si="41"/>
        <v>13.5</v>
      </c>
      <c r="R264" s="22">
        <f t="shared" si="42"/>
        <v>18</v>
      </c>
    </row>
    <row r="265" spans="1:18" x14ac:dyDescent="0.5">
      <c r="A265" s="2">
        <v>171</v>
      </c>
      <c r="B265" s="31" t="str">
        <f t="shared" si="36"/>
        <v>Tuesday</v>
      </c>
      <c r="C265" s="40" t="str">
        <f t="shared" si="43"/>
        <v>November</v>
      </c>
      <c r="D265" s="40" t="str">
        <f t="shared" si="44"/>
        <v>Nov</v>
      </c>
      <c r="E265" s="4">
        <f t="shared" si="37"/>
        <v>24</v>
      </c>
      <c r="F265" s="33">
        <f t="shared" si="38"/>
        <v>11</v>
      </c>
      <c r="G265" s="4">
        <f t="shared" si="39"/>
        <v>2023</v>
      </c>
      <c r="H265" s="3">
        <v>45254</v>
      </c>
      <c r="I265" s="4" t="s">
        <v>339</v>
      </c>
      <c r="J265" s="4" t="s">
        <v>32</v>
      </c>
      <c r="K265" s="4">
        <v>52</v>
      </c>
      <c r="L265" s="4" t="str" cm="1">
        <f t="array" ref="L265">_xlfn.IFS(K265&gt;=50,"Senior",K265&lt;30,"Young Adult",K265&gt;=30,"Adult")</f>
        <v>Senior</v>
      </c>
      <c r="M265" s="4" t="s">
        <v>14</v>
      </c>
      <c r="N265" s="4">
        <v>3</v>
      </c>
      <c r="O265" s="5">
        <v>300</v>
      </c>
      <c r="P265">
        <f t="shared" si="40"/>
        <v>900</v>
      </c>
      <c r="Q265" s="22">
        <f t="shared" si="41"/>
        <v>13.5</v>
      </c>
      <c r="R265" s="22">
        <f t="shared" si="42"/>
        <v>18</v>
      </c>
    </row>
    <row r="266" spans="1:18" x14ac:dyDescent="0.5">
      <c r="A266" s="2">
        <v>195</v>
      </c>
      <c r="B266" s="31" t="str">
        <f t="shared" si="36"/>
        <v>Thursday</v>
      </c>
      <c r="C266" s="40" t="str">
        <f t="shared" si="43"/>
        <v>February</v>
      </c>
      <c r="D266" s="40" t="str">
        <f t="shared" si="44"/>
        <v>Feb</v>
      </c>
      <c r="E266" s="4">
        <f t="shared" si="37"/>
        <v>5</v>
      </c>
      <c r="F266" s="33">
        <f t="shared" si="38"/>
        <v>2</v>
      </c>
      <c r="G266" s="4">
        <f t="shared" si="39"/>
        <v>2023</v>
      </c>
      <c r="H266" s="3">
        <v>44962</v>
      </c>
      <c r="I266" s="4" t="s">
        <v>340</v>
      </c>
      <c r="J266" s="4" t="s">
        <v>48</v>
      </c>
      <c r="K266" s="4">
        <v>52</v>
      </c>
      <c r="L266" s="4" t="str" cm="1">
        <f t="array" ref="L266">_xlfn.IFS(K266&gt;=50,"Senior",K266&lt;30,"Young Adult",K266&gt;=30,"Adult")</f>
        <v>Senior</v>
      </c>
      <c r="M266" s="4" t="s">
        <v>14</v>
      </c>
      <c r="N266" s="4">
        <v>1</v>
      </c>
      <c r="O266" s="5">
        <v>30</v>
      </c>
      <c r="P266">
        <f t="shared" si="40"/>
        <v>30</v>
      </c>
      <c r="Q266" s="22">
        <f t="shared" si="41"/>
        <v>0.44999999999999996</v>
      </c>
      <c r="R266" s="22">
        <f t="shared" si="42"/>
        <v>0.6</v>
      </c>
    </row>
    <row r="267" spans="1:18" x14ac:dyDescent="0.5">
      <c r="A267" s="2">
        <v>314</v>
      </c>
      <c r="B267" s="31" t="str">
        <f t="shared" si="36"/>
        <v>Sunday</v>
      </c>
      <c r="C267" s="40" t="str">
        <f t="shared" si="43"/>
        <v>April</v>
      </c>
      <c r="D267" s="40" t="str">
        <f t="shared" si="44"/>
        <v>Apr</v>
      </c>
      <c r="E267" s="4">
        <f t="shared" si="37"/>
        <v>8</v>
      </c>
      <c r="F267" s="33">
        <f t="shared" si="38"/>
        <v>4</v>
      </c>
      <c r="G267" s="4">
        <f t="shared" si="39"/>
        <v>2023</v>
      </c>
      <c r="H267" s="3">
        <v>45024</v>
      </c>
      <c r="I267" s="4" t="s">
        <v>341</v>
      </c>
      <c r="J267" s="4" t="s">
        <v>48</v>
      </c>
      <c r="K267" s="4">
        <v>52</v>
      </c>
      <c r="L267" s="4" t="str" cm="1">
        <f t="array" ref="L267">_xlfn.IFS(K267&gt;=50,"Senior",K267&lt;30,"Young Adult",K267&gt;=30,"Adult")</f>
        <v>Senior</v>
      </c>
      <c r="M267" s="4" t="s">
        <v>14</v>
      </c>
      <c r="N267" s="4">
        <v>4</v>
      </c>
      <c r="O267" s="5">
        <v>30</v>
      </c>
      <c r="P267">
        <f t="shared" si="40"/>
        <v>120</v>
      </c>
      <c r="Q267" s="22">
        <f t="shared" si="41"/>
        <v>1.7999999999999998</v>
      </c>
      <c r="R267" s="22">
        <f t="shared" si="42"/>
        <v>2.4</v>
      </c>
    </row>
    <row r="268" spans="1:18" x14ac:dyDescent="0.5">
      <c r="A268" s="2">
        <v>324</v>
      </c>
      <c r="B268" s="31" t="str">
        <f t="shared" si="36"/>
        <v>Friday</v>
      </c>
      <c r="C268" s="40" t="str">
        <f t="shared" si="43"/>
        <v>October</v>
      </c>
      <c r="D268" s="40" t="str">
        <f t="shared" si="44"/>
        <v>Oct</v>
      </c>
      <c r="E268" s="4">
        <f t="shared" si="37"/>
        <v>27</v>
      </c>
      <c r="F268" s="33">
        <f t="shared" si="38"/>
        <v>10</v>
      </c>
      <c r="G268" s="4">
        <f t="shared" si="39"/>
        <v>2023</v>
      </c>
      <c r="H268" s="3">
        <v>45226</v>
      </c>
      <c r="I268" s="4" t="s">
        <v>342</v>
      </c>
      <c r="J268" s="4" t="s">
        <v>32</v>
      </c>
      <c r="K268" s="4">
        <v>52</v>
      </c>
      <c r="L268" s="4" t="str" cm="1">
        <f t="array" ref="L268">_xlfn.IFS(K268&gt;=50,"Senior",K268&lt;30,"Young Adult",K268&gt;=30,"Adult")</f>
        <v>Senior</v>
      </c>
      <c r="M268" s="4" t="s">
        <v>15</v>
      </c>
      <c r="N268" s="4">
        <v>3</v>
      </c>
      <c r="O268" s="5">
        <v>50</v>
      </c>
      <c r="P268">
        <f t="shared" si="40"/>
        <v>150</v>
      </c>
      <c r="Q268" s="22">
        <f t="shared" si="41"/>
        <v>2.25</v>
      </c>
      <c r="R268" s="22">
        <f t="shared" si="42"/>
        <v>3</v>
      </c>
    </row>
    <row r="269" spans="1:18" x14ac:dyDescent="0.5">
      <c r="A269" s="2">
        <v>325</v>
      </c>
      <c r="B269" s="31" t="str">
        <f t="shared" si="36"/>
        <v>Monday</v>
      </c>
      <c r="C269" s="40" t="str">
        <f t="shared" si="43"/>
        <v>September</v>
      </c>
      <c r="D269" s="40" t="str">
        <f t="shared" si="44"/>
        <v>Sep</v>
      </c>
      <c r="E269" s="4">
        <f t="shared" si="37"/>
        <v>2</v>
      </c>
      <c r="F269" s="33">
        <f t="shared" si="38"/>
        <v>9</v>
      </c>
      <c r="G269" s="4">
        <f t="shared" si="39"/>
        <v>2023</v>
      </c>
      <c r="H269" s="3">
        <v>45171</v>
      </c>
      <c r="I269" s="4" t="s">
        <v>343</v>
      </c>
      <c r="J269" s="4" t="s">
        <v>32</v>
      </c>
      <c r="K269" s="4">
        <v>52</v>
      </c>
      <c r="L269" s="4" t="str" cm="1">
        <f t="array" ref="L269">_xlfn.IFS(K269&gt;=50,"Senior",K269&lt;30,"Young Adult",K269&gt;=30,"Adult")</f>
        <v>Senior</v>
      </c>
      <c r="M269" s="4" t="s">
        <v>15</v>
      </c>
      <c r="N269" s="4">
        <v>2</v>
      </c>
      <c r="O269" s="5">
        <v>25</v>
      </c>
      <c r="P269">
        <f t="shared" si="40"/>
        <v>50</v>
      </c>
      <c r="Q269" s="22">
        <f t="shared" si="41"/>
        <v>0.75</v>
      </c>
      <c r="R269" s="22">
        <f t="shared" si="42"/>
        <v>1</v>
      </c>
    </row>
    <row r="270" spans="1:18" x14ac:dyDescent="0.5">
      <c r="A270" s="2">
        <v>336</v>
      </c>
      <c r="B270" s="31" t="str">
        <f t="shared" si="36"/>
        <v>Thursday</v>
      </c>
      <c r="C270" s="40" t="str">
        <f t="shared" si="43"/>
        <v>December</v>
      </c>
      <c r="D270" s="40" t="str">
        <f t="shared" si="44"/>
        <v>Dec</v>
      </c>
      <c r="E270" s="4">
        <f t="shared" si="37"/>
        <v>12</v>
      </c>
      <c r="F270" s="33">
        <f t="shared" si="38"/>
        <v>12</v>
      </c>
      <c r="G270" s="4">
        <f t="shared" si="39"/>
        <v>2023</v>
      </c>
      <c r="H270" s="3">
        <v>45272</v>
      </c>
      <c r="I270" s="4" t="s">
        <v>344</v>
      </c>
      <c r="J270" s="4" t="s">
        <v>32</v>
      </c>
      <c r="K270" s="4">
        <v>52</v>
      </c>
      <c r="L270" s="4" t="str" cm="1">
        <f t="array" ref="L270">_xlfn.IFS(K270&gt;=50,"Senior",K270&lt;30,"Young Adult",K270&gt;=30,"Adult")</f>
        <v>Senior</v>
      </c>
      <c r="M270" s="4" t="s">
        <v>13</v>
      </c>
      <c r="N270" s="4">
        <v>3</v>
      </c>
      <c r="O270" s="5">
        <v>50</v>
      </c>
      <c r="P270">
        <f t="shared" si="40"/>
        <v>150</v>
      </c>
      <c r="Q270" s="22">
        <f t="shared" si="41"/>
        <v>2.25</v>
      </c>
      <c r="R270" s="22">
        <f t="shared" si="42"/>
        <v>3</v>
      </c>
    </row>
    <row r="271" spans="1:18" x14ac:dyDescent="0.5">
      <c r="A271" s="2">
        <v>479</v>
      </c>
      <c r="B271" s="31" t="str">
        <f t="shared" si="36"/>
        <v>Tuesday</v>
      </c>
      <c r="C271" s="40" t="str">
        <f t="shared" si="43"/>
        <v>August</v>
      </c>
      <c r="D271" s="40" t="str">
        <f t="shared" si="44"/>
        <v>Aug</v>
      </c>
      <c r="E271" s="4">
        <f t="shared" si="37"/>
        <v>24</v>
      </c>
      <c r="F271" s="33">
        <f t="shared" si="38"/>
        <v>8</v>
      </c>
      <c r="G271" s="4">
        <f t="shared" si="39"/>
        <v>2023</v>
      </c>
      <c r="H271" s="3">
        <v>45162</v>
      </c>
      <c r="I271" s="4" t="s">
        <v>345</v>
      </c>
      <c r="J271" s="4" t="s">
        <v>48</v>
      </c>
      <c r="K271" s="4">
        <v>52</v>
      </c>
      <c r="L271" s="4" t="str" cm="1">
        <f t="array" ref="L271">_xlfn.IFS(K271&gt;=50,"Senior",K271&lt;30,"Young Adult",K271&gt;=30,"Adult")</f>
        <v>Senior</v>
      </c>
      <c r="M271" s="4" t="s">
        <v>15</v>
      </c>
      <c r="N271" s="4">
        <v>4</v>
      </c>
      <c r="O271" s="5">
        <v>300</v>
      </c>
      <c r="P271">
        <f t="shared" si="40"/>
        <v>1200</v>
      </c>
      <c r="Q271" s="22">
        <f t="shared" si="41"/>
        <v>18</v>
      </c>
      <c r="R271" s="22">
        <f t="shared" si="42"/>
        <v>24</v>
      </c>
    </row>
    <row r="272" spans="1:18" x14ac:dyDescent="0.5">
      <c r="A272" s="2">
        <v>569</v>
      </c>
      <c r="B272" s="31" t="str">
        <f t="shared" si="36"/>
        <v>Sunday</v>
      </c>
      <c r="C272" s="40" t="str">
        <f t="shared" si="43"/>
        <v>August</v>
      </c>
      <c r="D272" s="40" t="str">
        <f t="shared" si="44"/>
        <v>Aug</v>
      </c>
      <c r="E272" s="4">
        <f t="shared" si="37"/>
        <v>15</v>
      </c>
      <c r="F272" s="33">
        <f t="shared" si="38"/>
        <v>8</v>
      </c>
      <c r="G272" s="4">
        <f t="shared" si="39"/>
        <v>2023</v>
      </c>
      <c r="H272" s="3">
        <v>45153</v>
      </c>
      <c r="I272" s="4" t="s">
        <v>346</v>
      </c>
      <c r="J272" s="4" t="s">
        <v>48</v>
      </c>
      <c r="K272" s="4">
        <v>52</v>
      </c>
      <c r="L272" s="4" t="str" cm="1">
        <f t="array" ref="L272">_xlfn.IFS(K272&gt;=50,"Senior",K272&lt;30,"Young Adult",K272&gt;=30,"Adult")</f>
        <v>Senior</v>
      </c>
      <c r="M272" s="4" t="s">
        <v>15</v>
      </c>
      <c r="N272" s="4">
        <v>4</v>
      </c>
      <c r="O272" s="5">
        <v>50</v>
      </c>
      <c r="P272">
        <f t="shared" si="40"/>
        <v>200</v>
      </c>
      <c r="Q272" s="22">
        <f t="shared" si="41"/>
        <v>3</v>
      </c>
      <c r="R272" s="22">
        <f t="shared" si="42"/>
        <v>4</v>
      </c>
    </row>
    <row r="273" spans="1:18" x14ac:dyDescent="0.5">
      <c r="A273" s="2">
        <v>613</v>
      </c>
      <c r="B273" s="31" t="str">
        <f t="shared" si="36"/>
        <v>Monday</v>
      </c>
      <c r="C273" s="40" t="str">
        <f t="shared" si="43"/>
        <v>April</v>
      </c>
      <c r="D273" s="40" t="str">
        <f t="shared" si="44"/>
        <v>Apr</v>
      </c>
      <c r="E273" s="4">
        <f t="shared" si="37"/>
        <v>23</v>
      </c>
      <c r="F273" s="33">
        <f t="shared" si="38"/>
        <v>4</v>
      </c>
      <c r="G273" s="4">
        <f t="shared" si="39"/>
        <v>2023</v>
      </c>
      <c r="H273" s="3">
        <v>45039</v>
      </c>
      <c r="I273" s="4" t="s">
        <v>347</v>
      </c>
      <c r="J273" s="4" t="s">
        <v>32</v>
      </c>
      <c r="K273" s="4">
        <v>52</v>
      </c>
      <c r="L273" s="4" t="str" cm="1">
        <f t="array" ref="L273">_xlfn.IFS(K273&gt;=50,"Senior",K273&lt;30,"Young Adult",K273&gt;=30,"Adult")</f>
        <v>Senior</v>
      </c>
      <c r="M273" s="4" t="s">
        <v>14</v>
      </c>
      <c r="N273" s="4">
        <v>3</v>
      </c>
      <c r="O273" s="5">
        <v>30</v>
      </c>
      <c r="P273">
        <f t="shared" si="40"/>
        <v>90</v>
      </c>
      <c r="Q273" s="22">
        <f t="shared" si="41"/>
        <v>1.3499999999999999</v>
      </c>
      <c r="R273" s="22">
        <f t="shared" si="42"/>
        <v>1.8</v>
      </c>
    </row>
    <row r="274" spans="1:18" x14ac:dyDescent="0.5">
      <c r="A274" s="2">
        <v>690</v>
      </c>
      <c r="B274" s="31" t="str">
        <f t="shared" si="36"/>
        <v>Thursday</v>
      </c>
      <c r="C274" s="40" t="str">
        <f t="shared" si="43"/>
        <v>November</v>
      </c>
      <c r="D274" s="40" t="str">
        <f t="shared" si="44"/>
        <v>Nov</v>
      </c>
      <c r="E274" s="4">
        <f t="shared" si="37"/>
        <v>5</v>
      </c>
      <c r="F274" s="33">
        <f t="shared" si="38"/>
        <v>11</v>
      </c>
      <c r="G274" s="4">
        <f t="shared" si="39"/>
        <v>2023</v>
      </c>
      <c r="H274" s="3">
        <v>45235</v>
      </c>
      <c r="I274" s="4" t="s">
        <v>348</v>
      </c>
      <c r="J274" s="4" t="s">
        <v>32</v>
      </c>
      <c r="K274" s="4">
        <v>52</v>
      </c>
      <c r="L274" s="4" t="str" cm="1">
        <f t="array" ref="L274">_xlfn.IFS(K274&gt;=50,"Senior",K274&lt;30,"Young Adult",K274&gt;=30,"Adult")</f>
        <v>Senior</v>
      </c>
      <c r="M274" s="4" t="s">
        <v>14</v>
      </c>
      <c r="N274" s="4">
        <v>3</v>
      </c>
      <c r="O274" s="5">
        <v>300</v>
      </c>
      <c r="P274">
        <f t="shared" si="40"/>
        <v>900</v>
      </c>
      <c r="Q274" s="22">
        <f t="shared" si="41"/>
        <v>13.5</v>
      </c>
      <c r="R274" s="22">
        <f t="shared" si="42"/>
        <v>18</v>
      </c>
    </row>
    <row r="275" spans="1:18" x14ac:dyDescent="0.5">
      <c r="A275" s="2">
        <v>701</v>
      </c>
      <c r="B275" s="31" t="str">
        <f t="shared" si="36"/>
        <v>Saturday</v>
      </c>
      <c r="C275" s="40" t="str">
        <f t="shared" si="43"/>
        <v>December</v>
      </c>
      <c r="D275" s="40" t="str">
        <f t="shared" si="44"/>
        <v>Dec</v>
      </c>
      <c r="E275" s="4">
        <f t="shared" si="37"/>
        <v>14</v>
      </c>
      <c r="F275" s="33">
        <f t="shared" si="38"/>
        <v>12</v>
      </c>
      <c r="G275" s="4">
        <f t="shared" si="39"/>
        <v>2023</v>
      </c>
      <c r="H275" s="3">
        <v>45274</v>
      </c>
      <c r="I275" s="4" t="s">
        <v>349</v>
      </c>
      <c r="J275" s="4" t="s">
        <v>32</v>
      </c>
      <c r="K275" s="4">
        <v>52</v>
      </c>
      <c r="L275" s="4" t="str" cm="1">
        <f t="array" ref="L275">_xlfn.IFS(K275&gt;=50,"Senior",K275&lt;30,"Young Adult",K275&gt;=30,"Adult")</f>
        <v>Senior</v>
      </c>
      <c r="M275" s="4" t="s">
        <v>13</v>
      </c>
      <c r="N275" s="4">
        <v>2</v>
      </c>
      <c r="O275" s="5">
        <v>30</v>
      </c>
      <c r="P275">
        <f t="shared" si="40"/>
        <v>60</v>
      </c>
      <c r="Q275" s="22">
        <f t="shared" si="41"/>
        <v>0.89999999999999991</v>
      </c>
      <c r="R275" s="22">
        <f t="shared" si="42"/>
        <v>1.2</v>
      </c>
    </row>
    <row r="276" spans="1:18" x14ac:dyDescent="0.5">
      <c r="A276" s="2">
        <v>721</v>
      </c>
      <c r="B276" s="31" t="str">
        <f t="shared" si="36"/>
        <v>Saturday</v>
      </c>
      <c r="C276" s="40" t="str">
        <f t="shared" si="43"/>
        <v>May</v>
      </c>
      <c r="D276" s="40" t="str">
        <f t="shared" si="44"/>
        <v>May</v>
      </c>
      <c r="E276" s="4">
        <f t="shared" si="37"/>
        <v>14</v>
      </c>
      <c r="F276" s="33">
        <f t="shared" si="38"/>
        <v>5</v>
      </c>
      <c r="G276" s="4">
        <f t="shared" si="39"/>
        <v>2023</v>
      </c>
      <c r="H276" s="3">
        <v>45060</v>
      </c>
      <c r="I276" s="4" t="s">
        <v>350</v>
      </c>
      <c r="J276" s="4" t="s">
        <v>32</v>
      </c>
      <c r="K276" s="4">
        <v>52</v>
      </c>
      <c r="L276" s="4" t="str" cm="1">
        <f t="array" ref="L276">_xlfn.IFS(K276&gt;=50,"Senior",K276&lt;30,"Young Adult",K276&gt;=30,"Adult")</f>
        <v>Senior</v>
      </c>
      <c r="M276" s="4" t="s">
        <v>14</v>
      </c>
      <c r="N276" s="4">
        <v>1</v>
      </c>
      <c r="O276" s="5">
        <v>500</v>
      </c>
      <c r="P276">
        <f t="shared" si="40"/>
        <v>500</v>
      </c>
      <c r="Q276" s="22">
        <f t="shared" si="41"/>
        <v>7.5</v>
      </c>
      <c r="R276" s="22">
        <f t="shared" si="42"/>
        <v>10</v>
      </c>
    </row>
    <row r="277" spans="1:18" x14ac:dyDescent="0.5">
      <c r="A277" s="2">
        <v>780</v>
      </c>
      <c r="B277" s="31" t="str">
        <f t="shared" si="36"/>
        <v>Sunday</v>
      </c>
      <c r="C277" s="40" t="str">
        <f t="shared" si="43"/>
        <v>February</v>
      </c>
      <c r="D277" s="40" t="str">
        <f t="shared" si="44"/>
        <v>Feb</v>
      </c>
      <c r="E277" s="4">
        <f t="shared" si="37"/>
        <v>22</v>
      </c>
      <c r="F277" s="33">
        <f t="shared" si="38"/>
        <v>2</v>
      </c>
      <c r="G277" s="4">
        <f t="shared" si="39"/>
        <v>2023</v>
      </c>
      <c r="H277" s="3">
        <v>44979</v>
      </c>
      <c r="I277" s="4" t="s">
        <v>351</v>
      </c>
      <c r="J277" s="4" t="s">
        <v>48</v>
      </c>
      <c r="K277" s="4">
        <v>52</v>
      </c>
      <c r="L277" s="4" t="str" cm="1">
        <f t="array" ref="L277">_xlfn.IFS(K277&gt;=50,"Senior",K277&lt;30,"Young Adult",K277&gt;=30,"Adult")</f>
        <v>Senior</v>
      </c>
      <c r="M277" s="4" t="s">
        <v>15</v>
      </c>
      <c r="N277" s="4">
        <v>2</v>
      </c>
      <c r="O277" s="5">
        <v>25</v>
      </c>
      <c r="P277">
        <f t="shared" si="40"/>
        <v>50</v>
      </c>
      <c r="Q277" s="22">
        <f t="shared" si="41"/>
        <v>0.75</v>
      </c>
      <c r="R277" s="22">
        <f t="shared" si="42"/>
        <v>1</v>
      </c>
    </row>
    <row r="278" spans="1:18" x14ac:dyDescent="0.5">
      <c r="A278" s="2">
        <v>788</v>
      </c>
      <c r="B278" s="31" t="str">
        <f t="shared" si="36"/>
        <v>Friday</v>
      </c>
      <c r="C278" s="40" t="str">
        <f t="shared" si="43"/>
        <v>June</v>
      </c>
      <c r="D278" s="40" t="str">
        <f t="shared" si="44"/>
        <v>Jun</v>
      </c>
      <c r="E278" s="4">
        <f t="shared" si="37"/>
        <v>27</v>
      </c>
      <c r="F278" s="33">
        <f t="shared" si="38"/>
        <v>6</v>
      </c>
      <c r="G278" s="4">
        <f t="shared" si="39"/>
        <v>2023</v>
      </c>
      <c r="H278" s="3">
        <v>45104</v>
      </c>
      <c r="I278" s="4" t="s">
        <v>352</v>
      </c>
      <c r="J278" s="4" t="s">
        <v>32</v>
      </c>
      <c r="K278" s="4">
        <v>52</v>
      </c>
      <c r="L278" s="4" t="str" cm="1">
        <f t="array" ref="L278">_xlfn.IFS(K278&gt;=50,"Senior",K278&lt;30,"Young Adult",K278&gt;=30,"Adult")</f>
        <v>Senior</v>
      </c>
      <c r="M278" s="4" t="s">
        <v>13</v>
      </c>
      <c r="N278" s="4">
        <v>3</v>
      </c>
      <c r="O278" s="5">
        <v>300</v>
      </c>
      <c r="P278">
        <f t="shared" si="40"/>
        <v>900</v>
      </c>
      <c r="Q278" s="22">
        <f t="shared" si="41"/>
        <v>13.5</v>
      </c>
      <c r="R278" s="22">
        <f t="shared" si="42"/>
        <v>18</v>
      </c>
    </row>
    <row r="279" spans="1:18" x14ac:dyDescent="0.5">
      <c r="A279" s="2">
        <v>813</v>
      </c>
      <c r="B279" s="31" t="str">
        <f t="shared" si="36"/>
        <v>Tuesday</v>
      </c>
      <c r="C279" s="40" t="str">
        <f t="shared" si="43"/>
        <v>October</v>
      </c>
      <c r="D279" s="40" t="str">
        <f t="shared" si="44"/>
        <v>Oct</v>
      </c>
      <c r="E279" s="4">
        <f t="shared" si="37"/>
        <v>3</v>
      </c>
      <c r="F279" s="33">
        <f t="shared" si="38"/>
        <v>10</v>
      </c>
      <c r="G279" s="4">
        <f t="shared" si="39"/>
        <v>2023</v>
      </c>
      <c r="H279" s="3">
        <v>45202</v>
      </c>
      <c r="I279" s="4" t="s">
        <v>353</v>
      </c>
      <c r="J279" s="4" t="s">
        <v>48</v>
      </c>
      <c r="K279" s="4">
        <v>52</v>
      </c>
      <c r="L279" s="4" t="str" cm="1">
        <f t="array" ref="L279">_xlfn.IFS(K279&gt;=50,"Senior",K279&lt;30,"Young Adult",K279&gt;=30,"Adult")</f>
        <v>Senior</v>
      </c>
      <c r="M279" s="4" t="s">
        <v>15</v>
      </c>
      <c r="N279" s="4">
        <v>3</v>
      </c>
      <c r="O279" s="5">
        <v>50</v>
      </c>
      <c r="P279">
        <f t="shared" si="40"/>
        <v>150</v>
      </c>
      <c r="Q279" s="22">
        <f t="shared" si="41"/>
        <v>2.25</v>
      </c>
      <c r="R279" s="22">
        <f t="shared" si="42"/>
        <v>3</v>
      </c>
    </row>
    <row r="280" spans="1:18" x14ac:dyDescent="0.5">
      <c r="A280" s="2">
        <v>822</v>
      </c>
      <c r="B280" s="31" t="str">
        <f t="shared" si="36"/>
        <v>Monday</v>
      </c>
      <c r="C280" s="40" t="str">
        <f t="shared" si="43"/>
        <v>May</v>
      </c>
      <c r="D280" s="40" t="str">
        <f t="shared" si="44"/>
        <v>May</v>
      </c>
      <c r="E280" s="4">
        <f t="shared" si="37"/>
        <v>23</v>
      </c>
      <c r="F280" s="33">
        <f t="shared" si="38"/>
        <v>5</v>
      </c>
      <c r="G280" s="4">
        <f t="shared" si="39"/>
        <v>2023</v>
      </c>
      <c r="H280" s="3">
        <v>45069</v>
      </c>
      <c r="I280" s="4" t="s">
        <v>354</v>
      </c>
      <c r="J280" s="4" t="s">
        <v>32</v>
      </c>
      <c r="K280" s="4">
        <v>52</v>
      </c>
      <c r="L280" s="4" t="str" cm="1">
        <f t="array" ref="L280">_xlfn.IFS(K280&gt;=50,"Senior",K280&lt;30,"Young Adult",K280&gt;=30,"Adult")</f>
        <v>Senior</v>
      </c>
      <c r="M280" s="4" t="s">
        <v>13</v>
      </c>
      <c r="N280" s="4">
        <v>3</v>
      </c>
      <c r="O280" s="5">
        <v>50</v>
      </c>
      <c r="P280">
        <f t="shared" si="40"/>
        <v>150</v>
      </c>
      <c r="Q280" s="22">
        <f t="shared" si="41"/>
        <v>2.25</v>
      </c>
      <c r="R280" s="22">
        <f t="shared" si="42"/>
        <v>3</v>
      </c>
    </row>
    <row r="281" spans="1:18" x14ac:dyDescent="0.5">
      <c r="A281" s="2">
        <v>885</v>
      </c>
      <c r="B281" s="31" t="str">
        <f t="shared" si="36"/>
        <v>Tuesday</v>
      </c>
      <c r="C281" s="40" t="str">
        <f t="shared" si="43"/>
        <v>March</v>
      </c>
      <c r="D281" s="40" t="str">
        <f t="shared" si="44"/>
        <v>Mar</v>
      </c>
      <c r="E281" s="4">
        <f t="shared" si="37"/>
        <v>3</v>
      </c>
      <c r="F281" s="33">
        <f t="shared" si="38"/>
        <v>3</v>
      </c>
      <c r="G281" s="4">
        <f t="shared" si="39"/>
        <v>2023</v>
      </c>
      <c r="H281" s="3">
        <v>44988</v>
      </c>
      <c r="I281" s="4" t="s">
        <v>355</v>
      </c>
      <c r="J281" s="4" t="s">
        <v>32</v>
      </c>
      <c r="K281" s="4">
        <v>52</v>
      </c>
      <c r="L281" s="4" t="str" cm="1">
        <f t="array" ref="L281">_xlfn.IFS(K281&gt;=50,"Senior",K281&lt;30,"Young Adult",K281&gt;=30,"Adult")</f>
        <v>Senior</v>
      </c>
      <c r="M281" s="4" t="s">
        <v>14</v>
      </c>
      <c r="N281" s="4">
        <v>4</v>
      </c>
      <c r="O281" s="5">
        <v>30</v>
      </c>
      <c r="P281">
        <f t="shared" si="40"/>
        <v>120</v>
      </c>
      <c r="Q281" s="22">
        <f t="shared" si="41"/>
        <v>1.7999999999999998</v>
      </c>
      <c r="R281" s="22">
        <f t="shared" si="42"/>
        <v>2.4</v>
      </c>
    </row>
    <row r="282" spans="1:18" x14ac:dyDescent="0.5">
      <c r="A282" s="2">
        <v>888</v>
      </c>
      <c r="B282" s="31" t="str">
        <f t="shared" si="36"/>
        <v>Tuesday</v>
      </c>
      <c r="C282" s="40" t="str">
        <f t="shared" si="43"/>
        <v>March</v>
      </c>
      <c r="D282" s="40" t="str">
        <f t="shared" si="44"/>
        <v>Mar</v>
      </c>
      <c r="E282" s="4">
        <f t="shared" si="37"/>
        <v>3</v>
      </c>
      <c r="F282" s="33">
        <f t="shared" si="38"/>
        <v>3</v>
      </c>
      <c r="G282" s="4">
        <f t="shared" si="39"/>
        <v>2023</v>
      </c>
      <c r="H282" s="3">
        <v>44988</v>
      </c>
      <c r="I282" s="4" t="s">
        <v>356</v>
      </c>
      <c r="J282" s="4" t="s">
        <v>32</v>
      </c>
      <c r="K282" s="4">
        <v>52</v>
      </c>
      <c r="L282" s="4" t="str" cm="1">
        <f t="array" ref="L282">_xlfn.IFS(K282&gt;=50,"Senior",K282&lt;30,"Young Adult",K282&gt;=30,"Adult")</f>
        <v>Senior</v>
      </c>
      <c r="M282" s="4" t="s">
        <v>15</v>
      </c>
      <c r="N282" s="4">
        <v>4</v>
      </c>
      <c r="O282" s="5">
        <v>25</v>
      </c>
      <c r="P282">
        <f t="shared" si="40"/>
        <v>100</v>
      </c>
      <c r="Q282" s="22">
        <f t="shared" si="41"/>
        <v>1.5</v>
      </c>
      <c r="R282" s="22">
        <f t="shared" si="42"/>
        <v>2</v>
      </c>
    </row>
    <row r="283" spans="1:18" x14ac:dyDescent="0.5">
      <c r="A283" s="2">
        <v>894</v>
      </c>
      <c r="B283" s="31" t="str">
        <f t="shared" si="36"/>
        <v>Thursday</v>
      </c>
      <c r="C283" s="40" t="str">
        <f t="shared" si="43"/>
        <v>September</v>
      </c>
      <c r="D283" s="40" t="str">
        <f t="shared" si="44"/>
        <v>Sep</v>
      </c>
      <c r="E283" s="4">
        <f t="shared" si="37"/>
        <v>5</v>
      </c>
      <c r="F283" s="33">
        <f t="shared" si="38"/>
        <v>9</v>
      </c>
      <c r="G283" s="4">
        <f t="shared" si="39"/>
        <v>2023</v>
      </c>
      <c r="H283" s="3">
        <v>45174</v>
      </c>
      <c r="I283" s="4" t="s">
        <v>357</v>
      </c>
      <c r="J283" s="4" t="s">
        <v>48</v>
      </c>
      <c r="K283" s="4">
        <v>52</v>
      </c>
      <c r="L283" s="4" t="str" cm="1">
        <f t="array" ref="L283">_xlfn.IFS(K283&gt;=50,"Senior",K283&lt;30,"Young Adult",K283&gt;=30,"Adult")</f>
        <v>Senior</v>
      </c>
      <c r="M283" s="4" t="s">
        <v>15</v>
      </c>
      <c r="N283" s="4">
        <v>1</v>
      </c>
      <c r="O283" s="5">
        <v>30</v>
      </c>
      <c r="P283">
        <f t="shared" si="40"/>
        <v>30</v>
      </c>
      <c r="Q283" s="22">
        <f t="shared" si="41"/>
        <v>0.44999999999999996</v>
      </c>
      <c r="R283" s="22">
        <f t="shared" si="42"/>
        <v>0.6</v>
      </c>
    </row>
    <row r="284" spans="1:18" x14ac:dyDescent="0.5">
      <c r="A284" s="2">
        <v>997</v>
      </c>
      <c r="B284" s="31" t="str">
        <f t="shared" si="36"/>
        <v>Tuesday</v>
      </c>
      <c r="C284" s="40" t="str">
        <f t="shared" si="43"/>
        <v>November</v>
      </c>
      <c r="D284" s="40" t="str">
        <f t="shared" si="44"/>
        <v>Nov</v>
      </c>
      <c r="E284" s="4">
        <f t="shared" si="37"/>
        <v>17</v>
      </c>
      <c r="F284" s="33">
        <f t="shared" si="38"/>
        <v>11</v>
      </c>
      <c r="G284" s="4">
        <f t="shared" si="39"/>
        <v>2023</v>
      </c>
      <c r="H284" s="3">
        <v>45247</v>
      </c>
      <c r="I284" s="4" t="s">
        <v>358</v>
      </c>
      <c r="J284" s="4" t="s">
        <v>48</v>
      </c>
      <c r="K284" s="4">
        <v>52</v>
      </c>
      <c r="L284" s="4" t="str" cm="1">
        <f t="array" ref="L284">_xlfn.IFS(K284&gt;=50,"Senior",K284&lt;30,"Young Adult",K284&gt;=30,"Adult")</f>
        <v>Senior</v>
      </c>
      <c r="M284" s="4" t="s">
        <v>13</v>
      </c>
      <c r="N284" s="4">
        <v>3</v>
      </c>
      <c r="O284" s="5">
        <v>30</v>
      </c>
      <c r="P284">
        <f t="shared" si="40"/>
        <v>90</v>
      </c>
      <c r="Q284" s="22">
        <f t="shared" si="41"/>
        <v>1.3499999999999999</v>
      </c>
      <c r="R284" s="22">
        <f t="shared" si="42"/>
        <v>1.8</v>
      </c>
    </row>
    <row r="285" spans="1:18" x14ac:dyDescent="0.5">
      <c r="A285" s="2">
        <v>34</v>
      </c>
      <c r="B285" s="31" t="str">
        <f t="shared" si="36"/>
        <v>Tuesday</v>
      </c>
      <c r="C285" s="40" t="str">
        <f t="shared" si="43"/>
        <v>December</v>
      </c>
      <c r="D285" s="40" t="str">
        <f t="shared" si="44"/>
        <v>Dec</v>
      </c>
      <c r="E285" s="4">
        <f t="shared" si="37"/>
        <v>24</v>
      </c>
      <c r="F285" s="33">
        <f t="shared" si="38"/>
        <v>12</v>
      </c>
      <c r="G285" s="4">
        <f t="shared" si="39"/>
        <v>2023</v>
      </c>
      <c r="H285" s="3">
        <v>45284</v>
      </c>
      <c r="I285" s="4" t="s">
        <v>359</v>
      </c>
      <c r="J285" s="4" t="s">
        <v>32</v>
      </c>
      <c r="K285" s="4">
        <v>51</v>
      </c>
      <c r="L285" s="4" t="str" cm="1">
        <f t="array" ref="L285">_xlfn.IFS(K285&gt;=50,"Senior",K285&lt;30,"Young Adult",K285&gt;=30,"Adult")</f>
        <v>Senior</v>
      </c>
      <c r="M285" s="4" t="s">
        <v>14</v>
      </c>
      <c r="N285" s="4">
        <v>3</v>
      </c>
      <c r="O285" s="5">
        <v>50</v>
      </c>
      <c r="P285">
        <f t="shared" si="40"/>
        <v>150</v>
      </c>
      <c r="Q285" s="22">
        <f t="shared" si="41"/>
        <v>2.25</v>
      </c>
      <c r="R285" s="22">
        <f t="shared" si="42"/>
        <v>3</v>
      </c>
    </row>
    <row r="286" spans="1:18" x14ac:dyDescent="0.5">
      <c r="A286" s="2">
        <v>65</v>
      </c>
      <c r="B286" s="31" t="str">
        <f t="shared" si="36"/>
        <v>Thursday</v>
      </c>
      <c r="C286" s="40" t="str">
        <f t="shared" si="43"/>
        <v>December</v>
      </c>
      <c r="D286" s="40" t="str">
        <f t="shared" si="44"/>
        <v>Dec</v>
      </c>
      <c r="E286" s="4">
        <f t="shared" si="37"/>
        <v>5</v>
      </c>
      <c r="F286" s="33">
        <f t="shared" si="38"/>
        <v>12</v>
      </c>
      <c r="G286" s="4">
        <f t="shared" si="39"/>
        <v>2023</v>
      </c>
      <c r="H286" s="3">
        <v>45265</v>
      </c>
      <c r="I286" s="4" t="s">
        <v>360</v>
      </c>
      <c r="J286" s="4" t="s">
        <v>48</v>
      </c>
      <c r="K286" s="4">
        <v>51</v>
      </c>
      <c r="L286" s="4" t="str" cm="1">
        <f t="array" ref="L286">_xlfn.IFS(K286&gt;=50,"Senior",K286&lt;30,"Young Adult",K286&gt;=30,"Adult")</f>
        <v>Senior</v>
      </c>
      <c r="M286" s="4" t="s">
        <v>15</v>
      </c>
      <c r="N286" s="4">
        <v>4</v>
      </c>
      <c r="O286" s="5">
        <v>500</v>
      </c>
      <c r="P286">
        <f t="shared" si="40"/>
        <v>2000</v>
      </c>
      <c r="Q286" s="22">
        <f t="shared" si="41"/>
        <v>30</v>
      </c>
      <c r="R286" s="22">
        <f t="shared" si="42"/>
        <v>40</v>
      </c>
    </row>
    <row r="287" spans="1:18" x14ac:dyDescent="0.5">
      <c r="A287" s="2">
        <v>71</v>
      </c>
      <c r="B287" s="31" t="str">
        <f t="shared" si="36"/>
        <v>Saturday</v>
      </c>
      <c r="C287" s="40" t="str">
        <f t="shared" si="43"/>
        <v>July</v>
      </c>
      <c r="D287" s="40" t="str">
        <f t="shared" si="44"/>
        <v>Jul</v>
      </c>
      <c r="E287" s="4">
        <f t="shared" si="37"/>
        <v>14</v>
      </c>
      <c r="F287" s="33">
        <f t="shared" si="38"/>
        <v>7</v>
      </c>
      <c r="G287" s="4">
        <f t="shared" si="39"/>
        <v>2023</v>
      </c>
      <c r="H287" s="3">
        <v>45121</v>
      </c>
      <c r="I287" s="4" t="s">
        <v>361</v>
      </c>
      <c r="J287" s="4" t="s">
        <v>32</v>
      </c>
      <c r="K287" s="4">
        <v>51</v>
      </c>
      <c r="L287" s="4" t="str" cm="1">
        <f t="array" ref="L287">_xlfn.IFS(K287&gt;=50,"Senior",K287&lt;30,"Young Adult",K287&gt;=30,"Adult")</f>
        <v>Senior</v>
      </c>
      <c r="M287" s="4" t="s">
        <v>13</v>
      </c>
      <c r="N287" s="4">
        <v>4</v>
      </c>
      <c r="O287" s="5">
        <v>25</v>
      </c>
      <c r="P287">
        <f t="shared" si="40"/>
        <v>100</v>
      </c>
      <c r="Q287" s="22">
        <f t="shared" si="41"/>
        <v>1.5</v>
      </c>
      <c r="R287" s="22">
        <f t="shared" si="42"/>
        <v>2</v>
      </c>
    </row>
    <row r="288" spans="1:18" x14ac:dyDescent="0.5">
      <c r="A288" s="2">
        <v>90</v>
      </c>
      <c r="B288" s="31" t="str">
        <f t="shared" si="36"/>
        <v>Friday</v>
      </c>
      <c r="C288" s="40" t="str">
        <f t="shared" si="43"/>
        <v>May</v>
      </c>
      <c r="D288" s="40" t="str">
        <f t="shared" si="44"/>
        <v>May</v>
      </c>
      <c r="E288" s="4">
        <f t="shared" si="37"/>
        <v>6</v>
      </c>
      <c r="F288" s="33">
        <f t="shared" si="38"/>
        <v>5</v>
      </c>
      <c r="G288" s="4">
        <f t="shared" si="39"/>
        <v>2023</v>
      </c>
      <c r="H288" s="3">
        <v>45052</v>
      </c>
      <c r="I288" s="4" t="s">
        <v>362</v>
      </c>
      <c r="J288" s="4" t="s">
        <v>32</v>
      </c>
      <c r="K288" s="4">
        <v>51</v>
      </c>
      <c r="L288" s="4" t="str" cm="1">
        <f t="array" ref="L288">_xlfn.IFS(K288&gt;=50,"Senior",K288&lt;30,"Young Adult",K288&gt;=30,"Adult")</f>
        <v>Senior</v>
      </c>
      <c r="M288" s="4" t="s">
        <v>15</v>
      </c>
      <c r="N288" s="4">
        <v>1</v>
      </c>
      <c r="O288" s="5">
        <v>30</v>
      </c>
      <c r="P288">
        <f t="shared" si="40"/>
        <v>30</v>
      </c>
      <c r="Q288" s="22">
        <f t="shared" si="41"/>
        <v>0.44999999999999996</v>
      </c>
      <c r="R288" s="22">
        <f t="shared" si="42"/>
        <v>0.6</v>
      </c>
    </row>
    <row r="289" spans="1:18" x14ac:dyDescent="0.5">
      <c r="A289" s="2">
        <v>92</v>
      </c>
      <c r="B289" s="31" t="str">
        <f t="shared" si="36"/>
        <v>Wednesday</v>
      </c>
      <c r="C289" s="40" t="str">
        <f t="shared" si="43"/>
        <v>August</v>
      </c>
      <c r="D289" s="40" t="str">
        <f t="shared" si="44"/>
        <v>Aug</v>
      </c>
      <c r="E289" s="4">
        <f t="shared" si="37"/>
        <v>25</v>
      </c>
      <c r="F289" s="33">
        <f t="shared" si="38"/>
        <v>8</v>
      </c>
      <c r="G289" s="4">
        <f t="shared" si="39"/>
        <v>2023</v>
      </c>
      <c r="H289" s="3">
        <v>45163</v>
      </c>
      <c r="I289" s="4" t="s">
        <v>363</v>
      </c>
      <c r="J289" s="4" t="s">
        <v>32</v>
      </c>
      <c r="K289" s="4">
        <v>51</v>
      </c>
      <c r="L289" s="4" t="str" cm="1">
        <f t="array" ref="L289">_xlfn.IFS(K289&gt;=50,"Senior",K289&lt;30,"Young Adult",K289&gt;=30,"Adult")</f>
        <v>Senior</v>
      </c>
      <c r="M289" s="4" t="s">
        <v>15</v>
      </c>
      <c r="N289" s="4">
        <v>4</v>
      </c>
      <c r="O289" s="5">
        <v>30</v>
      </c>
      <c r="P289">
        <f t="shared" si="40"/>
        <v>120</v>
      </c>
      <c r="Q289" s="22">
        <f t="shared" si="41"/>
        <v>1.7999999999999998</v>
      </c>
      <c r="R289" s="22">
        <f t="shared" si="42"/>
        <v>2.4</v>
      </c>
    </row>
    <row r="290" spans="1:18" x14ac:dyDescent="0.5">
      <c r="A290" s="2">
        <v>97</v>
      </c>
      <c r="B290" s="31" t="str">
        <f t="shared" si="36"/>
        <v>Friday</v>
      </c>
      <c r="C290" s="40" t="str">
        <f t="shared" si="43"/>
        <v>October</v>
      </c>
      <c r="D290" s="40" t="str">
        <f t="shared" si="44"/>
        <v>Oct</v>
      </c>
      <c r="E290" s="4">
        <f t="shared" si="37"/>
        <v>13</v>
      </c>
      <c r="F290" s="33">
        <f t="shared" si="38"/>
        <v>10</v>
      </c>
      <c r="G290" s="4">
        <f t="shared" si="39"/>
        <v>2023</v>
      </c>
      <c r="H290" s="3">
        <v>45212</v>
      </c>
      <c r="I290" s="4" t="s">
        <v>364</v>
      </c>
      <c r="J290" s="4" t="s">
        <v>32</v>
      </c>
      <c r="K290" s="4">
        <v>51</v>
      </c>
      <c r="L290" s="4" t="str" cm="1">
        <f t="array" ref="L290">_xlfn.IFS(K290&gt;=50,"Senior",K290&lt;30,"Young Adult",K290&gt;=30,"Adult")</f>
        <v>Senior</v>
      </c>
      <c r="M290" s="4" t="s">
        <v>13</v>
      </c>
      <c r="N290" s="4">
        <v>2</v>
      </c>
      <c r="O290" s="5">
        <v>500</v>
      </c>
      <c r="P290">
        <f t="shared" si="40"/>
        <v>1000</v>
      </c>
      <c r="Q290" s="22">
        <f t="shared" si="41"/>
        <v>15</v>
      </c>
      <c r="R290" s="22">
        <f t="shared" si="42"/>
        <v>20</v>
      </c>
    </row>
    <row r="291" spans="1:18" x14ac:dyDescent="0.5">
      <c r="A291" s="2">
        <v>115</v>
      </c>
      <c r="B291" s="31" t="str">
        <f t="shared" si="36"/>
        <v>Thursday</v>
      </c>
      <c r="C291" s="40" t="str">
        <f t="shared" si="43"/>
        <v>November</v>
      </c>
      <c r="D291" s="40" t="str">
        <f t="shared" si="44"/>
        <v>Nov</v>
      </c>
      <c r="E291" s="4">
        <f t="shared" si="37"/>
        <v>26</v>
      </c>
      <c r="F291" s="33">
        <f t="shared" si="38"/>
        <v>11</v>
      </c>
      <c r="G291" s="4">
        <f t="shared" si="39"/>
        <v>2023</v>
      </c>
      <c r="H291" s="3">
        <v>45256</v>
      </c>
      <c r="I291" s="4" t="s">
        <v>365</v>
      </c>
      <c r="J291" s="4" t="s">
        <v>48</v>
      </c>
      <c r="K291" s="4">
        <v>51</v>
      </c>
      <c r="L291" s="4" t="str" cm="1">
        <f t="array" ref="L291">_xlfn.IFS(K291&gt;=50,"Senior",K291&lt;30,"Young Adult",K291&gt;=30,"Adult")</f>
        <v>Senior</v>
      </c>
      <c r="M291" s="4" t="s">
        <v>14</v>
      </c>
      <c r="N291" s="4">
        <v>3</v>
      </c>
      <c r="O291" s="5">
        <v>500</v>
      </c>
      <c r="P291">
        <f t="shared" si="40"/>
        <v>1500</v>
      </c>
      <c r="Q291" s="22">
        <f t="shared" si="41"/>
        <v>22.5</v>
      </c>
      <c r="R291" s="22">
        <f t="shared" si="42"/>
        <v>30</v>
      </c>
    </row>
    <row r="292" spans="1:18" x14ac:dyDescent="0.5">
      <c r="A292" s="2">
        <v>154</v>
      </c>
      <c r="B292" s="31" t="str">
        <f t="shared" si="36"/>
        <v>Monday</v>
      </c>
      <c r="C292" s="40" t="str">
        <f t="shared" si="43"/>
        <v>October</v>
      </c>
      <c r="D292" s="40" t="str">
        <f t="shared" si="44"/>
        <v>Oct</v>
      </c>
      <c r="E292" s="4">
        <f t="shared" si="37"/>
        <v>2</v>
      </c>
      <c r="F292" s="33">
        <f t="shared" si="38"/>
        <v>10</v>
      </c>
      <c r="G292" s="4">
        <f t="shared" si="39"/>
        <v>2023</v>
      </c>
      <c r="H292" s="3">
        <v>45201</v>
      </c>
      <c r="I292" s="4" t="s">
        <v>366</v>
      </c>
      <c r="J292" s="4" t="s">
        <v>48</v>
      </c>
      <c r="K292" s="4">
        <v>51</v>
      </c>
      <c r="L292" s="4" t="str" cm="1">
        <f t="array" ref="L292">_xlfn.IFS(K292&gt;=50,"Senior",K292&lt;30,"Young Adult",K292&gt;=30,"Adult")</f>
        <v>Senior</v>
      </c>
      <c r="M292" s="4" t="s">
        <v>15</v>
      </c>
      <c r="N292" s="4">
        <v>3</v>
      </c>
      <c r="O292" s="5">
        <v>300</v>
      </c>
      <c r="P292">
        <f t="shared" si="40"/>
        <v>900</v>
      </c>
      <c r="Q292" s="22">
        <f t="shared" si="41"/>
        <v>13.5</v>
      </c>
      <c r="R292" s="22">
        <f t="shared" si="42"/>
        <v>18</v>
      </c>
    </row>
    <row r="293" spans="1:18" x14ac:dyDescent="0.5">
      <c r="A293" s="2">
        <v>222</v>
      </c>
      <c r="B293" s="31" t="str">
        <f t="shared" si="36"/>
        <v>Thursday</v>
      </c>
      <c r="C293" s="40" t="str">
        <f t="shared" si="43"/>
        <v>April</v>
      </c>
      <c r="D293" s="40" t="str">
        <f t="shared" si="44"/>
        <v>Apr</v>
      </c>
      <c r="E293" s="4">
        <f t="shared" si="37"/>
        <v>26</v>
      </c>
      <c r="F293" s="33">
        <f t="shared" si="38"/>
        <v>4</v>
      </c>
      <c r="G293" s="4">
        <f t="shared" si="39"/>
        <v>2023</v>
      </c>
      <c r="H293" s="3">
        <v>45042</v>
      </c>
      <c r="I293" s="4" t="s">
        <v>367</v>
      </c>
      <c r="J293" s="4" t="s">
        <v>48</v>
      </c>
      <c r="K293" s="4">
        <v>51</v>
      </c>
      <c r="L293" s="4" t="str" cm="1">
        <f t="array" ref="L293">_xlfn.IFS(K293&gt;=50,"Senior",K293&lt;30,"Young Adult",K293&gt;=30,"Adult")</f>
        <v>Senior</v>
      </c>
      <c r="M293" s="4" t="s">
        <v>14</v>
      </c>
      <c r="N293" s="4">
        <v>4</v>
      </c>
      <c r="O293" s="5">
        <v>30</v>
      </c>
      <c r="P293">
        <f t="shared" si="40"/>
        <v>120</v>
      </c>
      <c r="Q293" s="22">
        <f t="shared" si="41"/>
        <v>1.7999999999999998</v>
      </c>
      <c r="R293" s="22">
        <f t="shared" si="42"/>
        <v>2.4</v>
      </c>
    </row>
    <row r="294" spans="1:18" x14ac:dyDescent="0.5">
      <c r="A294" s="2">
        <v>233</v>
      </c>
      <c r="B294" s="31" t="str">
        <f t="shared" si="36"/>
        <v>Sunday</v>
      </c>
      <c r="C294" s="40" t="str">
        <f t="shared" si="43"/>
        <v>December</v>
      </c>
      <c r="D294" s="40" t="str">
        <f t="shared" si="44"/>
        <v>Dec</v>
      </c>
      <c r="E294" s="4">
        <f t="shared" si="37"/>
        <v>29</v>
      </c>
      <c r="F294" s="33">
        <f t="shared" si="38"/>
        <v>12</v>
      </c>
      <c r="G294" s="4">
        <f t="shared" si="39"/>
        <v>2023</v>
      </c>
      <c r="H294" s="3">
        <v>45289</v>
      </c>
      <c r="I294" s="4" t="s">
        <v>368</v>
      </c>
      <c r="J294" s="4" t="s">
        <v>32</v>
      </c>
      <c r="K294" s="4">
        <v>51</v>
      </c>
      <c r="L294" s="4" t="str" cm="1">
        <f t="array" ref="L294">_xlfn.IFS(K294&gt;=50,"Senior",K294&lt;30,"Young Adult",K294&gt;=30,"Adult")</f>
        <v>Senior</v>
      </c>
      <c r="M294" s="4" t="s">
        <v>13</v>
      </c>
      <c r="N294" s="4">
        <v>2</v>
      </c>
      <c r="O294" s="5">
        <v>300</v>
      </c>
      <c r="P294">
        <f t="shared" si="40"/>
        <v>600</v>
      </c>
      <c r="Q294" s="22">
        <f t="shared" si="41"/>
        <v>9</v>
      </c>
      <c r="R294" s="22">
        <f t="shared" si="42"/>
        <v>12</v>
      </c>
    </row>
    <row r="295" spans="1:18" x14ac:dyDescent="0.5">
      <c r="A295" s="2">
        <v>322</v>
      </c>
      <c r="B295" s="31" t="str">
        <f t="shared" si="36"/>
        <v>Monday</v>
      </c>
      <c r="C295" s="40" t="str">
        <f t="shared" si="43"/>
        <v>January</v>
      </c>
      <c r="D295" s="40" t="str">
        <f t="shared" si="44"/>
        <v>Jan</v>
      </c>
      <c r="E295" s="4">
        <f t="shared" si="37"/>
        <v>30</v>
      </c>
      <c r="F295" s="33">
        <f t="shared" si="38"/>
        <v>1</v>
      </c>
      <c r="G295" s="4">
        <f t="shared" si="39"/>
        <v>2023</v>
      </c>
      <c r="H295" s="3">
        <v>44956</v>
      </c>
      <c r="I295" s="4" t="s">
        <v>369</v>
      </c>
      <c r="J295" s="4" t="s">
        <v>48</v>
      </c>
      <c r="K295" s="4">
        <v>51</v>
      </c>
      <c r="L295" s="4" t="str" cm="1">
        <f t="array" ref="L295">_xlfn.IFS(K295&gt;=50,"Senior",K295&lt;30,"Young Adult",K295&gt;=30,"Adult")</f>
        <v>Senior</v>
      </c>
      <c r="M295" s="4" t="s">
        <v>15</v>
      </c>
      <c r="N295" s="4">
        <v>1</v>
      </c>
      <c r="O295" s="5">
        <v>500</v>
      </c>
      <c r="P295">
        <f t="shared" si="40"/>
        <v>500</v>
      </c>
      <c r="Q295" s="22">
        <f t="shared" si="41"/>
        <v>7.5</v>
      </c>
      <c r="R295" s="22">
        <f t="shared" si="42"/>
        <v>10</v>
      </c>
    </row>
    <row r="296" spans="1:18" x14ac:dyDescent="0.5">
      <c r="A296" s="2">
        <v>488</v>
      </c>
      <c r="B296" s="31" t="str">
        <f t="shared" si="36"/>
        <v>Wednesday</v>
      </c>
      <c r="C296" s="40" t="str">
        <f t="shared" si="43"/>
        <v>June</v>
      </c>
      <c r="D296" s="40" t="str">
        <f t="shared" si="44"/>
        <v>Jun</v>
      </c>
      <c r="E296" s="4">
        <f t="shared" si="37"/>
        <v>18</v>
      </c>
      <c r="F296" s="33">
        <f t="shared" si="38"/>
        <v>6</v>
      </c>
      <c r="G296" s="4">
        <f t="shared" si="39"/>
        <v>2023</v>
      </c>
      <c r="H296" s="3">
        <v>45095</v>
      </c>
      <c r="I296" s="4" t="s">
        <v>370</v>
      </c>
      <c r="J296" s="4" t="s">
        <v>32</v>
      </c>
      <c r="K296" s="4">
        <v>51</v>
      </c>
      <c r="L296" s="4" t="str" cm="1">
        <f t="array" ref="L296">_xlfn.IFS(K296&gt;=50,"Senior",K296&lt;30,"Young Adult",K296&gt;=30,"Adult")</f>
        <v>Senior</v>
      </c>
      <c r="M296" s="4" t="s">
        <v>15</v>
      </c>
      <c r="N296" s="4">
        <v>3</v>
      </c>
      <c r="O296" s="5">
        <v>300</v>
      </c>
      <c r="P296">
        <f t="shared" si="40"/>
        <v>900</v>
      </c>
      <c r="Q296" s="22">
        <f t="shared" si="41"/>
        <v>13.5</v>
      </c>
      <c r="R296" s="22">
        <f t="shared" si="42"/>
        <v>18</v>
      </c>
    </row>
    <row r="297" spans="1:18" x14ac:dyDescent="0.5">
      <c r="A297" s="2">
        <v>548</v>
      </c>
      <c r="B297" s="31" t="str">
        <f t="shared" si="36"/>
        <v>Monday</v>
      </c>
      <c r="C297" s="40" t="str">
        <f t="shared" si="43"/>
        <v>April</v>
      </c>
      <c r="D297" s="40" t="str">
        <f t="shared" si="44"/>
        <v>Apr</v>
      </c>
      <c r="E297" s="4">
        <f t="shared" si="37"/>
        <v>9</v>
      </c>
      <c r="F297" s="33">
        <f t="shared" si="38"/>
        <v>4</v>
      </c>
      <c r="G297" s="4">
        <f t="shared" si="39"/>
        <v>2023</v>
      </c>
      <c r="H297" s="3">
        <v>45025</v>
      </c>
      <c r="I297" s="4" t="s">
        <v>371</v>
      </c>
      <c r="J297" s="4" t="s">
        <v>32</v>
      </c>
      <c r="K297" s="4">
        <v>51</v>
      </c>
      <c r="L297" s="4" t="str" cm="1">
        <f t="array" ref="L297">_xlfn.IFS(K297&gt;=50,"Senior",K297&lt;30,"Young Adult",K297&gt;=30,"Adult")</f>
        <v>Senior</v>
      </c>
      <c r="M297" s="4" t="s">
        <v>14</v>
      </c>
      <c r="N297" s="4">
        <v>2</v>
      </c>
      <c r="O297" s="5">
        <v>30</v>
      </c>
      <c r="P297">
        <f t="shared" si="40"/>
        <v>60</v>
      </c>
      <c r="Q297" s="22">
        <f t="shared" si="41"/>
        <v>0.89999999999999991</v>
      </c>
      <c r="R297" s="22">
        <f t="shared" si="42"/>
        <v>1.2</v>
      </c>
    </row>
    <row r="298" spans="1:18" x14ac:dyDescent="0.5">
      <c r="A298" s="2">
        <v>568</v>
      </c>
      <c r="B298" s="31" t="str">
        <f t="shared" si="36"/>
        <v>Friday</v>
      </c>
      <c r="C298" s="40" t="str">
        <f t="shared" si="43"/>
        <v>August</v>
      </c>
      <c r="D298" s="40" t="str">
        <f t="shared" si="44"/>
        <v>Aug</v>
      </c>
      <c r="E298" s="4">
        <f t="shared" si="37"/>
        <v>27</v>
      </c>
      <c r="F298" s="33">
        <f t="shared" si="38"/>
        <v>8</v>
      </c>
      <c r="G298" s="4">
        <f t="shared" si="39"/>
        <v>2023</v>
      </c>
      <c r="H298" s="3">
        <v>45165</v>
      </c>
      <c r="I298" s="4" t="s">
        <v>372</v>
      </c>
      <c r="J298" s="4" t="s">
        <v>32</v>
      </c>
      <c r="K298" s="4">
        <v>51</v>
      </c>
      <c r="L298" s="4" t="str" cm="1">
        <f t="array" ref="L298">_xlfn.IFS(K298&gt;=50,"Senior",K298&lt;30,"Young Adult",K298&gt;=30,"Adult")</f>
        <v>Senior</v>
      </c>
      <c r="M298" s="4" t="s">
        <v>15</v>
      </c>
      <c r="N298" s="4">
        <v>1</v>
      </c>
      <c r="O298" s="5">
        <v>300</v>
      </c>
      <c r="P298">
        <f t="shared" si="40"/>
        <v>300</v>
      </c>
      <c r="Q298" s="22">
        <f t="shared" si="41"/>
        <v>4.5</v>
      </c>
      <c r="R298" s="22">
        <f t="shared" si="42"/>
        <v>6</v>
      </c>
    </row>
    <row r="299" spans="1:18" x14ac:dyDescent="0.5">
      <c r="A299" s="2">
        <v>611</v>
      </c>
      <c r="B299" s="31" t="str">
        <f t="shared" si="36"/>
        <v>Tuesday</v>
      </c>
      <c r="C299" s="40" t="str">
        <f t="shared" si="43"/>
        <v>February</v>
      </c>
      <c r="D299" s="40" t="str">
        <f t="shared" si="44"/>
        <v>Feb</v>
      </c>
      <c r="E299" s="4">
        <f t="shared" si="37"/>
        <v>24</v>
      </c>
      <c r="F299" s="33">
        <f t="shared" si="38"/>
        <v>2</v>
      </c>
      <c r="G299" s="4">
        <f t="shared" si="39"/>
        <v>2023</v>
      </c>
      <c r="H299" s="3">
        <v>44981</v>
      </c>
      <c r="I299" s="4" t="s">
        <v>373</v>
      </c>
      <c r="J299" s="4" t="s">
        <v>48</v>
      </c>
      <c r="K299" s="4">
        <v>51</v>
      </c>
      <c r="L299" s="4" t="str" cm="1">
        <f t="array" ref="L299">_xlfn.IFS(K299&gt;=50,"Senior",K299&lt;30,"Young Adult",K299&gt;=30,"Adult")</f>
        <v>Senior</v>
      </c>
      <c r="M299" s="4" t="s">
        <v>13</v>
      </c>
      <c r="N299" s="4">
        <v>3</v>
      </c>
      <c r="O299" s="5">
        <v>500</v>
      </c>
      <c r="P299">
        <f t="shared" si="40"/>
        <v>1500</v>
      </c>
      <c r="Q299" s="22">
        <f t="shared" si="41"/>
        <v>22.5</v>
      </c>
      <c r="R299" s="22">
        <f t="shared" si="42"/>
        <v>30</v>
      </c>
    </row>
    <row r="300" spans="1:18" x14ac:dyDescent="0.5">
      <c r="A300" s="2">
        <v>640</v>
      </c>
      <c r="B300" s="31" t="str">
        <f t="shared" si="36"/>
        <v>Saturday</v>
      </c>
      <c r="C300" s="40" t="str">
        <f t="shared" si="43"/>
        <v>May</v>
      </c>
      <c r="D300" s="40" t="str">
        <f t="shared" si="44"/>
        <v>May</v>
      </c>
      <c r="E300" s="4">
        <f t="shared" si="37"/>
        <v>7</v>
      </c>
      <c r="F300" s="33">
        <f t="shared" si="38"/>
        <v>5</v>
      </c>
      <c r="G300" s="4">
        <f t="shared" si="39"/>
        <v>2023</v>
      </c>
      <c r="H300" s="3">
        <v>45053</v>
      </c>
      <c r="I300" s="4" t="s">
        <v>374</v>
      </c>
      <c r="J300" s="4" t="s">
        <v>32</v>
      </c>
      <c r="K300" s="4">
        <v>51</v>
      </c>
      <c r="L300" s="4" t="str" cm="1">
        <f t="array" ref="L300">_xlfn.IFS(K300&gt;=50,"Senior",K300&lt;30,"Young Adult",K300&gt;=30,"Adult")</f>
        <v>Senior</v>
      </c>
      <c r="M300" s="4" t="s">
        <v>15</v>
      </c>
      <c r="N300" s="4">
        <v>4</v>
      </c>
      <c r="O300" s="5">
        <v>30</v>
      </c>
      <c r="P300">
        <f t="shared" si="40"/>
        <v>120</v>
      </c>
      <c r="Q300" s="22">
        <f t="shared" si="41"/>
        <v>1.7999999999999998</v>
      </c>
      <c r="R300" s="22">
        <f t="shared" si="42"/>
        <v>2.4</v>
      </c>
    </row>
    <row r="301" spans="1:18" x14ac:dyDescent="0.5">
      <c r="A301" s="2">
        <v>651</v>
      </c>
      <c r="B301" s="31" t="str">
        <f t="shared" si="36"/>
        <v>Friday</v>
      </c>
      <c r="C301" s="40" t="str">
        <f t="shared" si="43"/>
        <v>May</v>
      </c>
      <c r="D301" s="40" t="str">
        <f t="shared" si="44"/>
        <v>May</v>
      </c>
      <c r="E301" s="4">
        <f t="shared" si="37"/>
        <v>27</v>
      </c>
      <c r="F301" s="33">
        <f t="shared" si="38"/>
        <v>5</v>
      </c>
      <c r="G301" s="4">
        <f t="shared" si="39"/>
        <v>2023</v>
      </c>
      <c r="H301" s="3">
        <v>45073</v>
      </c>
      <c r="I301" s="4" t="s">
        <v>375</v>
      </c>
      <c r="J301" s="4" t="s">
        <v>48</v>
      </c>
      <c r="K301" s="4">
        <v>51</v>
      </c>
      <c r="L301" s="4" t="str" cm="1">
        <f t="array" ref="L301">_xlfn.IFS(K301&gt;=50,"Senior",K301&lt;30,"Young Adult",K301&gt;=30,"Adult")</f>
        <v>Senior</v>
      </c>
      <c r="M301" s="4" t="s">
        <v>14</v>
      </c>
      <c r="N301" s="4">
        <v>3</v>
      </c>
      <c r="O301" s="5">
        <v>50</v>
      </c>
      <c r="P301">
        <f t="shared" si="40"/>
        <v>150</v>
      </c>
      <c r="Q301" s="22">
        <f t="shared" si="41"/>
        <v>2.25</v>
      </c>
      <c r="R301" s="22">
        <f t="shared" si="42"/>
        <v>3</v>
      </c>
    </row>
    <row r="302" spans="1:18" x14ac:dyDescent="0.5">
      <c r="A302" s="2">
        <v>666</v>
      </c>
      <c r="B302" s="31" t="str">
        <f t="shared" si="36"/>
        <v>Monday</v>
      </c>
      <c r="C302" s="40" t="str">
        <f t="shared" si="43"/>
        <v>February</v>
      </c>
      <c r="D302" s="40" t="str">
        <f t="shared" si="44"/>
        <v>Feb</v>
      </c>
      <c r="E302" s="4">
        <f t="shared" si="37"/>
        <v>2</v>
      </c>
      <c r="F302" s="33">
        <f t="shared" si="38"/>
        <v>2</v>
      </c>
      <c r="G302" s="4">
        <f t="shared" si="39"/>
        <v>2023</v>
      </c>
      <c r="H302" s="3">
        <v>44959</v>
      </c>
      <c r="I302" s="4" t="s">
        <v>376</v>
      </c>
      <c r="J302" s="4" t="s">
        <v>48</v>
      </c>
      <c r="K302" s="4">
        <v>51</v>
      </c>
      <c r="L302" s="4" t="str" cm="1">
        <f t="array" ref="L302">_xlfn.IFS(K302&gt;=50,"Senior",K302&lt;30,"Young Adult",K302&gt;=30,"Adult")</f>
        <v>Senior</v>
      </c>
      <c r="M302" s="4" t="s">
        <v>15</v>
      </c>
      <c r="N302" s="4">
        <v>3</v>
      </c>
      <c r="O302" s="5">
        <v>50</v>
      </c>
      <c r="P302">
        <f t="shared" si="40"/>
        <v>150</v>
      </c>
      <c r="Q302" s="22">
        <f t="shared" si="41"/>
        <v>2.25</v>
      </c>
      <c r="R302" s="22">
        <f t="shared" si="42"/>
        <v>3</v>
      </c>
    </row>
    <row r="303" spans="1:18" x14ac:dyDescent="0.5">
      <c r="A303" s="2">
        <v>691</v>
      </c>
      <c r="B303" s="31" t="str">
        <f t="shared" si="36"/>
        <v>Monday</v>
      </c>
      <c r="C303" s="40" t="str">
        <f t="shared" si="43"/>
        <v>April</v>
      </c>
      <c r="D303" s="40" t="str">
        <f t="shared" si="44"/>
        <v>Apr</v>
      </c>
      <c r="E303" s="4">
        <f t="shared" si="37"/>
        <v>23</v>
      </c>
      <c r="F303" s="33">
        <f t="shared" si="38"/>
        <v>4</v>
      </c>
      <c r="G303" s="4">
        <f t="shared" si="39"/>
        <v>2023</v>
      </c>
      <c r="H303" s="3">
        <v>45039</v>
      </c>
      <c r="I303" s="4" t="s">
        <v>377</v>
      </c>
      <c r="J303" s="4" t="s">
        <v>32</v>
      </c>
      <c r="K303" s="4">
        <v>51</v>
      </c>
      <c r="L303" s="4" t="str" cm="1">
        <f t="array" ref="L303">_xlfn.IFS(K303&gt;=50,"Senior",K303&lt;30,"Young Adult",K303&gt;=30,"Adult")</f>
        <v>Senior</v>
      </c>
      <c r="M303" s="4" t="s">
        <v>14</v>
      </c>
      <c r="N303" s="4">
        <v>3</v>
      </c>
      <c r="O303" s="5">
        <v>30</v>
      </c>
      <c r="P303">
        <f t="shared" si="40"/>
        <v>90</v>
      </c>
      <c r="Q303" s="22">
        <f t="shared" si="41"/>
        <v>1.3499999999999999</v>
      </c>
      <c r="R303" s="22">
        <f t="shared" si="42"/>
        <v>1.8</v>
      </c>
    </row>
    <row r="304" spans="1:18" x14ac:dyDescent="0.5">
      <c r="A304" s="2">
        <v>706</v>
      </c>
      <c r="B304" s="31" t="str">
        <f t="shared" si="36"/>
        <v>Sunday</v>
      </c>
      <c r="C304" s="40" t="str">
        <f t="shared" si="43"/>
        <v>November</v>
      </c>
      <c r="D304" s="40" t="str">
        <f t="shared" si="44"/>
        <v>Nov</v>
      </c>
      <c r="E304" s="4">
        <f t="shared" si="37"/>
        <v>15</v>
      </c>
      <c r="F304" s="33">
        <f t="shared" si="38"/>
        <v>11</v>
      </c>
      <c r="G304" s="4">
        <f t="shared" si="39"/>
        <v>2023</v>
      </c>
      <c r="H304" s="3">
        <v>45245</v>
      </c>
      <c r="I304" s="4" t="s">
        <v>378</v>
      </c>
      <c r="J304" s="4" t="s">
        <v>48</v>
      </c>
      <c r="K304" s="4">
        <v>51</v>
      </c>
      <c r="L304" s="4" t="str" cm="1">
        <f t="array" ref="L304">_xlfn.IFS(K304&gt;=50,"Senior",K304&lt;30,"Young Adult",K304&gt;=30,"Adult")</f>
        <v>Senior</v>
      </c>
      <c r="M304" s="4" t="s">
        <v>15</v>
      </c>
      <c r="N304" s="4">
        <v>4</v>
      </c>
      <c r="O304" s="5">
        <v>25</v>
      </c>
      <c r="P304">
        <f t="shared" si="40"/>
        <v>100</v>
      </c>
      <c r="Q304" s="22">
        <f t="shared" si="41"/>
        <v>1.5</v>
      </c>
      <c r="R304" s="22">
        <f t="shared" si="42"/>
        <v>2</v>
      </c>
    </row>
    <row r="305" spans="1:18" x14ac:dyDescent="0.5">
      <c r="A305" s="2">
        <v>728</v>
      </c>
      <c r="B305" s="31" t="str">
        <f t="shared" si="36"/>
        <v>Saturday</v>
      </c>
      <c r="C305" s="40" t="str">
        <f t="shared" si="43"/>
        <v>July</v>
      </c>
      <c r="D305" s="40" t="str">
        <f t="shared" si="44"/>
        <v>Jul</v>
      </c>
      <c r="E305" s="4">
        <f t="shared" si="37"/>
        <v>14</v>
      </c>
      <c r="F305" s="33">
        <f t="shared" si="38"/>
        <v>7</v>
      </c>
      <c r="G305" s="4">
        <f t="shared" si="39"/>
        <v>2023</v>
      </c>
      <c r="H305" s="3">
        <v>45121</v>
      </c>
      <c r="I305" s="4" t="s">
        <v>379</v>
      </c>
      <c r="J305" s="4" t="s">
        <v>48</v>
      </c>
      <c r="K305" s="4">
        <v>51</v>
      </c>
      <c r="L305" s="4" t="str" cm="1">
        <f t="array" ref="L305">_xlfn.IFS(K305&gt;=50,"Senior",K305&lt;30,"Young Adult",K305&gt;=30,"Adult")</f>
        <v>Senior</v>
      </c>
      <c r="M305" s="4" t="s">
        <v>15</v>
      </c>
      <c r="N305" s="4">
        <v>3</v>
      </c>
      <c r="O305" s="5">
        <v>50</v>
      </c>
      <c r="P305">
        <f t="shared" si="40"/>
        <v>150</v>
      </c>
      <c r="Q305" s="22">
        <f t="shared" si="41"/>
        <v>2.25</v>
      </c>
      <c r="R305" s="22">
        <f t="shared" si="42"/>
        <v>3</v>
      </c>
    </row>
    <row r="306" spans="1:18" x14ac:dyDescent="0.5">
      <c r="A306" s="2">
        <v>791</v>
      </c>
      <c r="B306" s="31" t="str">
        <f t="shared" si="36"/>
        <v>Thursday</v>
      </c>
      <c r="C306" s="40" t="str">
        <f t="shared" si="43"/>
        <v>December</v>
      </c>
      <c r="D306" s="40" t="str">
        <f t="shared" si="44"/>
        <v>Dec</v>
      </c>
      <c r="E306" s="4">
        <f t="shared" si="37"/>
        <v>5</v>
      </c>
      <c r="F306" s="33">
        <f t="shared" si="38"/>
        <v>12</v>
      </c>
      <c r="G306" s="4">
        <f t="shared" si="39"/>
        <v>2023</v>
      </c>
      <c r="H306" s="3">
        <v>45265</v>
      </c>
      <c r="I306" s="4" t="s">
        <v>380</v>
      </c>
      <c r="J306" s="4" t="s">
        <v>32</v>
      </c>
      <c r="K306" s="4">
        <v>51</v>
      </c>
      <c r="L306" s="4" t="str" cm="1">
        <f t="array" ref="L306">_xlfn.IFS(K306&gt;=50,"Senior",K306&lt;30,"Young Adult",K306&gt;=30,"Adult")</f>
        <v>Senior</v>
      </c>
      <c r="M306" s="4" t="s">
        <v>13</v>
      </c>
      <c r="N306" s="4">
        <v>1</v>
      </c>
      <c r="O306" s="5">
        <v>25</v>
      </c>
      <c r="P306">
        <f t="shared" si="40"/>
        <v>25</v>
      </c>
      <c r="Q306" s="22">
        <f t="shared" si="41"/>
        <v>0.375</v>
      </c>
      <c r="R306" s="22">
        <f t="shared" si="42"/>
        <v>0.5</v>
      </c>
    </row>
    <row r="307" spans="1:18" x14ac:dyDescent="0.5">
      <c r="A307" s="2">
        <v>815</v>
      </c>
      <c r="B307" s="31" t="str">
        <f t="shared" si="36"/>
        <v>Friday</v>
      </c>
      <c r="C307" s="40" t="str">
        <f t="shared" si="43"/>
        <v>August</v>
      </c>
      <c r="D307" s="40" t="str">
        <f t="shared" si="44"/>
        <v>Aug</v>
      </c>
      <c r="E307" s="4">
        <f t="shared" si="37"/>
        <v>27</v>
      </c>
      <c r="F307" s="33">
        <f t="shared" si="38"/>
        <v>8</v>
      </c>
      <c r="G307" s="4">
        <f t="shared" si="39"/>
        <v>2023</v>
      </c>
      <c r="H307" s="3">
        <v>45165</v>
      </c>
      <c r="I307" s="4" t="s">
        <v>381</v>
      </c>
      <c r="J307" s="4" t="s">
        <v>32</v>
      </c>
      <c r="K307" s="4">
        <v>51</v>
      </c>
      <c r="L307" s="4" t="str" cm="1">
        <f t="array" ref="L307">_xlfn.IFS(K307&gt;=50,"Senior",K307&lt;30,"Young Adult",K307&gt;=30,"Adult")</f>
        <v>Senior</v>
      </c>
      <c r="M307" s="4" t="s">
        <v>14</v>
      </c>
      <c r="N307" s="4">
        <v>3</v>
      </c>
      <c r="O307" s="5">
        <v>25</v>
      </c>
      <c r="P307">
        <f t="shared" si="40"/>
        <v>75</v>
      </c>
      <c r="Q307" s="22">
        <f t="shared" si="41"/>
        <v>1.125</v>
      </c>
      <c r="R307" s="22">
        <f t="shared" si="42"/>
        <v>1.5</v>
      </c>
    </row>
    <row r="308" spans="1:18" x14ac:dyDescent="0.5">
      <c r="A308" s="2">
        <v>864</v>
      </c>
      <c r="B308" s="31" t="str">
        <f t="shared" si="36"/>
        <v>Friday</v>
      </c>
      <c r="C308" s="40" t="str">
        <f t="shared" si="43"/>
        <v>July</v>
      </c>
      <c r="D308" s="40" t="str">
        <f t="shared" si="44"/>
        <v>Jul</v>
      </c>
      <c r="E308" s="4">
        <f t="shared" si="37"/>
        <v>27</v>
      </c>
      <c r="F308" s="33">
        <f t="shared" si="38"/>
        <v>7</v>
      </c>
      <c r="G308" s="4">
        <f t="shared" si="39"/>
        <v>2023</v>
      </c>
      <c r="H308" s="3">
        <v>45134</v>
      </c>
      <c r="I308" s="4" t="s">
        <v>382</v>
      </c>
      <c r="J308" s="4" t="s">
        <v>32</v>
      </c>
      <c r="K308" s="4">
        <v>51</v>
      </c>
      <c r="L308" s="4" t="str" cm="1">
        <f t="array" ref="L308">_xlfn.IFS(K308&gt;=50,"Senior",K308&lt;30,"Young Adult",K308&gt;=30,"Adult")</f>
        <v>Senior</v>
      </c>
      <c r="M308" s="4" t="s">
        <v>15</v>
      </c>
      <c r="N308" s="4">
        <v>1</v>
      </c>
      <c r="O308" s="5">
        <v>500</v>
      </c>
      <c r="P308">
        <f t="shared" si="40"/>
        <v>500</v>
      </c>
      <c r="Q308" s="22">
        <f t="shared" si="41"/>
        <v>7.5</v>
      </c>
      <c r="R308" s="22">
        <f t="shared" si="42"/>
        <v>10</v>
      </c>
    </row>
    <row r="309" spans="1:18" x14ac:dyDescent="0.5">
      <c r="A309" s="2">
        <v>875</v>
      </c>
      <c r="B309" s="31" t="str">
        <f t="shared" si="36"/>
        <v>Friday</v>
      </c>
      <c r="C309" s="40" t="str">
        <f t="shared" si="43"/>
        <v>August</v>
      </c>
      <c r="D309" s="40" t="str">
        <f t="shared" si="44"/>
        <v>Aug</v>
      </c>
      <c r="E309" s="4">
        <f t="shared" si="37"/>
        <v>6</v>
      </c>
      <c r="F309" s="33">
        <f t="shared" si="38"/>
        <v>8</v>
      </c>
      <c r="G309" s="4">
        <f t="shared" si="39"/>
        <v>2023</v>
      </c>
      <c r="H309" s="3">
        <v>45144</v>
      </c>
      <c r="I309" s="4" t="s">
        <v>383</v>
      </c>
      <c r="J309" s="4" t="s">
        <v>32</v>
      </c>
      <c r="K309" s="4">
        <v>51</v>
      </c>
      <c r="L309" s="4" t="str" cm="1">
        <f t="array" ref="L309">_xlfn.IFS(K309&gt;=50,"Senior",K309&lt;30,"Young Adult",K309&gt;=30,"Adult")</f>
        <v>Senior</v>
      </c>
      <c r="M309" s="4" t="s">
        <v>15</v>
      </c>
      <c r="N309" s="4">
        <v>4</v>
      </c>
      <c r="O309" s="5">
        <v>500</v>
      </c>
      <c r="P309">
        <f t="shared" si="40"/>
        <v>2000</v>
      </c>
      <c r="Q309" s="22">
        <f t="shared" si="41"/>
        <v>30</v>
      </c>
      <c r="R309" s="22">
        <f t="shared" si="42"/>
        <v>40</v>
      </c>
    </row>
    <row r="310" spans="1:18" x14ac:dyDescent="0.5">
      <c r="A310" s="2">
        <v>903</v>
      </c>
      <c r="B310" s="31" t="str">
        <f t="shared" si="36"/>
        <v>Friday</v>
      </c>
      <c r="C310" s="40" t="str">
        <f t="shared" si="43"/>
        <v>April</v>
      </c>
      <c r="D310" s="40" t="str">
        <f t="shared" si="44"/>
        <v>Apr</v>
      </c>
      <c r="E310" s="4">
        <f t="shared" si="37"/>
        <v>27</v>
      </c>
      <c r="F310" s="33">
        <f t="shared" si="38"/>
        <v>4</v>
      </c>
      <c r="G310" s="4">
        <f t="shared" si="39"/>
        <v>2023</v>
      </c>
      <c r="H310" s="3">
        <v>45043</v>
      </c>
      <c r="I310" s="4" t="s">
        <v>384</v>
      </c>
      <c r="J310" s="4" t="s">
        <v>32</v>
      </c>
      <c r="K310" s="4">
        <v>51</v>
      </c>
      <c r="L310" s="4" t="str" cm="1">
        <f t="array" ref="L310">_xlfn.IFS(K310&gt;=50,"Senior",K310&lt;30,"Young Adult",K310&gt;=30,"Adult")</f>
        <v>Senior</v>
      </c>
      <c r="M310" s="4" t="s">
        <v>13</v>
      </c>
      <c r="N310" s="4">
        <v>4</v>
      </c>
      <c r="O310" s="5">
        <v>50</v>
      </c>
      <c r="P310">
        <f t="shared" si="40"/>
        <v>200</v>
      </c>
      <c r="Q310" s="22">
        <f t="shared" si="41"/>
        <v>3</v>
      </c>
      <c r="R310" s="22">
        <f t="shared" si="42"/>
        <v>4</v>
      </c>
    </row>
    <row r="311" spans="1:18" x14ac:dyDescent="0.5">
      <c r="A311" s="2">
        <v>912</v>
      </c>
      <c r="B311" s="31" t="str">
        <f t="shared" si="36"/>
        <v>Tuesday</v>
      </c>
      <c r="C311" s="40" t="str">
        <f t="shared" si="43"/>
        <v>January</v>
      </c>
      <c r="D311" s="40" t="str">
        <f t="shared" si="44"/>
        <v>Jan</v>
      </c>
      <c r="E311" s="4">
        <f t="shared" si="37"/>
        <v>24</v>
      </c>
      <c r="F311" s="33">
        <f t="shared" si="38"/>
        <v>1</v>
      </c>
      <c r="G311" s="4">
        <f t="shared" si="39"/>
        <v>2023</v>
      </c>
      <c r="H311" s="3">
        <v>44950</v>
      </c>
      <c r="I311" s="4" t="s">
        <v>385</v>
      </c>
      <c r="J311" s="4" t="s">
        <v>48</v>
      </c>
      <c r="K311" s="4">
        <v>51</v>
      </c>
      <c r="L311" s="4" t="str" cm="1">
        <f t="array" ref="L311">_xlfn.IFS(K311&gt;=50,"Senior",K311&lt;30,"Young Adult",K311&gt;=30,"Adult")</f>
        <v>Senior</v>
      </c>
      <c r="M311" s="4" t="s">
        <v>13</v>
      </c>
      <c r="N311" s="4">
        <v>3</v>
      </c>
      <c r="O311" s="5">
        <v>50</v>
      </c>
      <c r="P311">
        <f t="shared" si="40"/>
        <v>150</v>
      </c>
      <c r="Q311" s="22">
        <f t="shared" si="41"/>
        <v>2.25</v>
      </c>
      <c r="R311" s="22">
        <f t="shared" si="42"/>
        <v>3</v>
      </c>
    </row>
    <row r="312" spans="1:18" x14ac:dyDescent="0.5">
      <c r="A312" s="2">
        <v>921</v>
      </c>
      <c r="B312" s="31" t="str">
        <f t="shared" si="36"/>
        <v>Saturday</v>
      </c>
      <c r="C312" s="40" t="str">
        <f t="shared" si="43"/>
        <v>January</v>
      </c>
      <c r="D312" s="40" t="str">
        <f t="shared" si="44"/>
        <v>Jan</v>
      </c>
      <c r="E312" s="4">
        <f t="shared" si="37"/>
        <v>7</v>
      </c>
      <c r="F312" s="33">
        <f t="shared" si="38"/>
        <v>1</v>
      </c>
      <c r="G312" s="4">
        <f t="shared" si="39"/>
        <v>2023</v>
      </c>
      <c r="H312" s="3">
        <v>44933</v>
      </c>
      <c r="I312" s="4" t="s">
        <v>386</v>
      </c>
      <c r="J312" s="4" t="s">
        <v>48</v>
      </c>
      <c r="K312" s="4">
        <v>51</v>
      </c>
      <c r="L312" s="4" t="str" cm="1">
        <f t="array" ref="L312">_xlfn.IFS(K312&gt;=50,"Senior",K312&lt;30,"Young Adult",K312&gt;=30,"Adult")</f>
        <v>Senior</v>
      </c>
      <c r="M312" s="4" t="s">
        <v>15</v>
      </c>
      <c r="N312" s="4">
        <v>3</v>
      </c>
      <c r="O312" s="5">
        <v>25</v>
      </c>
      <c r="P312">
        <f t="shared" si="40"/>
        <v>75</v>
      </c>
      <c r="Q312" s="22">
        <f t="shared" si="41"/>
        <v>1.125</v>
      </c>
      <c r="R312" s="22">
        <f t="shared" si="42"/>
        <v>1.5</v>
      </c>
    </row>
    <row r="313" spans="1:18" x14ac:dyDescent="0.5">
      <c r="A313" s="2">
        <v>942</v>
      </c>
      <c r="B313" s="31" t="str">
        <f t="shared" si="36"/>
        <v>Wednesday</v>
      </c>
      <c r="C313" s="40" t="str">
        <f t="shared" si="43"/>
        <v>March</v>
      </c>
      <c r="D313" s="40" t="str">
        <f t="shared" si="44"/>
        <v>Mar</v>
      </c>
      <c r="E313" s="4">
        <f t="shared" si="37"/>
        <v>18</v>
      </c>
      <c r="F313" s="33">
        <f t="shared" si="38"/>
        <v>3</v>
      </c>
      <c r="G313" s="4">
        <f t="shared" si="39"/>
        <v>2023</v>
      </c>
      <c r="H313" s="3">
        <v>45003</v>
      </c>
      <c r="I313" s="4" t="s">
        <v>387</v>
      </c>
      <c r="J313" s="4" t="s">
        <v>48</v>
      </c>
      <c r="K313" s="4">
        <v>51</v>
      </c>
      <c r="L313" s="4" t="str" cm="1">
        <f t="array" ref="L313">_xlfn.IFS(K313&gt;=50,"Senior",K313&lt;30,"Young Adult",K313&gt;=30,"Adult")</f>
        <v>Senior</v>
      </c>
      <c r="M313" s="4" t="s">
        <v>14</v>
      </c>
      <c r="N313" s="4">
        <v>3</v>
      </c>
      <c r="O313" s="5">
        <v>500</v>
      </c>
      <c r="P313">
        <f t="shared" si="40"/>
        <v>1500</v>
      </c>
      <c r="Q313" s="22">
        <f t="shared" si="41"/>
        <v>22.5</v>
      </c>
      <c r="R313" s="22">
        <f t="shared" si="42"/>
        <v>30</v>
      </c>
    </row>
    <row r="314" spans="1:18" x14ac:dyDescent="0.5">
      <c r="A314" s="2">
        <v>994</v>
      </c>
      <c r="B314" s="31" t="str">
        <f t="shared" si="36"/>
        <v>Wednesday</v>
      </c>
      <c r="C314" s="40" t="str">
        <f t="shared" si="43"/>
        <v>December</v>
      </c>
      <c r="D314" s="40" t="str">
        <f t="shared" si="44"/>
        <v>Dec</v>
      </c>
      <c r="E314" s="4">
        <f t="shared" si="37"/>
        <v>18</v>
      </c>
      <c r="F314" s="33">
        <f t="shared" si="38"/>
        <v>12</v>
      </c>
      <c r="G314" s="4">
        <f t="shared" si="39"/>
        <v>2023</v>
      </c>
      <c r="H314" s="3">
        <v>45278</v>
      </c>
      <c r="I314" s="4" t="s">
        <v>388</v>
      </c>
      <c r="J314" s="4" t="s">
        <v>32</v>
      </c>
      <c r="K314" s="4">
        <v>51</v>
      </c>
      <c r="L314" s="4" t="str" cm="1">
        <f t="array" ref="L314">_xlfn.IFS(K314&gt;=50,"Senior",K314&lt;30,"Young Adult",K314&gt;=30,"Adult")</f>
        <v>Senior</v>
      </c>
      <c r="M314" s="4" t="s">
        <v>13</v>
      </c>
      <c r="N314" s="4">
        <v>2</v>
      </c>
      <c r="O314" s="5">
        <v>500</v>
      </c>
      <c r="P314">
        <f t="shared" si="40"/>
        <v>1000</v>
      </c>
      <c r="Q314" s="22">
        <f t="shared" si="41"/>
        <v>15</v>
      </c>
      <c r="R314" s="22">
        <f t="shared" si="42"/>
        <v>20</v>
      </c>
    </row>
    <row r="315" spans="1:18" x14ac:dyDescent="0.5">
      <c r="A315" s="2">
        <v>3</v>
      </c>
      <c r="B315" s="31" t="str">
        <f t="shared" si="36"/>
        <v>Friday</v>
      </c>
      <c r="C315" s="40" t="str">
        <f t="shared" si="43"/>
        <v>January</v>
      </c>
      <c r="D315" s="40" t="str">
        <f t="shared" si="44"/>
        <v>Jan</v>
      </c>
      <c r="E315" s="4">
        <f t="shared" si="37"/>
        <v>13</v>
      </c>
      <c r="F315" s="33">
        <f t="shared" si="38"/>
        <v>1</v>
      </c>
      <c r="G315" s="4">
        <f t="shared" si="39"/>
        <v>2023</v>
      </c>
      <c r="H315" s="3">
        <v>44939</v>
      </c>
      <c r="I315" s="4" t="s">
        <v>389</v>
      </c>
      <c r="J315" s="4" t="s">
        <v>48</v>
      </c>
      <c r="K315" s="4">
        <v>50</v>
      </c>
      <c r="L315" s="4" t="str" cm="1">
        <f t="array" ref="L315">_xlfn.IFS(K315&gt;=50,"Senior",K315&lt;30,"Young Adult",K315&gt;=30,"Adult")</f>
        <v>Senior</v>
      </c>
      <c r="M315" s="4" t="s">
        <v>15</v>
      </c>
      <c r="N315" s="4">
        <v>1</v>
      </c>
      <c r="O315" s="5">
        <v>30</v>
      </c>
      <c r="P315">
        <f t="shared" si="40"/>
        <v>30</v>
      </c>
      <c r="Q315" s="22">
        <f t="shared" si="41"/>
        <v>0.44999999999999996</v>
      </c>
      <c r="R315" s="22">
        <f t="shared" si="42"/>
        <v>0.6</v>
      </c>
    </row>
    <row r="316" spans="1:18" x14ac:dyDescent="0.5">
      <c r="A316" s="2">
        <v>21</v>
      </c>
      <c r="B316" s="31" t="str">
        <f t="shared" si="36"/>
        <v>Saturday</v>
      </c>
      <c r="C316" s="40" t="str">
        <f t="shared" si="43"/>
        <v>January</v>
      </c>
      <c r="D316" s="40" t="str">
        <f t="shared" si="44"/>
        <v>Jan</v>
      </c>
      <c r="E316" s="4">
        <f t="shared" si="37"/>
        <v>14</v>
      </c>
      <c r="F316" s="33">
        <f t="shared" si="38"/>
        <v>1</v>
      </c>
      <c r="G316" s="4">
        <f t="shared" si="39"/>
        <v>2023</v>
      </c>
      <c r="H316" s="3">
        <v>44940</v>
      </c>
      <c r="I316" s="4" t="s">
        <v>390</v>
      </c>
      <c r="J316" s="4" t="s">
        <v>32</v>
      </c>
      <c r="K316" s="4">
        <v>50</v>
      </c>
      <c r="L316" s="4" t="str" cm="1">
        <f t="array" ref="L316">_xlfn.IFS(K316&gt;=50,"Senior",K316&lt;30,"Young Adult",K316&gt;=30,"Adult")</f>
        <v>Senior</v>
      </c>
      <c r="M316" s="4" t="s">
        <v>13</v>
      </c>
      <c r="N316" s="4">
        <v>1</v>
      </c>
      <c r="O316" s="5">
        <v>500</v>
      </c>
      <c r="P316">
        <f t="shared" si="40"/>
        <v>500</v>
      </c>
      <c r="Q316" s="22">
        <f t="shared" si="41"/>
        <v>7.5</v>
      </c>
      <c r="R316" s="22">
        <f t="shared" si="42"/>
        <v>10</v>
      </c>
    </row>
    <row r="317" spans="1:18" x14ac:dyDescent="0.5">
      <c r="A317" s="2">
        <v>33</v>
      </c>
      <c r="B317" s="31" t="str">
        <f t="shared" si="36"/>
        <v>Monday</v>
      </c>
      <c r="C317" s="40" t="str">
        <f t="shared" si="43"/>
        <v>March</v>
      </c>
      <c r="D317" s="40" t="str">
        <f t="shared" si="44"/>
        <v>Mar</v>
      </c>
      <c r="E317" s="4">
        <f t="shared" si="37"/>
        <v>23</v>
      </c>
      <c r="F317" s="33">
        <f t="shared" si="38"/>
        <v>3</v>
      </c>
      <c r="G317" s="4">
        <f t="shared" si="39"/>
        <v>2023</v>
      </c>
      <c r="H317" s="3">
        <v>45008</v>
      </c>
      <c r="I317" s="4" t="s">
        <v>391</v>
      </c>
      <c r="J317" s="4" t="s">
        <v>32</v>
      </c>
      <c r="K317" s="4">
        <v>50</v>
      </c>
      <c r="L317" s="4" t="str" cm="1">
        <f t="array" ref="L317">_xlfn.IFS(K317&gt;=50,"Senior",K317&lt;30,"Young Adult",K317&gt;=30,"Adult")</f>
        <v>Senior</v>
      </c>
      <c r="M317" s="4" t="s">
        <v>15</v>
      </c>
      <c r="N317" s="4">
        <v>2</v>
      </c>
      <c r="O317" s="5">
        <v>50</v>
      </c>
      <c r="P317">
        <f t="shared" si="40"/>
        <v>100</v>
      </c>
      <c r="Q317" s="22">
        <f t="shared" si="41"/>
        <v>1.5</v>
      </c>
      <c r="R317" s="22">
        <f t="shared" si="42"/>
        <v>2</v>
      </c>
    </row>
    <row r="318" spans="1:18" x14ac:dyDescent="0.5">
      <c r="A318" s="2">
        <v>99</v>
      </c>
      <c r="B318" s="31" t="str">
        <f t="shared" si="36"/>
        <v>Tuesday</v>
      </c>
      <c r="C318" s="40" t="str">
        <f t="shared" si="43"/>
        <v>December</v>
      </c>
      <c r="D318" s="40" t="str">
        <f t="shared" si="44"/>
        <v>Dec</v>
      </c>
      <c r="E318" s="4">
        <f t="shared" si="37"/>
        <v>17</v>
      </c>
      <c r="F318" s="33">
        <f t="shared" si="38"/>
        <v>12</v>
      </c>
      <c r="G318" s="4">
        <f t="shared" si="39"/>
        <v>2023</v>
      </c>
      <c r="H318" s="3">
        <v>45277</v>
      </c>
      <c r="I318" s="4" t="s">
        <v>392</v>
      </c>
      <c r="J318" s="4" t="s">
        <v>32</v>
      </c>
      <c r="K318" s="4">
        <v>50</v>
      </c>
      <c r="L318" s="4" t="str" cm="1">
        <f t="array" ref="L318">_xlfn.IFS(K318&gt;=50,"Senior",K318&lt;30,"Young Adult",K318&gt;=30,"Adult")</f>
        <v>Senior</v>
      </c>
      <c r="M318" s="4" t="s">
        <v>15</v>
      </c>
      <c r="N318" s="4">
        <v>4</v>
      </c>
      <c r="O318" s="5">
        <v>300</v>
      </c>
      <c r="P318">
        <f t="shared" si="40"/>
        <v>1200</v>
      </c>
      <c r="Q318" s="22">
        <f t="shared" si="41"/>
        <v>18</v>
      </c>
      <c r="R318" s="22">
        <f t="shared" si="42"/>
        <v>24</v>
      </c>
    </row>
    <row r="319" spans="1:18" x14ac:dyDescent="0.5">
      <c r="A319" s="2">
        <v>237</v>
      </c>
      <c r="B319" s="31" t="str">
        <f t="shared" si="36"/>
        <v>Wednesday</v>
      </c>
      <c r="C319" s="40" t="str">
        <f t="shared" si="43"/>
        <v>February</v>
      </c>
      <c r="D319" s="40" t="str">
        <f t="shared" si="44"/>
        <v>Feb</v>
      </c>
      <c r="E319" s="4">
        <f t="shared" si="37"/>
        <v>4</v>
      </c>
      <c r="F319" s="33">
        <f t="shared" si="38"/>
        <v>2</v>
      </c>
      <c r="G319" s="4">
        <f t="shared" si="39"/>
        <v>2023</v>
      </c>
      <c r="H319" s="3">
        <v>44961</v>
      </c>
      <c r="I319" s="4" t="s">
        <v>393</v>
      </c>
      <c r="J319" s="4" t="s">
        <v>32</v>
      </c>
      <c r="K319" s="4">
        <v>50</v>
      </c>
      <c r="L319" s="4" t="str" cm="1">
        <f t="array" ref="L319">_xlfn.IFS(K319&gt;=50,"Senior",K319&lt;30,"Young Adult",K319&gt;=30,"Adult")</f>
        <v>Senior</v>
      </c>
      <c r="M319" s="4" t="s">
        <v>13</v>
      </c>
      <c r="N319" s="4">
        <v>2</v>
      </c>
      <c r="O319" s="5">
        <v>500</v>
      </c>
      <c r="P319">
        <f t="shared" si="40"/>
        <v>1000</v>
      </c>
      <c r="Q319" s="22">
        <f t="shared" si="41"/>
        <v>15</v>
      </c>
      <c r="R319" s="22">
        <f t="shared" si="42"/>
        <v>20</v>
      </c>
    </row>
    <row r="320" spans="1:18" x14ac:dyDescent="0.5">
      <c r="A320" s="2">
        <v>279</v>
      </c>
      <c r="B320" s="31" t="str">
        <f t="shared" si="36"/>
        <v>Thursday</v>
      </c>
      <c r="C320" s="40" t="str">
        <f t="shared" si="43"/>
        <v>August</v>
      </c>
      <c r="D320" s="40" t="str">
        <f t="shared" si="44"/>
        <v>Aug</v>
      </c>
      <c r="E320" s="4">
        <f t="shared" si="37"/>
        <v>5</v>
      </c>
      <c r="F320" s="33">
        <f t="shared" si="38"/>
        <v>8</v>
      </c>
      <c r="G320" s="4">
        <f t="shared" si="39"/>
        <v>2023</v>
      </c>
      <c r="H320" s="3">
        <v>45143</v>
      </c>
      <c r="I320" s="4" t="s">
        <v>394</v>
      </c>
      <c r="J320" s="4" t="s">
        <v>48</v>
      </c>
      <c r="K320" s="4">
        <v>50</v>
      </c>
      <c r="L320" s="4" t="str" cm="1">
        <f t="array" ref="L320">_xlfn.IFS(K320&gt;=50,"Senior",K320&lt;30,"Young Adult",K320&gt;=30,"Adult")</f>
        <v>Senior</v>
      </c>
      <c r="M320" s="4" t="s">
        <v>14</v>
      </c>
      <c r="N320" s="4">
        <v>1</v>
      </c>
      <c r="O320" s="5">
        <v>500</v>
      </c>
      <c r="P320">
        <f t="shared" si="40"/>
        <v>500</v>
      </c>
      <c r="Q320" s="22">
        <f t="shared" si="41"/>
        <v>7.5</v>
      </c>
      <c r="R320" s="22">
        <f t="shared" si="42"/>
        <v>10</v>
      </c>
    </row>
    <row r="321" spans="1:18" x14ac:dyDescent="0.5">
      <c r="A321" s="2">
        <v>293</v>
      </c>
      <c r="B321" s="31" t="str">
        <f t="shared" si="36"/>
        <v>Monday</v>
      </c>
      <c r="C321" s="40" t="str">
        <f t="shared" si="43"/>
        <v>May</v>
      </c>
      <c r="D321" s="40" t="str">
        <f t="shared" si="44"/>
        <v>May</v>
      </c>
      <c r="E321" s="4">
        <f t="shared" si="37"/>
        <v>2</v>
      </c>
      <c r="F321" s="33">
        <f t="shared" si="38"/>
        <v>5</v>
      </c>
      <c r="G321" s="4">
        <f t="shared" si="39"/>
        <v>2023</v>
      </c>
      <c r="H321" s="3">
        <v>45048</v>
      </c>
      <c r="I321" s="4" t="s">
        <v>395</v>
      </c>
      <c r="J321" s="4" t="s">
        <v>48</v>
      </c>
      <c r="K321" s="4">
        <v>50</v>
      </c>
      <c r="L321" s="4" t="str" cm="1">
        <f t="array" ref="L321">_xlfn.IFS(K321&gt;=50,"Senior",K321&lt;30,"Young Adult",K321&gt;=30,"Adult")</f>
        <v>Senior</v>
      </c>
      <c r="M321" s="4" t="s">
        <v>15</v>
      </c>
      <c r="N321" s="4">
        <v>3</v>
      </c>
      <c r="O321" s="5">
        <v>30</v>
      </c>
      <c r="P321">
        <f t="shared" si="40"/>
        <v>90</v>
      </c>
      <c r="Q321" s="22">
        <f t="shared" si="41"/>
        <v>1.3499999999999999</v>
      </c>
      <c r="R321" s="22">
        <f t="shared" si="42"/>
        <v>1.8</v>
      </c>
    </row>
    <row r="322" spans="1:18" x14ac:dyDescent="0.5">
      <c r="A322" s="2">
        <v>356</v>
      </c>
      <c r="B322" s="31" t="str">
        <f t="shared" ref="B322:B385" si="45">TEXT($E322,"DDDD")</f>
        <v>Tuesday</v>
      </c>
      <c r="C322" s="40" t="str">
        <f t="shared" si="43"/>
        <v>June</v>
      </c>
      <c r="D322" s="40" t="str">
        <f t="shared" si="44"/>
        <v>Jun</v>
      </c>
      <c r="E322" s="4">
        <f t="shared" ref="E322:E385" si="46">DAY(H322)</f>
        <v>10</v>
      </c>
      <c r="F322" s="33">
        <f t="shared" ref="F322:F385" si="47">MONTH(H322)</f>
        <v>6</v>
      </c>
      <c r="G322" s="4">
        <f t="shared" ref="G322:G385" si="48">YEAR(H322)</f>
        <v>2023</v>
      </c>
      <c r="H322" s="3">
        <v>45087</v>
      </c>
      <c r="I322" s="4" t="s">
        <v>396</v>
      </c>
      <c r="J322" s="4" t="s">
        <v>48</v>
      </c>
      <c r="K322" s="4">
        <v>50</v>
      </c>
      <c r="L322" s="4" t="str" cm="1">
        <f t="array" ref="L322">_xlfn.IFS(K322&gt;=50,"Senior",K322&lt;30,"Young Adult",K322&gt;=30,"Adult")</f>
        <v>Senior</v>
      </c>
      <c r="M322" s="4" t="s">
        <v>15</v>
      </c>
      <c r="N322" s="4">
        <v>3</v>
      </c>
      <c r="O322" s="5">
        <v>500</v>
      </c>
      <c r="P322">
        <f t="shared" ref="P322:P385" si="49">N322*O322</f>
        <v>1500</v>
      </c>
      <c r="Q322" s="22">
        <f t="shared" ref="Q322:Q385" si="50">P322*$U$3</f>
        <v>22.5</v>
      </c>
      <c r="R322" s="22">
        <f t="shared" ref="R322:R385" si="51">P322*$U$4</f>
        <v>30</v>
      </c>
    </row>
    <row r="323" spans="1:18" x14ac:dyDescent="0.5">
      <c r="A323" s="2">
        <v>359</v>
      </c>
      <c r="B323" s="31" t="str">
        <f t="shared" si="45"/>
        <v>Sunday</v>
      </c>
      <c r="C323" s="40" t="str">
        <f t="shared" ref="C323:C386" si="52">TEXT(DATE(2020,F323,2),"mmmm")</f>
        <v>July</v>
      </c>
      <c r="D323" s="40" t="str">
        <f t="shared" ref="D323:D386" si="53">TEXT(DATE(2002,F323,1),"mmm")</f>
        <v>Jul</v>
      </c>
      <c r="E323" s="4">
        <f t="shared" si="46"/>
        <v>22</v>
      </c>
      <c r="F323" s="33">
        <f t="shared" si="47"/>
        <v>7</v>
      </c>
      <c r="G323" s="4">
        <f t="shared" si="48"/>
        <v>2023</v>
      </c>
      <c r="H323" s="3">
        <v>45129</v>
      </c>
      <c r="I323" s="4" t="s">
        <v>397</v>
      </c>
      <c r="J323" s="4" t="s">
        <v>48</v>
      </c>
      <c r="K323" s="4">
        <v>50</v>
      </c>
      <c r="L323" s="4" t="str" cm="1">
        <f t="array" ref="L323">_xlfn.IFS(K323&gt;=50,"Senior",K323&lt;30,"Young Adult",K323&gt;=30,"Adult")</f>
        <v>Senior</v>
      </c>
      <c r="M323" s="4" t="s">
        <v>14</v>
      </c>
      <c r="N323" s="4">
        <v>1</v>
      </c>
      <c r="O323" s="5">
        <v>50</v>
      </c>
      <c r="P323">
        <f t="shared" si="49"/>
        <v>50</v>
      </c>
      <c r="Q323" s="22">
        <f t="shared" si="50"/>
        <v>0.75</v>
      </c>
      <c r="R323" s="22">
        <f t="shared" si="51"/>
        <v>1</v>
      </c>
    </row>
    <row r="324" spans="1:18" x14ac:dyDescent="0.5">
      <c r="A324" s="2">
        <v>362</v>
      </c>
      <c r="B324" s="31" t="str">
        <f t="shared" si="45"/>
        <v>Friday</v>
      </c>
      <c r="C324" s="40" t="str">
        <f t="shared" si="52"/>
        <v>November</v>
      </c>
      <c r="D324" s="40" t="str">
        <f t="shared" si="53"/>
        <v>Nov</v>
      </c>
      <c r="E324" s="4">
        <f t="shared" si="46"/>
        <v>27</v>
      </c>
      <c r="F324" s="33">
        <f t="shared" si="47"/>
        <v>11</v>
      </c>
      <c r="G324" s="4">
        <f t="shared" si="48"/>
        <v>2023</v>
      </c>
      <c r="H324" s="3">
        <v>45257</v>
      </c>
      <c r="I324" s="4" t="s">
        <v>398</v>
      </c>
      <c r="J324" s="4" t="s">
        <v>48</v>
      </c>
      <c r="K324" s="4">
        <v>50</v>
      </c>
      <c r="L324" s="4" t="str" cm="1">
        <f t="array" ref="L324">_xlfn.IFS(K324&gt;=50,"Senior",K324&lt;30,"Young Adult",K324&gt;=30,"Adult")</f>
        <v>Senior</v>
      </c>
      <c r="M324" s="4" t="s">
        <v>14</v>
      </c>
      <c r="N324" s="4">
        <v>1</v>
      </c>
      <c r="O324" s="5">
        <v>25</v>
      </c>
      <c r="P324">
        <f t="shared" si="49"/>
        <v>25</v>
      </c>
      <c r="Q324" s="22">
        <f t="shared" si="50"/>
        <v>0.375</v>
      </c>
      <c r="R324" s="22">
        <f t="shared" si="51"/>
        <v>0.5</v>
      </c>
    </row>
    <row r="325" spans="1:18" x14ac:dyDescent="0.5">
      <c r="A325" s="2">
        <v>378</v>
      </c>
      <c r="B325" s="31" t="str">
        <f t="shared" si="45"/>
        <v>Saturday</v>
      </c>
      <c r="C325" s="40" t="str">
        <f t="shared" si="52"/>
        <v>June</v>
      </c>
      <c r="D325" s="40" t="str">
        <f t="shared" si="53"/>
        <v>Jun</v>
      </c>
      <c r="E325" s="4">
        <f t="shared" si="46"/>
        <v>28</v>
      </c>
      <c r="F325" s="33">
        <f t="shared" si="47"/>
        <v>6</v>
      </c>
      <c r="G325" s="4">
        <f t="shared" si="48"/>
        <v>2023</v>
      </c>
      <c r="H325" s="3">
        <v>45105</v>
      </c>
      <c r="I325" s="4" t="s">
        <v>399</v>
      </c>
      <c r="J325" s="4" t="s">
        <v>48</v>
      </c>
      <c r="K325" s="4">
        <v>50</v>
      </c>
      <c r="L325" s="4" t="str" cm="1">
        <f t="array" ref="L325">_xlfn.IFS(K325&gt;=50,"Senior",K325&lt;30,"Young Adult",K325&gt;=30,"Adult")</f>
        <v>Senior</v>
      </c>
      <c r="M325" s="4" t="s">
        <v>13</v>
      </c>
      <c r="N325" s="4">
        <v>1</v>
      </c>
      <c r="O325" s="5">
        <v>300</v>
      </c>
      <c r="P325">
        <f t="shared" si="49"/>
        <v>300</v>
      </c>
      <c r="Q325" s="22">
        <f t="shared" si="50"/>
        <v>4.5</v>
      </c>
      <c r="R325" s="22">
        <f t="shared" si="51"/>
        <v>6</v>
      </c>
    </row>
    <row r="326" spans="1:18" x14ac:dyDescent="0.5">
      <c r="A326" s="2">
        <v>385</v>
      </c>
      <c r="B326" s="31" t="str">
        <f t="shared" si="45"/>
        <v>Friday</v>
      </c>
      <c r="C326" s="40" t="str">
        <f t="shared" si="52"/>
        <v>October</v>
      </c>
      <c r="D326" s="40" t="str">
        <f t="shared" si="53"/>
        <v>Oct</v>
      </c>
      <c r="E326" s="4">
        <f t="shared" si="46"/>
        <v>6</v>
      </c>
      <c r="F326" s="33">
        <f t="shared" si="47"/>
        <v>10</v>
      </c>
      <c r="G326" s="4">
        <f t="shared" si="48"/>
        <v>2023</v>
      </c>
      <c r="H326" s="3">
        <v>45205</v>
      </c>
      <c r="I326" s="4" t="s">
        <v>400</v>
      </c>
      <c r="J326" s="4" t="s">
        <v>48</v>
      </c>
      <c r="K326" s="4">
        <v>50</v>
      </c>
      <c r="L326" s="4" t="str" cm="1">
        <f t="array" ref="L326">_xlfn.IFS(K326&gt;=50,"Senior",K326&lt;30,"Young Adult",K326&gt;=30,"Adult")</f>
        <v>Senior</v>
      </c>
      <c r="M326" s="4" t="s">
        <v>15</v>
      </c>
      <c r="N326" s="4">
        <v>3</v>
      </c>
      <c r="O326" s="5">
        <v>500</v>
      </c>
      <c r="P326">
        <f t="shared" si="49"/>
        <v>1500</v>
      </c>
      <c r="Q326" s="22">
        <f t="shared" si="50"/>
        <v>22.5</v>
      </c>
      <c r="R326" s="22">
        <f t="shared" si="51"/>
        <v>30</v>
      </c>
    </row>
    <row r="327" spans="1:18" x14ac:dyDescent="0.5">
      <c r="A327" s="2">
        <v>388</v>
      </c>
      <c r="B327" s="31" t="str">
        <f t="shared" si="45"/>
        <v>Tuesday</v>
      </c>
      <c r="C327" s="40" t="str">
        <f t="shared" si="52"/>
        <v>November</v>
      </c>
      <c r="D327" s="40" t="str">
        <f t="shared" si="53"/>
        <v>Nov</v>
      </c>
      <c r="E327" s="4">
        <f t="shared" si="46"/>
        <v>10</v>
      </c>
      <c r="F327" s="33">
        <f t="shared" si="47"/>
        <v>11</v>
      </c>
      <c r="G327" s="4">
        <f t="shared" si="48"/>
        <v>2023</v>
      </c>
      <c r="H327" s="3">
        <v>45240</v>
      </c>
      <c r="I327" s="4" t="s">
        <v>401</v>
      </c>
      <c r="J327" s="4" t="s">
        <v>48</v>
      </c>
      <c r="K327" s="4">
        <v>50</v>
      </c>
      <c r="L327" s="4" t="str" cm="1">
        <f t="array" ref="L327">_xlfn.IFS(K327&gt;=50,"Senior",K327&lt;30,"Young Adult",K327&gt;=30,"Adult")</f>
        <v>Senior</v>
      </c>
      <c r="M327" s="4" t="s">
        <v>15</v>
      </c>
      <c r="N327" s="4">
        <v>1</v>
      </c>
      <c r="O327" s="5">
        <v>25</v>
      </c>
      <c r="P327">
        <f t="shared" si="49"/>
        <v>25</v>
      </c>
      <c r="Q327" s="22">
        <f t="shared" si="50"/>
        <v>0.375</v>
      </c>
      <c r="R327" s="22">
        <f t="shared" si="51"/>
        <v>0.5</v>
      </c>
    </row>
    <row r="328" spans="1:18" x14ac:dyDescent="0.5">
      <c r="A328" s="2">
        <v>395</v>
      </c>
      <c r="B328" s="31" t="str">
        <f t="shared" si="45"/>
        <v>Friday</v>
      </c>
      <c r="C328" s="40" t="str">
        <f t="shared" si="52"/>
        <v>December</v>
      </c>
      <c r="D328" s="40" t="str">
        <f t="shared" si="53"/>
        <v>Dec</v>
      </c>
      <c r="E328" s="4">
        <f t="shared" si="46"/>
        <v>6</v>
      </c>
      <c r="F328" s="33">
        <f t="shared" si="47"/>
        <v>12</v>
      </c>
      <c r="G328" s="4">
        <f t="shared" si="48"/>
        <v>2023</v>
      </c>
      <c r="H328" s="3">
        <v>45266</v>
      </c>
      <c r="I328" s="4" t="s">
        <v>402</v>
      </c>
      <c r="J328" s="4" t="s">
        <v>48</v>
      </c>
      <c r="K328" s="4">
        <v>50</v>
      </c>
      <c r="L328" s="4" t="str" cm="1">
        <f t="array" ref="L328">_xlfn.IFS(K328&gt;=50,"Senior",K328&lt;30,"Young Adult",K328&gt;=30,"Adult")</f>
        <v>Senior</v>
      </c>
      <c r="M328" s="4" t="s">
        <v>15</v>
      </c>
      <c r="N328" s="4">
        <v>2</v>
      </c>
      <c r="O328" s="5">
        <v>500</v>
      </c>
      <c r="P328">
        <f t="shared" si="49"/>
        <v>1000</v>
      </c>
      <c r="Q328" s="22">
        <f t="shared" si="50"/>
        <v>15</v>
      </c>
      <c r="R328" s="22">
        <f t="shared" si="51"/>
        <v>20</v>
      </c>
    </row>
    <row r="329" spans="1:18" x14ac:dyDescent="0.5">
      <c r="A329" s="2">
        <v>439</v>
      </c>
      <c r="B329" s="31" t="str">
        <f t="shared" si="45"/>
        <v>Monday</v>
      </c>
      <c r="C329" s="40" t="str">
        <f t="shared" si="52"/>
        <v>July</v>
      </c>
      <c r="D329" s="40" t="str">
        <f t="shared" si="53"/>
        <v>Jul</v>
      </c>
      <c r="E329" s="4">
        <f t="shared" si="46"/>
        <v>9</v>
      </c>
      <c r="F329" s="33">
        <f t="shared" si="47"/>
        <v>7</v>
      </c>
      <c r="G329" s="4">
        <f t="shared" si="48"/>
        <v>2023</v>
      </c>
      <c r="H329" s="3">
        <v>45116</v>
      </c>
      <c r="I329" s="4" t="s">
        <v>403</v>
      </c>
      <c r="J329" s="4" t="s">
        <v>48</v>
      </c>
      <c r="K329" s="4">
        <v>50</v>
      </c>
      <c r="L329" s="4" t="str" cm="1">
        <f t="array" ref="L329">_xlfn.IFS(K329&gt;=50,"Senior",K329&lt;30,"Young Adult",K329&gt;=30,"Adult")</f>
        <v>Senior</v>
      </c>
      <c r="M329" s="4" t="s">
        <v>14</v>
      </c>
      <c r="N329" s="4">
        <v>3</v>
      </c>
      <c r="O329" s="5">
        <v>25</v>
      </c>
      <c r="P329">
        <f t="shared" si="49"/>
        <v>75</v>
      </c>
      <c r="Q329" s="22">
        <f t="shared" si="50"/>
        <v>1.125</v>
      </c>
      <c r="R329" s="22">
        <f t="shared" si="51"/>
        <v>1.5</v>
      </c>
    </row>
    <row r="330" spans="1:18" x14ac:dyDescent="0.5">
      <c r="A330" s="2">
        <v>498</v>
      </c>
      <c r="B330" s="31" t="str">
        <f t="shared" si="45"/>
        <v>Thursday</v>
      </c>
      <c r="C330" s="40" t="str">
        <f t="shared" si="52"/>
        <v>June</v>
      </c>
      <c r="D330" s="40" t="str">
        <f t="shared" si="53"/>
        <v>Jun</v>
      </c>
      <c r="E330" s="4">
        <f t="shared" si="46"/>
        <v>19</v>
      </c>
      <c r="F330" s="33">
        <f t="shared" si="47"/>
        <v>6</v>
      </c>
      <c r="G330" s="4">
        <f t="shared" si="48"/>
        <v>2023</v>
      </c>
      <c r="H330" s="3">
        <v>45096</v>
      </c>
      <c r="I330" s="4" t="s">
        <v>404</v>
      </c>
      <c r="J330" s="4" t="s">
        <v>32</v>
      </c>
      <c r="K330" s="4">
        <v>50</v>
      </c>
      <c r="L330" s="4" t="str" cm="1">
        <f t="array" ref="L330">_xlfn.IFS(K330&gt;=50,"Senior",K330&lt;30,"Young Adult",K330&gt;=30,"Adult")</f>
        <v>Senior</v>
      </c>
      <c r="M330" s="4" t="s">
        <v>14</v>
      </c>
      <c r="N330" s="4">
        <v>4</v>
      </c>
      <c r="O330" s="5">
        <v>25</v>
      </c>
      <c r="P330">
        <f t="shared" si="49"/>
        <v>100</v>
      </c>
      <c r="Q330" s="22">
        <f t="shared" si="50"/>
        <v>1.5</v>
      </c>
      <c r="R330" s="22">
        <f t="shared" si="51"/>
        <v>2</v>
      </c>
    </row>
    <row r="331" spans="1:18" x14ac:dyDescent="0.5">
      <c r="A331" s="2">
        <v>549</v>
      </c>
      <c r="B331" s="31" t="str">
        <f t="shared" si="45"/>
        <v>Wednesday</v>
      </c>
      <c r="C331" s="40" t="str">
        <f t="shared" si="52"/>
        <v>August</v>
      </c>
      <c r="D331" s="40" t="str">
        <f t="shared" si="53"/>
        <v>Aug</v>
      </c>
      <c r="E331" s="4">
        <f t="shared" si="46"/>
        <v>4</v>
      </c>
      <c r="F331" s="33">
        <f t="shared" si="47"/>
        <v>8</v>
      </c>
      <c r="G331" s="4">
        <f t="shared" si="48"/>
        <v>2023</v>
      </c>
      <c r="H331" s="3">
        <v>45142</v>
      </c>
      <c r="I331" s="4" t="s">
        <v>405</v>
      </c>
      <c r="J331" s="4" t="s">
        <v>32</v>
      </c>
      <c r="K331" s="4">
        <v>50</v>
      </c>
      <c r="L331" s="4" t="str" cm="1">
        <f t="array" ref="L331">_xlfn.IFS(K331&gt;=50,"Senior",K331&lt;30,"Young Adult",K331&gt;=30,"Adult")</f>
        <v>Senior</v>
      </c>
      <c r="M331" s="4" t="s">
        <v>13</v>
      </c>
      <c r="N331" s="4">
        <v>2</v>
      </c>
      <c r="O331" s="5">
        <v>50</v>
      </c>
      <c r="P331">
        <f t="shared" si="49"/>
        <v>100</v>
      </c>
      <c r="Q331" s="22">
        <f t="shared" si="50"/>
        <v>1.5</v>
      </c>
      <c r="R331" s="22">
        <f t="shared" si="51"/>
        <v>2</v>
      </c>
    </row>
    <row r="332" spans="1:18" x14ac:dyDescent="0.5">
      <c r="A332" s="2">
        <v>564</v>
      </c>
      <c r="B332" s="31" t="str">
        <f t="shared" si="45"/>
        <v>Tuesday</v>
      </c>
      <c r="C332" s="40" t="str">
        <f t="shared" si="52"/>
        <v>October</v>
      </c>
      <c r="D332" s="40" t="str">
        <f t="shared" si="53"/>
        <v>Oct</v>
      </c>
      <c r="E332" s="4">
        <f t="shared" si="46"/>
        <v>24</v>
      </c>
      <c r="F332" s="33">
        <f t="shared" si="47"/>
        <v>10</v>
      </c>
      <c r="G332" s="4">
        <f t="shared" si="48"/>
        <v>2023</v>
      </c>
      <c r="H332" s="3">
        <v>45223</v>
      </c>
      <c r="I332" s="4" t="s">
        <v>406</v>
      </c>
      <c r="J332" s="4" t="s">
        <v>48</v>
      </c>
      <c r="K332" s="4">
        <v>50</v>
      </c>
      <c r="L332" s="4" t="str" cm="1">
        <f t="array" ref="L332">_xlfn.IFS(K332&gt;=50,"Senior",K332&lt;30,"Young Adult",K332&gt;=30,"Adult")</f>
        <v>Senior</v>
      </c>
      <c r="M332" s="4" t="s">
        <v>15</v>
      </c>
      <c r="N332" s="4">
        <v>2</v>
      </c>
      <c r="O332" s="5">
        <v>50</v>
      </c>
      <c r="P332">
        <f t="shared" si="49"/>
        <v>100</v>
      </c>
      <c r="Q332" s="22">
        <f t="shared" si="50"/>
        <v>1.5</v>
      </c>
      <c r="R332" s="22">
        <f t="shared" si="51"/>
        <v>2</v>
      </c>
    </row>
    <row r="333" spans="1:18" x14ac:dyDescent="0.5">
      <c r="A333" s="2">
        <v>586</v>
      </c>
      <c r="B333" s="31" t="str">
        <f t="shared" si="45"/>
        <v>Wednesday</v>
      </c>
      <c r="C333" s="40" t="str">
        <f t="shared" si="52"/>
        <v>December</v>
      </c>
      <c r="D333" s="40" t="str">
        <f t="shared" si="53"/>
        <v>Dec</v>
      </c>
      <c r="E333" s="4">
        <f t="shared" si="46"/>
        <v>11</v>
      </c>
      <c r="F333" s="33">
        <f t="shared" si="47"/>
        <v>12</v>
      </c>
      <c r="G333" s="4">
        <f t="shared" si="48"/>
        <v>2023</v>
      </c>
      <c r="H333" s="3">
        <v>45271</v>
      </c>
      <c r="I333" s="4" t="s">
        <v>407</v>
      </c>
      <c r="J333" s="4" t="s">
        <v>48</v>
      </c>
      <c r="K333" s="4">
        <v>50</v>
      </c>
      <c r="L333" s="4" t="str" cm="1">
        <f t="array" ref="L333">_xlfn.IFS(K333&gt;=50,"Senior",K333&lt;30,"Young Adult",K333&gt;=30,"Adult")</f>
        <v>Senior</v>
      </c>
      <c r="M333" s="4" t="s">
        <v>15</v>
      </c>
      <c r="N333" s="4">
        <v>1</v>
      </c>
      <c r="O333" s="5">
        <v>50</v>
      </c>
      <c r="P333">
        <f t="shared" si="49"/>
        <v>50</v>
      </c>
      <c r="Q333" s="22">
        <f t="shared" si="50"/>
        <v>0.75</v>
      </c>
      <c r="R333" s="22">
        <f t="shared" si="51"/>
        <v>1</v>
      </c>
    </row>
    <row r="334" spans="1:18" x14ac:dyDescent="0.5">
      <c r="A334" s="2">
        <v>696</v>
      </c>
      <c r="B334" s="31" t="str">
        <f t="shared" si="45"/>
        <v>Friday</v>
      </c>
      <c r="C334" s="40" t="str">
        <f t="shared" si="52"/>
        <v>September</v>
      </c>
      <c r="D334" s="40" t="str">
        <f t="shared" si="53"/>
        <v>Sep</v>
      </c>
      <c r="E334" s="4">
        <f t="shared" si="46"/>
        <v>6</v>
      </c>
      <c r="F334" s="33">
        <f t="shared" si="47"/>
        <v>9</v>
      </c>
      <c r="G334" s="4">
        <f t="shared" si="48"/>
        <v>2023</v>
      </c>
      <c r="H334" s="3">
        <v>45175</v>
      </c>
      <c r="I334" s="4" t="s">
        <v>408</v>
      </c>
      <c r="J334" s="4" t="s">
        <v>32</v>
      </c>
      <c r="K334" s="4">
        <v>50</v>
      </c>
      <c r="L334" s="4" t="str" cm="1">
        <f t="array" ref="L334">_xlfn.IFS(K334&gt;=50,"Senior",K334&lt;30,"Young Adult",K334&gt;=30,"Adult")</f>
        <v>Senior</v>
      </c>
      <c r="M334" s="4" t="s">
        <v>14</v>
      </c>
      <c r="N334" s="4">
        <v>4</v>
      </c>
      <c r="O334" s="5">
        <v>50</v>
      </c>
      <c r="P334">
        <f t="shared" si="49"/>
        <v>200</v>
      </c>
      <c r="Q334" s="22">
        <f t="shared" si="50"/>
        <v>3</v>
      </c>
      <c r="R334" s="22">
        <f t="shared" si="51"/>
        <v>4</v>
      </c>
    </row>
    <row r="335" spans="1:18" x14ac:dyDescent="0.5">
      <c r="A335" s="2">
        <v>807</v>
      </c>
      <c r="B335" s="31" t="str">
        <f t="shared" si="45"/>
        <v>Wednesday</v>
      </c>
      <c r="C335" s="40" t="str">
        <f t="shared" si="52"/>
        <v>August</v>
      </c>
      <c r="D335" s="40" t="str">
        <f t="shared" si="53"/>
        <v>Aug</v>
      </c>
      <c r="E335" s="4">
        <f t="shared" si="46"/>
        <v>11</v>
      </c>
      <c r="F335" s="33">
        <f t="shared" si="47"/>
        <v>8</v>
      </c>
      <c r="G335" s="4">
        <f t="shared" si="48"/>
        <v>2023</v>
      </c>
      <c r="H335" s="3">
        <v>45149</v>
      </c>
      <c r="I335" s="4" t="s">
        <v>409</v>
      </c>
      <c r="J335" s="4" t="s">
        <v>32</v>
      </c>
      <c r="K335" s="4">
        <v>50</v>
      </c>
      <c r="L335" s="4" t="str" cm="1">
        <f t="array" ref="L335">_xlfn.IFS(K335&gt;=50,"Senior",K335&lt;30,"Young Adult",K335&gt;=30,"Adult")</f>
        <v>Senior</v>
      </c>
      <c r="M335" s="4" t="s">
        <v>15</v>
      </c>
      <c r="N335" s="4">
        <v>4</v>
      </c>
      <c r="O335" s="5">
        <v>50</v>
      </c>
      <c r="P335">
        <f t="shared" si="49"/>
        <v>200</v>
      </c>
      <c r="Q335" s="22">
        <f t="shared" si="50"/>
        <v>3</v>
      </c>
      <c r="R335" s="22">
        <f t="shared" si="51"/>
        <v>4</v>
      </c>
    </row>
    <row r="336" spans="1:18" x14ac:dyDescent="0.5">
      <c r="A336" s="2">
        <v>947</v>
      </c>
      <c r="B336" s="31" t="str">
        <f t="shared" si="45"/>
        <v>Monday</v>
      </c>
      <c r="C336" s="40" t="str">
        <f t="shared" si="52"/>
        <v>March</v>
      </c>
      <c r="D336" s="40" t="str">
        <f t="shared" si="53"/>
        <v>Mar</v>
      </c>
      <c r="E336" s="4">
        <f t="shared" si="46"/>
        <v>2</v>
      </c>
      <c r="F336" s="33">
        <f t="shared" si="47"/>
        <v>3</v>
      </c>
      <c r="G336" s="4">
        <f t="shared" si="48"/>
        <v>2023</v>
      </c>
      <c r="H336" s="3">
        <v>44987</v>
      </c>
      <c r="I336" s="4" t="s">
        <v>410</v>
      </c>
      <c r="J336" s="4" t="s">
        <v>48</v>
      </c>
      <c r="K336" s="4">
        <v>50</v>
      </c>
      <c r="L336" s="4" t="str" cm="1">
        <f t="array" ref="L336">_xlfn.IFS(K336&gt;=50,"Senior",K336&lt;30,"Young Adult",K336&gt;=30,"Adult")</f>
        <v>Senior</v>
      </c>
      <c r="M336" s="4" t="s">
        <v>13</v>
      </c>
      <c r="N336" s="4">
        <v>1</v>
      </c>
      <c r="O336" s="5">
        <v>300</v>
      </c>
      <c r="P336">
        <f t="shared" si="49"/>
        <v>300</v>
      </c>
      <c r="Q336" s="22">
        <f t="shared" si="50"/>
        <v>4.5</v>
      </c>
      <c r="R336" s="22">
        <f t="shared" si="51"/>
        <v>6</v>
      </c>
    </row>
    <row r="337" spans="1:18" x14ac:dyDescent="0.5">
      <c r="A337" s="2">
        <v>954</v>
      </c>
      <c r="B337" s="31" t="str">
        <f t="shared" si="45"/>
        <v>Wednesday</v>
      </c>
      <c r="C337" s="40" t="str">
        <f t="shared" si="52"/>
        <v>September</v>
      </c>
      <c r="D337" s="40" t="str">
        <f t="shared" si="53"/>
        <v>Sep</v>
      </c>
      <c r="E337" s="4">
        <f t="shared" si="46"/>
        <v>25</v>
      </c>
      <c r="F337" s="33">
        <f t="shared" si="47"/>
        <v>9</v>
      </c>
      <c r="G337" s="4">
        <f t="shared" si="48"/>
        <v>2023</v>
      </c>
      <c r="H337" s="3">
        <v>45194</v>
      </c>
      <c r="I337" s="4" t="s">
        <v>411</v>
      </c>
      <c r="J337" s="4" t="s">
        <v>32</v>
      </c>
      <c r="K337" s="4">
        <v>50</v>
      </c>
      <c r="L337" s="4" t="str" cm="1">
        <f t="array" ref="L337">_xlfn.IFS(K337&gt;=50,"Senior",K337&lt;30,"Young Adult",K337&gt;=30,"Adult")</f>
        <v>Senior</v>
      </c>
      <c r="M337" s="4" t="s">
        <v>15</v>
      </c>
      <c r="N337" s="4">
        <v>3</v>
      </c>
      <c r="O337" s="5">
        <v>300</v>
      </c>
      <c r="P337">
        <f t="shared" si="49"/>
        <v>900</v>
      </c>
      <c r="Q337" s="22">
        <f t="shared" si="50"/>
        <v>13.5</v>
      </c>
      <c r="R337" s="22">
        <f t="shared" si="51"/>
        <v>18</v>
      </c>
    </row>
    <row r="338" spans="1:18" x14ac:dyDescent="0.5">
      <c r="A338" s="2">
        <v>24</v>
      </c>
      <c r="B338" s="31" t="str">
        <f t="shared" si="45"/>
        <v>Sunday</v>
      </c>
      <c r="C338" s="40" t="str">
        <f t="shared" si="52"/>
        <v>November</v>
      </c>
      <c r="D338" s="40" t="str">
        <f t="shared" si="53"/>
        <v>Nov</v>
      </c>
      <c r="E338" s="4">
        <f t="shared" si="46"/>
        <v>29</v>
      </c>
      <c r="F338" s="33">
        <f t="shared" si="47"/>
        <v>11</v>
      </c>
      <c r="G338" s="4">
        <f t="shared" si="48"/>
        <v>2023</v>
      </c>
      <c r="H338" s="3">
        <v>45259</v>
      </c>
      <c r="I338" s="4" t="s">
        <v>412</v>
      </c>
      <c r="J338" s="4" t="s">
        <v>32</v>
      </c>
      <c r="K338" s="4">
        <v>49</v>
      </c>
      <c r="L338" s="4" t="str" cm="1">
        <f t="array" ref="L338">_xlfn.IFS(K338&gt;=50,"Senior",K338&lt;30,"Young Adult",K338&gt;=30,"Adult")</f>
        <v>Adult</v>
      </c>
      <c r="M338" s="4" t="s">
        <v>14</v>
      </c>
      <c r="N338" s="4">
        <v>1</v>
      </c>
      <c r="O338" s="5">
        <v>300</v>
      </c>
      <c r="P338">
        <f t="shared" si="49"/>
        <v>300</v>
      </c>
      <c r="Q338" s="22">
        <f t="shared" si="50"/>
        <v>4.5</v>
      </c>
      <c r="R338" s="22">
        <f t="shared" si="51"/>
        <v>6</v>
      </c>
    </row>
    <row r="339" spans="1:18" x14ac:dyDescent="0.5">
      <c r="A339" s="2">
        <v>64</v>
      </c>
      <c r="B339" s="31" t="str">
        <f t="shared" si="45"/>
        <v>Tuesday</v>
      </c>
      <c r="C339" s="40" t="str">
        <f t="shared" si="52"/>
        <v>January</v>
      </c>
      <c r="D339" s="40" t="str">
        <f t="shared" si="53"/>
        <v>Jan</v>
      </c>
      <c r="E339" s="4">
        <f t="shared" si="46"/>
        <v>24</v>
      </c>
      <c r="F339" s="33">
        <f t="shared" si="47"/>
        <v>1</v>
      </c>
      <c r="G339" s="4">
        <f t="shared" si="48"/>
        <v>2023</v>
      </c>
      <c r="H339" s="3">
        <v>44950</v>
      </c>
      <c r="I339" s="4" t="s">
        <v>413</v>
      </c>
      <c r="J339" s="4" t="s">
        <v>48</v>
      </c>
      <c r="K339" s="4">
        <v>49</v>
      </c>
      <c r="L339" s="4" t="str" cm="1">
        <f t="array" ref="L339">_xlfn.IFS(K339&gt;=50,"Senior",K339&lt;30,"Young Adult",K339&gt;=30,"Adult")</f>
        <v>Adult</v>
      </c>
      <c r="M339" s="4" t="s">
        <v>14</v>
      </c>
      <c r="N339" s="4">
        <v>4</v>
      </c>
      <c r="O339" s="5">
        <v>25</v>
      </c>
      <c r="P339">
        <f t="shared" si="49"/>
        <v>100</v>
      </c>
      <c r="Q339" s="22">
        <f t="shared" si="50"/>
        <v>1.5</v>
      </c>
      <c r="R339" s="22">
        <f t="shared" si="51"/>
        <v>2</v>
      </c>
    </row>
    <row r="340" spans="1:18" x14ac:dyDescent="0.5">
      <c r="A340" s="2">
        <v>134</v>
      </c>
      <c r="B340" s="31" t="str">
        <f t="shared" si="45"/>
        <v>Wednesday</v>
      </c>
      <c r="C340" s="40" t="str">
        <f t="shared" si="52"/>
        <v>January</v>
      </c>
      <c r="D340" s="40" t="str">
        <f t="shared" si="53"/>
        <v>Jan</v>
      </c>
      <c r="E340" s="4">
        <f t="shared" si="46"/>
        <v>25</v>
      </c>
      <c r="F340" s="33">
        <f t="shared" si="47"/>
        <v>1</v>
      </c>
      <c r="G340" s="4">
        <f t="shared" si="48"/>
        <v>2023</v>
      </c>
      <c r="H340" s="3">
        <v>44951</v>
      </c>
      <c r="I340" s="4" t="s">
        <v>414</v>
      </c>
      <c r="J340" s="4" t="s">
        <v>48</v>
      </c>
      <c r="K340" s="4">
        <v>49</v>
      </c>
      <c r="L340" s="4" t="str" cm="1">
        <f t="array" ref="L340">_xlfn.IFS(K340&gt;=50,"Senior",K340&lt;30,"Young Adult",K340&gt;=30,"Adult")</f>
        <v>Adult</v>
      </c>
      <c r="M340" s="4" t="s">
        <v>15</v>
      </c>
      <c r="N340" s="4">
        <v>1</v>
      </c>
      <c r="O340" s="5">
        <v>50</v>
      </c>
      <c r="P340">
        <f t="shared" si="49"/>
        <v>50</v>
      </c>
      <c r="Q340" s="22">
        <f t="shared" si="50"/>
        <v>0.75</v>
      </c>
      <c r="R340" s="22">
        <f t="shared" si="51"/>
        <v>1</v>
      </c>
    </row>
    <row r="341" spans="1:18" x14ac:dyDescent="0.5">
      <c r="A341" s="2">
        <v>138</v>
      </c>
      <c r="B341" s="31" t="str">
        <f t="shared" si="45"/>
        <v>Monday</v>
      </c>
      <c r="C341" s="40" t="str">
        <f t="shared" si="52"/>
        <v>March</v>
      </c>
      <c r="D341" s="40" t="str">
        <f t="shared" si="53"/>
        <v>Mar</v>
      </c>
      <c r="E341" s="4">
        <f t="shared" si="46"/>
        <v>23</v>
      </c>
      <c r="F341" s="33">
        <f t="shared" si="47"/>
        <v>3</v>
      </c>
      <c r="G341" s="4">
        <f t="shared" si="48"/>
        <v>2023</v>
      </c>
      <c r="H341" s="3">
        <v>45008</v>
      </c>
      <c r="I341" s="4" t="s">
        <v>415</v>
      </c>
      <c r="J341" s="4" t="s">
        <v>48</v>
      </c>
      <c r="K341" s="4">
        <v>49</v>
      </c>
      <c r="L341" s="4" t="str" cm="1">
        <f t="array" ref="L341">_xlfn.IFS(K341&gt;=50,"Senior",K341&lt;30,"Young Adult",K341&gt;=30,"Adult")</f>
        <v>Adult</v>
      </c>
      <c r="M341" s="4" t="s">
        <v>14</v>
      </c>
      <c r="N341" s="4">
        <v>4</v>
      </c>
      <c r="O341" s="5">
        <v>50</v>
      </c>
      <c r="P341">
        <f t="shared" si="49"/>
        <v>200</v>
      </c>
      <c r="Q341" s="22">
        <f t="shared" si="50"/>
        <v>3</v>
      </c>
      <c r="R341" s="22">
        <f t="shared" si="51"/>
        <v>4</v>
      </c>
    </row>
    <row r="342" spans="1:18" x14ac:dyDescent="0.5">
      <c r="A342" s="2">
        <v>354</v>
      </c>
      <c r="B342" s="31" t="str">
        <f t="shared" si="45"/>
        <v>Sunday</v>
      </c>
      <c r="C342" s="40" t="str">
        <f t="shared" si="52"/>
        <v>April</v>
      </c>
      <c r="D342" s="40" t="str">
        <f t="shared" si="53"/>
        <v>Apr</v>
      </c>
      <c r="E342" s="4">
        <f t="shared" si="46"/>
        <v>15</v>
      </c>
      <c r="F342" s="33">
        <f t="shared" si="47"/>
        <v>4</v>
      </c>
      <c r="G342" s="4">
        <f t="shared" si="48"/>
        <v>2023</v>
      </c>
      <c r="H342" s="3">
        <v>45031</v>
      </c>
      <c r="I342" s="4" t="s">
        <v>416</v>
      </c>
      <c r="J342" s="4" t="s">
        <v>32</v>
      </c>
      <c r="K342" s="4">
        <v>49</v>
      </c>
      <c r="L342" s="4" t="str" cm="1">
        <f t="array" ref="L342">_xlfn.IFS(K342&gt;=50,"Senior",K342&lt;30,"Young Adult",K342&gt;=30,"Adult")</f>
        <v>Adult</v>
      </c>
      <c r="M342" s="4" t="s">
        <v>13</v>
      </c>
      <c r="N342" s="4">
        <v>4</v>
      </c>
      <c r="O342" s="5">
        <v>50</v>
      </c>
      <c r="P342">
        <f t="shared" si="49"/>
        <v>200</v>
      </c>
      <c r="Q342" s="22">
        <f t="shared" si="50"/>
        <v>3</v>
      </c>
      <c r="R342" s="22">
        <f t="shared" si="51"/>
        <v>4</v>
      </c>
    </row>
    <row r="343" spans="1:18" x14ac:dyDescent="0.5">
      <c r="A343" s="2">
        <v>515</v>
      </c>
      <c r="B343" s="31" t="str">
        <f t="shared" si="45"/>
        <v>Tuesday</v>
      </c>
      <c r="C343" s="40" t="str">
        <f t="shared" si="52"/>
        <v>July</v>
      </c>
      <c r="D343" s="40" t="str">
        <f t="shared" si="53"/>
        <v>Jul</v>
      </c>
      <c r="E343" s="4">
        <f t="shared" si="46"/>
        <v>17</v>
      </c>
      <c r="F343" s="33">
        <f t="shared" si="47"/>
        <v>7</v>
      </c>
      <c r="G343" s="4">
        <f t="shared" si="48"/>
        <v>2023</v>
      </c>
      <c r="H343" s="3">
        <v>45124</v>
      </c>
      <c r="I343" s="4" t="s">
        <v>417</v>
      </c>
      <c r="J343" s="4" t="s">
        <v>32</v>
      </c>
      <c r="K343" s="4">
        <v>49</v>
      </c>
      <c r="L343" s="4" t="str" cm="1">
        <f t="array" ref="L343">_xlfn.IFS(K343&gt;=50,"Senior",K343&lt;30,"Young Adult",K343&gt;=30,"Adult")</f>
        <v>Adult</v>
      </c>
      <c r="M343" s="4" t="s">
        <v>14</v>
      </c>
      <c r="N343" s="4">
        <v>3</v>
      </c>
      <c r="O343" s="5">
        <v>300</v>
      </c>
      <c r="P343">
        <f t="shared" si="49"/>
        <v>900</v>
      </c>
      <c r="Q343" s="22">
        <f t="shared" si="50"/>
        <v>13.5</v>
      </c>
      <c r="R343" s="22">
        <f t="shared" si="51"/>
        <v>18</v>
      </c>
    </row>
    <row r="344" spans="1:18" x14ac:dyDescent="0.5">
      <c r="A344" s="2">
        <v>520</v>
      </c>
      <c r="B344" s="31" t="str">
        <f t="shared" si="45"/>
        <v>Sunday</v>
      </c>
      <c r="C344" s="40" t="str">
        <f t="shared" si="52"/>
        <v>December</v>
      </c>
      <c r="D344" s="40" t="str">
        <f t="shared" si="53"/>
        <v>Dec</v>
      </c>
      <c r="E344" s="4">
        <f t="shared" si="46"/>
        <v>29</v>
      </c>
      <c r="F344" s="33">
        <f t="shared" si="47"/>
        <v>12</v>
      </c>
      <c r="G344" s="4">
        <f t="shared" si="48"/>
        <v>2023</v>
      </c>
      <c r="H344" s="3">
        <v>45289</v>
      </c>
      <c r="I344" s="4" t="s">
        <v>418</v>
      </c>
      <c r="J344" s="4" t="s">
        <v>32</v>
      </c>
      <c r="K344" s="4">
        <v>49</v>
      </c>
      <c r="L344" s="4" t="str" cm="1">
        <f t="array" ref="L344">_xlfn.IFS(K344&gt;=50,"Senior",K344&lt;30,"Young Adult",K344&gt;=30,"Adult")</f>
        <v>Adult</v>
      </c>
      <c r="M344" s="4" t="s">
        <v>15</v>
      </c>
      <c r="N344" s="4">
        <v>4</v>
      </c>
      <c r="O344" s="5">
        <v>25</v>
      </c>
      <c r="P344">
        <f t="shared" si="49"/>
        <v>100</v>
      </c>
      <c r="Q344" s="22">
        <f t="shared" si="50"/>
        <v>1.5</v>
      </c>
      <c r="R344" s="22">
        <f t="shared" si="51"/>
        <v>2</v>
      </c>
    </row>
    <row r="345" spans="1:18" x14ac:dyDescent="0.5">
      <c r="A345" s="2">
        <v>543</v>
      </c>
      <c r="B345" s="31" t="str">
        <f t="shared" si="45"/>
        <v>Thursday</v>
      </c>
      <c r="C345" s="40" t="str">
        <f t="shared" si="52"/>
        <v>July</v>
      </c>
      <c r="D345" s="40" t="str">
        <f t="shared" si="53"/>
        <v>Jul</v>
      </c>
      <c r="E345" s="4">
        <f t="shared" si="46"/>
        <v>26</v>
      </c>
      <c r="F345" s="33">
        <f t="shared" si="47"/>
        <v>7</v>
      </c>
      <c r="G345" s="4">
        <f t="shared" si="48"/>
        <v>2023</v>
      </c>
      <c r="H345" s="3">
        <v>45133</v>
      </c>
      <c r="I345" s="4" t="s">
        <v>419</v>
      </c>
      <c r="J345" s="4" t="s">
        <v>48</v>
      </c>
      <c r="K345" s="4">
        <v>49</v>
      </c>
      <c r="L345" s="4" t="str" cm="1">
        <f t="array" ref="L345">_xlfn.IFS(K345&gt;=50,"Senior",K345&lt;30,"Young Adult",K345&gt;=30,"Adult")</f>
        <v>Adult</v>
      </c>
      <c r="M345" s="4" t="s">
        <v>13</v>
      </c>
      <c r="N345" s="4">
        <v>2</v>
      </c>
      <c r="O345" s="5">
        <v>300</v>
      </c>
      <c r="P345">
        <f t="shared" si="49"/>
        <v>600</v>
      </c>
      <c r="Q345" s="22">
        <f t="shared" si="50"/>
        <v>9</v>
      </c>
      <c r="R345" s="22">
        <f t="shared" si="51"/>
        <v>12</v>
      </c>
    </row>
    <row r="346" spans="1:18" x14ac:dyDescent="0.5">
      <c r="A346" s="2">
        <v>552</v>
      </c>
      <c r="B346" s="31" t="str">
        <f t="shared" si="45"/>
        <v>Friday</v>
      </c>
      <c r="C346" s="40" t="str">
        <f t="shared" si="52"/>
        <v>December</v>
      </c>
      <c r="D346" s="40" t="str">
        <f t="shared" si="53"/>
        <v>Dec</v>
      </c>
      <c r="E346" s="4">
        <f t="shared" si="46"/>
        <v>13</v>
      </c>
      <c r="F346" s="33">
        <f t="shared" si="47"/>
        <v>12</v>
      </c>
      <c r="G346" s="4">
        <f t="shared" si="48"/>
        <v>2023</v>
      </c>
      <c r="H346" s="3">
        <v>45273</v>
      </c>
      <c r="I346" s="4" t="s">
        <v>420</v>
      </c>
      <c r="J346" s="4" t="s">
        <v>32</v>
      </c>
      <c r="K346" s="4">
        <v>49</v>
      </c>
      <c r="L346" s="4" t="str" cm="1">
        <f t="array" ref="L346">_xlfn.IFS(K346&gt;=50,"Senior",K346&lt;30,"Young Adult",K346&gt;=30,"Adult")</f>
        <v>Adult</v>
      </c>
      <c r="M346" s="4" t="s">
        <v>15</v>
      </c>
      <c r="N346" s="4">
        <v>3</v>
      </c>
      <c r="O346" s="5">
        <v>25</v>
      </c>
      <c r="P346">
        <f t="shared" si="49"/>
        <v>75</v>
      </c>
      <c r="Q346" s="22">
        <f t="shared" si="50"/>
        <v>1.125</v>
      </c>
      <c r="R346" s="22">
        <f t="shared" si="51"/>
        <v>1.5</v>
      </c>
    </row>
    <row r="347" spans="1:18" x14ac:dyDescent="0.5">
      <c r="A347" s="2">
        <v>570</v>
      </c>
      <c r="B347" s="31" t="str">
        <f t="shared" si="45"/>
        <v>Sunday</v>
      </c>
      <c r="C347" s="40" t="str">
        <f t="shared" si="52"/>
        <v>August</v>
      </c>
      <c r="D347" s="40" t="str">
        <f t="shared" si="53"/>
        <v>Aug</v>
      </c>
      <c r="E347" s="4">
        <f t="shared" si="46"/>
        <v>15</v>
      </c>
      <c r="F347" s="33">
        <f t="shared" si="47"/>
        <v>8</v>
      </c>
      <c r="G347" s="4">
        <f t="shared" si="48"/>
        <v>2023</v>
      </c>
      <c r="H347" s="3">
        <v>45153</v>
      </c>
      <c r="I347" s="4" t="s">
        <v>421</v>
      </c>
      <c r="J347" s="4" t="s">
        <v>48</v>
      </c>
      <c r="K347" s="4">
        <v>49</v>
      </c>
      <c r="L347" s="4" t="str" cm="1">
        <f t="array" ref="L347">_xlfn.IFS(K347&gt;=50,"Senior",K347&lt;30,"Young Adult",K347&gt;=30,"Adult")</f>
        <v>Adult</v>
      </c>
      <c r="M347" s="4" t="s">
        <v>14</v>
      </c>
      <c r="N347" s="4">
        <v>1</v>
      </c>
      <c r="O347" s="5">
        <v>500</v>
      </c>
      <c r="P347">
        <f t="shared" si="49"/>
        <v>500</v>
      </c>
      <c r="Q347" s="22">
        <f t="shared" si="50"/>
        <v>7.5</v>
      </c>
      <c r="R347" s="22">
        <f t="shared" si="51"/>
        <v>10</v>
      </c>
    </row>
    <row r="348" spans="1:18" x14ac:dyDescent="0.5">
      <c r="A348" s="2">
        <v>573</v>
      </c>
      <c r="B348" s="31" t="str">
        <f t="shared" si="45"/>
        <v>Thursday</v>
      </c>
      <c r="C348" s="40" t="str">
        <f t="shared" si="52"/>
        <v>September</v>
      </c>
      <c r="D348" s="40" t="str">
        <f t="shared" si="53"/>
        <v>Sep</v>
      </c>
      <c r="E348" s="4">
        <f t="shared" si="46"/>
        <v>19</v>
      </c>
      <c r="F348" s="33">
        <f t="shared" si="47"/>
        <v>9</v>
      </c>
      <c r="G348" s="4">
        <f t="shared" si="48"/>
        <v>2023</v>
      </c>
      <c r="H348" s="3">
        <v>45188</v>
      </c>
      <c r="I348" s="4" t="s">
        <v>422</v>
      </c>
      <c r="J348" s="4" t="s">
        <v>48</v>
      </c>
      <c r="K348" s="4">
        <v>49</v>
      </c>
      <c r="L348" s="4" t="str" cm="1">
        <f t="array" ref="L348">_xlfn.IFS(K348&gt;=50,"Senior",K348&lt;30,"Young Adult",K348&gt;=30,"Adult")</f>
        <v>Adult</v>
      </c>
      <c r="M348" s="4" t="s">
        <v>13</v>
      </c>
      <c r="N348" s="4">
        <v>2</v>
      </c>
      <c r="O348" s="5">
        <v>30</v>
      </c>
      <c r="P348">
        <f t="shared" si="49"/>
        <v>60</v>
      </c>
      <c r="Q348" s="22">
        <f t="shared" si="50"/>
        <v>0.89999999999999991</v>
      </c>
      <c r="R348" s="22">
        <f t="shared" si="51"/>
        <v>1.2</v>
      </c>
    </row>
    <row r="349" spans="1:18" x14ac:dyDescent="0.5">
      <c r="A349" s="2">
        <v>622</v>
      </c>
      <c r="B349" s="31" t="str">
        <f t="shared" si="45"/>
        <v>Sunday</v>
      </c>
      <c r="C349" s="40" t="str">
        <f t="shared" si="52"/>
        <v>August</v>
      </c>
      <c r="D349" s="40" t="str">
        <f t="shared" si="53"/>
        <v>Aug</v>
      </c>
      <c r="E349" s="4">
        <f t="shared" si="46"/>
        <v>22</v>
      </c>
      <c r="F349" s="33">
        <f t="shared" si="47"/>
        <v>8</v>
      </c>
      <c r="G349" s="4">
        <f t="shared" si="48"/>
        <v>2023</v>
      </c>
      <c r="H349" s="3">
        <v>45160</v>
      </c>
      <c r="I349" s="4" t="s">
        <v>423</v>
      </c>
      <c r="J349" s="4" t="s">
        <v>32</v>
      </c>
      <c r="K349" s="4">
        <v>49</v>
      </c>
      <c r="L349" s="4" t="str" cm="1">
        <f t="array" ref="L349">_xlfn.IFS(K349&gt;=50,"Senior",K349&lt;30,"Young Adult",K349&gt;=30,"Adult")</f>
        <v>Adult</v>
      </c>
      <c r="M349" s="4" t="s">
        <v>13</v>
      </c>
      <c r="N349" s="4">
        <v>3</v>
      </c>
      <c r="O349" s="5">
        <v>25</v>
      </c>
      <c r="P349">
        <f t="shared" si="49"/>
        <v>75</v>
      </c>
      <c r="Q349" s="22">
        <f t="shared" si="50"/>
        <v>1.125</v>
      </c>
      <c r="R349" s="22">
        <f t="shared" si="51"/>
        <v>1.5</v>
      </c>
    </row>
    <row r="350" spans="1:18" x14ac:dyDescent="0.5">
      <c r="A350" s="2">
        <v>759</v>
      </c>
      <c r="B350" s="31" t="str">
        <f t="shared" si="45"/>
        <v>Sunday</v>
      </c>
      <c r="C350" s="40" t="str">
        <f t="shared" si="52"/>
        <v>July</v>
      </c>
      <c r="D350" s="40" t="str">
        <f t="shared" si="53"/>
        <v>Jul</v>
      </c>
      <c r="E350" s="4">
        <f t="shared" si="46"/>
        <v>8</v>
      </c>
      <c r="F350" s="33">
        <f t="shared" si="47"/>
        <v>7</v>
      </c>
      <c r="G350" s="4">
        <f t="shared" si="48"/>
        <v>2023</v>
      </c>
      <c r="H350" s="3">
        <v>45115</v>
      </c>
      <c r="I350" s="4" t="s">
        <v>424</v>
      </c>
      <c r="J350" s="4" t="s">
        <v>48</v>
      </c>
      <c r="K350" s="4">
        <v>49</v>
      </c>
      <c r="L350" s="4" t="str" cm="1">
        <f t="array" ref="L350">_xlfn.IFS(K350&gt;=50,"Senior",K350&lt;30,"Young Adult",K350&gt;=30,"Adult")</f>
        <v>Adult</v>
      </c>
      <c r="M350" s="4" t="s">
        <v>15</v>
      </c>
      <c r="N350" s="4">
        <v>2</v>
      </c>
      <c r="O350" s="5">
        <v>50</v>
      </c>
      <c r="P350">
        <f t="shared" si="49"/>
        <v>100</v>
      </c>
      <c r="Q350" s="22">
        <f t="shared" si="50"/>
        <v>1.5</v>
      </c>
      <c r="R350" s="22">
        <f t="shared" si="51"/>
        <v>2</v>
      </c>
    </row>
    <row r="351" spans="1:18" x14ac:dyDescent="0.5">
      <c r="A351" s="2">
        <v>820</v>
      </c>
      <c r="B351" s="31" t="str">
        <f t="shared" si="45"/>
        <v>Friday</v>
      </c>
      <c r="C351" s="40" t="str">
        <f t="shared" si="52"/>
        <v>May</v>
      </c>
      <c r="D351" s="40" t="str">
        <f t="shared" si="53"/>
        <v>May</v>
      </c>
      <c r="E351" s="4">
        <f t="shared" si="46"/>
        <v>6</v>
      </c>
      <c r="F351" s="33">
        <f t="shared" si="47"/>
        <v>5</v>
      </c>
      <c r="G351" s="4">
        <f t="shared" si="48"/>
        <v>2023</v>
      </c>
      <c r="H351" s="3">
        <v>45052</v>
      </c>
      <c r="I351" s="4" t="s">
        <v>425</v>
      </c>
      <c r="J351" s="4" t="s">
        <v>48</v>
      </c>
      <c r="K351" s="4">
        <v>49</v>
      </c>
      <c r="L351" s="4" t="str" cm="1">
        <f t="array" ref="L351">_xlfn.IFS(K351&gt;=50,"Senior",K351&lt;30,"Young Adult",K351&gt;=30,"Adult")</f>
        <v>Adult</v>
      </c>
      <c r="M351" s="4" t="s">
        <v>15</v>
      </c>
      <c r="N351" s="4">
        <v>4</v>
      </c>
      <c r="O351" s="5">
        <v>50</v>
      </c>
      <c r="P351">
        <f t="shared" si="49"/>
        <v>200</v>
      </c>
      <c r="Q351" s="22">
        <f t="shared" si="50"/>
        <v>3</v>
      </c>
      <c r="R351" s="22">
        <f t="shared" si="51"/>
        <v>4</v>
      </c>
    </row>
    <row r="352" spans="1:18" x14ac:dyDescent="0.5">
      <c r="A352" s="2">
        <v>821</v>
      </c>
      <c r="B352" s="31" t="str">
        <f t="shared" si="45"/>
        <v>Saturday</v>
      </c>
      <c r="C352" s="40" t="str">
        <f t="shared" si="52"/>
        <v>February</v>
      </c>
      <c r="D352" s="40" t="str">
        <f t="shared" si="53"/>
        <v>Feb</v>
      </c>
      <c r="E352" s="4">
        <f t="shared" si="46"/>
        <v>14</v>
      </c>
      <c r="F352" s="33">
        <f t="shared" si="47"/>
        <v>2</v>
      </c>
      <c r="G352" s="4">
        <f t="shared" si="48"/>
        <v>2023</v>
      </c>
      <c r="H352" s="3">
        <v>44971</v>
      </c>
      <c r="I352" s="4" t="s">
        <v>426</v>
      </c>
      <c r="J352" s="4" t="s">
        <v>48</v>
      </c>
      <c r="K352" s="4">
        <v>49</v>
      </c>
      <c r="L352" s="4" t="str" cm="1">
        <f t="array" ref="L352">_xlfn.IFS(K352&gt;=50,"Senior",K352&lt;30,"Young Adult",K352&gt;=30,"Adult")</f>
        <v>Adult</v>
      </c>
      <c r="M352" s="4" t="s">
        <v>15</v>
      </c>
      <c r="N352" s="4">
        <v>1</v>
      </c>
      <c r="O352" s="5">
        <v>300</v>
      </c>
      <c r="P352">
        <f t="shared" si="49"/>
        <v>300</v>
      </c>
      <c r="Q352" s="22">
        <f t="shared" si="50"/>
        <v>4.5</v>
      </c>
      <c r="R352" s="22">
        <f t="shared" si="51"/>
        <v>6</v>
      </c>
    </row>
    <row r="353" spans="1:18" x14ac:dyDescent="0.5">
      <c r="A353" s="2">
        <v>893</v>
      </c>
      <c r="B353" s="31" t="str">
        <f t="shared" si="45"/>
        <v>Saturday</v>
      </c>
      <c r="C353" s="40" t="str">
        <f t="shared" si="52"/>
        <v>April</v>
      </c>
      <c r="D353" s="40" t="str">
        <f t="shared" si="53"/>
        <v>Apr</v>
      </c>
      <c r="E353" s="4">
        <f t="shared" si="46"/>
        <v>21</v>
      </c>
      <c r="F353" s="33">
        <f t="shared" si="47"/>
        <v>4</v>
      </c>
      <c r="G353" s="4">
        <f t="shared" si="48"/>
        <v>2023</v>
      </c>
      <c r="H353" s="3">
        <v>45037</v>
      </c>
      <c r="I353" s="4" t="s">
        <v>427</v>
      </c>
      <c r="J353" s="4" t="s">
        <v>48</v>
      </c>
      <c r="K353" s="4">
        <v>49</v>
      </c>
      <c r="L353" s="4" t="str" cm="1">
        <f t="array" ref="L353">_xlfn.IFS(K353&gt;=50,"Senior",K353&lt;30,"Young Adult",K353&gt;=30,"Adult")</f>
        <v>Adult</v>
      </c>
      <c r="M353" s="4" t="s">
        <v>15</v>
      </c>
      <c r="N353" s="4">
        <v>1</v>
      </c>
      <c r="O353" s="5">
        <v>50</v>
      </c>
      <c r="P353">
        <f t="shared" si="49"/>
        <v>50</v>
      </c>
      <c r="Q353" s="22">
        <f t="shared" si="50"/>
        <v>0.75</v>
      </c>
      <c r="R353" s="22">
        <f t="shared" si="51"/>
        <v>1</v>
      </c>
    </row>
    <row r="354" spans="1:18" x14ac:dyDescent="0.5">
      <c r="A354" s="2">
        <v>938</v>
      </c>
      <c r="B354" s="31" t="str">
        <f t="shared" si="45"/>
        <v>Thursday</v>
      </c>
      <c r="C354" s="40" t="str">
        <f t="shared" si="52"/>
        <v>November</v>
      </c>
      <c r="D354" s="40" t="str">
        <f t="shared" si="53"/>
        <v>Nov</v>
      </c>
      <c r="E354" s="4">
        <f t="shared" si="46"/>
        <v>19</v>
      </c>
      <c r="F354" s="33">
        <f t="shared" si="47"/>
        <v>11</v>
      </c>
      <c r="G354" s="4">
        <f t="shared" si="48"/>
        <v>2023</v>
      </c>
      <c r="H354" s="3">
        <v>45249</v>
      </c>
      <c r="I354" s="4" t="s">
        <v>428</v>
      </c>
      <c r="J354" s="4" t="s">
        <v>48</v>
      </c>
      <c r="K354" s="4">
        <v>49</v>
      </c>
      <c r="L354" s="4" t="str" cm="1">
        <f t="array" ref="L354">_xlfn.IFS(K354&gt;=50,"Senior",K354&lt;30,"Young Adult",K354&gt;=30,"Adult")</f>
        <v>Adult</v>
      </c>
      <c r="M354" s="4" t="s">
        <v>14</v>
      </c>
      <c r="N354" s="4">
        <v>4</v>
      </c>
      <c r="O354" s="5">
        <v>50</v>
      </c>
      <c r="P354">
        <f t="shared" si="49"/>
        <v>200</v>
      </c>
      <c r="Q354" s="22">
        <f t="shared" si="50"/>
        <v>3</v>
      </c>
      <c r="R354" s="22">
        <f t="shared" si="51"/>
        <v>4</v>
      </c>
    </row>
    <row r="355" spans="1:18" x14ac:dyDescent="0.5">
      <c r="A355" s="2">
        <v>972</v>
      </c>
      <c r="B355" s="31" t="str">
        <f t="shared" si="45"/>
        <v>Wednesday</v>
      </c>
      <c r="C355" s="40" t="str">
        <f t="shared" si="52"/>
        <v>February</v>
      </c>
      <c r="D355" s="40" t="str">
        <f t="shared" si="53"/>
        <v>Feb</v>
      </c>
      <c r="E355" s="4">
        <f t="shared" si="46"/>
        <v>11</v>
      </c>
      <c r="F355" s="33">
        <f t="shared" si="47"/>
        <v>2</v>
      </c>
      <c r="G355" s="4">
        <f t="shared" si="48"/>
        <v>2023</v>
      </c>
      <c r="H355" s="3">
        <v>44968</v>
      </c>
      <c r="I355" s="4" t="s">
        <v>429</v>
      </c>
      <c r="J355" s="4" t="s">
        <v>48</v>
      </c>
      <c r="K355" s="4">
        <v>49</v>
      </c>
      <c r="L355" s="4" t="str" cm="1">
        <f t="array" ref="L355">_xlfn.IFS(K355&gt;=50,"Senior",K355&lt;30,"Young Adult",K355&gt;=30,"Adult")</f>
        <v>Adult</v>
      </c>
      <c r="M355" s="4" t="s">
        <v>13</v>
      </c>
      <c r="N355" s="4">
        <v>4</v>
      </c>
      <c r="O355" s="5">
        <v>25</v>
      </c>
      <c r="P355">
        <f t="shared" si="49"/>
        <v>100</v>
      </c>
      <c r="Q355" s="22">
        <f t="shared" si="50"/>
        <v>1.5</v>
      </c>
      <c r="R355" s="22">
        <f t="shared" si="51"/>
        <v>2</v>
      </c>
    </row>
    <row r="356" spans="1:18" x14ac:dyDescent="0.5">
      <c r="A356" s="2">
        <v>986</v>
      </c>
      <c r="B356" s="31" t="str">
        <f t="shared" si="45"/>
        <v>Tuesday</v>
      </c>
      <c r="C356" s="40" t="str">
        <f t="shared" si="52"/>
        <v>January</v>
      </c>
      <c r="D356" s="40" t="str">
        <f t="shared" si="53"/>
        <v>Jan</v>
      </c>
      <c r="E356" s="4">
        <f t="shared" si="46"/>
        <v>17</v>
      </c>
      <c r="F356" s="33">
        <f t="shared" si="47"/>
        <v>1</v>
      </c>
      <c r="G356" s="4">
        <f t="shared" si="48"/>
        <v>2023</v>
      </c>
      <c r="H356" s="3">
        <v>44943</v>
      </c>
      <c r="I356" s="4" t="s">
        <v>430</v>
      </c>
      <c r="J356" s="4" t="s">
        <v>32</v>
      </c>
      <c r="K356" s="4">
        <v>49</v>
      </c>
      <c r="L356" s="4" t="str" cm="1">
        <f t="array" ref="L356">_xlfn.IFS(K356&gt;=50,"Senior",K356&lt;30,"Young Adult",K356&gt;=30,"Adult")</f>
        <v>Adult</v>
      </c>
      <c r="M356" s="4" t="s">
        <v>14</v>
      </c>
      <c r="N356" s="4">
        <v>2</v>
      </c>
      <c r="O356" s="5">
        <v>500</v>
      </c>
      <c r="P356">
        <f t="shared" si="49"/>
        <v>1000</v>
      </c>
      <c r="Q356" s="22">
        <f t="shared" si="50"/>
        <v>15</v>
      </c>
      <c r="R356" s="22">
        <f t="shared" si="51"/>
        <v>20</v>
      </c>
    </row>
    <row r="357" spans="1:18" x14ac:dyDescent="0.5">
      <c r="A357" s="2">
        <v>43</v>
      </c>
      <c r="B357" s="31" t="str">
        <f t="shared" si="45"/>
        <v>Saturday</v>
      </c>
      <c r="C357" s="40" t="str">
        <f t="shared" si="52"/>
        <v>July</v>
      </c>
      <c r="D357" s="40" t="str">
        <f t="shared" si="53"/>
        <v>Jul</v>
      </c>
      <c r="E357" s="4">
        <f t="shared" si="46"/>
        <v>14</v>
      </c>
      <c r="F357" s="33">
        <f t="shared" si="47"/>
        <v>7</v>
      </c>
      <c r="G357" s="4">
        <f t="shared" si="48"/>
        <v>2023</v>
      </c>
      <c r="H357" s="3">
        <v>45121</v>
      </c>
      <c r="I357" s="4" t="s">
        <v>431</v>
      </c>
      <c r="J357" s="4" t="s">
        <v>32</v>
      </c>
      <c r="K357" s="4">
        <v>48</v>
      </c>
      <c r="L357" s="4" t="str" cm="1">
        <f t="array" ref="L357">_xlfn.IFS(K357&gt;=50,"Senior",K357&lt;30,"Young Adult",K357&gt;=30,"Adult")</f>
        <v>Adult</v>
      </c>
      <c r="M357" s="4" t="s">
        <v>14</v>
      </c>
      <c r="N357" s="4">
        <v>1</v>
      </c>
      <c r="O357" s="5">
        <v>300</v>
      </c>
      <c r="P357">
        <f t="shared" si="49"/>
        <v>300</v>
      </c>
      <c r="Q357" s="22">
        <f t="shared" si="50"/>
        <v>4.5</v>
      </c>
      <c r="R357" s="22">
        <f t="shared" si="51"/>
        <v>6</v>
      </c>
    </row>
    <row r="358" spans="1:18" x14ac:dyDescent="0.5">
      <c r="A358" s="2">
        <v>67</v>
      </c>
      <c r="B358" s="31" t="str">
        <f t="shared" si="45"/>
        <v>Sunday</v>
      </c>
      <c r="C358" s="40" t="str">
        <f t="shared" si="52"/>
        <v>May</v>
      </c>
      <c r="D358" s="40" t="str">
        <f t="shared" si="53"/>
        <v>May</v>
      </c>
      <c r="E358" s="4">
        <f t="shared" si="46"/>
        <v>29</v>
      </c>
      <c r="F358" s="33">
        <f t="shared" si="47"/>
        <v>5</v>
      </c>
      <c r="G358" s="4">
        <f t="shared" si="48"/>
        <v>2023</v>
      </c>
      <c r="H358" s="3">
        <v>45075</v>
      </c>
      <c r="I358" s="4" t="s">
        <v>432</v>
      </c>
      <c r="J358" s="4" t="s">
        <v>32</v>
      </c>
      <c r="K358" s="4">
        <v>48</v>
      </c>
      <c r="L358" s="4" t="str" cm="1">
        <f t="array" ref="L358">_xlfn.IFS(K358&gt;=50,"Senior",K358&lt;30,"Young Adult",K358&gt;=30,"Adult")</f>
        <v>Adult</v>
      </c>
      <c r="M358" s="4" t="s">
        <v>13</v>
      </c>
      <c r="N358" s="4">
        <v>4</v>
      </c>
      <c r="O358" s="5">
        <v>300</v>
      </c>
      <c r="P358">
        <f t="shared" si="49"/>
        <v>1200</v>
      </c>
      <c r="Q358" s="22">
        <f t="shared" si="50"/>
        <v>18</v>
      </c>
      <c r="R358" s="22">
        <f t="shared" si="51"/>
        <v>24</v>
      </c>
    </row>
    <row r="359" spans="1:18" x14ac:dyDescent="0.5">
      <c r="A359" s="2">
        <v>125</v>
      </c>
      <c r="B359" s="31" t="str">
        <f t="shared" si="45"/>
        <v>Sunday</v>
      </c>
      <c r="C359" s="40" t="str">
        <f t="shared" si="52"/>
        <v>August</v>
      </c>
      <c r="D359" s="40" t="str">
        <f t="shared" si="53"/>
        <v>Aug</v>
      </c>
      <c r="E359" s="4">
        <f t="shared" si="46"/>
        <v>8</v>
      </c>
      <c r="F359" s="33">
        <f t="shared" si="47"/>
        <v>8</v>
      </c>
      <c r="G359" s="4">
        <f t="shared" si="48"/>
        <v>2023</v>
      </c>
      <c r="H359" s="3">
        <v>45146</v>
      </c>
      <c r="I359" s="4" t="s">
        <v>433</v>
      </c>
      <c r="J359" s="4" t="s">
        <v>48</v>
      </c>
      <c r="K359" s="4">
        <v>48</v>
      </c>
      <c r="L359" s="4" t="str" cm="1">
        <f t="array" ref="L359">_xlfn.IFS(K359&gt;=50,"Senior",K359&lt;30,"Young Adult",K359&gt;=30,"Adult")</f>
        <v>Adult</v>
      </c>
      <c r="M359" s="4" t="s">
        <v>14</v>
      </c>
      <c r="N359" s="4">
        <v>2</v>
      </c>
      <c r="O359" s="5">
        <v>50</v>
      </c>
      <c r="P359">
        <f t="shared" si="49"/>
        <v>100</v>
      </c>
      <c r="Q359" s="22">
        <f t="shared" si="50"/>
        <v>1.5</v>
      </c>
      <c r="R359" s="22">
        <f t="shared" si="51"/>
        <v>2</v>
      </c>
    </row>
    <row r="360" spans="1:18" x14ac:dyDescent="0.5">
      <c r="A360" s="2">
        <v>246</v>
      </c>
      <c r="B360" s="31" t="str">
        <f t="shared" si="45"/>
        <v>Friday</v>
      </c>
      <c r="C360" s="40" t="str">
        <f t="shared" si="52"/>
        <v>April</v>
      </c>
      <c r="D360" s="40" t="str">
        <f t="shared" si="53"/>
        <v>Apr</v>
      </c>
      <c r="E360" s="4">
        <f t="shared" si="46"/>
        <v>20</v>
      </c>
      <c r="F360" s="33">
        <f t="shared" si="47"/>
        <v>4</v>
      </c>
      <c r="G360" s="4">
        <f t="shared" si="48"/>
        <v>2023</v>
      </c>
      <c r="H360" s="3">
        <v>45036</v>
      </c>
      <c r="I360" s="4" t="s">
        <v>434</v>
      </c>
      <c r="J360" s="4" t="s">
        <v>32</v>
      </c>
      <c r="K360" s="4">
        <v>48</v>
      </c>
      <c r="L360" s="4" t="str" cm="1">
        <f t="array" ref="L360">_xlfn.IFS(K360&gt;=50,"Senior",K360&lt;30,"Young Adult",K360&gt;=30,"Adult")</f>
        <v>Adult</v>
      </c>
      <c r="M360" s="4" t="s">
        <v>15</v>
      </c>
      <c r="N360" s="4">
        <v>2</v>
      </c>
      <c r="O360" s="5">
        <v>25</v>
      </c>
      <c r="P360">
        <f t="shared" si="49"/>
        <v>50</v>
      </c>
      <c r="Q360" s="22">
        <f t="shared" si="50"/>
        <v>0.75</v>
      </c>
      <c r="R360" s="22">
        <f t="shared" si="51"/>
        <v>1</v>
      </c>
    </row>
    <row r="361" spans="1:18" x14ac:dyDescent="0.5">
      <c r="A361" s="2">
        <v>250</v>
      </c>
      <c r="B361" s="31" t="str">
        <f t="shared" si="45"/>
        <v>Monday</v>
      </c>
      <c r="C361" s="40" t="str">
        <f t="shared" si="52"/>
        <v>October</v>
      </c>
      <c r="D361" s="40" t="str">
        <f t="shared" si="53"/>
        <v>Oct</v>
      </c>
      <c r="E361" s="4">
        <f t="shared" si="46"/>
        <v>23</v>
      </c>
      <c r="F361" s="33">
        <f t="shared" si="47"/>
        <v>10</v>
      </c>
      <c r="G361" s="4">
        <f t="shared" si="48"/>
        <v>2023</v>
      </c>
      <c r="H361" s="3">
        <v>45222</v>
      </c>
      <c r="I361" s="4" t="s">
        <v>435</v>
      </c>
      <c r="J361" s="4" t="s">
        <v>48</v>
      </c>
      <c r="K361" s="4">
        <v>48</v>
      </c>
      <c r="L361" s="4" t="str" cm="1">
        <f t="array" ref="L361">_xlfn.IFS(K361&gt;=50,"Senior",K361&lt;30,"Young Adult",K361&gt;=30,"Adult")</f>
        <v>Adult</v>
      </c>
      <c r="M361" s="4" t="s">
        <v>15</v>
      </c>
      <c r="N361" s="4">
        <v>1</v>
      </c>
      <c r="O361" s="5">
        <v>50</v>
      </c>
      <c r="P361">
        <f t="shared" si="49"/>
        <v>50</v>
      </c>
      <c r="Q361" s="22">
        <f t="shared" si="50"/>
        <v>0.75</v>
      </c>
      <c r="R361" s="22">
        <f t="shared" si="51"/>
        <v>1</v>
      </c>
    </row>
    <row r="362" spans="1:18" x14ac:dyDescent="0.5">
      <c r="A362" s="2">
        <v>255</v>
      </c>
      <c r="B362" s="31" t="str">
        <f t="shared" si="45"/>
        <v>Sunday</v>
      </c>
      <c r="C362" s="40" t="str">
        <f t="shared" si="52"/>
        <v>April</v>
      </c>
      <c r="D362" s="40" t="str">
        <f t="shared" si="53"/>
        <v>Apr</v>
      </c>
      <c r="E362" s="4">
        <f t="shared" si="46"/>
        <v>8</v>
      </c>
      <c r="F362" s="33">
        <f t="shared" si="47"/>
        <v>4</v>
      </c>
      <c r="G362" s="4">
        <f t="shared" si="48"/>
        <v>2023</v>
      </c>
      <c r="H362" s="3">
        <v>45024</v>
      </c>
      <c r="I362" s="4" t="s">
        <v>436</v>
      </c>
      <c r="J362" s="4" t="s">
        <v>48</v>
      </c>
      <c r="K362" s="4">
        <v>48</v>
      </c>
      <c r="L362" s="4" t="str" cm="1">
        <f t="array" ref="L362">_xlfn.IFS(K362&gt;=50,"Senior",K362&lt;30,"Young Adult",K362&gt;=30,"Adult")</f>
        <v>Adult</v>
      </c>
      <c r="M362" s="4" t="s">
        <v>14</v>
      </c>
      <c r="N362" s="4">
        <v>1</v>
      </c>
      <c r="O362" s="5">
        <v>30</v>
      </c>
      <c r="P362">
        <f t="shared" si="49"/>
        <v>30</v>
      </c>
      <c r="Q362" s="22">
        <f t="shared" si="50"/>
        <v>0.44999999999999996</v>
      </c>
      <c r="R362" s="22">
        <f t="shared" si="51"/>
        <v>0.6</v>
      </c>
    </row>
    <row r="363" spans="1:18" x14ac:dyDescent="0.5">
      <c r="A363" s="2">
        <v>316</v>
      </c>
      <c r="B363" s="31" t="str">
        <f t="shared" si="45"/>
        <v>Sunday</v>
      </c>
      <c r="C363" s="40" t="str">
        <f t="shared" si="52"/>
        <v>April</v>
      </c>
      <c r="D363" s="40" t="str">
        <f t="shared" si="53"/>
        <v>Apr</v>
      </c>
      <c r="E363" s="4">
        <f t="shared" si="46"/>
        <v>22</v>
      </c>
      <c r="F363" s="33">
        <f t="shared" si="47"/>
        <v>4</v>
      </c>
      <c r="G363" s="4">
        <f t="shared" si="48"/>
        <v>2023</v>
      </c>
      <c r="H363" s="3">
        <v>45038</v>
      </c>
      <c r="I363" s="4" t="s">
        <v>437</v>
      </c>
      <c r="J363" s="4" t="s">
        <v>32</v>
      </c>
      <c r="K363" s="4">
        <v>48</v>
      </c>
      <c r="L363" s="4" t="str" cm="1">
        <f t="array" ref="L363">_xlfn.IFS(K363&gt;=50,"Senior",K363&lt;30,"Young Adult",K363&gt;=30,"Adult")</f>
        <v>Adult</v>
      </c>
      <c r="M363" s="4" t="s">
        <v>14</v>
      </c>
      <c r="N363" s="4">
        <v>2</v>
      </c>
      <c r="O363" s="5">
        <v>25</v>
      </c>
      <c r="P363">
        <f t="shared" si="49"/>
        <v>50</v>
      </c>
      <c r="Q363" s="22">
        <f t="shared" si="50"/>
        <v>0.75</v>
      </c>
      <c r="R363" s="22">
        <f t="shared" si="51"/>
        <v>1</v>
      </c>
    </row>
    <row r="364" spans="1:18" x14ac:dyDescent="0.5">
      <c r="A364" s="2">
        <v>398</v>
      </c>
      <c r="B364" s="31" t="str">
        <f t="shared" si="45"/>
        <v>Monday</v>
      </c>
      <c r="C364" s="40" t="str">
        <f t="shared" si="52"/>
        <v>May</v>
      </c>
      <c r="D364" s="40" t="str">
        <f t="shared" si="53"/>
        <v>May</v>
      </c>
      <c r="E364" s="4">
        <f t="shared" si="46"/>
        <v>16</v>
      </c>
      <c r="F364" s="33">
        <f t="shared" si="47"/>
        <v>5</v>
      </c>
      <c r="G364" s="4">
        <f t="shared" si="48"/>
        <v>2023</v>
      </c>
      <c r="H364" s="3">
        <v>45062</v>
      </c>
      <c r="I364" s="4" t="s">
        <v>438</v>
      </c>
      <c r="J364" s="4" t="s">
        <v>32</v>
      </c>
      <c r="K364" s="4">
        <v>48</v>
      </c>
      <c r="L364" s="4" t="str" cm="1">
        <f t="array" ref="L364">_xlfn.IFS(K364&gt;=50,"Senior",K364&lt;30,"Young Adult",K364&gt;=30,"Adult")</f>
        <v>Adult</v>
      </c>
      <c r="M364" s="4" t="s">
        <v>14</v>
      </c>
      <c r="N364" s="4">
        <v>2</v>
      </c>
      <c r="O364" s="5">
        <v>300</v>
      </c>
      <c r="P364">
        <f t="shared" si="49"/>
        <v>600</v>
      </c>
      <c r="Q364" s="22">
        <f t="shared" si="50"/>
        <v>9</v>
      </c>
      <c r="R364" s="22">
        <f t="shared" si="51"/>
        <v>12</v>
      </c>
    </row>
    <row r="365" spans="1:18" x14ac:dyDescent="0.5">
      <c r="A365" s="2">
        <v>414</v>
      </c>
      <c r="B365" s="31" t="str">
        <f t="shared" si="45"/>
        <v>Monday</v>
      </c>
      <c r="C365" s="40" t="str">
        <f t="shared" si="52"/>
        <v>May</v>
      </c>
      <c r="D365" s="40" t="str">
        <f t="shared" si="53"/>
        <v>May</v>
      </c>
      <c r="E365" s="4">
        <f t="shared" si="46"/>
        <v>9</v>
      </c>
      <c r="F365" s="33">
        <f t="shared" si="47"/>
        <v>5</v>
      </c>
      <c r="G365" s="4">
        <f t="shared" si="48"/>
        <v>2023</v>
      </c>
      <c r="H365" s="3">
        <v>45055</v>
      </c>
      <c r="I365" s="4" t="s">
        <v>439</v>
      </c>
      <c r="J365" s="4" t="s">
        <v>48</v>
      </c>
      <c r="K365" s="4">
        <v>48</v>
      </c>
      <c r="L365" s="4" t="str" cm="1">
        <f t="array" ref="L365">_xlfn.IFS(K365&gt;=50,"Senior",K365&lt;30,"Young Adult",K365&gt;=30,"Adult")</f>
        <v>Adult</v>
      </c>
      <c r="M365" s="4" t="s">
        <v>13</v>
      </c>
      <c r="N365" s="4">
        <v>4</v>
      </c>
      <c r="O365" s="5">
        <v>25</v>
      </c>
      <c r="P365">
        <f t="shared" si="49"/>
        <v>100</v>
      </c>
      <c r="Q365" s="22">
        <f t="shared" si="50"/>
        <v>1.5</v>
      </c>
      <c r="R365" s="22">
        <f t="shared" si="51"/>
        <v>2</v>
      </c>
    </row>
    <row r="366" spans="1:18" x14ac:dyDescent="0.5">
      <c r="A366" s="2">
        <v>452</v>
      </c>
      <c r="B366" s="31" t="str">
        <f t="shared" si="45"/>
        <v>Sunday</v>
      </c>
      <c r="C366" s="40" t="str">
        <f t="shared" si="52"/>
        <v>May</v>
      </c>
      <c r="D366" s="40" t="str">
        <f t="shared" si="53"/>
        <v>May</v>
      </c>
      <c r="E366" s="4">
        <f t="shared" si="46"/>
        <v>8</v>
      </c>
      <c r="F366" s="33">
        <f t="shared" si="47"/>
        <v>5</v>
      </c>
      <c r="G366" s="4">
        <f t="shared" si="48"/>
        <v>2023</v>
      </c>
      <c r="H366" s="3">
        <v>45054</v>
      </c>
      <c r="I366" s="4" t="s">
        <v>440</v>
      </c>
      <c r="J366" s="4" t="s">
        <v>32</v>
      </c>
      <c r="K366" s="4">
        <v>48</v>
      </c>
      <c r="L366" s="4" t="str" cm="1">
        <f t="array" ref="L366">_xlfn.IFS(K366&gt;=50,"Senior",K366&lt;30,"Young Adult",K366&gt;=30,"Adult")</f>
        <v>Adult</v>
      </c>
      <c r="M366" s="4" t="s">
        <v>14</v>
      </c>
      <c r="N366" s="4">
        <v>3</v>
      </c>
      <c r="O366" s="5">
        <v>500</v>
      </c>
      <c r="P366">
        <f t="shared" si="49"/>
        <v>1500</v>
      </c>
      <c r="Q366" s="22">
        <f t="shared" si="50"/>
        <v>22.5</v>
      </c>
      <c r="R366" s="22">
        <f t="shared" si="51"/>
        <v>30</v>
      </c>
    </row>
    <row r="367" spans="1:18" x14ac:dyDescent="0.5">
      <c r="A367" s="2">
        <v>581</v>
      </c>
      <c r="B367" s="31" t="str">
        <f t="shared" si="45"/>
        <v>Saturday</v>
      </c>
      <c r="C367" s="40" t="str">
        <f t="shared" si="52"/>
        <v>November</v>
      </c>
      <c r="D367" s="40" t="str">
        <f t="shared" si="53"/>
        <v>Nov</v>
      </c>
      <c r="E367" s="4">
        <f t="shared" si="46"/>
        <v>21</v>
      </c>
      <c r="F367" s="33">
        <f t="shared" si="47"/>
        <v>11</v>
      </c>
      <c r="G367" s="4">
        <f t="shared" si="48"/>
        <v>2023</v>
      </c>
      <c r="H367" s="3">
        <v>45251</v>
      </c>
      <c r="I367" s="4" t="s">
        <v>441</v>
      </c>
      <c r="J367" s="4" t="s">
        <v>32</v>
      </c>
      <c r="K367" s="4">
        <v>48</v>
      </c>
      <c r="L367" s="4" t="str" cm="1">
        <f t="array" ref="L367">_xlfn.IFS(K367&gt;=50,"Senior",K367&lt;30,"Young Adult",K367&gt;=30,"Adult")</f>
        <v>Adult</v>
      </c>
      <c r="M367" s="4" t="s">
        <v>13</v>
      </c>
      <c r="N367" s="4">
        <v>2</v>
      </c>
      <c r="O367" s="5">
        <v>30</v>
      </c>
      <c r="P367">
        <f t="shared" si="49"/>
        <v>60</v>
      </c>
      <c r="Q367" s="22">
        <f t="shared" si="50"/>
        <v>0.89999999999999991</v>
      </c>
      <c r="R367" s="22">
        <f t="shared" si="51"/>
        <v>1.2</v>
      </c>
    </row>
    <row r="368" spans="1:18" x14ac:dyDescent="0.5">
      <c r="A368" s="2">
        <v>662</v>
      </c>
      <c r="B368" s="31" t="str">
        <f t="shared" si="45"/>
        <v>Sunday</v>
      </c>
      <c r="C368" s="40" t="str">
        <f t="shared" si="52"/>
        <v>December</v>
      </c>
      <c r="D368" s="40" t="str">
        <f t="shared" si="53"/>
        <v>Dec</v>
      </c>
      <c r="E368" s="4">
        <f t="shared" si="46"/>
        <v>22</v>
      </c>
      <c r="F368" s="33">
        <f t="shared" si="47"/>
        <v>12</v>
      </c>
      <c r="G368" s="4">
        <f t="shared" si="48"/>
        <v>2023</v>
      </c>
      <c r="H368" s="3">
        <v>45282</v>
      </c>
      <c r="I368" s="4" t="s">
        <v>442</v>
      </c>
      <c r="J368" s="4" t="s">
        <v>48</v>
      </c>
      <c r="K368" s="4">
        <v>48</v>
      </c>
      <c r="L368" s="4" t="str" cm="1">
        <f t="array" ref="L368">_xlfn.IFS(K368&gt;=50,"Senior",K368&lt;30,"Young Adult",K368&gt;=30,"Adult")</f>
        <v>Adult</v>
      </c>
      <c r="M368" s="4" t="s">
        <v>13</v>
      </c>
      <c r="N368" s="4">
        <v>2</v>
      </c>
      <c r="O368" s="5">
        <v>500</v>
      </c>
      <c r="P368">
        <f t="shared" si="49"/>
        <v>1000</v>
      </c>
      <c r="Q368" s="22">
        <f t="shared" si="50"/>
        <v>15</v>
      </c>
      <c r="R368" s="22">
        <f t="shared" si="51"/>
        <v>20</v>
      </c>
    </row>
    <row r="369" spans="1:18" x14ac:dyDescent="0.5">
      <c r="A369" s="2">
        <v>741</v>
      </c>
      <c r="B369" s="31" t="str">
        <f t="shared" si="45"/>
        <v>Monday</v>
      </c>
      <c r="C369" s="40" t="str">
        <f t="shared" si="52"/>
        <v>November</v>
      </c>
      <c r="D369" s="40" t="str">
        <f t="shared" si="53"/>
        <v>Nov</v>
      </c>
      <c r="E369" s="4">
        <f t="shared" si="46"/>
        <v>30</v>
      </c>
      <c r="F369" s="33">
        <f t="shared" si="47"/>
        <v>11</v>
      </c>
      <c r="G369" s="4">
        <f t="shared" si="48"/>
        <v>2023</v>
      </c>
      <c r="H369" s="3">
        <v>45260</v>
      </c>
      <c r="I369" s="4" t="s">
        <v>443</v>
      </c>
      <c r="J369" s="4" t="s">
        <v>48</v>
      </c>
      <c r="K369" s="4">
        <v>48</v>
      </c>
      <c r="L369" s="4" t="str" cm="1">
        <f t="array" ref="L369">_xlfn.IFS(K369&gt;=50,"Senior",K369&lt;30,"Young Adult",K369&gt;=30,"Adult")</f>
        <v>Adult</v>
      </c>
      <c r="M369" s="4" t="s">
        <v>14</v>
      </c>
      <c r="N369" s="4">
        <v>1</v>
      </c>
      <c r="O369" s="5">
        <v>300</v>
      </c>
      <c r="P369">
        <f t="shared" si="49"/>
        <v>300</v>
      </c>
      <c r="Q369" s="22">
        <f t="shared" si="50"/>
        <v>4.5</v>
      </c>
      <c r="R369" s="22">
        <f t="shared" si="51"/>
        <v>6</v>
      </c>
    </row>
    <row r="370" spans="1:18" x14ac:dyDescent="0.5">
      <c r="A370" s="2">
        <v>777</v>
      </c>
      <c r="B370" s="31" t="str">
        <f t="shared" si="45"/>
        <v>Friday</v>
      </c>
      <c r="C370" s="40" t="str">
        <f t="shared" si="52"/>
        <v>December</v>
      </c>
      <c r="D370" s="40" t="str">
        <f t="shared" si="53"/>
        <v>Dec</v>
      </c>
      <c r="E370" s="4">
        <f t="shared" si="46"/>
        <v>20</v>
      </c>
      <c r="F370" s="33">
        <f t="shared" si="47"/>
        <v>12</v>
      </c>
      <c r="G370" s="4">
        <f t="shared" si="48"/>
        <v>2023</v>
      </c>
      <c r="H370" s="3">
        <v>45280</v>
      </c>
      <c r="I370" s="4" t="s">
        <v>444</v>
      </c>
      <c r="J370" s="4" t="s">
        <v>48</v>
      </c>
      <c r="K370" s="4">
        <v>48</v>
      </c>
      <c r="L370" s="4" t="str" cm="1">
        <f t="array" ref="L370">_xlfn.IFS(K370&gt;=50,"Senior",K370&lt;30,"Young Adult",K370&gt;=30,"Adult")</f>
        <v>Adult</v>
      </c>
      <c r="M370" s="4" t="s">
        <v>15</v>
      </c>
      <c r="N370" s="4">
        <v>3</v>
      </c>
      <c r="O370" s="5">
        <v>50</v>
      </c>
      <c r="P370">
        <f t="shared" si="49"/>
        <v>150</v>
      </c>
      <c r="Q370" s="22">
        <f t="shared" si="50"/>
        <v>2.25</v>
      </c>
      <c r="R370" s="22">
        <f t="shared" si="51"/>
        <v>3</v>
      </c>
    </row>
    <row r="371" spans="1:18" x14ac:dyDescent="0.5">
      <c r="A371" s="2">
        <v>786</v>
      </c>
      <c r="B371" s="31" t="str">
        <f t="shared" si="45"/>
        <v>Tuesday</v>
      </c>
      <c r="C371" s="40" t="str">
        <f t="shared" si="52"/>
        <v>October</v>
      </c>
      <c r="D371" s="40" t="str">
        <f t="shared" si="53"/>
        <v>Oct</v>
      </c>
      <c r="E371" s="4">
        <f t="shared" si="46"/>
        <v>17</v>
      </c>
      <c r="F371" s="33">
        <f t="shared" si="47"/>
        <v>10</v>
      </c>
      <c r="G371" s="4">
        <f t="shared" si="48"/>
        <v>2023</v>
      </c>
      <c r="H371" s="3">
        <v>45216</v>
      </c>
      <c r="I371" s="4" t="s">
        <v>445</v>
      </c>
      <c r="J371" s="4" t="s">
        <v>48</v>
      </c>
      <c r="K371" s="4">
        <v>48</v>
      </c>
      <c r="L371" s="4" t="str" cm="1">
        <f t="array" ref="L371">_xlfn.IFS(K371&gt;=50,"Senior",K371&lt;30,"Young Adult",K371&gt;=30,"Adult")</f>
        <v>Adult</v>
      </c>
      <c r="M371" s="4" t="s">
        <v>14</v>
      </c>
      <c r="N371" s="4">
        <v>4</v>
      </c>
      <c r="O371" s="5">
        <v>25</v>
      </c>
      <c r="P371">
        <f t="shared" si="49"/>
        <v>100</v>
      </c>
      <c r="Q371" s="22">
        <f t="shared" si="50"/>
        <v>1.5</v>
      </c>
      <c r="R371" s="22">
        <f t="shared" si="51"/>
        <v>2</v>
      </c>
    </row>
    <row r="372" spans="1:18" x14ac:dyDescent="0.5">
      <c r="A372" s="2">
        <v>968</v>
      </c>
      <c r="B372" s="31" t="str">
        <f t="shared" si="45"/>
        <v>Tuesday</v>
      </c>
      <c r="C372" s="40" t="str">
        <f t="shared" si="52"/>
        <v>November</v>
      </c>
      <c r="D372" s="40" t="str">
        <f t="shared" si="53"/>
        <v>Nov</v>
      </c>
      <c r="E372" s="4">
        <f t="shared" si="46"/>
        <v>17</v>
      </c>
      <c r="F372" s="33">
        <f t="shared" si="47"/>
        <v>11</v>
      </c>
      <c r="G372" s="4">
        <f t="shared" si="48"/>
        <v>2023</v>
      </c>
      <c r="H372" s="3">
        <v>45247</v>
      </c>
      <c r="I372" s="4" t="s">
        <v>446</v>
      </c>
      <c r="J372" s="4" t="s">
        <v>32</v>
      </c>
      <c r="K372" s="4">
        <v>48</v>
      </c>
      <c r="L372" s="4" t="str" cm="1">
        <f t="array" ref="L372">_xlfn.IFS(K372&gt;=50,"Senior",K372&lt;30,"Young Adult",K372&gt;=30,"Adult")</f>
        <v>Adult</v>
      </c>
      <c r="M372" s="4" t="s">
        <v>14</v>
      </c>
      <c r="N372" s="4">
        <v>3</v>
      </c>
      <c r="O372" s="5">
        <v>300</v>
      </c>
      <c r="P372">
        <f t="shared" si="49"/>
        <v>900</v>
      </c>
      <c r="Q372" s="22">
        <f t="shared" si="50"/>
        <v>13.5</v>
      </c>
      <c r="R372" s="22">
        <f t="shared" si="51"/>
        <v>18</v>
      </c>
    </row>
    <row r="373" spans="1:18" x14ac:dyDescent="0.5">
      <c r="A373" s="2">
        <v>976</v>
      </c>
      <c r="B373" s="31" t="str">
        <f t="shared" si="45"/>
        <v>Tuesday</v>
      </c>
      <c r="C373" s="40" t="str">
        <f t="shared" si="52"/>
        <v>October</v>
      </c>
      <c r="D373" s="40" t="str">
        <f t="shared" si="53"/>
        <v>Oct</v>
      </c>
      <c r="E373" s="4">
        <f t="shared" si="46"/>
        <v>10</v>
      </c>
      <c r="F373" s="33">
        <f t="shared" si="47"/>
        <v>10</v>
      </c>
      <c r="G373" s="4">
        <f t="shared" si="48"/>
        <v>2023</v>
      </c>
      <c r="H373" s="3">
        <v>45209</v>
      </c>
      <c r="I373" s="4" t="s">
        <v>447</v>
      </c>
      <c r="J373" s="4" t="s">
        <v>32</v>
      </c>
      <c r="K373" s="4">
        <v>48</v>
      </c>
      <c r="L373" s="4" t="str" cm="1">
        <f t="array" ref="L373">_xlfn.IFS(K373&gt;=50,"Senior",K373&lt;30,"Young Adult",K373&gt;=30,"Adult")</f>
        <v>Adult</v>
      </c>
      <c r="M373" s="4" t="s">
        <v>13</v>
      </c>
      <c r="N373" s="4">
        <v>2</v>
      </c>
      <c r="O373" s="5">
        <v>300</v>
      </c>
      <c r="P373">
        <f t="shared" si="49"/>
        <v>600</v>
      </c>
      <c r="Q373" s="22">
        <f t="shared" si="50"/>
        <v>9</v>
      </c>
      <c r="R373" s="22">
        <f t="shared" si="51"/>
        <v>12</v>
      </c>
    </row>
    <row r="374" spans="1:18" x14ac:dyDescent="0.5">
      <c r="A374" s="2">
        <v>993</v>
      </c>
      <c r="B374" s="31" t="str">
        <f t="shared" si="45"/>
        <v>Friday</v>
      </c>
      <c r="C374" s="40" t="str">
        <f t="shared" si="52"/>
        <v>February</v>
      </c>
      <c r="D374" s="40" t="str">
        <f t="shared" si="53"/>
        <v>Feb</v>
      </c>
      <c r="E374" s="4">
        <f t="shared" si="46"/>
        <v>6</v>
      </c>
      <c r="F374" s="33">
        <f t="shared" si="47"/>
        <v>2</v>
      </c>
      <c r="G374" s="4">
        <f t="shared" si="48"/>
        <v>2023</v>
      </c>
      <c r="H374" s="3">
        <v>44963</v>
      </c>
      <c r="I374" s="4" t="s">
        <v>448</v>
      </c>
      <c r="J374" s="4" t="s">
        <v>32</v>
      </c>
      <c r="K374" s="4">
        <v>48</v>
      </c>
      <c r="L374" s="4" t="str" cm="1">
        <f t="array" ref="L374">_xlfn.IFS(K374&gt;=50,"Senior",K374&lt;30,"Young Adult",K374&gt;=30,"Adult")</f>
        <v>Adult</v>
      </c>
      <c r="M374" s="4" t="s">
        <v>15</v>
      </c>
      <c r="N374" s="4">
        <v>3</v>
      </c>
      <c r="O374" s="5">
        <v>50</v>
      </c>
      <c r="P374">
        <f t="shared" si="49"/>
        <v>150</v>
      </c>
      <c r="Q374" s="22">
        <f t="shared" si="50"/>
        <v>2.25</v>
      </c>
      <c r="R374" s="22">
        <f t="shared" si="51"/>
        <v>3</v>
      </c>
    </row>
    <row r="375" spans="1:18" x14ac:dyDescent="0.5">
      <c r="A375" s="2">
        <v>18</v>
      </c>
      <c r="B375" s="31" t="str">
        <f t="shared" si="45"/>
        <v>Monday</v>
      </c>
      <c r="C375" s="40" t="str">
        <f t="shared" si="52"/>
        <v>April</v>
      </c>
      <c r="D375" s="40" t="str">
        <f t="shared" si="53"/>
        <v>Apr</v>
      </c>
      <c r="E375" s="4">
        <f t="shared" si="46"/>
        <v>30</v>
      </c>
      <c r="F375" s="33">
        <f t="shared" si="47"/>
        <v>4</v>
      </c>
      <c r="G375" s="4">
        <f t="shared" si="48"/>
        <v>2023</v>
      </c>
      <c r="H375" s="3">
        <v>45046</v>
      </c>
      <c r="I375" s="4" t="s">
        <v>449</v>
      </c>
      <c r="J375" s="4" t="s">
        <v>32</v>
      </c>
      <c r="K375" s="4">
        <v>47</v>
      </c>
      <c r="L375" s="4" t="str" cm="1">
        <f t="array" ref="L375">_xlfn.IFS(K375&gt;=50,"Senior",K375&lt;30,"Young Adult",K375&gt;=30,"Adult")</f>
        <v>Adult</v>
      </c>
      <c r="M375" s="4" t="s">
        <v>15</v>
      </c>
      <c r="N375" s="4">
        <v>2</v>
      </c>
      <c r="O375" s="5">
        <v>25</v>
      </c>
      <c r="P375">
        <f t="shared" si="49"/>
        <v>50</v>
      </c>
      <c r="Q375" s="22">
        <f t="shared" si="50"/>
        <v>0.75</v>
      </c>
      <c r="R375" s="22">
        <f t="shared" si="51"/>
        <v>1</v>
      </c>
    </row>
    <row r="376" spans="1:18" x14ac:dyDescent="0.5">
      <c r="A376" s="2">
        <v>77</v>
      </c>
      <c r="B376" s="31" t="str">
        <f t="shared" si="45"/>
        <v>Monday</v>
      </c>
      <c r="C376" s="40" t="str">
        <f t="shared" si="52"/>
        <v>July</v>
      </c>
      <c r="D376" s="40" t="str">
        <f t="shared" si="53"/>
        <v>Jul</v>
      </c>
      <c r="E376" s="4">
        <f t="shared" si="46"/>
        <v>9</v>
      </c>
      <c r="F376" s="33">
        <f t="shared" si="47"/>
        <v>7</v>
      </c>
      <c r="G376" s="4">
        <f t="shared" si="48"/>
        <v>2023</v>
      </c>
      <c r="H376" s="3">
        <v>45116</v>
      </c>
      <c r="I376" s="4" t="s">
        <v>450</v>
      </c>
      <c r="J376" s="4" t="s">
        <v>32</v>
      </c>
      <c r="K376" s="4">
        <v>47</v>
      </c>
      <c r="L376" s="4" t="str" cm="1">
        <f t="array" ref="L376">_xlfn.IFS(K376&gt;=50,"Senior",K376&lt;30,"Young Adult",K376&gt;=30,"Adult")</f>
        <v>Adult</v>
      </c>
      <c r="M376" s="4" t="s">
        <v>14</v>
      </c>
      <c r="N376" s="4">
        <v>2</v>
      </c>
      <c r="O376" s="5">
        <v>50</v>
      </c>
      <c r="P376">
        <f t="shared" si="49"/>
        <v>100</v>
      </c>
      <c r="Q376" s="22">
        <f t="shared" si="50"/>
        <v>1.5</v>
      </c>
      <c r="R376" s="22">
        <f t="shared" si="51"/>
        <v>2</v>
      </c>
    </row>
    <row r="377" spans="1:18" x14ac:dyDescent="0.5">
      <c r="A377" s="2">
        <v>78</v>
      </c>
      <c r="B377" s="31" t="str">
        <f t="shared" si="45"/>
        <v>Sunday</v>
      </c>
      <c r="C377" s="40" t="str">
        <f t="shared" si="52"/>
        <v>July</v>
      </c>
      <c r="D377" s="40" t="str">
        <f t="shared" si="53"/>
        <v>Jul</v>
      </c>
      <c r="E377" s="4">
        <f t="shared" si="46"/>
        <v>1</v>
      </c>
      <c r="F377" s="33">
        <f t="shared" si="47"/>
        <v>7</v>
      </c>
      <c r="G377" s="4">
        <f t="shared" si="48"/>
        <v>2023</v>
      </c>
      <c r="H377" s="3">
        <v>45108</v>
      </c>
      <c r="I377" s="4" t="s">
        <v>451</v>
      </c>
      <c r="J377" s="4" t="s">
        <v>32</v>
      </c>
      <c r="K377" s="4">
        <v>47</v>
      </c>
      <c r="L377" s="4" t="str" cm="1">
        <f t="array" ref="L377">_xlfn.IFS(K377&gt;=50,"Senior",K377&lt;30,"Young Adult",K377&gt;=30,"Adult")</f>
        <v>Adult</v>
      </c>
      <c r="M377" s="4" t="s">
        <v>14</v>
      </c>
      <c r="N377" s="4">
        <v>3</v>
      </c>
      <c r="O377" s="5">
        <v>500</v>
      </c>
      <c r="P377">
        <f t="shared" si="49"/>
        <v>1500</v>
      </c>
      <c r="Q377" s="22">
        <f t="shared" si="50"/>
        <v>22.5</v>
      </c>
      <c r="R377" s="22">
        <f t="shared" si="51"/>
        <v>30</v>
      </c>
    </row>
    <row r="378" spans="1:18" x14ac:dyDescent="0.5">
      <c r="A378" s="2">
        <v>94</v>
      </c>
      <c r="B378" s="31" t="str">
        <f t="shared" si="45"/>
        <v>Thursday</v>
      </c>
      <c r="C378" s="40" t="str">
        <f t="shared" si="52"/>
        <v>May</v>
      </c>
      <c r="D378" s="40" t="str">
        <f t="shared" si="53"/>
        <v>May</v>
      </c>
      <c r="E378" s="4">
        <f t="shared" si="46"/>
        <v>19</v>
      </c>
      <c r="F378" s="33">
        <f t="shared" si="47"/>
        <v>5</v>
      </c>
      <c r="G378" s="4">
        <f t="shared" si="48"/>
        <v>2023</v>
      </c>
      <c r="H378" s="3">
        <v>45065</v>
      </c>
      <c r="I378" s="4" t="s">
        <v>452</v>
      </c>
      <c r="J378" s="4" t="s">
        <v>32</v>
      </c>
      <c r="K378" s="4">
        <v>47</v>
      </c>
      <c r="L378" s="4" t="str" cm="1">
        <f t="array" ref="L378">_xlfn.IFS(K378&gt;=50,"Senior",K378&lt;30,"Young Adult",K378&gt;=30,"Adult")</f>
        <v>Adult</v>
      </c>
      <c r="M378" s="4" t="s">
        <v>13</v>
      </c>
      <c r="N378" s="4">
        <v>2</v>
      </c>
      <c r="O378" s="5">
        <v>500</v>
      </c>
      <c r="P378">
        <f t="shared" si="49"/>
        <v>1000</v>
      </c>
      <c r="Q378" s="22">
        <f t="shared" si="50"/>
        <v>15</v>
      </c>
      <c r="R378" s="22">
        <f t="shared" si="51"/>
        <v>20</v>
      </c>
    </row>
    <row r="379" spans="1:18" x14ac:dyDescent="0.5">
      <c r="A379" s="2">
        <v>102</v>
      </c>
      <c r="B379" s="31" t="str">
        <f t="shared" si="45"/>
        <v>Saturday</v>
      </c>
      <c r="C379" s="40" t="str">
        <f t="shared" si="52"/>
        <v>April</v>
      </c>
      <c r="D379" s="40" t="str">
        <f t="shared" si="53"/>
        <v>Apr</v>
      </c>
      <c r="E379" s="4">
        <f t="shared" si="46"/>
        <v>28</v>
      </c>
      <c r="F379" s="33">
        <f t="shared" si="47"/>
        <v>4</v>
      </c>
      <c r="G379" s="4">
        <f t="shared" si="48"/>
        <v>2023</v>
      </c>
      <c r="H379" s="3">
        <v>45044</v>
      </c>
      <c r="I379" s="4" t="s">
        <v>453</v>
      </c>
      <c r="J379" s="4" t="s">
        <v>32</v>
      </c>
      <c r="K379" s="4">
        <v>47</v>
      </c>
      <c r="L379" s="4" t="str" cm="1">
        <f t="array" ref="L379">_xlfn.IFS(K379&gt;=50,"Senior",K379&lt;30,"Young Adult",K379&gt;=30,"Adult")</f>
        <v>Adult</v>
      </c>
      <c r="M379" s="4" t="s">
        <v>13</v>
      </c>
      <c r="N379" s="4">
        <v>2</v>
      </c>
      <c r="O379" s="5">
        <v>25</v>
      </c>
      <c r="P379">
        <f t="shared" si="49"/>
        <v>50</v>
      </c>
      <c r="Q379" s="22">
        <f t="shared" si="50"/>
        <v>0.75</v>
      </c>
      <c r="R379" s="22">
        <f t="shared" si="51"/>
        <v>1</v>
      </c>
    </row>
    <row r="380" spans="1:18" x14ac:dyDescent="0.5">
      <c r="A380" s="2">
        <v>164</v>
      </c>
      <c r="B380" s="31" t="str">
        <f t="shared" si="45"/>
        <v>Sunday</v>
      </c>
      <c r="C380" s="40" t="str">
        <f t="shared" si="52"/>
        <v>May</v>
      </c>
      <c r="D380" s="40" t="str">
        <f t="shared" si="53"/>
        <v>May</v>
      </c>
      <c r="E380" s="4">
        <f t="shared" si="46"/>
        <v>15</v>
      </c>
      <c r="F380" s="33">
        <f t="shared" si="47"/>
        <v>5</v>
      </c>
      <c r="G380" s="4">
        <f t="shared" si="48"/>
        <v>2023</v>
      </c>
      <c r="H380" s="3">
        <v>45061</v>
      </c>
      <c r="I380" s="4" t="s">
        <v>454</v>
      </c>
      <c r="J380" s="4" t="s">
        <v>32</v>
      </c>
      <c r="K380" s="4">
        <v>47</v>
      </c>
      <c r="L380" s="4" t="str" cm="1">
        <f t="array" ref="L380">_xlfn.IFS(K380&gt;=50,"Senior",K380&lt;30,"Young Adult",K380&gt;=30,"Adult")</f>
        <v>Adult</v>
      </c>
      <c r="M380" s="4" t="s">
        <v>13</v>
      </c>
      <c r="N380" s="4">
        <v>3</v>
      </c>
      <c r="O380" s="5">
        <v>500</v>
      </c>
      <c r="P380">
        <f t="shared" si="49"/>
        <v>1500</v>
      </c>
      <c r="Q380" s="22">
        <f t="shared" si="50"/>
        <v>22.5</v>
      </c>
      <c r="R380" s="22">
        <f t="shared" si="51"/>
        <v>30</v>
      </c>
    </row>
    <row r="381" spans="1:18" x14ac:dyDescent="0.5">
      <c r="A381" s="2">
        <v>243</v>
      </c>
      <c r="B381" s="31" t="str">
        <f t="shared" si="45"/>
        <v>Monday</v>
      </c>
      <c r="C381" s="40" t="str">
        <f t="shared" si="52"/>
        <v>May</v>
      </c>
      <c r="D381" s="40" t="str">
        <f t="shared" si="53"/>
        <v>May</v>
      </c>
      <c r="E381" s="4">
        <f t="shared" si="46"/>
        <v>23</v>
      </c>
      <c r="F381" s="33">
        <f t="shared" si="47"/>
        <v>5</v>
      </c>
      <c r="G381" s="4">
        <f t="shared" si="48"/>
        <v>2023</v>
      </c>
      <c r="H381" s="3">
        <v>45069</v>
      </c>
      <c r="I381" s="4" t="s">
        <v>455</v>
      </c>
      <c r="J381" s="4" t="s">
        <v>32</v>
      </c>
      <c r="K381" s="4">
        <v>47</v>
      </c>
      <c r="L381" s="4" t="str" cm="1">
        <f t="array" ref="L381">_xlfn.IFS(K381&gt;=50,"Senior",K381&lt;30,"Young Adult",K381&gt;=30,"Adult")</f>
        <v>Adult</v>
      </c>
      <c r="M381" s="4" t="s">
        <v>15</v>
      </c>
      <c r="N381" s="4">
        <v>3</v>
      </c>
      <c r="O381" s="5">
        <v>300</v>
      </c>
      <c r="P381">
        <f t="shared" si="49"/>
        <v>900</v>
      </c>
      <c r="Q381" s="22">
        <f t="shared" si="50"/>
        <v>13.5</v>
      </c>
      <c r="R381" s="22">
        <f t="shared" si="51"/>
        <v>18</v>
      </c>
    </row>
    <row r="382" spans="1:18" x14ac:dyDescent="0.5">
      <c r="A382" s="2">
        <v>245</v>
      </c>
      <c r="B382" s="31" t="str">
        <f t="shared" si="45"/>
        <v>Friday</v>
      </c>
      <c r="C382" s="40" t="str">
        <f t="shared" si="52"/>
        <v>September</v>
      </c>
      <c r="D382" s="40" t="str">
        <f t="shared" si="53"/>
        <v>Sep</v>
      </c>
      <c r="E382" s="4">
        <f t="shared" si="46"/>
        <v>6</v>
      </c>
      <c r="F382" s="33">
        <f t="shared" si="47"/>
        <v>9</v>
      </c>
      <c r="G382" s="4">
        <f t="shared" si="48"/>
        <v>2023</v>
      </c>
      <c r="H382" s="3">
        <v>45175</v>
      </c>
      <c r="I382" s="4" t="s">
        <v>456</v>
      </c>
      <c r="J382" s="4" t="s">
        <v>48</v>
      </c>
      <c r="K382" s="4">
        <v>47</v>
      </c>
      <c r="L382" s="4" t="str" cm="1">
        <f t="array" ref="L382">_xlfn.IFS(K382&gt;=50,"Senior",K382&lt;30,"Young Adult",K382&gt;=30,"Adult")</f>
        <v>Adult</v>
      </c>
      <c r="M382" s="4" t="s">
        <v>14</v>
      </c>
      <c r="N382" s="4">
        <v>3</v>
      </c>
      <c r="O382" s="5">
        <v>30</v>
      </c>
      <c r="P382">
        <f t="shared" si="49"/>
        <v>90</v>
      </c>
      <c r="Q382" s="22">
        <f t="shared" si="50"/>
        <v>1.3499999999999999</v>
      </c>
      <c r="R382" s="22">
        <f t="shared" si="51"/>
        <v>1.8</v>
      </c>
    </row>
    <row r="383" spans="1:18" x14ac:dyDescent="0.5">
      <c r="A383" s="2">
        <v>264</v>
      </c>
      <c r="B383" s="31" t="str">
        <f t="shared" si="45"/>
        <v>Saturday</v>
      </c>
      <c r="C383" s="40" t="str">
        <f t="shared" si="52"/>
        <v>January</v>
      </c>
      <c r="D383" s="40" t="str">
        <f t="shared" si="53"/>
        <v>Jan</v>
      </c>
      <c r="E383" s="4">
        <f t="shared" si="46"/>
        <v>28</v>
      </c>
      <c r="F383" s="33">
        <f t="shared" si="47"/>
        <v>1</v>
      </c>
      <c r="G383" s="4">
        <f t="shared" si="48"/>
        <v>2023</v>
      </c>
      <c r="H383" s="3">
        <v>44954</v>
      </c>
      <c r="I383" s="4" t="s">
        <v>457</v>
      </c>
      <c r="J383" s="4" t="s">
        <v>48</v>
      </c>
      <c r="K383" s="4">
        <v>47</v>
      </c>
      <c r="L383" s="4" t="str" cm="1">
        <f t="array" ref="L383">_xlfn.IFS(K383&gt;=50,"Senior",K383&lt;30,"Young Adult",K383&gt;=30,"Adult")</f>
        <v>Adult</v>
      </c>
      <c r="M383" s="4" t="s">
        <v>14</v>
      </c>
      <c r="N383" s="4">
        <v>3</v>
      </c>
      <c r="O383" s="5">
        <v>300</v>
      </c>
      <c r="P383">
        <f t="shared" si="49"/>
        <v>900</v>
      </c>
      <c r="Q383" s="22">
        <f t="shared" si="50"/>
        <v>13.5</v>
      </c>
      <c r="R383" s="22">
        <f t="shared" si="51"/>
        <v>18</v>
      </c>
    </row>
    <row r="384" spans="1:18" x14ac:dyDescent="0.5">
      <c r="A384" s="2">
        <v>315</v>
      </c>
      <c r="B384" s="31" t="str">
        <f t="shared" si="45"/>
        <v>Sunday</v>
      </c>
      <c r="C384" s="40" t="str">
        <f t="shared" si="52"/>
        <v>June</v>
      </c>
      <c r="D384" s="40" t="str">
        <f t="shared" si="53"/>
        <v>Jun</v>
      </c>
      <c r="E384" s="4">
        <f t="shared" si="46"/>
        <v>1</v>
      </c>
      <c r="F384" s="33">
        <f t="shared" si="47"/>
        <v>6</v>
      </c>
      <c r="G384" s="4">
        <f t="shared" si="48"/>
        <v>2023</v>
      </c>
      <c r="H384" s="3">
        <v>45078</v>
      </c>
      <c r="I384" s="4" t="s">
        <v>458</v>
      </c>
      <c r="J384" s="4" t="s">
        <v>48</v>
      </c>
      <c r="K384" s="4">
        <v>47</v>
      </c>
      <c r="L384" s="4" t="str" cm="1">
        <f t="array" ref="L384">_xlfn.IFS(K384&gt;=50,"Senior",K384&lt;30,"Young Adult",K384&gt;=30,"Adult")</f>
        <v>Adult</v>
      </c>
      <c r="M384" s="4" t="s">
        <v>14</v>
      </c>
      <c r="N384" s="4">
        <v>2</v>
      </c>
      <c r="O384" s="5">
        <v>30</v>
      </c>
      <c r="P384">
        <f t="shared" si="49"/>
        <v>60</v>
      </c>
      <c r="Q384" s="22">
        <f t="shared" si="50"/>
        <v>0.89999999999999991</v>
      </c>
      <c r="R384" s="22">
        <f t="shared" si="51"/>
        <v>1.2</v>
      </c>
    </row>
    <row r="385" spans="1:18" x14ac:dyDescent="0.5">
      <c r="A385" s="2">
        <v>335</v>
      </c>
      <c r="B385" s="31" t="str">
        <f t="shared" si="45"/>
        <v>Wednesday</v>
      </c>
      <c r="C385" s="40" t="str">
        <f t="shared" si="52"/>
        <v>February</v>
      </c>
      <c r="D385" s="40" t="str">
        <f t="shared" si="53"/>
        <v>Feb</v>
      </c>
      <c r="E385" s="4">
        <f t="shared" si="46"/>
        <v>4</v>
      </c>
      <c r="F385" s="33">
        <f t="shared" si="47"/>
        <v>2</v>
      </c>
      <c r="G385" s="4">
        <f t="shared" si="48"/>
        <v>2023</v>
      </c>
      <c r="H385" s="3">
        <v>44961</v>
      </c>
      <c r="I385" s="4" t="s">
        <v>459</v>
      </c>
      <c r="J385" s="4" t="s">
        <v>32</v>
      </c>
      <c r="K385" s="4">
        <v>47</v>
      </c>
      <c r="L385" s="4" t="str" cm="1">
        <f t="array" ref="L385">_xlfn.IFS(K385&gt;=50,"Senior",K385&lt;30,"Young Adult",K385&gt;=30,"Adult")</f>
        <v>Adult</v>
      </c>
      <c r="M385" s="4" t="s">
        <v>13</v>
      </c>
      <c r="N385" s="4">
        <v>4</v>
      </c>
      <c r="O385" s="5">
        <v>30</v>
      </c>
      <c r="P385">
        <f t="shared" si="49"/>
        <v>120</v>
      </c>
      <c r="Q385" s="22">
        <f t="shared" si="50"/>
        <v>1.7999999999999998</v>
      </c>
      <c r="R385" s="22">
        <f t="shared" si="51"/>
        <v>2.4</v>
      </c>
    </row>
    <row r="386" spans="1:18" x14ac:dyDescent="0.5">
      <c r="A386" s="2">
        <v>379</v>
      </c>
      <c r="B386" s="31" t="str">
        <f t="shared" ref="B386:B449" si="54">TEXT($E386,"DDDD")</f>
        <v>Thursday</v>
      </c>
      <c r="C386" s="40" t="str">
        <f t="shared" si="52"/>
        <v>February</v>
      </c>
      <c r="D386" s="40" t="str">
        <f t="shared" si="53"/>
        <v>Feb</v>
      </c>
      <c r="E386" s="4">
        <f t="shared" ref="E386:E449" si="55">DAY(H386)</f>
        <v>5</v>
      </c>
      <c r="F386" s="33">
        <f t="shared" ref="F386:F449" si="56">MONTH(H386)</f>
        <v>2</v>
      </c>
      <c r="G386" s="4">
        <f t="shared" ref="G386:G449" si="57">YEAR(H386)</f>
        <v>2023</v>
      </c>
      <c r="H386" s="3">
        <v>44962</v>
      </c>
      <c r="I386" s="4" t="s">
        <v>460</v>
      </c>
      <c r="J386" s="4" t="s">
        <v>32</v>
      </c>
      <c r="K386" s="4">
        <v>47</v>
      </c>
      <c r="L386" s="4" t="str" cm="1">
        <f t="array" ref="L386">_xlfn.IFS(K386&gt;=50,"Senior",K386&lt;30,"Young Adult",K386&gt;=30,"Adult")</f>
        <v>Adult</v>
      </c>
      <c r="M386" s="4" t="s">
        <v>14</v>
      </c>
      <c r="N386" s="4">
        <v>1</v>
      </c>
      <c r="O386" s="5">
        <v>25</v>
      </c>
      <c r="P386">
        <f t="shared" ref="P386:P449" si="58">N386*O386</f>
        <v>25</v>
      </c>
      <c r="Q386" s="22">
        <f t="shared" ref="Q386:Q449" si="59">P386*$U$3</f>
        <v>0.375</v>
      </c>
      <c r="R386" s="22">
        <f t="shared" ref="R386:R449" si="60">P386*$U$4</f>
        <v>0.5</v>
      </c>
    </row>
    <row r="387" spans="1:18" x14ac:dyDescent="0.5">
      <c r="A387" s="2">
        <v>517</v>
      </c>
      <c r="B387" s="31" t="str">
        <f t="shared" si="54"/>
        <v>Sunday</v>
      </c>
      <c r="C387" s="40" t="str">
        <f t="shared" ref="C387:C450" si="61">TEXT(DATE(2020,F387,2),"mmmm")</f>
        <v>April</v>
      </c>
      <c r="D387" s="40" t="str">
        <f t="shared" ref="D387:D450" si="62">TEXT(DATE(2002,F387,1),"mmm")</f>
        <v>Apr</v>
      </c>
      <c r="E387" s="4">
        <f t="shared" si="55"/>
        <v>8</v>
      </c>
      <c r="F387" s="33">
        <f t="shared" si="56"/>
        <v>4</v>
      </c>
      <c r="G387" s="4">
        <f t="shared" si="57"/>
        <v>2023</v>
      </c>
      <c r="H387" s="3">
        <v>45024</v>
      </c>
      <c r="I387" s="4" t="s">
        <v>461</v>
      </c>
      <c r="J387" s="4" t="s">
        <v>32</v>
      </c>
      <c r="K387" s="4">
        <v>47</v>
      </c>
      <c r="L387" s="4" t="str" cm="1">
        <f t="array" ref="L387">_xlfn.IFS(K387&gt;=50,"Senior",K387&lt;30,"Young Adult",K387&gt;=30,"Adult")</f>
        <v>Adult</v>
      </c>
      <c r="M387" s="4" t="s">
        <v>14</v>
      </c>
      <c r="N387" s="4">
        <v>4</v>
      </c>
      <c r="O387" s="5">
        <v>25</v>
      </c>
      <c r="P387">
        <f t="shared" si="58"/>
        <v>100</v>
      </c>
      <c r="Q387" s="22">
        <f t="shared" si="59"/>
        <v>1.5</v>
      </c>
      <c r="R387" s="22">
        <f t="shared" si="60"/>
        <v>2</v>
      </c>
    </row>
    <row r="388" spans="1:18" x14ac:dyDescent="0.5">
      <c r="A388" s="2">
        <v>521</v>
      </c>
      <c r="B388" s="31" t="str">
        <f t="shared" si="54"/>
        <v>Thursday</v>
      </c>
      <c r="C388" s="40" t="str">
        <f t="shared" si="61"/>
        <v>August</v>
      </c>
      <c r="D388" s="40" t="str">
        <f t="shared" si="62"/>
        <v>Aug</v>
      </c>
      <c r="E388" s="4">
        <f t="shared" si="55"/>
        <v>12</v>
      </c>
      <c r="F388" s="33">
        <f t="shared" si="56"/>
        <v>8</v>
      </c>
      <c r="G388" s="4">
        <f t="shared" si="57"/>
        <v>2023</v>
      </c>
      <c r="H388" s="3">
        <v>45150</v>
      </c>
      <c r="I388" s="4" t="s">
        <v>462</v>
      </c>
      <c r="J388" s="4" t="s">
        <v>32</v>
      </c>
      <c r="K388" s="4">
        <v>47</v>
      </c>
      <c r="L388" s="4" t="str" cm="1">
        <f t="array" ref="L388">_xlfn.IFS(K388&gt;=50,"Senior",K388&lt;30,"Young Adult",K388&gt;=30,"Adult")</f>
        <v>Adult</v>
      </c>
      <c r="M388" s="4" t="s">
        <v>14</v>
      </c>
      <c r="N388" s="4">
        <v>4</v>
      </c>
      <c r="O388" s="5">
        <v>30</v>
      </c>
      <c r="P388">
        <f t="shared" si="58"/>
        <v>120</v>
      </c>
      <c r="Q388" s="22">
        <f t="shared" si="59"/>
        <v>1.7999999999999998</v>
      </c>
      <c r="R388" s="22">
        <f t="shared" si="60"/>
        <v>2.4</v>
      </c>
    </row>
    <row r="389" spans="1:18" x14ac:dyDescent="0.5">
      <c r="A389" s="2">
        <v>525</v>
      </c>
      <c r="B389" s="31" t="str">
        <f t="shared" si="54"/>
        <v>Wednesday</v>
      </c>
      <c r="C389" s="40" t="str">
        <f t="shared" si="61"/>
        <v>December</v>
      </c>
      <c r="D389" s="40" t="str">
        <f t="shared" si="62"/>
        <v>Dec</v>
      </c>
      <c r="E389" s="4">
        <f t="shared" si="55"/>
        <v>18</v>
      </c>
      <c r="F389" s="33">
        <f t="shared" si="56"/>
        <v>12</v>
      </c>
      <c r="G389" s="4">
        <f t="shared" si="57"/>
        <v>2023</v>
      </c>
      <c r="H389" s="3">
        <v>45278</v>
      </c>
      <c r="I389" s="4" t="s">
        <v>463</v>
      </c>
      <c r="J389" s="4" t="s">
        <v>32</v>
      </c>
      <c r="K389" s="4">
        <v>47</v>
      </c>
      <c r="L389" s="4" t="str" cm="1">
        <f t="array" ref="L389">_xlfn.IFS(K389&gt;=50,"Senior",K389&lt;30,"Young Adult",K389&gt;=30,"Adult")</f>
        <v>Adult</v>
      </c>
      <c r="M389" s="4" t="s">
        <v>13</v>
      </c>
      <c r="N389" s="4">
        <v>2</v>
      </c>
      <c r="O389" s="5">
        <v>25</v>
      </c>
      <c r="P389">
        <f t="shared" si="58"/>
        <v>50</v>
      </c>
      <c r="Q389" s="22">
        <f t="shared" si="59"/>
        <v>0.75</v>
      </c>
      <c r="R389" s="22">
        <f t="shared" si="60"/>
        <v>1</v>
      </c>
    </row>
    <row r="390" spans="1:18" x14ac:dyDescent="0.5">
      <c r="A390" s="2">
        <v>535</v>
      </c>
      <c r="B390" s="31" t="str">
        <f t="shared" si="54"/>
        <v>Friday</v>
      </c>
      <c r="C390" s="40" t="str">
        <f t="shared" si="61"/>
        <v>December</v>
      </c>
      <c r="D390" s="40" t="str">
        <f t="shared" si="62"/>
        <v>Dec</v>
      </c>
      <c r="E390" s="4">
        <f t="shared" si="55"/>
        <v>6</v>
      </c>
      <c r="F390" s="33">
        <f t="shared" si="56"/>
        <v>12</v>
      </c>
      <c r="G390" s="4">
        <f t="shared" si="57"/>
        <v>2023</v>
      </c>
      <c r="H390" s="3">
        <v>45266</v>
      </c>
      <c r="I390" s="4" t="s">
        <v>464</v>
      </c>
      <c r="J390" s="4" t="s">
        <v>48</v>
      </c>
      <c r="K390" s="4">
        <v>47</v>
      </c>
      <c r="L390" s="4" t="str" cm="1">
        <f t="array" ref="L390">_xlfn.IFS(K390&gt;=50,"Senior",K390&lt;30,"Young Adult",K390&gt;=30,"Adult")</f>
        <v>Adult</v>
      </c>
      <c r="M390" s="4" t="s">
        <v>13</v>
      </c>
      <c r="N390" s="4">
        <v>3</v>
      </c>
      <c r="O390" s="5">
        <v>30</v>
      </c>
      <c r="P390">
        <f t="shared" si="58"/>
        <v>90</v>
      </c>
      <c r="Q390" s="22">
        <f t="shared" si="59"/>
        <v>1.3499999999999999</v>
      </c>
      <c r="R390" s="22">
        <f t="shared" si="60"/>
        <v>1.8</v>
      </c>
    </row>
    <row r="391" spans="1:18" x14ac:dyDescent="0.5">
      <c r="A391" s="2">
        <v>609</v>
      </c>
      <c r="B391" s="31" t="str">
        <f t="shared" si="54"/>
        <v>Thursday</v>
      </c>
      <c r="C391" s="40" t="str">
        <f t="shared" si="61"/>
        <v>December</v>
      </c>
      <c r="D391" s="40" t="str">
        <f t="shared" si="62"/>
        <v>Dec</v>
      </c>
      <c r="E391" s="4">
        <f t="shared" si="55"/>
        <v>19</v>
      </c>
      <c r="F391" s="33">
        <f t="shared" si="56"/>
        <v>12</v>
      </c>
      <c r="G391" s="4">
        <f t="shared" si="57"/>
        <v>2023</v>
      </c>
      <c r="H391" s="3">
        <v>45279</v>
      </c>
      <c r="I391" s="4" t="s">
        <v>465</v>
      </c>
      <c r="J391" s="4" t="s">
        <v>32</v>
      </c>
      <c r="K391" s="4">
        <v>47</v>
      </c>
      <c r="L391" s="4" t="str" cm="1">
        <f t="array" ref="L391">_xlfn.IFS(K391&gt;=50,"Senior",K391&lt;30,"Young Adult",K391&gt;=30,"Adult")</f>
        <v>Adult</v>
      </c>
      <c r="M391" s="4" t="s">
        <v>14</v>
      </c>
      <c r="N391" s="4">
        <v>2</v>
      </c>
      <c r="O391" s="5">
        <v>50</v>
      </c>
      <c r="P391">
        <f t="shared" si="58"/>
        <v>100</v>
      </c>
      <c r="Q391" s="22">
        <f t="shared" si="59"/>
        <v>1.5</v>
      </c>
      <c r="R391" s="22">
        <f t="shared" si="60"/>
        <v>2</v>
      </c>
    </row>
    <row r="392" spans="1:18" x14ac:dyDescent="0.5">
      <c r="A392" s="2">
        <v>619</v>
      </c>
      <c r="B392" s="31" t="str">
        <f t="shared" si="54"/>
        <v>Friday</v>
      </c>
      <c r="C392" s="40" t="str">
        <f t="shared" si="61"/>
        <v>October</v>
      </c>
      <c r="D392" s="40" t="str">
        <f t="shared" si="62"/>
        <v>Oct</v>
      </c>
      <c r="E392" s="4">
        <f t="shared" si="55"/>
        <v>13</v>
      </c>
      <c r="F392" s="33">
        <f t="shared" si="56"/>
        <v>10</v>
      </c>
      <c r="G392" s="4">
        <f t="shared" si="57"/>
        <v>2023</v>
      </c>
      <c r="H392" s="3">
        <v>45212</v>
      </c>
      <c r="I392" s="4" t="s">
        <v>466</v>
      </c>
      <c r="J392" s="4" t="s">
        <v>48</v>
      </c>
      <c r="K392" s="4">
        <v>47</v>
      </c>
      <c r="L392" s="4" t="str" cm="1">
        <f t="array" ref="L392">_xlfn.IFS(K392&gt;=50,"Senior",K392&lt;30,"Young Adult",K392&gt;=30,"Adult")</f>
        <v>Adult</v>
      </c>
      <c r="M392" s="4" t="s">
        <v>15</v>
      </c>
      <c r="N392" s="4">
        <v>4</v>
      </c>
      <c r="O392" s="5">
        <v>25</v>
      </c>
      <c r="P392">
        <f t="shared" si="58"/>
        <v>100</v>
      </c>
      <c r="Q392" s="22">
        <f t="shared" si="59"/>
        <v>1.5</v>
      </c>
      <c r="R392" s="22">
        <f t="shared" si="60"/>
        <v>2</v>
      </c>
    </row>
    <row r="393" spans="1:18" x14ac:dyDescent="0.5">
      <c r="A393" s="2">
        <v>726</v>
      </c>
      <c r="B393" s="31" t="str">
        <f t="shared" si="54"/>
        <v>Tuesday</v>
      </c>
      <c r="C393" s="40" t="str">
        <f t="shared" si="61"/>
        <v>June</v>
      </c>
      <c r="D393" s="40" t="str">
        <f t="shared" si="62"/>
        <v>Jun</v>
      </c>
      <c r="E393" s="4">
        <f t="shared" si="55"/>
        <v>17</v>
      </c>
      <c r="F393" s="33">
        <f t="shared" si="56"/>
        <v>6</v>
      </c>
      <c r="G393" s="4">
        <f t="shared" si="57"/>
        <v>2023</v>
      </c>
      <c r="H393" s="3">
        <v>45094</v>
      </c>
      <c r="I393" s="4" t="s">
        <v>467</v>
      </c>
      <c r="J393" s="4" t="s">
        <v>48</v>
      </c>
      <c r="K393" s="4">
        <v>47</v>
      </c>
      <c r="L393" s="4" t="str" cm="1">
        <f t="array" ref="L393">_xlfn.IFS(K393&gt;=50,"Senior",K393&lt;30,"Young Adult",K393&gt;=30,"Adult")</f>
        <v>Adult</v>
      </c>
      <c r="M393" s="4" t="s">
        <v>14</v>
      </c>
      <c r="N393" s="4">
        <v>4</v>
      </c>
      <c r="O393" s="5">
        <v>300</v>
      </c>
      <c r="P393">
        <f t="shared" si="58"/>
        <v>1200</v>
      </c>
      <c r="Q393" s="22">
        <f t="shared" si="59"/>
        <v>18</v>
      </c>
      <c r="R393" s="22">
        <f t="shared" si="60"/>
        <v>24</v>
      </c>
    </row>
    <row r="394" spans="1:18" x14ac:dyDescent="0.5">
      <c r="A394" s="2">
        <v>778</v>
      </c>
      <c r="B394" s="31" t="str">
        <f t="shared" si="54"/>
        <v>Wednesday</v>
      </c>
      <c r="C394" s="40" t="str">
        <f t="shared" si="61"/>
        <v>November</v>
      </c>
      <c r="D394" s="40" t="str">
        <f t="shared" si="62"/>
        <v>Nov</v>
      </c>
      <c r="E394" s="4">
        <f t="shared" si="55"/>
        <v>18</v>
      </c>
      <c r="F394" s="33">
        <f t="shared" si="56"/>
        <v>11</v>
      </c>
      <c r="G394" s="4">
        <f t="shared" si="57"/>
        <v>2023</v>
      </c>
      <c r="H394" s="3">
        <v>45248</v>
      </c>
      <c r="I394" s="4" t="s">
        <v>468</v>
      </c>
      <c r="J394" s="4" t="s">
        <v>32</v>
      </c>
      <c r="K394" s="4">
        <v>47</v>
      </c>
      <c r="L394" s="4" t="str" cm="1">
        <f t="array" ref="L394">_xlfn.IFS(K394&gt;=50,"Senior",K394&lt;30,"Young Adult",K394&gt;=30,"Adult")</f>
        <v>Adult</v>
      </c>
      <c r="M394" s="4" t="s">
        <v>13</v>
      </c>
      <c r="N394" s="4">
        <v>4</v>
      </c>
      <c r="O394" s="5">
        <v>25</v>
      </c>
      <c r="P394">
        <f t="shared" si="58"/>
        <v>100</v>
      </c>
      <c r="Q394" s="22">
        <f t="shared" si="59"/>
        <v>1.5</v>
      </c>
      <c r="R394" s="22">
        <f t="shared" si="60"/>
        <v>2</v>
      </c>
    </row>
    <row r="395" spans="1:18" x14ac:dyDescent="0.5">
      <c r="A395" s="2">
        <v>816</v>
      </c>
      <c r="B395" s="31" t="str">
        <f t="shared" si="54"/>
        <v>Thursday</v>
      </c>
      <c r="C395" s="40" t="str">
        <f t="shared" si="61"/>
        <v>August</v>
      </c>
      <c r="D395" s="40" t="str">
        <f t="shared" si="62"/>
        <v>Aug</v>
      </c>
      <c r="E395" s="4">
        <f t="shared" si="55"/>
        <v>12</v>
      </c>
      <c r="F395" s="33">
        <f t="shared" si="56"/>
        <v>8</v>
      </c>
      <c r="G395" s="4">
        <f t="shared" si="57"/>
        <v>2023</v>
      </c>
      <c r="H395" s="3">
        <v>45150</v>
      </c>
      <c r="I395" s="4" t="s">
        <v>469</v>
      </c>
      <c r="J395" s="4" t="s">
        <v>48</v>
      </c>
      <c r="K395" s="4">
        <v>47</v>
      </c>
      <c r="L395" s="4" t="str" cm="1">
        <f t="array" ref="L395">_xlfn.IFS(K395&gt;=50,"Senior",K395&lt;30,"Young Adult",K395&gt;=30,"Adult")</f>
        <v>Adult</v>
      </c>
      <c r="M395" s="4" t="s">
        <v>13</v>
      </c>
      <c r="N395" s="4">
        <v>2</v>
      </c>
      <c r="O395" s="5">
        <v>500</v>
      </c>
      <c r="P395">
        <f t="shared" si="58"/>
        <v>1000</v>
      </c>
      <c r="Q395" s="22">
        <f t="shared" si="59"/>
        <v>15</v>
      </c>
      <c r="R395" s="22">
        <f t="shared" si="60"/>
        <v>20</v>
      </c>
    </row>
    <row r="396" spans="1:18" x14ac:dyDescent="0.5">
      <c r="A396" s="2">
        <v>832</v>
      </c>
      <c r="B396" s="31" t="str">
        <f t="shared" si="54"/>
        <v>Wednesday</v>
      </c>
      <c r="C396" s="40" t="str">
        <f t="shared" si="61"/>
        <v>September</v>
      </c>
      <c r="D396" s="40" t="str">
        <f t="shared" si="62"/>
        <v>Sep</v>
      </c>
      <c r="E396" s="4">
        <f t="shared" si="55"/>
        <v>11</v>
      </c>
      <c r="F396" s="33">
        <f t="shared" si="56"/>
        <v>9</v>
      </c>
      <c r="G396" s="4">
        <f t="shared" si="57"/>
        <v>2023</v>
      </c>
      <c r="H396" s="3">
        <v>45180</v>
      </c>
      <c r="I396" s="4" t="s">
        <v>470</v>
      </c>
      <c r="J396" s="4" t="s">
        <v>48</v>
      </c>
      <c r="K396" s="4">
        <v>47</v>
      </c>
      <c r="L396" s="4" t="str" cm="1">
        <f t="array" ref="L396">_xlfn.IFS(K396&gt;=50,"Senior",K396&lt;30,"Young Adult",K396&gt;=30,"Adult")</f>
        <v>Adult</v>
      </c>
      <c r="M396" s="4" t="s">
        <v>13</v>
      </c>
      <c r="N396" s="4">
        <v>4</v>
      </c>
      <c r="O396" s="5">
        <v>500</v>
      </c>
      <c r="P396">
        <f t="shared" si="58"/>
        <v>2000</v>
      </c>
      <c r="Q396" s="22">
        <f t="shared" si="59"/>
        <v>30</v>
      </c>
      <c r="R396" s="22">
        <f t="shared" si="60"/>
        <v>40</v>
      </c>
    </row>
    <row r="397" spans="1:18" x14ac:dyDescent="0.5">
      <c r="A397" s="2">
        <v>838</v>
      </c>
      <c r="B397" s="31" t="str">
        <f t="shared" si="54"/>
        <v>Friday</v>
      </c>
      <c r="C397" s="40" t="str">
        <f t="shared" si="61"/>
        <v>May</v>
      </c>
      <c r="D397" s="40" t="str">
        <f t="shared" si="62"/>
        <v>May</v>
      </c>
      <c r="E397" s="4">
        <f t="shared" si="55"/>
        <v>13</v>
      </c>
      <c r="F397" s="33">
        <f t="shared" si="56"/>
        <v>5</v>
      </c>
      <c r="G397" s="4">
        <f t="shared" si="57"/>
        <v>2023</v>
      </c>
      <c r="H397" s="3">
        <v>45059</v>
      </c>
      <c r="I397" s="4" t="s">
        <v>471</v>
      </c>
      <c r="J397" s="4" t="s">
        <v>48</v>
      </c>
      <c r="K397" s="4">
        <v>47</v>
      </c>
      <c r="L397" s="4" t="str" cm="1">
        <f t="array" ref="L397">_xlfn.IFS(K397&gt;=50,"Senior",K397&lt;30,"Young Adult",K397&gt;=30,"Adult")</f>
        <v>Adult</v>
      </c>
      <c r="M397" s="4" t="s">
        <v>15</v>
      </c>
      <c r="N397" s="4">
        <v>2</v>
      </c>
      <c r="O397" s="5">
        <v>300</v>
      </c>
      <c r="P397">
        <f t="shared" si="58"/>
        <v>600</v>
      </c>
      <c r="Q397" s="22">
        <f t="shared" si="59"/>
        <v>9</v>
      </c>
      <c r="R397" s="22">
        <f t="shared" si="60"/>
        <v>12</v>
      </c>
    </row>
    <row r="398" spans="1:18" x14ac:dyDescent="0.5">
      <c r="A398" s="2">
        <v>842</v>
      </c>
      <c r="B398" s="31" t="str">
        <f t="shared" si="54"/>
        <v>Thursday</v>
      </c>
      <c r="C398" s="40" t="str">
        <f t="shared" si="61"/>
        <v>December</v>
      </c>
      <c r="D398" s="40" t="str">
        <f t="shared" si="62"/>
        <v>Dec</v>
      </c>
      <c r="E398" s="4">
        <f t="shared" si="55"/>
        <v>26</v>
      </c>
      <c r="F398" s="33">
        <f t="shared" si="56"/>
        <v>12</v>
      </c>
      <c r="G398" s="4">
        <f t="shared" si="57"/>
        <v>2023</v>
      </c>
      <c r="H398" s="3">
        <v>45286</v>
      </c>
      <c r="I398" s="4" t="s">
        <v>472</v>
      </c>
      <c r="J398" s="4" t="s">
        <v>32</v>
      </c>
      <c r="K398" s="4">
        <v>47</v>
      </c>
      <c r="L398" s="4" t="str" cm="1">
        <f t="array" ref="L398">_xlfn.IFS(K398&gt;=50,"Senior",K398&lt;30,"Young Adult",K398&gt;=30,"Adult")</f>
        <v>Adult</v>
      </c>
      <c r="M398" s="4" t="s">
        <v>14</v>
      </c>
      <c r="N398" s="4">
        <v>2</v>
      </c>
      <c r="O398" s="5">
        <v>300</v>
      </c>
      <c r="P398">
        <f t="shared" si="58"/>
        <v>600</v>
      </c>
      <c r="Q398" s="22">
        <f t="shared" si="59"/>
        <v>9</v>
      </c>
      <c r="R398" s="22">
        <f t="shared" si="60"/>
        <v>12</v>
      </c>
    </row>
    <row r="399" spans="1:18" x14ac:dyDescent="0.5">
      <c r="A399" s="2">
        <v>974</v>
      </c>
      <c r="B399" s="31" t="str">
        <f t="shared" si="54"/>
        <v>Tuesday</v>
      </c>
      <c r="C399" s="40" t="str">
        <f t="shared" si="61"/>
        <v>May</v>
      </c>
      <c r="D399" s="40" t="str">
        <f t="shared" si="62"/>
        <v>May</v>
      </c>
      <c r="E399" s="4">
        <f t="shared" si="55"/>
        <v>3</v>
      </c>
      <c r="F399" s="33">
        <f t="shared" si="56"/>
        <v>5</v>
      </c>
      <c r="G399" s="4">
        <f t="shared" si="57"/>
        <v>2023</v>
      </c>
      <c r="H399" s="3">
        <v>45049</v>
      </c>
      <c r="I399" s="4" t="s">
        <v>473</v>
      </c>
      <c r="J399" s="4" t="s">
        <v>48</v>
      </c>
      <c r="K399" s="4">
        <v>47</v>
      </c>
      <c r="L399" s="4" t="str" cm="1">
        <f t="array" ref="L399">_xlfn.IFS(K399&gt;=50,"Senior",K399&lt;30,"Young Adult",K399&gt;=30,"Adult")</f>
        <v>Adult</v>
      </c>
      <c r="M399" s="4" t="s">
        <v>13</v>
      </c>
      <c r="N399" s="4">
        <v>1</v>
      </c>
      <c r="O399" s="5">
        <v>30</v>
      </c>
      <c r="P399">
        <f t="shared" si="58"/>
        <v>30</v>
      </c>
      <c r="Q399" s="22">
        <f t="shared" si="59"/>
        <v>0.44999999999999996</v>
      </c>
      <c r="R399" s="22">
        <f t="shared" si="60"/>
        <v>0.6</v>
      </c>
    </row>
    <row r="400" spans="1:18" x14ac:dyDescent="0.5">
      <c r="A400" s="2">
        <v>1000</v>
      </c>
      <c r="B400" s="31" t="str">
        <f t="shared" si="54"/>
        <v>Thursday</v>
      </c>
      <c r="C400" s="40" t="str">
        <f t="shared" si="61"/>
        <v>April</v>
      </c>
      <c r="D400" s="40" t="str">
        <f t="shared" si="62"/>
        <v>Apr</v>
      </c>
      <c r="E400" s="4">
        <f t="shared" si="55"/>
        <v>12</v>
      </c>
      <c r="F400" s="33">
        <f t="shared" si="56"/>
        <v>4</v>
      </c>
      <c r="G400" s="4">
        <f t="shared" si="57"/>
        <v>2023</v>
      </c>
      <c r="H400" s="3">
        <v>45028</v>
      </c>
      <c r="I400" s="4" t="s">
        <v>474</v>
      </c>
      <c r="J400" s="4" t="s">
        <v>48</v>
      </c>
      <c r="K400" s="4">
        <v>47</v>
      </c>
      <c r="L400" s="4" t="str" cm="1">
        <f t="array" ref="L400">_xlfn.IFS(K400&gt;=50,"Senior",K400&lt;30,"Young Adult",K400&gt;=30,"Adult")</f>
        <v>Adult</v>
      </c>
      <c r="M400" s="4" t="s">
        <v>15</v>
      </c>
      <c r="N400" s="4">
        <v>4</v>
      </c>
      <c r="O400" s="5">
        <v>30</v>
      </c>
      <c r="P400">
        <f t="shared" si="58"/>
        <v>120</v>
      </c>
      <c r="Q400" s="22">
        <f t="shared" si="59"/>
        <v>1.7999999999999998</v>
      </c>
      <c r="R400" s="22">
        <f t="shared" si="60"/>
        <v>2.4</v>
      </c>
    </row>
    <row r="401" spans="1:18" x14ac:dyDescent="0.5">
      <c r="A401" s="2">
        <v>7</v>
      </c>
      <c r="B401" s="31" t="str">
        <f t="shared" si="54"/>
        <v>Friday</v>
      </c>
      <c r="C401" s="40" t="str">
        <f t="shared" si="61"/>
        <v>March</v>
      </c>
      <c r="D401" s="40" t="str">
        <f t="shared" si="62"/>
        <v>Mar</v>
      </c>
      <c r="E401" s="4">
        <f t="shared" si="55"/>
        <v>13</v>
      </c>
      <c r="F401" s="33">
        <f t="shared" si="56"/>
        <v>3</v>
      </c>
      <c r="G401" s="4">
        <f t="shared" si="57"/>
        <v>2023</v>
      </c>
      <c r="H401" s="3">
        <v>44998</v>
      </c>
      <c r="I401" s="4" t="s">
        <v>475</v>
      </c>
      <c r="J401" s="4" t="s">
        <v>48</v>
      </c>
      <c r="K401" s="4">
        <v>46</v>
      </c>
      <c r="L401" s="4" t="str" cm="1">
        <f t="array" ref="L401">_xlfn.IFS(K401&gt;=50,"Senior",K401&lt;30,"Young Adult",K401&gt;=30,"Adult")</f>
        <v>Adult</v>
      </c>
      <c r="M401" s="4" t="s">
        <v>14</v>
      </c>
      <c r="N401" s="4">
        <v>2</v>
      </c>
      <c r="O401" s="5">
        <v>25</v>
      </c>
      <c r="P401">
        <f t="shared" si="58"/>
        <v>50</v>
      </c>
      <c r="Q401" s="22">
        <f t="shared" si="59"/>
        <v>0.75</v>
      </c>
      <c r="R401" s="22">
        <f t="shared" si="60"/>
        <v>1</v>
      </c>
    </row>
    <row r="402" spans="1:18" x14ac:dyDescent="0.5">
      <c r="A402" s="2">
        <v>106</v>
      </c>
      <c r="B402" s="31" t="str">
        <f t="shared" si="54"/>
        <v>Wednesday</v>
      </c>
      <c r="C402" s="40" t="str">
        <f t="shared" si="61"/>
        <v>May</v>
      </c>
      <c r="D402" s="40" t="str">
        <f t="shared" si="62"/>
        <v>May</v>
      </c>
      <c r="E402" s="4">
        <f t="shared" si="55"/>
        <v>18</v>
      </c>
      <c r="F402" s="33">
        <f t="shared" si="56"/>
        <v>5</v>
      </c>
      <c r="G402" s="4">
        <f t="shared" si="57"/>
        <v>2023</v>
      </c>
      <c r="H402" s="3">
        <v>45064</v>
      </c>
      <c r="I402" s="4" t="s">
        <v>476</v>
      </c>
      <c r="J402" s="4" t="s">
        <v>32</v>
      </c>
      <c r="K402" s="4">
        <v>46</v>
      </c>
      <c r="L402" s="4" t="str" cm="1">
        <f t="array" ref="L402">_xlfn.IFS(K402&gt;=50,"Senior",K402&lt;30,"Young Adult",K402&gt;=30,"Adult")</f>
        <v>Adult</v>
      </c>
      <c r="M402" s="4" t="s">
        <v>14</v>
      </c>
      <c r="N402" s="4">
        <v>1</v>
      </c>
      <c r="O402" s="5">
        <v>50</v>
      </c>
      <c r="P402">
        <f t="shared" si="58"/>
        <v>50</v>
      </c>
      <c r="Q402" s="22">
        <f t="shared" si="59"/>
        <v>0.75</v>
      </c>
      <c r="R402" s="22">
        <f t="shared" si="60"/>
        <v>1</v>
      </c>
    </row>
    <row r="403" spans="1:18" x14ac:dyDescent="0.5">
      <c r="A403" s="2">
        <v>137</v>
      </c>
      <c r="B403" s="31" t="str">
        <f t="shared" si="54"/>
        <v>Wednesday</v>
      </c>
      <c r="C403" s="40" t="str">
        <f t="shared" si="61"/>
        <v>November</v>
      </c>
      <c r="D403" s="40" t="str">
        <f t="shared" si="62"/>
        <v>Nov</v>
      </c>
      <c r="E403" s="4">
        <f t="shared" si="55"/>
        <v>18</v>
      </c>
      <c r="F403" s="33">
        <f t="shared" si="56"/>
        <v>11</v>
      </c>
      <c r="G403" s="4">
        <f t="shared" si="57"/>
        <v>2023</v>
      </c>
      <c r="H403" s="3">
        <v>45248</v>
      </c>
      <c r="I403" s="4" t="s">
        <v>477</v>
      </c>
      <c r="J403" s="4" t="s">
        <v>48</v>
      </c>
      <c r="K403" s="4">
        <v>46</v>
      </c>
      <c r="L403" s="4" t="str" cm="1">
        <f t="array" ref="L403">_xlfn.IFS(K403&gt;=50,"Senior",K403&lt;30,"Young Adult",K403&gt;=30,"Adult")</f>
        <v>Adult</v>
      </c>
      <c r="M403" s="4" t="s">
        <v>13</v>
      </c>
      <c r="N403" s="4">
        <v>2</v>
      </c>
      <c r="O403" s="5">
        <v>500</v>
      </c>
      <c r="P403">
        <f t="shared" si="58"/>
        <v>1000</v>
      </c>
      <c r="Q403" s="22">
        <f t="shared" si="59"/>
        <v>15</v>
      </c>
      <c r="R403" s="22">
        <f t="shared" si="60"/>
        <v>20</v>
      </c>
    </row>
    <row r="404" spans="1:18" x14ac:dyDescent="0.5">
      <c r="A404" s="2">
        <v>329</v>
      </c>
      <c r="B404" s="31" t="str">
        <f t="shared" si="54"/>
        <v>Monday</v>
      </c>
      <c r="C404" s="40" t="str">
        <f t="shared" si="61"/>
        <v>January</v>
      </c>
      <c r="D404" s="40" t="str">
        <f t="shared" si="62"/>
        <v>Jan</v>
      </c>
      <c r="E404" s="4">
        <f t="shared" si="55"/>
        <v>30</v>
      </c>
      <c r="F404" s="33">
        <f t="shared" si="56"/>
        <v>1</v>
      </c>
      <c r="G404" s="4">
        <f t="shared" si="57"/>
        <v>2023</v>
      </c>
      <c r="H404" s="3">
        <v>44956</v>
      </c>
      <c r="I404" s="4" t="s">
        <v>478</v>
      </c>
      <c r="J404" s="4" t="s">
        <v>32</v>
      </c>
      <c r="K404" s="4">
        <v>46</v>
      </c>
      <c r="L404" s="4" t="str" cm="1">
        <f t="array" ref="L404">_xlfn.IFS(K404&gt;=50,"Senior",K404&lt;30,"Young Adult",K404&gt;=30,"Adult")</f>
        <v>Adult</v>
      </c>
      <c r="M404" s="4" t="s">
        <v>15</v>
      </c>
      <c r="N404" s="4">
        <v>4</v>
      </c>
      <c r="O404" s="5">
        <v>25</v>
      </c>
      <c r="P404">
        <f t="shared" si="58"/>
        <v>100</v>
      </c>
      <c r="Q404" s="22">
        <f t="shared" si="59"/>
        <v>1.5</v>
      </c>
      <c r="R404" s="22">
        <f t="shared" si="60"/>
        <v>2</v>
      </c>
    </row>
    <row r="405" spans="1:18" x14ac:dyDescent="0.5">
      <c r="A405" s="2">
        <v>377</v>
      </c>
      <c r="B405" s="31" t="str">
        <f t="shared" si="54"/>
        <v>Monday</v>
      </c>
      <c r="C405" s="40" t="str">
        <f t="shared" si="61"/>
        <v>March</v>
      </c>
      <c r="D405" s="40" t="str">
        <f t="shared" si="62"/>
        <v>Mar</v>
      </c>
      <c r="E405" s="4">
        <f t="shared" si="55"/>
        <v>9</v>
      </c>
      <c r="F405" s="33">
        <f t="shared" si="56"/>
        <v>3</v>
      </c>
      <c r="G405" s="4">
        <f t="shared" si="57"/>
        <v>2023</v>
      </c>
      <c r="H405" s="3">
        <v>44994</v>
      </c>
      <c r="I405" s="4" t="s">
        <v>479</v>
      </c>
      <c r="J405" s="4" t="s">
        <v>32</v>
      </c>
      <c r="K405" s="4">
        <v>46</v>
      </c>
      <c r="L405" s="4" t="str" cm="1">
        <f t="array" ref="L405">_xlfn.IFS(K405&gt;=50,"Senior",K405&lt;30,"Young Adult",K405&gt;=30,"Adult")</f>
        <v>Adult</v>
      </c>
      <c r="M405" s="4" t="s">
        <v>14</v>
      </c>
      <c r="N405" s="4">
        <v>4</v>
      </c>
      <c r="O405" s="5">
        <v>50</v>
      </c>
      <c r="P405">
        <f t="shared" si="58"/>
        <v>200</v>
      </c>
      <c r="Q405" s="22">
        <f t="shared" si="59"/>
        <v>3</v>
      </c>
      <c r="R405" s="22">
        <f t="shared" si="60"/>
        <v>4</v>
      </c>
    </row>
    <row r="406" spans="1:18" x14ac:dyDescent="0.5">
      <c r="A406" s="2">
        <v>383</v>
      </c>
      <c r="B406" s="31" t="str">
        <f t="shared" si="54"/>
        <v>Sunday</v>
      </c>
      <c r="C406" s="40" t="str">
        <f t="shared" si="61"/>
        <v>March</v>
      </c>
      <c r="D406" s="40" t="str">
        <f t="shared" si="62"/>
        <v>Mar</v>
      </c>
      <c r="E406" s="4">
        <f t="shared" si="55"/>
        <v>22</v>
      </c>
      <c r="F406" s="33">
        <f t="shared" si="56"/>
        <v>3</v>
      </c>
      <c r="G406" s="4">
        <f t="shared" si="57"/>
        <v>2023</v>
      </c>
      <c r="H406" s="3">
        <v>45007</v>
      </c>
      <c r="I406" s="4" t="s">
        <v>480</v>
      </c>
      <c r="J406" s="4" t="s">
        <v>32</v>
      </c>
      <c r="K406" s="4">
        <v>46</v>
      </c>
      <c r="L406" s="4" t="str" cm="1">
        <f t="array" ref="L406">_xlfn.IFS(K406&gt;=50,"Senior",K406&lt;30,"Young Adult",K406&gt;=30,"Adult")</f>
        <v>Adult</v>
      </c>
      <c r="M406" s="4" t="s">
        <v>13</v>
      </c>
      <c r="N406" s="4">
        <v>3</v>
      </c>
      <c r="O406" s="5">
        <v>30</v>
      </c>
      <c r="P406">
        <f t="shared" si="58"/>
        <v>90</v>
      </c>
      <c r="Q406" s="22">
        <f t="shared" si="59"/>
        <v>1.3499999999999999</v>
      </c>
      <c r="R406" s="22">
        <f t="shared" si="60"/>
        <v>1.8</v>
      </c>
    </row>
    <row r="407" spans="1:18" x14ac:dyDescent="0.5">
      <c r="A407" s="2">
        <v>404</v>
      </c>
      <c r="B407" s="31" t="str">
        <f t="shared" si="54"/>
        <v>Wednesday</v>
      </c>
      <c r="C407" s="40" t="str">
        <f t="shared" si="61"/>
        <v>May</v>
      </c>
      <c r="D407" s="40" t="str">
        <f t="shared" si="62"/>
        <v>May</v>
      </c>
      <c r="E407" s="4">
        <f t="shared" si="55"/>
        <v>25</v>
      </c>
      <c r="F407" s="33">
        <f t="shared" si="56"/>
        <v>5</v>
      </c>
      <c r="G407" s="4">
        <f t="shared" si="57"/>
        <v>2023</v>
      </c>
      <c r="H407" s="3">
        <v>45071</v>
      </c>
      <c r="I407" s="4" t="s">
        <v>481</v>
      </c>
      <c r="J407" s="4" t="s">
        <v>48</v>
      </c>
      <c r="K407" s="4">
        <v>46</v>
      </c>
      <c r="L407" s="4" t="str" cm="1">
        <f t="array" ref="L407">_xlfn.IFS(K407&gt;=50,"Senior",K407&lt;30,"Young Adult",K407&gt;=30,"Adult")</f>
        <v>Adult</v>
      </c>
      <c r="M407" s="4" t="s">
        <v>15</v>
      </c>
      <c r="N407" s="4">
        <v>2</v>
      </c>
      <c r="O407" s="5">
        <v>500</v>
      </c>
      <c r="P407">
        <f t="shared" si="58"/>
        <v>1000</v>
      </c>
      <c r="Q407" s="22">
        <f t="shared" si="59"/>
        <v>15</v>
      </c>
      <c r="R407" s="22">
        <f t="shared" si="60"/>
        <v>20</v>
      </c>
    </row>
    <row r="408" spans="1:18" x14ac:dyDescent="0.5">
      <c r="A408" s="2">
        <v>407</v>
      </c>
      <c r="B408" s="31" t="str">
        <f t="shared" si="54"/>
        <v>Wednesday</v>
      </c>
      <c r="C408" s="40" t="str">
        <f t="shared" si="61"/>
        <v>June</v>
      </c>
      <c r="D408" s="40" t="str">
        <f t="shared" si="62"/>
        <v>Jun</v>
      </c>
      <c r="E408" s="4">
        <f t="shared" si="55"/>
        <v>25</v>
      </c>
      <c r="F408" s="33">
        <f t="shared" si="56"/>
        <v>6</v>
      </c>
      <c r="G408" s="4">
        <f t="shared" si="57"/>
        <v>2023</v>
      </c>
      <c r="H408" s="3">
        <v>45102</v>
      </c>
      <c r="I408" s="4" t="s">
        <v>482</v>
      </c>
      <c r="J408" s="4" t="s">
        <v>32</v>
      </c>
      <c r="K408" s="4">
        <v>46</v>
      </c>
      <c r="L408" s="4" t="str" cm="1">
        <f t="array" ref="L408">_xlfn.IFS(K408&gt;=50,"Senior",K408&lt;30,"Young Adult",K408&gt;=30,"Adult")</f>
        <v>Adult</v>
      </c>
      <c r="M408" s="4" t="s">
        <v>15</v>
      </c>
      <c r="N408" s="4">
        <v>3</v>
      </c>
      <c r="O408" s="5">
        <v>300</v>
      </c>
      <c r="P408">
        <f t="shared" si="58"/>
        <v>900</v>
      </c>
      <c r="Q408" s="22">
        <f t="shared" si="59"/>
        <v>13.5</v>
      </c>
      <c r="R408" s="22">
        <f t="shared" si="60"/>
        <v>18</v>
      </c>
    </row>
    <row r="409" spans="1:18" x14ac:dyDescent="0.5">
      <c r="A409" s="2">
        <v>454</v>
      </c>
      <c r="B409" s="31" t="str">
        <f t="shared" si="54"/>
        <v>Sunday</v>
      </c>
      <c r="C409" s="40" t="str">
        <f t="shared" si="61"/>
        <v>February</v>
      </c>
      <c r="D409" s="40" t="str">
        <f t="shared" si="62"/>
        <v>Feb</v>
      </c>
      <c r="E409" s="4">
        <f t="shared" si="55"/>
        <v>22</v>
      </c>
      <c r="F409" s="33">
        <f t="shared" si="56"/>
        <v>2</v>
      </c>
      <c r="G409" s="4">
        <f t="shared" si="57"/>
        <v>2023</v>
      </c>
      <c r="H409" s="3">
        <v>44979</v>
      </c>
      <c r="I409" s="4" t="s">
        <v>483</v>
      </c>
      <c r="J409" s="4" t="s">
        <v>32</v>
      </c>
      <c r="K409" s="4">
        <v>46</v>
      </c>
      <c r="L409" s="4" t="str" cm="1">
        <f t="array" ref="L409">_xlfn.IFS(K409&gt;=50,"Senior",K409&lt;30,"Young Adult",K409&gt;=30,"Adult")</f>
        <v>Adult</v>
      </c>
      <c r="M409" s="4" t="s">
        <v>13</v>
      </c>
      <c r="N409" s="4">
        <v>1</v>
      </c>
      <c r="O409" s="5">
        <v>25</v>
      </c>
      <c r="P409">
        <f t="shared" si="58"/>
        <v>25</v>
      </c>
      <c r="Q409" s="22">
        <f t="shared" si="59"/>
        <v>0.375</v>
      </c>
      <c r="R409" s="22">
        <f t="shared" si="60"/>
        <v>0.5</v>
      </c>
    </row>
    <row r="410" spans="1:18" x14ac:dyDescent="0.5">
      <c r="A410" s="2">
        <v>499</v>
      </c>
      <c r="B410" s="31" t="str">
        <f t="shared" si="54"/>
        <v>Sunday</v>
      </c>
      <c r="C410" s="40" t="str">
        <f t="shared" si="61"/>
        <v>January</v>
      </c>
      <c r="D410" s="40" t="str">
        <f t="shared" si="62"/>
        <v>Jan</v>
      </c>
      <c r="E410" s="4">
        <f t="shared" si="55"/>
        <v>15</v>
      </c>
      <c r="F410" s="33">
        <f t="shared" si="56"/>
        <v>1</v>
      </c>
      <c r="G410" s="4">
        <f t="shared" si="57"/>
        <v>2023</v>
      </c>
      <c r="H410" s="3">
        <v>44941</v>
      </c>
      <c r="I410" s="4" t="s">
        <v>484</v>
      </c>
      <c r="J410" s="4" t="s">
        <v>48</v>
      </c>
      <c r="K410" s="4">
        <v>46</v>
      </c>
      <c r="L410" s="4" t="str" cm="1">
        <f t="array" ref="L410">_xlfn.IFS(K410&gt;=50,"Senior",K410&lt;30,"Young Adult",K410&gt;=30,"Adult")</f>
        <v>Adult</v>
      </c>
      <c r="M410" s="4" t="s">
        <v>13</v>
      </c>
      <c r="N410" s="4">
        <v>2</v>
      </c>
      <c r="O410" s="5">
        <v>30</v>
      </c>
      <c r="P410">
        <f t="shared" si="58"/>
        <v>60</v>
      </c>
      <c r="Q410" s="22">
        <f t="shared" si="59"/>
        <v>0.89999999999999991</v>
      </c>
      <c r="R410" s="22">
        <f t="shared" si="60"/>
        <v>1.2</v>
      </c>
    </row>
    <row r="411" spans="1:18" x14ac:dyDescent="0.5">
      <c r="A411" s="2">
        <v>522</v>
      </c>
      <c r="B411" s="31" t="str">
        <f t="shared" si="54"/>
        <v>Sunday</v>
      </c>
      <c r="C411" s="40" t="str">
        <f t="shared" si="61"/>
        <v>January</v>
      </c>
      <c r="D411" s="40" t="str">
        <f t="shared" si="62"/>
        <v>Jan</v>
      </c>
      <c r="E411" s="4">
        <f t="shared" si="55"/>
        <v>1</v>
      </c>
      <c r="F411" s="33">
        <f t="shared" si="56"/>
        <v>1</v>
      </c>
      <c r="G411" s="4">
        <f t="shared" si="57"/>
        <v>2023</v>
      </c>
      <c r="H411" s="3">
        <v>44927</v>
      </c>
      <c r="I411" s="4" t="s">
        <v>485</v>
      </c>
      <c r="J411" s="4" t="s">
        <v>48</v>
      </c>
      <c r="K411" s="4">
        <v>46</v>
      </c>
      <c r="L411" s="4" t="str" cm="1">
        <f t="array" ref="L411">_xlfn.IFS(K411&gt;=50,"Senior",K411&lt;30,"Young Adult",K411&gt;=30,"Adult")</f>
        <v>Adult</v>
      </c>
      <c r="M411" s="4" t="s">
        <v>13</v>
      </c>
      <c r="N411" s="4">
        <v>3</v>
      </c>
      <c r="O411" s="5">
        <v>500</v>
      </c>
      <c r="P411">
        <f t="shared" si="58"/>
        <v>1500</v>
      </c>
      <c r="Q411" s="22">
        <f t="shared" si="59"/>
        <v>22.5</v>
      </c>
      <c r="R411" s="22">
        <f t="shared" si="60"/>
        <v>30</v>
      </c>
    </row>
    <row r="412" spans="1:18" x14ac:dyDescent="0.5">
      <c r="A412" s="2">
        <v>524</v>
      </c>
      <c r="B412" s="31" t="str">
        <f t="shared" si="54"/>
        <v>Tuesday</v>
      </c>
      <c r="C412" s="40" t="str">
        <f t="shared" si="61"/>
        <v>October</v>
      </c>
      <c r="D412" s="40" t="str">
        <f t="shared" si="62"/>
        <v>Oct</v>
      </c>
      <c r="E412" s="4">
        <f t="shared" si="55"/>
        <v>3</v>
      </c>
      <c r="F412" s="33">
        <f t="shared" si="56"/>
        <v>10</v>
      </c>
      <c r="G412" s="4">
        <f t="shared" si="57"/>
        <v>2023</v>
      </c>
      <c r="H412" s="3">
        <v>45202</v>
      </c>
      <c r="I412" s="4" t="s">
        <v>486</v>
      </c>
      <c r="J412" s="4" t="s">
        <v>48</v>
      </c>
      <c r="K412" s="4">
        <v>46</v>
      </c>
      <c r="L412" s="4" t="str" cm="1">
        <f t="array" ref="L412">_xlfn.IFS(K412&gt;=50,"Senior",K412&lt;30,"Young Adult",K412&gt;=30,"Adult")</f>
        <v>Adult</v>
      </c>
      <c r="M412" s="4" t="s">
        <v>13</v>
      </c>
      <c r="N412" s="4">
        <v>4</v>
      </c>
      <c r="O412" s="5">
        <v>300</v>
      </c>
      <c r="P412">
        <f t="shared" si="58"/>
        <v>1200</v>
      </c>
      <c r="Q412" s="22">
        <f t="shared" si="59"/>
        <v>18</v>
      </c>
      <c r="R412" s="22">
        <f t="shared" si="60"/>
        <v>24</v>
      </c>
    </row>
    <row r="413" spans="1:18" x14ac:dyDescent="0.5">
      <c r="A413" s="2">
        <v>540</v>
      </c>
      <c r="B413" s="31" t="str">
        <f t="shared" si="54"/>
        <v>Sunday</v>
      </c>
      <c r="C413" s="40" t="str">
        <f t="shared" si="61"/>
        <v>December</v>
      </c>
      <c r="D413" s="40" t="str">
        <f t="shared" si="62"/>
        <v>Dec</v>
      </c>
      <c r="E413" s="4">
        <f t="shared" si="55"/>
        <v>8</v>
      </c>
      <c r="F413" s="33">
        <f t="shared" si="56"/>
        <v>12</v>
      </c>
      <c r="G413" s="4">
        <f t="shared" si="57"/>
        <v>2023</v>
      </c>
      <c r="H413" s="3">
        <v>45268</v>
      </c>
      <c r="I413" s="4" t="s">
        <v>487</v>
      </c>
      <c r="J413" s="4" t="s">
        <v>32</v>
      </c>
      <c r="K413" s="4">
        <v>46</v>
      </c>
      <c r="L413" s="4" t="str" cm="1">
        <f t="array" ref="L413">_xlfn.IFS(K413&gt;=50,"Senior",K413&lt;30,"Young Adult",K413&gt;=30,"Adult")</f>
        <v>Adult</v>
      </c>
      <c r="M413" s="4" t="s">
        <v>15</v>
      </c>
      <c r="N413" s="4">
        <v>3</v>
      </c>
      <c r="O413" s="5">
        <v>300</v>
      </c>
      <c r="P413">
        <f t="shared" si="58"/>
        <v>900</v>
      </c>
      <c r="Q413" s="22">
        <f t="shared" si="59"/>
        <v>13.5</v>
      </c>
      <c r="R413" s="22">
        <f t="shared" si="60"/>
        <v>18</v>
      </c>
    </row>
    <row r="414" spans="1:18" x14ac:dyDescent="0.5">
      <c r="A414" s="2">
        <v>554</v>
      </c>
      <c r="B414" s="31" t="str">
        <f t="shared" si="54"/>
        <v>Thursday</v>
      </c>
      <c r="C414" s="40" t="str">
        <f t="shared" si="61"/>
        <v>November</v>
      </c>
      <c r="D414" s="40" t="str">
        <f t="shared" si="62"/>
        <v>Nov</v>
      </c>
      <c r="E414" s="4">
        <f t="shared" si="55"/>
        <v>12</v>
      </c>
      <c r="F414" s="33">
        <f t="shared" si="56"/>
        <v>11</v>
      </c>
      <c r="G414" s="4">
        <f t="shared" si="57"/>
        <v>2023</v>
      </c>
      <c r="H414" s="3">
        <v>45242</v>
      </c>
      <c r="I414" s="4" t="s">
        <v>488</v>
      </c>
      <c r="J414" s="4" t="s">
        <v>32</v>
      </c>
      <c r="K414" s="4">
        <v>46</v>
      </c>
      <c r="L414" s="4" t="str" cm="1">
        <f t="array" ref="L414">_xlfn.IFS(K414&gt;=50,"Senior",K414&lt;30,"Young Adult",K414&gt;=30,"Adult")</f>
        <v>Adult</v>
      </c>
      <c r="M414" s="4" t="s">
        <v>13</v>
      </c>
      <c r="N414" s="4">
        <v>3</v>
      </c>
      <c r="O414" s="5">
        <v>50</v>
      </c>
      <c r="P414">
        <f t="shared" si="58"/>
        <v>150</v>
      </c>
      <c r="Q414" s="22">
        <f t="shared" si="59"/>
        <v>2.25</v>
      </c>
      <c r="R414" s="22">
        <f t="shared" si="60"/>
        <v>3</v>
      </c>
    </row>
    <row r="415" spans="1:18" x14ac:dyDescent="0.5">
      <c r="A415" s="2">
        <v>592</v>
      </c>
      <c r="B415" s="31" t="str">
        <f t="shared" si="54"/>
        <v>Tuesday</v>
      </c>
      <c r="C415" s="40" t="str">
        <f t="shared" si="61"/>
        <v>January</v>
      </c>
      <c r="D415" s="40" t="str">
        <f t="shared" si="62"/>
        <v>Jan</v>
      </c>
      <c r="E415" s="4">
        <f t="shared" si="55"/>
        <v>24</v>
      </c>
      <c r="F415" s="33">
        <f t="shared" si="56"/>
        <v>1</v>
      </c>
      <c r="G415" s="4">
        <f t="shared" si="57"/>
        <v>2023</v>
      </c>
      <c r="H415" s="3">
        <v>44950</v>
      </c>
      <c r="I415" s="4" t="s">
        <v>489</v>
      </c>
      <c r="J415" s="4" t="s">
        <v>32</v>
      </c>
      <c r="K415" s="4">
        <v>46</v>
      </c>
      <c r="L415" s="4" t="str" cm="1">
        <f t="array" ref="L415">_xlfn.IFS(K415&gt;=50,"Senior",K415&lt;30,"Young Adult",K415&gt;=30,"Adult")</f>
        <v>Adult</v>
      </c>
      <c r="M415" s="4" t="s">
        <v>13</v>
      </c>
      <c r="N415" s="4">
        <v>4</v>
      </c>
      <c r="O415" s="5">
        <v>500</v>
      </c>
      <c r="P415">
        <f t="shared" si="58"/>
        <v>2000</v>
      </c>
      <c r="Q415" s="22">
        <f t="shared" si="59"/>
        <v>30</v>
      </c>
      <c r="R415" s="22">
        <f t="shared" si="60"/>
        <v>40</v>
      </c>
    </row>
    <row r="416" spans="1:18" x14ac:dyDescent="0.5">
      <c r="A416" s="2">
        <v>638</v>
      </c>
      <c r="B416" s="31" t="str">
        <f t="shared" si="54"/>
        <v>Thursday</v>
      </c>
      <c r="C416" s="40" t="str">
        <f t="shared" si="61"/>
        <v>August</v>
      </c>
      <c r="D416" s="40" t="str">
        <f t="shared" si="62"/>
        <v>Aug</v>
      </c>
      <c r="E416" s="4">
        <f t="shared" si="55"/>
        <v>19</v>
      </c>
      <c r="F416" s="33">
        <f t="shared" si="56"/>
        <v>8</v>
      </c>
      <c r="G416" s="4">
        <f t="shared" si="57"/>
        <v>2023</v>
      </c>
      <c r="H416" s="3">
        <v>45157</v>
      </c>
      <c r="I416" s="4" t="s">
        <v>490</v>
      </c>
      <c r="J416" s="4" t="s">
        <v>48</v>
      </c>
      <c r="K416" s="4">
        <v>46</v>
      </c>
      <c r="L416" s="4" t="str" cm="1">
        <f t="array" ref="L416">_xlfn.IFS(K416&gt;=50,"Senior",K416&lt;30,"Young Adult",K416&gt;=30,"Adult")</f>
        <v>Adult</v>
      </c>
      <c r="M416" s="4" t="s">
        <v>15</v>
      </c>
      <c r="N416" s="4">
        <v>1</v>
      </c>
      <c r="O416" s="5">
        <v>500</v>
      </c>
      <c r="P416">
        <f t="shared" si="58"/>
        <v>500</v>
      </c>
      <c r="Q416" s="22">
        <f t="shared" si="59"/>
        <v>7.5</v>
      </c>
      <c r="R416" s="22">
        <f t="shared" si="60"/>
        <v>10</v>
      </c>
    </row>
    <row r="417" spans="1:18" x14ac:dyDescent="0.5">
      <c r="A417" s="2">
        <v>682</v>
      </c>
      <c r="B417" s="31" t="str">
        <f t="shared" si="54"/>
        <v>Monday</v>
      </c>
      <c r="C417" s="40" t="str">
        <f t="shared" si="61"/>
        <v>September</v>
      </c>
      <c r="D417" s="40" t="str">
        <f t="shared" si="62"/>
        <v>Sep</v>
      </c>
      <c r="E417" s="4">
        <f t="shared" si="55"/>
        <v>2</v>
      </c>
      <c r="F417" s="33">
        <f t="shared" si="56"/>
        <v>9</v>
      </c>
      <c r="G417" s="4">
        <f t="shared" si="57"/>
        <v>2023</v>
      </c>
      <c r="H417" s="3">
        <v>45171</v>
      </c>
      <c r="I417" s="4" t="s">
        <v>491</v>
      </c>
      <c r="J417" s="4" t="s">
        <v>48</v>
      </c>
      <c r="K417" s="4">
        <v>46</v>
      </c>
      <c r="L417" s="4" t="str" cm="1">
        <f t="array" ref="L417">_xlfn.IFS(K417&gt;=50,"Senior",K417&lt;30,"Young Adult",K417&gt;=30,"Adult")</f>
        <v>Adult</v>
      </c>
      <c r="M417" s="4" t="s">
        <v>13</v>
      </c>
      <c r="N417" s="4">
        <v>4</v>
      </c>
      <c r="O417" s="5">
        <v>300</v>
      </c>
      <c r="P417">
        <f t="shared" si="58"/>
        <v>1200</v>
      </c>
      <c r="Q417" s="22">
        <f t="shared" si="59"/>
        <v>18</v>
      </c>
      <c r="R417" s="22">
        <f t="shared" si="60"/>
        <v>24</v>
      </c>
    </row>
    <row r="418" spans="1:18" x14ac:dyDescent="0.5">
      <c r="A418" s="2">
        <v>775</v>
      </c>
      <c r="B418" s="31" t="str">
        <f t="shared" si="54"/>
        <v>Sunday</v>
      </c>
      <c r="C418" s="40" t="str">
        <f t="shared" si="61"/>
        <v>February</v>
      </c>
      <c r="D418" s="40" t="str">
        <f t="shared" si="62"/>
        <v>Feb</v>
      </c>
      <c r="E418" s="4">
        <f t="shared" si="55"/>
        <v>8</v>
      </c>
      <c r="F418" s="33">
        <f t="shared" si="56"/>
        <v>2</v>
      </c>
      <c r="G418" s="4">
        <f t="shared" si="57"/>
        <v>2023</v>
      </c>
      <c r="H418" s="3">
        <v>44965</v>
      </c>
      <c r="I418" s="4" t="s">
        <v>492</v>
      </c>
      <c r="J418" s="4" t="s">
        <v>32</v>
      </c>
      <c r="K418" s="4">
        <v>46</v>
      </c>
      <c r="L418" s="4" t="str" cm="1">
        <f t="array" ref="L418">_xlfn.IFS(K418&gt;=50,"Senior",K418&lt;30,"Young Adult",K418&gt;=30,"Adult")</f>
        <v>Adult</v>
      </c>
      <c r="M418" s="4" t="s">
        <v>15</v>
      </c>
      <c r="N418" s="4">
        <v>4</v>
      </c>
      <c r="O418" s="5">
        <v>25</v>
      </c>
      <c r="P418">
        <f t="shared" si="58"/>
        <v>100</v>
      </c>
      <c r="Q418" s="22">
        <f t="shared" si="59"/>
        <v>1.5</v>
      </c>
      <c r="R418" s="22">
        <f t="shared" si="60"/>
        <v>2</v>
      </c>
    </row>
    <row r="419" spans="1:18" x14ac:dyDescent="0.5">
      <c r="A419" s="2">
        <v>802</v>
      </c>
      <c r="B419" s="31" t="str">
        <f t="shared" si="54"/>
        <v>Thursday</v>
      </c>
      <c r="C419" s="40" t="str">
        <f t="shared" si="61"/>
        <v>July</v>
      </c>
      <c r="D419" s="40" t="str">
        <f t="shared" si="62"/>
        <v>Jul</v>
      </c>
      <c r="E419" s="4">
        <f t="shared" si="55"/>
        <v>5</v>
      </c>
      <c r="F419" s="33">
        <f t="shared" si="56"/>
        <v>7</v>
      </c>
      <c r="G419" s="4">
        <f t="shared" si="57"/>
        <v>2023</v>
      </c>
      <c r="H419" s="3">
        <v>45112</v>
      </c>
      <c r="I419" s="4" t="s">
        <v>493</v>
      </c>
      <c r="J419" s="4" t="s">
        <v>32</v>
      </c>
      <c r="K419" s="4">
        <v>46</v>
      </c>
      <c r="L419" s="4" t="str" cm="1">
        <f t="array" ref="L419">_xlfn.IFS(K419&gt;=50,"Senior",K419&lt;30,"Young Adult",K419&gt;=30,"Adult")</f>
        <v>Adult</v>
      </c>
      <c r="M419" s="4" t="s">
        <v>13</v>
      </c>
      <c r="N419" s="4">
        <v>1</v>
      </c>
      <c r="O419" s="5">
        <v>30</v>
      </c>
      <c r="P419">
        <f t="shared" si="58"/>
        <v>30</v>
      </c>
      <c r="Q419" s="22">
        <f t="shared" si="59"/>
        <v>0.44999999999999996</v>
      </c>
      <c r="R419" s="22">
        <f t="shared" si="60"/>
        <v>0.6</v>
      </c>
    </row>
    <row r="420" spans="1:18" x14ac:dyDescent="0.5">
      <c r="A420" s="2">
        <v>825</v>
      </c>
      <c r="B420" s="31" t="str">
        <f t="shared" si="54"/>
        <v>Thursday</v>
      </c>
      <c r="C420" s="40" t="str">
        <f t="shared" si="61"/>
        <v>August</v>
      </c>
      <c r="D420" s="40" t="str">
        <f t="shared" si="62"/>
        <v>Aug</v>
      </c>
      <c r="E420" s="4">
        <f t="shared" si="55"/>
        <v>26</v>
      </c>
      <c r="F420" s="33">
        <f t="shared" si="56"/>
        <v>8</v>
      </c>
      <c r="G420" s="4">
        <f t="shared" si="57"/>
        <v>2023</v>
      </c>
      <c r="H420" s="3">
        <v>45164</v>
      </c>
      <c r="I420" s="4" t="s">
        <v>494</v>
      </c>
      <c r="J420" s="4" t="s">
        <v>32</v>
      </c>
      <c r="K420" s="4">
        <v>46</v>
      </c>
      <c r="L420" s="4" t="str" cm="1">
        <f t="array" ref="L420">_xlfn.IFS(K420&gt;=50,"Senior",K420&lt;30,"Young Adult",K420&gt;=30,"Adult")</f>
        <v>Adult</v>
      </c>
      <c r="M420" s="4" t="s">
        <v>13</v>
      </c>
      <c r="N420" s="4">
        <v>1</v>
      </c>
      <c r="O420" s="5">
        <v>25</v>
      </c>
      <c r="P420">
        <f t="shared" si="58"/>
        <v>25</v>
      </c>
      <c r="Q420" s="22">
        <f t="shared" si="59"/>
        <v>0.375</v>
      </c>
      <c r="R420" s="22">
        <f t="shared" si="60"/>
        <v>0.5</v>
      </c>
    </row>
    <row r="421" spans="1:18" x14ac:dyDescent="0.5">
      <c r="A421" s="2">
        <v>826</v>
      </c>
      <c r="B421" s="31" t="str">
        <f t="shared" si="54"/>
        <v>Thursday</v>
      </c>
      <c r="C421" s="40" t="str">
        <f t="shared" si="61"/>
        <v>October</v>
      </c>
      <c r="D421" s="40" t="str">
        <f t="shared" si="62"/>
        <v>Oct</v>
      </c>
      <c r="E421" s="4">
        <f t="shared" si="55"/>
        <v>19</v>
      </c>
      <c r="F421" s="33">
        <f t="shared" si="56"/>
        <v>10</v>
      </c>
      <c r="G421" s="4">
        <f t="shared" si="57"/>
        <v>2023</v>
      </c>
      <c r="H421" s="3">
        <v>45218</v>
      </c>
      <c r="I421" s="4" t="s">
        <v>495</v>
      </c>
      <c r="J421" s="4" t="s">
        <v>32</v>
      </c>
      <c r="K421" s="4">
        <v>46</v>
      </c>
      <c r="L421" s="4" t="str" cm="1">
        <f t="array" ref="L421">_xlfn.IFS(K421&gt;=50,"Senior",K421&lt;30,"Young Adult",K421&gt;=30,"Adult")</f>
        <v>Adult</v>
      </c>
      <c r="M421" s="4" t="s">
        <v>14</v>
      </c>
      <c r="N421" s="4">
        <v>1</v>
      </c>
      <c r="O421" s="5">
        <v>300</v>
      </c>
      <c r="P421">
        <f t="shared" si="58"/>
        <v>300</v>
      </c>
      <c r="Q421" s="22">
        <f t="shared" si="59"/>
        <v>4.5</v>
      </c>
      <c r="R421" s="22">
        <f t="shared" si="60"/>
        <v>6</v>
      </c>
    </row>
    <row r="422" spans="1:18" x14ac:dyDescent="0.5">
      <c r="A422" s="2">
        <v>870</v>
      </c>
      <c r="B422" s="31" t="str">
        <f t="shared" si="54"/>
        <v>Sunday</v>
      </c>
      <c r="C422" s="40" t="str">
        <f t="shared" si="61"/>
        <v>July</v>
      </c>
      <c r="D422" s="40" t="str">
        <f t="shared" si="62"/>
        <v>Jul</v>
      </c>
      <c r="E422" s="4">
        <f t="shared" si="55"/>
        <v>8</v>
      </c>
      <c r="F422" s="33">
        <f t="shared" si="56"/>
        <v>7</v>
      </c>
      <c r="G422" s="4">
        <f t="shared" si="57"/>
        <v>2023</v>
      </c>
      <c r="H422" s="3">
        <v>45115</v>
      </c>
      <c r="I422" s="4" t="s">
        <v>496</v>
      </c>
      <c r="J422" s="4" t="s">
        <v>32</v>
      </c>
      <c r="K422" s="4">
        <v>46</v>
      </c>
      <c r="L422" s="4" t="str" cm="1">
        <f t="array" ref="L422">_xlfn.IFS(K422&gt;=50,"Senior",K422&lt;30,"Young Adult",K422&gt;=30,"Adult")</f>
        <v>Adult</v>
      </c>
      <c r="M422" s="4" t="s">
        <v>15</v>
      </c>
      <c r="N422" s="4">
        <v>4</v>
      </c>
      <c r="O422" s="5">
        <v>30</v>
      </c>
      <c r="P422">
        <f t="shared" si="58"/>
        <v>120</v>
      </c>
      <c r="Q422" s="22">
        <f t="shared" si="59"/>
        <v>1.7999999999999998</v>
      </c>
      <c r="R422" s="22">
        <f t="shared" si="60"/>
        <v>2.4</v>
      </c>
    </row>
    <row r="423" spans="1:18" x14ac:dyDescent="0.5">
      <c r="A423" s="2">
        <v>908</v>
      </c>
      <c r="B423" s="31" t="str">
        <f t="shared" si="54"/>
        <v>Sunday</v>
      </c>
      <c r="C423" s="40" t="str">
        <f t="shared" si="61"/>
        <v>December</v>
      </c>
      <c r="D423" s="40" t="str">
        <f t="shared" si="62"/>
        <v>Dec</v>
      </c>
      <c r="E423" s="4">
        <f t="shared" si="55"/>
        <v>29</v>
      </c>
      <c r="F423" s="33">
        <f t="shared" si="56"/>
        <v>12</v>
      </c>
      <c r="G423" s="4">
        <f t="shared" si="57"/>
        <v>2023</v>
      </c>
      <c r="H423" s="3">
        <v>45289</v>
      </c>
      <c r="I423" s="4" t="s">
        <v>497</v>
      </c>
      <c r="J423" s="4" t="s">
        <v>48</v>
      </c>
      <c r="K423" s="4">
        <v>46</v>
      </c>
      <c r="L423" s="4" t="str" cm="1">
        <f t="array" ref="L423">_xlfn.IFS(K423&gt;=50,"Senior",K423&lt;30,"Young Adult",K423&gt;=30,"Adult")</f>
        <v>Adult</v>
      </c>
      <c r="M423" s="4" t="s">
        <v>13</v>
      </c>
      <c r="N423" s="4">
        <v>4</v>
      </c>
      <c r="O423" s="5">
        <v>300</v>
      </c>
      <c r="P423">
        <f t="shared" si="58"/>
        <v>1200</v>
      </c>
      <c r="Q423" s="22">
        <f t="shared" si="59"/>
        <v>18</v>
      </c>
      <c r="R423" s="22">
        <f t="shared" si="60"/>
        <v>24</v>
      </c>
    </row>
    <row r="424" spans="1:18" x14ac:dyDescent="0.5">
      <c r="A424" s="2">
        <v>939</v>
      </c>
      <c r="B424" s="31" t="str">
        <f t="shared" si="54"/>
        <v>Wednesday</v>
      </c>
      <c r="C424" s="40" t="str">
        <f t="shared" si="61"/>
        <v>December</v>
      </c>
      <c r="D424" s="40" t="str">
        <f t="shared" si="62"/>
        <v>Dec</v>
      </c>
      <c r="E424" s="4">
        <f t="shared" si="55"/>
        <v>18</v>
      </c>
      <c r="F424" s="33">
        <f t="shared" si="56"/>
        <v>12</v>
      </c>
      <c r="G424" s="4">
        <f t="shared" si="57"/>
        <v>2023</v>
      </c>
      <c r="H424" s="3">
        <v>45278</v>
      </c>
      <c r="I424" s="4" t="s">
        <v>498</v>
      </c>
      <c r="J424" s="4" t="s">
        <v>32</v>
      </c>
      <c r="K424" s="4">
        <v>46</v>
      </c>
      <c r="L424" s="4" t="str" cm="1">
        <f t="array" ref="L424">_xlfn.IFS(K424&gt;=50,"Senior",K424&lt;30,"Young Adult",K424&gt;=30,"Adult")</f>
        <v>Adult</v>
      </c>
      <c r="M424" s="4" t="s">
        <v>15</v>
      </c>
      <c r="N424" s="4">
        <v>1</v>
      </c>
      <c r="O424" s="5">
        <v>300</v>
      </c>
      <c r="P424">
        <f t="shared" si="58"/>
        <v>300</v>
      </c>
      <c r="Q424" s="22">
        <f t="shared" si="59"/>
        <v>4.5</v>
      </c>
      <c r="R424" s="22">
        <f t="shared" si="60"/>
        <v>6</v>
      </c>
    </row>
    <row r="425" spans="1:18" x14ac:dyDescent="0.5">
      <c r="A425" s="2">
        <v>982</v>
      </c>
      <c r="B425" s="31" t="str">
        <f t="shared" si="54"/>
        <v>Thursday</v>
      </c>
      <c r="C425" s="40" t="str">
        <f t="shared" si="61"/>
        <v>December</v>
      </c>
      <c r="D425" s="40" t="str">
        <f t="shared" si="62"/>
        <v>Dec</v>
      </c>
      <c r="E425" s="4">
        <f t="shared" si="55"/>
        <v>19</v>
      </c>
      <c r="F425" s="33">
        <f t="shared" si="56"/>
        <v>12</v>
      </c>
      <c r="G425" s="4">
        <f t="shared" si="57"/>
        <v>2023</v>
      </c>
      <c r="H425" s="3">
        <v>45279</v>
      </c>
      <c r="I425" s="4" t="s">
        <v>499</v>
      </c>
      <c r="J425" s="4" t="s">
        <v>32</v>
      </c>
      <c r="K425" s="4">
        <v>46</v>
      </c>
      <c r="L425" s="4" t="str" cm="1">
        <f t="array" ref="L425">_xlfn.IFS(K425&gt;=50,"Senior",K425&lt;30,"Young Adult",K425&gt;=30,"Adult")</f>
        <v>Adult</v>
      </c>
      <c r="M425" s="4" t="s">
        <v>13</v>
      </c>
      <c r="N425" s="4">
        <v>3</v>
      </c>
      <c r="O425" s="5">
        <v>30</v>
      </c>
      <c r="P425">
        <f t="shared" si="58"/>
        <v>90</v>
      </c>
      <c r="Q425" s="22">
        <f t="shared" si="59"/>
        <v>1.3499999999999999</v>
      </c>
      <c r="R425" s="22">
        <f t="shared" si="60"/>
        <v>1.8</v>
      </c>
    </row>
    <row r="426" spans="1:18" x14ac:dyDescent="0.5">
      <c r="A426" s="2">
        <v>6</v>
      </c>
      <c r="B426" s="31" t="str">
        <f t="shared" si="54"/>
        <v>Wednesday</v>
      </c>
      <c r="C426" s="40" t="str">
        <f t="shared" si="61"/>
        <v>April</v>
      </c>
      <c r="D426" s="40" t="str">
        <f t="shared" si="62"/>
        <v>Apr</v>
      </c>
      <c r="E426" s="4">
        <f t="shared" si="55"/>
        <v>25</v>
      </c>
      <c r="F426" s="33">
        <f t="shared" si="56"/>
        <v>4</v>
      </c>
      <c r="G426" s="4">
        <f t="shared" si="57"/>
        <v>2023</v>
      </c>
      <c r="H426" s="3">
        <v>45041</v>
      </c>
      <c r="I426" s="4" t="s">
        <v>500</v>
      </c>
      <c r="J426" s="4" t="s">
        <v>32</v>
      </c>
      <c r="K426" s="4">
        <v>45</v>
      </c>
      <c r="L426" s="4" t="str" cm="1">
        <f t="array" ref="L426">_xlfn.IFS(K426&gt;=50,"Senior",K426&lt;30,"Young Adult",K426&gt;=30,"Adult")</f>
        <v>Adult</v>
      </c>
      <c r="M426" s="4" t="s">
        <v>13</v>
      </c>
      <c r="N426" s="4">
        <v>1</v>
      </c>
      <c r="O426" s="5">
        <v>30</v>
      </c>
      <c r="P426">
        <f t="shared" si="58"/>
        <v>30</v>
      </c>
      <c r="Q426" s="22">
        <f t="shared" si="59"/>
        <v>0.44999999999999996</v>
      </c>
      <c r="R426" s="22">
        <f t="shared" si="60"/>
        <v>0.6</v>
      </c>
    </row>
    <row r="427" spans="1:18" x14ac:dyDescent="0.5">
      <c r="A427" s="2">
        <v>40</v>
      </c>
      <c r="B427" s="31" t="str">
        <f t="shared" si="54"/>
        <v>Sunday</v>
      </c>
      <c r="C427" s="40" t="str">
        <f t="shared" si="61"/>
        <v>June</v>
      </c>
      <c r="D427" s="40" t="str">
        <f t="shared" si="62"/>
        <v>Jun</v>
      </c>
      <c r="E427" s="4">
        <f t="shared" si="55"/>
        <v>22</v>
      </c>
      <c r="F427" s="33">
        <f t="shared" si="56"/>
        <v>6</v>
      </c>
      <c r="G427" s="4">
        <f t="shared" si="57"/>
        <v>2023</v>
      </c>
      <c r="H427" s="3">
        <v>45099</v>
      </c>
      <c r="I427" s="4" t="s">
        <v>501</v>
      </c>
      <c r="J427" s="4" t="s">
        <v>48</v>
      </c>
      <c r="K427" s="4">
        <v>45</v>
      </c>
      <c r="L427" s="4" t="str" cm="1">
        <f t="array" ref="L427">_xlfn.IFS(K427&gt;=50,"Senior",K427&lt;30,"Young Adult",K427&gt;=30,"Adult")</f>
        <v>Adult</v>
      </c>
      <c r="M427" s="4" t="s">
        <v>13</v>
      </c>
      <c r="N427" s="4">
        <v>1</v>
      </c>
      <c r="O427" s="5">
        <v>50</v>
      </c>
      <c r="P427">
        <f t="shared" si="58"/>
        <v>50</v>
      </c>
      <c r="Q427" s="22">
        <f t="shared" si="59"/>
        <v>0.75</v>
      </c>
      <c r="R427" s="22">
        <f t="shared" si="60"/>
        <v>1</v>
      </c>
    </row>
    <row r="428" spans="1:18" x14ac:dyDescent="0.5">
      <c r="A428" s="2">
        <v>66</v>
      </c>
      <c r="B428" s="31" t="str">
        <f t="shared" si="54"/>
        <v>Friday</v>
      </c>
      <c r="C428" s="40" t="str">
        <f t="shared" si="61"/>
        <v>April</v>
      </c>
      <c r="D428" s="40" t="str">
        <f t="shared" si="62"/>
        <v>Apr</v>
      </c>
      <c r="E428" s="4">
        <f t="shared" si="55"/>
        <v>27</v>
      </c>
      <c r="F428" s="33">
        <f t="shared" si="56"/>
        <v>4</v>
      </c>
      <c r="G428" s="4">
        <f t="shared" si="57"/>
        <v>2023</v>
      </c>
      <c r="H428" s="3">
        <v>45043</v>
      </c>
      <c r="I428" s="4" t="s">
        <v>502</v>
      </c>
      <c r="J428" s="4" t="s">
        <v>32</v>
      </c>
      <c r="K428" s="4">
        <v>45</v>
      </c>
      <c r="L428" s="4" t="str" cm="1">
        <f t="array" ref="L428">_xlfn.IFS(K428&gt;=50,"Senior",K428&lt;30,"Young Adult",K428&gt;=30,"Adult")</f>
        <v>Adult</v>
      </c>
      <c r="M428" s="4" t="s">
        <v>15</v>
      </c>
      <c r="N428" s="4">
        <v>1</v>
      </c>
      <c r="O428" s="5">
        <v>30</v>
      </c>
      <c r="P428">
        <f t="shared" si="58"/>
        <v>30</v>
      </c>
      <c r="Q428" s="22">
        <f t="shared" si="59"/>
        <v>0.44999999999999996</v>
      </c>
      <c r="R428" s="22">
        <f t="shared" si="60"/>
        <v>0.6</v>
      </c>
    </row>
    <row r="429" spans="1:18" x14ac:dyDescent="0.5">
      <c r="A429" s="2">
        <v>143</v>
      </c>
      <c r="B429" s="31" t="str">
        <f t="shared" si="54"/>
        <v>Tuesday</v>
      </c>
      <c r="C429" s="40" t="str">
        <f t="shared" si="61"/>
        <v>July</v>
      </c>
      <c r="D429" s="40" t="str">
        <f t="shared" si="62"/>
        <v>Jul</v>
      </c>
      <c r="E429" s="4">
        <f t="shared" si="55"/>
        <v>17</v>
      </c>
      <c r="F429" s="33">
        <f t="shared" si="56"/>
        <v>7</v>
      </c>
      <c r="G429" s="4">
        <f t="shared" si="57"/>
        <v>2023</v>
      </c>
      <c r="H429" s="3">
        <v>45124</v>
      </c>
      <c r="I429" s="4" t="s">
        <v>503</v>
      </c>
      <c r="J429" s="4" t="s">
        <v>32</v>
      </c>
      <c r="K429" s="4">
        <v>45</v>
      </c>
      <c r="L429" s="4" t="str" cm="1">
        <f t="array" ref="L429">_xlfn.IFS(K429&gt;=50,"Senior",K429&lt;30,"Young Adult",K429&gt;=30,"Adult")</f>
        <v>Adult</v>
      </c>
      <c r="M429" s="4" t="s">
        <v>14</v>
      </c>
      <c r="N429" s="4">
        <v>1</v>
      </c>
      <c r="O429" s="5">
        <v>50</v>
      </c>
      <c r="P429">
        <f t="shared" si="58"/>
        <v>50</v>
      </c>
      <c r="Q429" s="22">
        <f t="shared" si="59"/>
        <v>0.75</v>
      </c>
      <c r="R429" s="22">
        <f t="shared" si="60"/>
        <v>1</v>
      </c>
    </row>
    <row r="430" spans="1:18" x14ac:dyDescent="0.5">
      <c r="A430" s="2">
        <v>177</v>
      </c>
      <c r="B430" s="31" t="str">
        <f t="shared" si="54"/>
        <v>Tuesday</v>
      </c>
      <c r="C430" s="40" t="str">
        <f t="shared" si="61"/>
        <v>March</v>
      </c>
      <c r="D430" s="40" t="str">
        <f t="shared" si="62"/>
        <v>Mar</v>
      </c>
      <c r="E430" s="4">
        <f t="shared" si="55"/>
        <v>24</v>
      </c>
      <c r="F430" s="33">
        <f t="shared" si="56"/>
        <v>3</v>
      </c>
      <c r="G430" s="4">
        <f t="shared" si="57"/>
        <v>2023</v>
      </c>
      <c r="H430" s="3">
        <v>45009</v>
      </c>
      <c r="I430" s="4" t="s">
        <v>504</v>
      </c>
      <c r="J430" s="4" t="s">
        <v>48</v>
      </c>
      <c r="K430" s="4">
        <v>45</v>
      </c>
      <c r="L430" s="4" t="str" cm="1">
        <f t="array" ref="L430">_xlfn.IFS(K430&gt;=50,"Senior",K430&lt;30,"Young Adult",K430&gt;=30,"Adult")</f>
        <v>Adult</v>
      </c>
      <c r="M430" s="4" t="s">
        <v>13</v>
      </c>
      <c r="N430" s="4">
        <v>2</v>
      </c>
      <c r="O430" s="5">
        <v>50</v>
      </c>
      <c r="P430">
        <f t="shared" si="58"/>
        <v>100</v>
      </c>
      <c r="Q430" s="22">
        <f t="shared" si="59"/>
        <v>1.5</v>
      </c>
      <c r="R430" s="22">
        <f t="shared" si="60"/>
        <v>2</v>
      </c>
    </row>
    <row r="431" spans="1:18" x14ac:dyDescent="0.5">
      <c r="A431" s="2">
        <v>199</v>
      </c>
      <c r="B431" s="31" t="str">
        <f t="shared" si="54"/>
        <v>Wednesday</v>
      </c>
      <c r="C431" s="40" t="str">
        <f t="shared" si="61"/>
        <v>December</v>
      </c>
      <c r="D431" s="40" t="str">
        <f t="shared" si="62"/>
        <v>Dec</v>
      </c>
      <c r="E431" s="4">
        <f t="shared" si="55"/>
        <v>4</v>
      </c>
      <c r="F431" s="33">
        <f t="shared" si="56"/>
        <v>12</v>
      </c>
      <c r="G431" s="4">
        <f t="shared" si="57"/>
        <v>2023</v>
      </c>
      <c r="H431" s="3">
        <v>45264</v>
      </c>
      <c r="I431" s="4" t="s">
        <v>505</v>
      </c>
      <c r="J431" s="4" t="s">
        <v>48</v>
      </c>
      <c r="K431" s="4">
        <v>45</v>
      </c>
      <c r="L431" s="4" t="str" cm="1">
        <f t="array" ref="L431">_xlfn.IFS(K431&gt;=50,"Senior",K431&lt;30,"Young Adult",K431&gt;=30,"Adult")</f>
        <v>Adult</v>
      </c>
      <c r="M431" s="4" t="s">
        <v>13</v>
      </c>
      <c r="N431" s="4">
        <v>3</v>
      </c>
      <c r="O431" s="5">
        <v>500</v>
      </c>
      <c r="P431">
        <f t="shared" si="58"/>
        <v>1500</v>
      </c>
      <c r="Q431" s="22">
        <f t="shared" si="59"/>
        <v>22.5</v>
      </c>
      <c r="R431" s="22">
        <f t="shared" si="60"/>
        <v>30</v>
      </c>
    </row>
    <row r="432" spans="1:18" x14ac:dyDescent="0.5">
      <c r="A432" s="2">
        <v>259</v>
      </c>
      <c r="B432" s="31" t="str">
        <f t="shared" si="54"/>
        <v>Monday</v>
      </c>
      <c r="C432" s="40" t="str">
        <f t="shared" si="61"/>
        <v>August</v>
      </c>
      <c r="D432" s="40" t="str">
        <f t="shared" si="62"/>
        <v>Aug</v>
      </c>
      <c r="E432" s="4">
        <f t="shared" si="55"/>
        <v>9</v>
      </c>
      <c r="F432" s="33">
        <f t="shared" si="56"/>
        <v>8</v>
      </c>
      <c r="G432" s="4">
        <f t="shared" si="57"/>
        <v>2023</v>
      </c>
      <c r="H432" s="3">
        <v>45147</v>
      </c>
      <c r="I432" s="4" t="s">
        <v>506</v>
      </c>
      <c r="J432" s="4" t="s">
        <v>32</v>
      </c>
      <c r="K432" s="4">
        <v>45</v>
      </c>
      <c r="L432" s="4" t="str" cm="1">
        <f t="array" ref="L432">_xlfn.IFS(K432&gt;=50,"Senior",K432&lt;30,"Young Adult",K432&gt;=30,"Adult")</f>
        <v>Adult</v>
      </c>
      <c r="M432" s="4" t="s">
        <v>14</v>
      </c>
      <c r="N432" s="4">
        <v>4</v>
      </c>
      <c r="O432" s="5">
        <v>50</v>
      </c>
      <c r="P432">
        <f t="shared" si="58"/>
        <v>200</v>
      </c>
      <c r="Q432" s="22">
        <f t="shared" si="59"/>
        <v>3</v>
      </c>
      <c r="R432" s="22">
        <f t="shared" si="60"/>
        <v>4</v>
      </c>
    </row>
    <row r="433" spans="1:18" x14ac:dyDescent="0.5">
      <c r="A433" s="2">
        <v>451</v>
      </c>
      <c r="B433" s="31" t="str">
        <f t="shared" si="54"/>
        <v>Monday</v>
      </c>
      <c r="C433" s="40" t="str">
        <f t="shared" si="61"/>
        <v>December</v>
      </c>
      <c r="D433" s="40" t="str">
        <f t="shared" si="62"/>
        <v>Dec</v>
      </c>
      <c r="E433" s="4">
        <f t="shared" si="55"/>
        <v>16</v>
      </c>
      <c r="F433" s="33">
        <f t="shared" si="56"/>
        <v>12</v>
      </c>
      <c r="G433" s="4">
        <f t="shared" si="57"/>
        <v>2023</v>
      </c>
      <c r="H433" s="3">
        <v>45276</v>
      </c>
      <c r="I433" s="4" t="s">
        <v>507</v>
      </c>
      <c r="J433" s="4" t="s">
        <v>32</v>
      </c>
      <c r="K433" s="4">
        <v>45</v>
      </c>
      <c r="L433" s="4" t="str" cm="1">
        <f t="array" ref="L433">_xlfn.IFS(K433&gt;=50,"Senior",K433&lt;30,"Young Adult",K433&gt;=30,"Adult")</f>
        <v>Adult</v>
      </c>
      <c r="M433" s="4" t="s">
        <v>15</v>
      </c>
      <c r="N433" s="4">
        <v>1</v>
      </c>
      <c r="O433" s="5">
        <v>30</v>
      </c>
      <c r="P433">
        <f t="shared" si="58"/>
        <v>30</v>
      </c>
      <c r="Q433" s="22">
        <f t="shared" si="59"/>
        <v>0.44999999999999996</v>
      </c>
      <c r="R433" s="22">
        <f t="shared" si="60"/>
        <v>0.6</v>
      </c>
    </row>
    <row r="434" spans="1:18" x14ac:dyDescent="0.5">
      <c r="A434" s="2">
        <v>503</v>
      </c>
      <c r="B434" s="31" t="str">
        <f t="shared" si="54"/>
        <v>Wednesday</v>
      </c>
      <c r="C434" s="40" t="str">
        <f t="shared" si="61"/>
        <v>October</v>
      </c>
      <c r="D434" s="40" t="str">
        <f t="shared" si="62"/>
        <v>Oct</v>
      </c>
      <c r="E434" s="4">
        <f t="shared" si="55"/>
        <v>25</v>
      </c>
      <c r="F434" s="33">
        <f t="shared" si="56"/>
        <v>10</v>
      </c>
      <c r="G434" s="4">
        <f t="shared" si="57"/>
        <v>2023</v>
      </c>
      <c r="H434" s="3">
        <v>45224</v>
      </c>
      <c r="I434" s="4" t="s">
        <v>508</v>
      </c>
      <c r="J434" s="4" t="s">
        <v>48</v>
      </c>
      <c r="K434" s="4">
        <v>45</v>
      </c>
      <c r="L434" s="4" t="str" cm="1">
        <f t="array" ref="L434">_xlfn.IFS(K434&gt;=50,"Senior",K434&lt;30,"Young Adult",K434&gt;=30,"Adult")</f>
        <v>Adult</v>
      </c>
      <c r="M434" s="4" t="s">
        <v>13</v>
      </c>
      <c r="N434" s="4">
        <v>4</v>
      </c>
      <c r="O434" s="5">
        <v>500</v>
      </c>
      <c r="P434">
        <f t="shared" si="58"/>
        <v>2000</v>
      </c>
      <c r="Q434" s="22">
        <f t="shared" si="59"/>
        <v>30</v>
      </c>
      <c r="R434" s="22">
        <f t="shared" si="60"/>
        <v>40</v>
      </c>
    </row>
    <row r="435" spans="1:18" x14ac:dyDescent="0.5">
      <c r="A435" s="2">
        <v>511</v>
      </c>
      <c r="B435" s="31" t="str">
        <f t="shared" si="54"/>
        <v>Thursday</v>
      </c>
      <c r="C435" s="40" t="str">
        <f t="shared" si="61"/>
        <v>August</v>
      </c>
      <c r="D435" s="40" t="str">
        <f t="shared" si="62"/>
        <v>Aug</v>
      </c>
      <c r="E435" s="4">
        <f t="shared" si="55"/>
        <v>12</v>
      </c>
      <c r="F435" s="33">
        <f t="shared" si="56"/>
        <v>8</v>
      </c>
      <c r="G435" s="4">
        <f t="shared" si="57"/>
        <v>2023</v>
      </c>
      <c r="H435" s="3">
        <v>45150</v>
      </c>
      <c r="I435" s="4" t="s">
        <v>509</v>
      </c>
      <c r="J435" s="4" t="s">
        <v>48</v>
      </c>
      <c r="K435" s="4">
        <v>45</v>
      </c>
      <c r="L435" s="4" t="str" cm="1">
        <f t="array" ref="L435">_xlfn.IFS(K435&gt;=50,"Senior",K435&lt;30,"Young Adult",K435&gt;=30,"Adult")</f>
        <v>Adult</v>
      </c>
      <c r="M435" s="4" t="s">
        <v>13</v>
      </c>
      <c r="N435" s="4">
        <v>2</v>
      </c>
      <c r="O435" s="5">
        <v>50</v>
      </c>
      <c r="P435">
        <f t="shared" si="58"/>
        <v>100</v>
      </c>
      <c r="Q435" s="22">
        <f t="shared" si="59"/>
        <v>1.5</v>
      </c>
      <c r="R435" s="22">
        <f t="shared" si="60"/>
        <v>2</v>
      </c>
    </row>
    <row r="436" spans="1:18" x14ac:dyDescent="0.5">
      <c r="A436" s="2">
        <v>534</v>
      </c>
      <c r="B436" s="31" t="str">
        <f t="shared" si="54"/>
        <v>Tuesday</v>
      </c>
      <c r="C436" s="40" t="str">
        <f t="shared" si="61"/>
        <v>June</v>
      </c>
      <c r="D436" s="40" t="str">
        <f t="shared" si="62"/>
        <v>Jun</v>
      </c>
      <c r="E436" s="4">
        <f t="shared" si="55"/>
        <v>10</v>
      </c>
      <c r="F436" s="33">
        <f t="shared" si="56"/>
        <v>6</v>
      </c>
      <c r="G436" s="4">
        <f t="shared" si="57"/>
        <v>2023</v>
      </c>
      <c r="H436" s="3">
        <v>45087</v>
      </c>
      <c r="I436" s="4" t="s">
        <v>510</v>
      </c>
      <c r="J436" s="4" t="s">
        <v>48</v>
      </c>
      <c r="K436" s="4">
        <v>45</v>
      </c>
      <c r="L436" s="4" t="str" cm="1">
        <f t="array" ref="L436">_xlfn.IFS(K436&gt;=50,"Senior",K436&lt;30,"Young Adult",K436&gt;=30,"Adult")</f>
        <v>Adult</v>
      </c>
      <c r="M436" s="4" t="s">
        <v>14</v>
      </c>
      <c r="N436" s="4">
        <v>2</v>
      </c>
      <c r="O436" s="5">
        <v>500</v>
      </c>
      <c r="P436">
        <f t="shared" si="58"/>
        <v>1000</v>
      </c>
      <c r="Q436" s="22">
        <f t="shared" si="59"/>
        <v>15</v>
      </c>
      <c r="R436" s="22">
        <f t="shared" si="60"/>
        <v>20</v>
      </c>
    </row>
    <row r="437" spans="1:18" x14ac:dyDescent="0.5">
      <c r="A437" s="2">
        <v>551</v>
      </c>
      <c r="B437" s="31" t="str">
        <f t="shared" si="54"/>
        <v>Saturday</v>
      </c>
      <c r="C437" s="40" t="str">
        <f t="shared" si="61"/>
        <v>July</v>
      </c>
      <c r="D437" s="40" t="str">
        <f t="shared" si="62"/>
        <v>Jul</v>
      </c>
      <c r="E437" s="4">
        <f t="shared" si="55"/>
        <v>14</v>
      </c>
      <c r="F437" s="33">
        <f t="shared" si="56"/>
        <v>7</v>
      </c>
      <c r="G437" s="4">
        <f t="shared" si="57"/>
        <v>2023</v>
      </c>
      <c r="H437" s="3">
        <v>45121</v>
      </c>
      <c r="I437" s="4" t="s">
        <v>511</v>
      </c>
      <c r="J437" s="4" t="s">
        <v>48</v>
      </c>
      <c r="K437" s="4">
        <v>45</v>
      </c>
      <c r="L437" s="4" t="str" cm="1">
        <f t="array" ref="L437">_xlfn.IFS(K437&gt;=50,"Senior",K437&lt;30,"Young Adult",K437&gt;=30,"Adult")</f>
        <v>Adult</v>
      </c>
      <c r="M437" s="4" t="s">
        <v>15</v>
      </c>
      <c r="N437" s="4">
        <v>3</v>
      </c>
      <c r="O437" s="5">
        <v>300</v>
      </c>
      <c r="P437">
        <f t="shared" si="58"/>
        <v>900</v>
      </c>
      <c r="Q437" s="22">
        <f t="shared" si="59"/>
        <v>13.5</v>
      </c>
      <c r="R437" s="22">
        <f t="shared" si="60"/>
        <v>18</v>
      </c>
    </row>
    <row r="438" spans="1:18" x14ac:dyDescent="0.5">
      <c r="A438" s="2">
        <v>565</v>
      </c>
      <c r="B438" s="31" t="str">
        <f t="shared" si="54"/>
        <v>Saturday</v>
      </c>
      <c r="C438" s="40" t="str">
        <f t="shared" si="61"/>
        <v>November</v>
      </c>
      <c r="D438" s="40" t="str">
        <f t="shared" si="62"/>
        <v>Nov</v>
      </c>
      <c r="E438" s="4">
        <f t="shared" si="55"/>
        <v>7</v>
      </c>
      <c r="F438" s="33">
        <f t="shared" si="56"/>
        <v>11</v>
      </c>
      <c r="G438" s="4">
        <f t="shared" si="57"/>
        <v>2023</v>
      </c>
      <c r="H438" s="3">
        <v>45237</v>
      </c>
      <c r="I438" s="4" t="s">
        <v>512</v>
      </c>
      <c r="J438" s="4" t="s">
        <v>32</v>
      </c>
      <c r="K438" s="4">
        <v>45</v>
      </c>
      <c r="L438" s="4" t="str" cm="1">
        <f t="array" ref="L438">_xlfn.IFS(K438&gt;=50,"Senior",K438&lt;30,"Young Adult",K438&gt;=30,"Adult")</f>
        <v>Adult</v>
      </c>
      <c r="M438" s="4" t="s">
        <v>13</v>
      </c>
      <c r="N438" s="4">
        <v>2</v>
      </c>
      <c r="O438" s="5">
        <v>30</v>
      </c>
      <c r="P438">
        <f t="shared" si="58"/>
        <v>60</v>
      </c>
      <c r="Q438" s="22">
        <f t="shared" si="59"/>
        <v>0.89999999999999991</v>
      </c>
      <c r="R438" s="22">
        <f t="shared" si="60"/>
        <v>1.2</v>
      </c>
    </row>
    <row r="439" spans="1:18" x14ac:dyDescent="0.5">
      <c r="A439" s="2">
        <v>675</v>
      </c>
      <c r="B439" s="31" t="str">
        <f t="shared" si="54"/>
        <v>Wednesday</v>
      </c>
      <c r="C439" s="40" t="str">
        <f t="shared" si="61"/>
        <v>August</v>
      </c>
      <c r="D439" s="40" t="str">
        <f t="shared" si="62"/>
        <v>Aug</v>
      </c>
      <c r="E439" s="4">
        <f t="shared" si="55"/>
        <v>4</v>
      </c>
      <c r="F439" s="33">
        <f t="shared" si="56"/>
        <v>8</v>
      </c>
      <c r="G439" s="4">
        <f t="shared" si="57"/>
        <v>2023</v>
      </c>
      <c r="H439" s="3">
        <v>45142</v>
      </c>
      <c r="I439" s="4" t="s">
        <v>513</v>
      </c>
      <c r="J439" s="4" t="s">
        <v>32</v>
      </c>
      <c r="K439" s="4">
        <v>45</v>
      </c>
      <c r="L439" s="4" t="str" cm="1">
        <f t="array" ref="L439">_xlfn.IFS(K439&gt;=50,"Senior",K439&lt;30,"Young Adult",K439&gt;=30,"Adult")</f>
        <v>Adult</v>
      </c>
      <c r="M439" s="4" t="s">
        <v>14</v>
      </c>
      <c r="N439" s="4">
        <v>2</v>
      </c>
      <c r="O439" s="5">
        <v>30</v>
      </c>
      <c r="P439">
        <f t="shared" si="58"/>
        <v>60</v>
      </c>
      <c r="Q439" s="22">
        <f t="shared" si="59"/>
        <v>0.89999999999999991</v>
      </c>
      <c r="R439" s="22">
        <f t="shared" si="60"/>
        <v>1.2</v>
      </c>
    </row>
    <row r="440" spans="1:18" x14ac:dyDescent="0.5">
      <c r="A440" s="2">
        <v>907</v>
      </c>
      <c r="B440" s="31" t="str">
        <f t="shared" si="54"/>
        <v>Sunday</v>
      </c>
      <c r="C440" s="40" t="str">
        <f t="shared" si="61"/>
        <v>January</v>
      </c>
      <c r="D440" s="40" t="str">
        <f t="shared" si="62"/>
        <v>Jan</v>
      </c>
      <c r="E440" s="4">
        <f t="shared" si="55"/>
        <v>8</v>
      </c>
      <c r="F440" s="33">
        <f t="shared" si="56"/>
        <v>1</v>
      </c>
      <c r="G440" s="4">
        <f t="shared" si="57"/>
        <v>2023</v>
      </c>
      <c r="H440" s="3">
        <v>44934</v>
      </c>
      <c r="I440" s="4" t="s">
        <v>514</v>
      </c>
      <c r="J440" s="4" t="s">
        <v>32</v>
      </c>
      <c r="K440" s="4">
        <v>45</v>
      </c>
      <c r="L440" s="4" t="str" cm="1">
        <f t="array" ref="L440">_xlfn.IFS(K440&gt;=50,"Senior",K440&lt;30,"Young Adult",K440&gt;=30,"Adult")</f>
        <v>Adult</v>
      </c>
      <c r="M440" s="4" t="s">
        <v>15</v>
      </c>
      <c r="N440" s="4">
        <v>1</v>
      </c>
      <c r="O440" s="5">
        <v>25</v>
      </c>
      <c r="P440">
        <f t="shared" si="58"/>
        <v>25</v>
      </c>
      <c r="Q440" s="22">
        <f t="shared" si="59"/>
        <v>0.375</v>
      </c>
      <c r="R440" s="22">
        <f t="shared" si="60"/>
        <v>0.5</v>
      </c>
    </row>
    <row r="441" spans="1:18" x14ac:dyDescent="0.5">
      <c r="A441" s="2">
        <v>932</v>
      </c>
      <c r="B441" s="31" t="str">
        <f t="shared" si="54"/>
        <v>Saturday</v>
      </c>
      <c r="C441" s="40" t="str">
        <f t="shared" si="61"/>
        <v>February</v>
      </c>
      <c r="D441" s="40" t="str">
        <f t="shared" si="62"/>
        <v>Feb</v>
      </c>
      <c r="E441" s="4">
        <f t="shared" si="55"/>
        <v>28</v>
      </c>
      <c r="F441" s="33">
        <f t="shared" si="56"/>
        <v>2</v>
      </c>
      <c r="G441" s="4">
        <f t="shared" si="57"/>
        <v>2023</v>
      </c>
      <c r="H441" s="3">
        <v>44985</v>
      </c>
      <c r="I441" s="4" t="s">
        <v>515</v>
      </c>
      <c r="J441" s="4" t="s">
        <v>32</v>
      </c>
      <c r="K441" s="4">
        <v>45</v>
      </c>
      <c r="L441" s="4" t="str" cm="1">
        <f t="array" ref="L441">_xlfn.IFS(K441&gt;=50,"Senior",K441&lt;30,"Young Adult",K441&gt;=30,"Adult")</f>
        <v>Adult</v>
      </c>
      <c r="M441" s="4" t="s">
        <v>13</v>
      </c>
      <c r="N441" s="4">
        <v>4</v>
      </c>
      <c r="O441" s="5">
        <v>25</v>
      </c>
      <c r="P441">
        <f t="shared" si="58"/>
        <v>100</v>
      </c>
      <c r="Q441" s="22">
        <f t="shared" si="59"/>
        <v>1.5</v>
      </c>
      <c r="R441" s="22">
        <f t="shared" si="60"/>
        <v>2</v>
      </c>
    </row>
    <row r="442" spans="1:18" x14ac:dyDescent="0.5">
      <c r="A442" s="2">
        <v>953</v>
      </c>
      <c r="B442" s="31" t="str">
        <f t="shared" si="54"/>
        <v>Thursday</v>
      </c>
      <c r="C442" s="40" t="str">
        <f t="shared" si="61"/>
        <v>April</v>
      </c>
      <c r="D442" s="40" t="str">
        <f t="shared" si="62"/>
        <v>Apr</v>
      </c>
      <c r="E442" s="4">
        <f t="shared" si="55"/>
        <v>26</v>
      </c>
      <c r="F442" s="33">
        <f t="shared" si="56"/>
        <v>4</v>
      </c>
      <c r="G442" s="4">
        <f t="shared" si="57"/>
        <v>2023</v>
      </c>
      <c r="H442" s="3">
        <v>45042</v>
      </c>
      <c r="I442" s="4" t="s">
        <v>516</v>
      </c>
      <c r="J442" s="4" t="s">
        <v>48</v>
      </c>
      <c r="K442" s="4">
        <v>45</v>
      </c>
      <c r="L442" s="4" t="str" cm="1">
        <f t="array" ref="L442">_xlfn.IFS(K442&gt;=50,"Senior",K442&lt;30,"Young Adult",K442&gt;=30,"Adult")</f>
        <v>Adult</v>
      </c>
      <c r="M442" s="4" t="s">
        <v>13</v>
      </c>
      <c r="N442" s="4">
        <v>3</v>
      </c>
      <c r="O442" s="5">
        <v>30</v>
      </c>
      <c r="P442">
        <f t="shared" si="58"/>
        <v>90</v>
      </c>
      <c r="Q442" s="22">
        <f t="shared" si="59"/>
        <v>1.3499999999999999</v>
      </c>
      <c r="R442" s="22">
        <f t="shared" si="60"/>
        <v>1.8</v>
      </c>
    </row>
    <row r="443" spans="1:18" x14ac:dyDescent="0.5">
      <c r="A443" s="2">
        <v>31</v>
      </c>
      <c r="B443" s="31" t="str">
        <f t="shared" si="54"/>
        <v>Monday</v>
      </c>
      <c r="C443" s="40" t="str">
        <f t="shared" si="61"/>
        <v>May</v>
      </c>
      <c r="D443" s="40" t="str">
        <f t="shared" si="62"/>
        <v>May</v>
      </c>
      <c r="E443" s="4">
        <f t="shared" si="55"/>
        <v>23</v>
      </c>
      <c r="F443" s="33">
        <f t="shared" si="56"/>
        <v>5</v>
      </c>
      <c r="G443" s="4">
        <f t="shared" si="57"/>
        <v>2023</v>
      </c>
      <c r="H443" s="3">
        <v>45069</v>
      </c>
      <c r="I443" s="4" t="s">
        <v>517</v>
      </c>
      <c r="J443" s="4" t="s">
        <v>48</v>
      </c>
      <c r="K443" s="4">
        <v>44</v>
      </c>
      <c r="L443" s="4" t="str" cm="1">
        <f t="array" ref="L443">_xlfn.IFS(K443&gt;=50,"Senior",K443&lt;30,"Young Adult",K443&gt;=30,"Adult")</f>
        <v>Adult</v>
      </c>
      <c r="M443" s="4" t="s">
        <v>15</v>
      </c>
      <c r="N443" s="4">
        <v>4</v>
      </c>
      <c r="O443" s="5">
        <v>300</v>
      </c>
      <c r="P443">
        <f t="shared" si="58"/>
        <v>1200</v>
      </c>
      <c r="Q443" s="22">
        <f t="shared" si="59"/>
        <v>18</v>
      </c>
      <c r="R443" s="22">
        <f t="shared" si="60"/>
        <v>24</v>
      </c>
    </row>
    <row r="444" spans="1:18" x14ac:dyDescent="0.5">
      <c r="A444" s="2">
        <v>96</v>
      </c>
      <c r="B444" s="31" t="str">
        <f t="shared" si="54"/>
        <v>Thursday</v>
      </c>
      <c r="C444" s="40" t="str">
        <f t="shared" si="61"/>
        <v>December</v>
      </c>
      <c r="D444" s="40" t="str">
        <f t="shared" si="62"/>
        <v>Dec</v>
      </c>
      <c r="E444" s="4">
        <f t="shared" si="55"/>
        <v>19</v>
      </c>
      <c r="F444" s="33">
        <f t="shared" si="56"/>
        <v>12</v>
      </c>
      <c r="G444" s="4">
        <f t="shared" si="57"/>
        <v>2023</v>
      </c>
      <c r="H444" s="3">
        <v>45279</v>
      </c>
      <c r="I444" s="4" t="s">
        <v>518</v>
      </c>
      <c r="J444" s="4" t="s">
        <v>32</v>
      </c>
      <c r="K444" s="4">
        <v>44</v>
      </c>
      <c r="L444" s="4" t="str" cm="1">
        <f t="array" ref="L444">_xlfn.IFS(K444&gt;=50,"Senior",K444&lt;30,"Young Adult",K444&gt;=30,"Adult")</f>
        <v>Adult</v>
      </c>
      <c r="M444" s="4" t="s">
        <v>14</v>
      </c>
      <c r="N444" s="4">
        <v>2</v>
      </c>
      <c r="O444" s="5">
        <v>300</v>
      </c>
      <c r="P444">
        <f t="shared" si="58"/>
        <v>600</v>
      </c>
      <c r="Q444" s="22">
        <f t="shared" si="59"/>
        <v>9</v>
      </c>
      <c r="R444" s="22">
        <f t="shared" si="60"/>
        <v>12</v>
      </c>
    </row>
    <row r="445" spans="1:18" x14ac:dyDescent="0.5">
      <c r="A445" s="2">
        <v>136</v>
      </c>
      <c r="B445" s="31" t="str">
        <f t="shared" si="54"/>
        <v>Friday</v>
      </c>
      <c r="C445" s="40" t="str">
        <f t="shared" si="61"/>
        <v>March</v>
      </c>
      <c r="D445" s="40" t="str">
        <f t="shared" si="62"/>
        <v>Mar</v>
      </c>
      <c r="E445" s="4">
        <f t="shared" si="55"/>
        <v>20</v>
      </c>
      <c r="F445" s="33">
        <f t="shared" si="56"/>
        <v>3</v>
      </c>
      <c r="G445" s="4">
        <f t="shared" si="57"/>
        <v>2023</v>
      </c>
      <c r="H445" s="3">
        <v>45005</v>
      </c>
      <c r="I445" s="4" t="s">
        <v>519</v>
      </c>
      <c r="J445" s="4" t="s">
        <v>48</v>
      </c>
      <c r="K445" s="4">
        <v>44</v>
      </c>
      <c r="L445" s="4" t="str" cm="1">
        <f t="array" ref="L445">_xlfn.IFS(K445&gt;=50,"Senior",K445&lt;30,"Young Adult",K445&gt;=30,"Adult")</f>
        <v>Adult</v>
      </c>
      <c r="M445" s="4" t="s">
        <v>15</v>
      </c>
      <c r="N445" s="4">
        <v>2</v>
      </c>
      <c r="O445" s="5">
        <v>300</v>
      </c>
      <c r="P445">
        <f t="shared" si="58"/>
        <v>600</v>
      </c>
      <c r="Q445" s="22">
        <f t="shared" si="59"/>
        <v>9</v>
      </c>
      <c r="R445" s="22">
        <f t="shared" si="60"/>
        <v>12</v>
      </c>
    </row>
    <row r="446" spans="1:18" x14ac:dyDescent="0.5">
      <c r="A446" s="2">
        <v>158</v>
      </c>
      <c r="B446" s="31" t="str">
        <f t="shared" si="54"/>
        <v>Friday</v>
      </c>
      <c r="C446" s="40" t="str">
        <f t="shared" si="61"/>
        <v>February</v>
      </c>
      <c r="D446" s="40" t="str">
        <f t="shared" si="62"/>
        <v>Feb</v>
      </c>
      <c r="E446" s="4">
        <f t="shared" si="55"/>
        <v>27</v>
      </c>
      <c r="F446" s="33">
        <f t="shared" si="56"/>
        <v>2</v>
      </c>
      <c r="G446" s="4">
        <f t="shared" si="57"/>
        <v>2023</v>
      </c>
      <c r="H446" s="3">
        <v>44984</v>
      </c>
      <c r="I446" s="4" t="s">
        <v>520</v>
      </c>
      <c r="J446" s="4" t="s">
        <v>32</v>
      </c>
      <c r="K446" s="4">
        <v>44</v>
      </c>
      <c r="L446" s="4" t="str" cm="1">
        <f t="array" ref="L446">_xlfn.IFS(K446&gt;=50,"Senior",K446&lt;30,"Young Adult",K446&gt;=30,"Adult")</f>
        <v>Adult</v>
      </c>
      <c r="M446" s="4" t="s">
        <v>15</v>
      </c>
      <c r="N446" s="4">
        <v>2</v>
      </c>
      <c r="O446" s="5">
        <v>300</v>
      </c>
      <c r="P446">
        <f t="shared" si="58"/>
        <v>600</v>
      </c>
      <c r="Q446" s="22">
        <f t="shared" si="59"/>
        <v>9</v>
      </c>
      <c r="R446" s="22">
        <f t="shared" si="60"/>
        <v>12</v>
      </c>
    </row>
    <row r="447" spans="1:18" x14ac:dyDescent="0.5">
      <c r="A447" s="2">
        <v>381</v>
      </c>
      <c r="B447" s="31" t="str">
        <f t="shared" si="54"/>
        <v>Monday</v>
      </c>
      <c r="C447" s="40" t="str">
        <f t="shared" si="61"/>
        <v>July</v>
      </c>
      <c r="D447" s="40" t="str">
        <f t="shared" si="62"/>
        <v>Jul</v>
      </c>
      <c r="E447" s="4">
        <f t="shared" si="55"/>
        <v>9</v>
      </c>
      <c r="F447" s="33">
        <f t="shared" si="56"/>
        <v>7</v>
      </c>
      <c r="G447" s="4">
        <f t="shared" si="57"/>
        <v>2023</v>
      </c>
      <c r="H447" s="3">
        <v>45116</v>
      </c>
      <c r="I447" s="4" t="s">
        <v>521</v>
      </c>
      <c r="J447" s="4" t="s">
        <v>32</v>
      </c>
      <c r="K447" s="4">
        <v>44</v>
      </c>
      <c r="L447" s="4" t="str" cm="1">
        <f t="array" ref="L447">_xlfn.IFS(K447&gt;=50,"Senior",K447&lt;30,"Young Adult",K447&gt;=30,"Adult")</f>
        <v>Adult</v>
      </c>
      <c r="M447" s="4" t="s">
        <v>14</v>
      </c>
      <c r="N447" s="4">
        <v>4</v>
      </c>
      <c r="O447" s="5">
        <v>25</v>
      </c>
      <c r="P447">
        <f t="shared" si="58"/>
        <v>100</v>
      </c>
      <c r="Q447" s="22">
        <f t="shared" si="59"/>
        <v>1.5</v>
      </c>
      <c r="R447" s="22">
        <f t="shared" si="60"/>
        <v>2</v>
      </c>
    </row>
    <row r="448" spans="1:18" x14ac:dyDescent="0.5">
      <c r="A448" s="2">
        <v>387</v>
      </c>
      <c r="B448" s="31" t="str">
        <f t="shared" si="54"/>
        <v>Wednesday</v>
      </c>
      <c r="C448" s="40" t="str">
        <f t="shared" si="61"/>
        <v>June</v>
      </c>
      <c r="D448" s="40" t="str">
        <f t="shared" si="62"/>
        <v>Jun</v>
      </c>
      <c r="E448" s="4">
        <f t="shared" si="55"/>
        <v>4</v>
      </c>
      <c r="F448" s="33">
        <f t="shared" si="56"/>
        <v>6</v>
      </c>
      <c r="G448" s="4">
        <f t="shared" si="57"/>
        <v>2023</v>
      </c>
      <c r="H448" s="3">
        <v>45081</v>
      </c>
      <c r="I448" s="4" t="s">
        <v>522</v>
      </c>
      <c r="J448" s="4" t="s">
        <v>48</v>
      </c>
      <c r="K448" s="4">
        <v>44</v>
      </c>
      <c r="L448" s="4" t="str" cm="1">
        <f t="array" ref="L448">_xlfn.IFS(K448&gt;=50,"Senior",K448&lt;30,"Young Adult",K448&gt;=30,"Adult")</f>
        <v>Adult</v>
      </c>
      <c r="M448" s="4" t="s">
        <v>13</v>
      </c>
      <c r="N448" s="4">
        <v>1</v>
      </c>
      <c r="O448" s="5">
        <v>30</v>
      </c>
      <c r="P448">
        <f t="shared" si="58"/>
        <v>30</v>
      </c>
      <c r="Q448" s="22">
        <f t="shared" si="59"/>
        <v>0.44999999999999996</v>
      </c>
      <c r="R448" s="22">
        <f t="shared" si="60"/>
        <v>0.6</v>
      </c>
    </row>
    <row r="449" spans="1:18" x14ac:dyDescent="0.5">
      <c r="A449" s="2">
        <v>413</v>
      </c>
      <c r="B449" s="31" t="str">
        <f t="shared" si="54"/>
        <v>Sunday</v>
      </c>
      <c r="C449" s="40" t="str">
        <f t="shared" si="61"/>
        <v>September</v>
      </c>
      <c r="D449" s="40" t="str">
        <f t="shared" si="62"/>
        <v>Sep</v>
      </c>
      <c r="E449" s="4">
        <f t="shared" si="55"/>
        <v>8</v>
      </c>
      <c r="F449" s="33">
        <f t="shared" si="56"/>
        <v>9</v>
      </c>
      <c r="G449" s="4">
        <f t="shared" si="57"/>
        <v>2023</v>
      </c>
      <c r="H449" s="3">
        <v>45177</v>
      </c>
      <c r="I449" s="4" t="s">
        <v>523</v>
      </c>
      <c r="J449" s="4" t="s">
        <v>32</v>
      </c>
      <c r="K449" s="4">
        <v>44</v>
      </c>
      <c r="L449" s="4" t="str" cm="1">
        <f t="array" ref="L449">_xlfn.IFS(K449&gt;=50,"Senior",K449&lt;30,"Young Adult",K449&gt;=30,"Adult")</f>
        <v>Adult</v>
      </c>
      <c r="M449" s="4" t="s">
        <v>13</v>
      </c>
      <c r="N449" s="4">
        <v>3</v>
      </c>
      <c r="O449" s="5">
        <v>25</v>
      </c>
      <c r="P449">
        <f t="shared" si="58"/>
        <v>75</v>
      </c>
      <c r="Q449" s="22">
        <f t="shared" si="59"/>
        <v>1.125</v>
      </c>
      <c r="R449" s="22">
        <f t="shared" si="60"/>
        <v>1.5</v>
      </c>
    </row>
    <row r="450" spans="1:18" x14ac:dyDescent="0.5">
      <c r="A450" s="2">
        <v>419</v>
      </c>
      <c r="B450" s="31" t="str">
        <f t="shared" ref="B450:B513" si="63">TEXT($E450,"DDDD")</f>
        <v>Sunday</v>
      </c>
      <c r="C450" s="40" t="str">
        <f t="shared" si="61"/>
        <v>May</v>
      </c>
      <c r="D450" s="40" t="str">
        <f t="shared" si="62"/>
        <v>May</v>
      </c>
      <c r="E450" s="4">
        <f t="shared" ref="E450:E513" si="64">DAY(H450)</f>
        <v>22</v>
      </c>
      <c r="F450" s="33">
        <f t="shared" ref="F450:F513" si="65">MONTH(H450)</f>
        <v>5</v>
      </c>
      <c r="G450" s="4">
        <f t="shared" ref="G450:G513" si="66">YEAR(H450)</f>
        <v>2023</v>
      </c>
      <c r="H450" s="3">
        <v>45068</v>
      </c>
      <c r="I450" s="4" t="s">
        <v>524</v>
      </c>
      <c r="J450" s="4" t="s">
        <v>32</v>
      </c>
      <c r="K450" s="4">
        <v>44</v>
      </c>
      <c r="L450" s="4" t="str" cm="1">
        <f t="array" ref="L450">_xlfn.IFS(K450&gt;=50,"Senior",K450&lt;30,"Young Adult",K450&gt;=30,"Adult")</f>
        <v>Adult</v>
      </c>
      <c r="M450" s="4" t="s">
        <v>14</v>
      </c>
      <c r="N450" s="4">
        <v>3</v>
      </c>
      <c r="O450" s="5">
        <v>30</v>
      </c>
      <c r="P450">
        <f t="shared" ref="P450:P513" si="67">N450*O450</f>
        <v>90</v>
      </c>
      <c r="Q450" s="22">
        <f t="shared" ref="Q450:Q513" si="68">P450*$U$3</f>
        <v>1.3499999999999999</v>
      </c>
      <c r="R450" s="22">
        <f t="shared" ref="R450:R513" si="69">P450*$U$4</f>
        <v>1.8</v>
      </c>
    </row>
    <row r="451" spans="1:18" x14ac:dyDescent="0.5">
      <c r="A451" s="2">
        <v>487</v>
      </c>
      <c r="B451" s="31" t="str">
        <f t="shared" si="63"/>
        <v>Tuesday</v>
      </c>
      <c r="C451" s="40" t="str">
        <f t="shared" ref="C451:C514" si="70">TEXT(DATE(2020,F451,2),"mmmm")</f>
        <v>July</v>
      </c>
      <c r="D451" s="40" t="str">
        <f t="shared" ref="D451:D514" si="71">TEXT(DATE(2002,F451,1),"mmm")</f>
        <v>Jul</v>
      </c>
      <c r="E451" s="4">
        <f t="shared" si="64"/>
        <v>24</v>
      </c>
      <c r="F451" s="33">
        <f t="shared" si="65"/>
        <v>7</v>
      </c>
      <c r="G451" s="4">
        <f t="shared" si="66"/>
        <v>2023</v>
      </c>
      <c r="H451" s="3">
        <v>45131</v>
      </c>
      <c r="I451" s="4" t="s">
        <v>525</v>
      </c>
      <c r="J451" s="4" t="s">
        <v>48</v>
      </c>
      <c r="K451" s="4">
        <v>44</v>
      </c>
      <c r="L451" s="4" t="str" cm="1">
        <f t="array" ref="L451">_xlfn.IFS(K451&gt;=50,"Senior",K451&lt;30,"Young Adult",K451&gt;=30,"Adult")</f>
        <v>Adult</v>
      </c>
      <c r="M451" s="4" t="s">
        <v>14</v>
      </c>
      <c r="N451" s="4">
        <v>4</v>
      </c>
      <c r="O451" s="5">
        <v>500</v>
      </c>
      <c r="P451">
        <f t="shared" si="67"/>
        <v>2000</v>
      </c>
      <c r="Q451" s="22">
        <f t="shared" si="68"/>
        <v>30</v>
      </c>
      <c r="R451" s="22">
        <f t="shared" si="69"/>
        <v>40</v>
      </c>
    </row>
    <row r="452" spans="1:18" x14ac:dyDescent="0.5">
      <c r="A452" s="2">
        <v>489</v>
      </c>
      <c r="B452" s="31" t="str">
        <f t="shared" si="63"/>
        <v>Monday</v>
      </c>
      <c r="C452" s="40" t="str">
        <f t="shared" si="70"/>
        <v>May</v>
      </c>
      <c r="D452" s="40" t="str">
        <f t="shared" si="71"/>
        <v>May</v>
      </c>
      <c r="E452" s="4">
        <f t="shared" si="64"/>
        <v>23</v>
      </c>
      <c r="F452" s="33">
        <f t="shared" si="65"/>
        <v>5</v>
      </c>
      <c r="G452" s="4">
        <f t="shared" si="66"/>
        <v>2023</v>
      </c>
      <c r="H452" s="3">
        <v>45069</v>
      </c>
      <c r="I452" s="4" t="s">
        <v>526</v>
      </c>
      <c r="J452" s="4" t="s">
        <v>48</v>
      </c>
      <c r="K452" s="4">
        <v>44</v>
      </c>
      <c r="L452" s="4" t="str" cm="1">
        <f t="array" ref="L452">_xlfn.IFS(K452&gt;=50,"Senior",K452&lt;30,"Young Adult",K452&gt;=30,"Adult")</f>
        <v>Adult</v>
      </c>
      <c r="M452" s="4" t="s">
        <v>15</v>
      </c>
      <c r="N452" s="4">
        <v>1</v>
      </c>
      <c r="O452" s="5">
        <v>30</v>
      </c>
      <c r="P452">
        <f t="shared" si="67"/>
        <v>30</v>
      </c>
      <c r="Q452" s="22">
        <f t="shared" si="68"/>
        <v>0.44999999999999996</v>
      </c>
      <c r="R452" s="22">
        <f t="shared" si="69"/>
        <v>0.6</v>
      </c>
    </row>
    <row r="453" spans="1:18" x14ac:dyDescent="0.5">
      <c r="A453" s="2">
        <v>661</v>
      </c>
      <c r="B453" s="31" t="str">
        <f t="shared" si="63"/>
        <v>Monday</v>
      </c>
      <c r="C453" s="40" t="str">
        <f t="shared" si="70"/>
        <v>July</v>
      </c>
      <c r="D453" s="40" t="str">
        <f t="shared" si="71"/>
        <v>Jul</v>
      </c>
      <c r="E453" s="4">
        <f t="shared" si="64"/>
        <v>16</v>
      </c>
      <c r="F453" s="33">
        <f t="shared" si="65"/>
        <v>7</v>
      </c>
      <c r="G453" s="4">
        <f t="shared" si="66"/>
        <v>2023</v>
      </c>
      <c r="H453" s="3">
        <v>45123</v>
      </c>
      <c r="I453" s="4" t="s">
        <v>527</v>
      </c>
      <c r="J453" s="4" t="s">
        <v>32</v>
      </c>
      <c r="K453" s="4">
        <v>44</v>
      </c>
      <c r="L453" s="4" t="str" cm="1">
        <f t="array" ref="L453">_xlfn.IFS(K453&gt;=50,"Senior",K453&lt;30,"Young Adult",K453&gt;=30,"Adult")</f>
        <v>Adult</v>
      </c>
      <c r="M453" s="4" t="s">
        <v>14</v>
      </c>
      <c r="N453" s="4">
        <v>4</v>
      </c>
      <c r="O453" s="5">
        <v>25</v>
      </c>
      <c r="P453">
        <f t="shared" si="67"/>
        <v>100</v>
      </c>
      <c r="Q453" s="22">
        <f t="shared" si="68"/>
        <v>1.5</v>
      </c>
      <c r="R453" s="22">
        <f t="shared" si="69"/>
        <v>2</v>
      </c>
    </row>
    <row r="454" spans="1:18" x14ac:dyDescent="0.5">
      <c r="A454" s="2">
        <v>664</v>
      </c>
      <c r="B454" s="31" t="str">
        <f t="shared" si="63"/>
        <v>Saturday</v>
      </c>
      <c r="C454" s="40" t="str">
        <f t="shared" si="70"/>
        <v>December</v>
      </c>
      <c r="D454" s="40" t="str">
        <f t="shared" si="71"/>
        <v>Dec</v>
      </c>
      <c r="E454" s="4">
        <f t="shared" si="64"/>
        <v>28</v>
      </c>
      <c r="F454" s="33">
        <f t="shared" si="65"/>
        <v>12</v>
      </c>
      <c r="G454" s="4">
        <f t="shared" si="66"/>
        <v>2023</v>
      </c>
      <c r="H454" s="3">
        <v>45288</v>
      </c>
      <c r="I454" s="4" t="s">
        <v>528</v>
      </c>
      <c r="J454" s="4" t="s">
        <v>32</v>
      </c>
      <c r="K454" s="4">
        <v>44</v>
      </c>
      <c r="L454" s="4" t="str" cm="1">
        <f t="array" ref="L454">_xlfn.IFS(K454&gt;=50,"Senior",K454&lt;30,"Young Adult",K454&gt;=30,"Adult")</f>
        <v>Adult</v>
      </c>
      <c r="M454" s="4" t="s">
        <v>14</v>
      </c>
      <c r="N454" s="4">
        <v>4</v>
      </c>
      <c r="O454" s="5">
        <v>500</v>
      </c>
      <c r="P454">
        <f t="shared" si="67"/>
        <v>2000</v>
      </c>
      <c r="Q454" s="22">
        <f t="shared" si="68"/>
        <v>30</v>
      </c>
      <c r="R454" s="22">
        <f t="shared" si="69"/>
        <v>40</v>
      </c>
    </row>
    <row r="455" spans="1:18" x14ac:dyDescent="0.5">
      <c r="A455" s="2">
        <v>944</v>
      </c>
      <c r="B455" s="31" t="str">
        <f t="shared" si="63"/>
        <v>Thursday</v>
      </c>
      <c r="C455" s="40" t="str">
        <f t="shared" si="70"/>
        <v>June</v>
      </c>
      <c r="D455" s="40" t="str">
        <f t="shared" si="71"/>
        <v>Jun</v>
      </c>
      <c r="E455" s="4">
        <f t="shared" si="64"/>
        <v>5</v>
      </c>
      <c r="F455" s="33">
        <f t="shared" si="65"/>
        <v>6</v>
      </c>
      <c r="G455" s="4">
        <f t="shared" si="66"/>
        <v>2023</v>
      </c>
      <c r="H455" s="3">
        <v>45082</v>
      </c>
      <c r="I455" s="4" t="s">
        <v>529</v>
      </c>
      <c r="J455" s="4" t="s">
        <v>48</v>
      </c>
      <c r="K455" s="4">
        <v>44</v>
      </c>
      <c r="L455" s="4" t="str" cm="1">
        <f t="array" ref="L455">_xlfn.IFS(K455&gt;=50,"Senior",K455&lt;30,"Young Adult",K455&gt;=30,"Adult")</f>
        <v>Adult</v>
      </c>
      <c r="M455" s="4" t="s">
        <v>14</v>
      </c>
      <c r="N455" s="4">
        <v>2</v>
      </c>
      <c r="O455" s="5">
        <v>25</v>
      </c>
      <c r="P455">
        <f t="shared" si="67"/>
        <v>50</v>
      </c>
      <c r="Q455" s="22">
        <f t="shared" si="68"/>
        <v>0.75</v>
      </c>
      <c r="R455" s="22">
        <f t="shared" si="69"/>
        <v>1</v>
      </c>
    </row>
    <row r="456" spans="1:18" x14ac:dyDescent="0.5">
      <c r="A456" s="2">
        <v>962</v>
      </c>
      <c r="B456" s="31" t="str">
        <f t="shared" si="63"/>
        <v>Thursday</v>
      </c>
      <c r="C456" s="40" t="str">
        <f t="shared" si="70"/>
        <v>October</v>
      </c>
      <c r="D456" s="40" t="str">
        <f t="shared" si="71"/>
        <v>Oct</v>
      </c>
      <c r="E456" s="4">
        <f t="shared" si="64"/>
        <v>19</v>
      </c>
      <c r="F456" s="33">
        <f t="shared" si="65"/>
        <v>10</v>
      </c>
      <c r="G456" s="4">
        <f t="shared" si="66"/>
        <v>2023</v>
      </c>
      <c r="H456" s="3">
        <v>45218</v>
      </c>
      <c r="I456" s="4" t="s">
        <v>530</v>
      </c>
      <c r="J456" s="4" t="s">
        <v>48</v>
      </c>
      <c r="K456" s="4">
        <v>44</v>
      </c>
      <c r="L456" s="4" t="str" cm="1">
        <f t="array" ref="L456">_xlfn.IFS(K456&gt;=50,"Senior",K456&lt;30,"Young Adult",K456&gt;=30,"Adult")</f>
        <v>Adult</v>
      </c>
      <c r="M456" s="4" t="s">
        <v>14</v>
      </c>
      <c r="N456" s="4">
        <v>2</v>
      </c>
      <c r="O456" s="5">
        <v>30</v>
      </c>
      <c r="P456">
        <f t="shared" si="67"/>
        <v>60</v>
      </c>
      <c r="Q456" s="22">
        <f t="shared" si="68"/>
        <v>0.89999999999999991</v>
      </c>
      <c r="R456" s="22">
        <f t="shared" si="69"/>
        <v>1.2</v>
      </c>
    </row>
    <row r="457" spans="1:18" x14ac:dyDescent="0.5">
      <c r="A457" s="2">
        <v>989</v>
      </c>
      <c r="B457" s="31" t="str">
        <f t="shared" si="63"/>
        <v>Saturday</v>
      </c>
      <c r="C457" s="40" t="str">
        <f t="shared" si="70"/>
        <v>December</v>
      </c>
      <c r="D457" s="40" t="str">
        <f t="shared" si="71"/>
        <v>Dec</v>
      </c>
      <c r="E457" s="4">
        <f t="shared" si="64"/>
        <v>28</v>
      </c>
      <c r="F457" s="33">
        <f t="shared" si="65"/>
        <v>12</v>
      </c>
      <c r="G457" s="4">
        <f t="shared" si="66"/>
        <v>2023</v>
      </c>
      <c r="H457" s="3">
        <v>45288</v>
      </c>
      <c r="I457" s="4" t="s">
        <v>531</v>
      </c>
      <c r="J457" s="4" t="s">
        <v>32</v>
      </c>
      <c r="K457" s="4">
        <v>44</v>
      </c>
      <c r="L457" s="4" t="str" cm="1">
        <f t="array" ref="L457">_xlfn.IFS(K457&gt;=50,"Senior",K457&lt;30,"Young Adult",K457&gt;=30,"Adult")</f>
        <v>Adult</v>
      </c>
      <c r="M457" s="4" t="s">
        <v>15</v>
      </c>
      <c r="N457" s="4">
        <v>1</v>
      </c>
      <c r="O457" s="5">
        <v>25</v>
      </c>
      <c r="P457">
        <f t="shared" si="67"/>
        <v>25</v>
      </c>
      <c r="Q457" s="22">
        <f t="shared" si="68"/>
        <v>0.375</v>
      </c>
      <c r="R457" s="22">
        <f t="shared" si="69"/>
        <v>0.5</v>
      </c>
    </row>
    <row r="458" spans="1:18" x14ac:dyDescent="0.5">
      <c r="A458" s="2">
        <v>28</v>
      </c>
      <c r="B458" s="31" t="str">
        <f t="shared" si="63"/>
        <v>Monday</v>
      </c>
      <c r="C458" s="40" t="str">
        <f t="shared" si="70"/>
        <v>April</v>
      </c>
      <c r="D458" s="40" t="str">
        <f t="shared" si="71"/>
        <v>Apr</v>
      </c>
      <c r="E458" s="4">
        <f t="shared" si="64"/>
        <v>23</v>
      </c>
      <c r="F458" s="33">
        <f t="shared" si="65"/>
        <v>4</v>
      </c>
      <c r="G458" s="4">
        <f t="shared" si="66"/>
        <v>2023</v>
      </c>
      <c r="H458" s="3">
        <v>45039</v>
      </c>
      <c r="I458" s="4" t="s">
        <v>532</v>
      </c>
      <c r="J458" s="4" t="s">
        <v>32</v>
      </c>
      <c r="K458" s="4">
        <v>43</v>
      </c>
      <c r="L458" s="4" t="str" cm="1">
        <f t="array" ref="L458">_xlfn.IFS(K458&gt;=50,"Senior",K458&lt;30,"Young Adult",K458&gt;=30,"Adult")</f>
        <v>Adult</v>
      </c>
      <c r="M458" s="4" t="s">
        <v>13</v>
      </c>
      <c r="N458" s="4">
        <v>1</v>
      </c>
      <c r="O458" s="5">
        <v>500</v>
      </c>
      <c r="P458">
        <f t="shared" si="67"/>
        <v>500</v>
      </c>
      <c r="Q458" s="22">
        <f t="shared" si="68"/>
        <v>7.5</v>
      </c>
      <c r="R458" s="22">
        <f t="shared" si="69"/>
        <v>10</v>
      </c>
    </row>
    <row r="459" spans="1:18" x14ac:dyDescent="0.5">
      <c r="A459" s="2">
        <v>70</v>
      </c>
      <c r="B459" s="31" t="str">
        <f t="shared" si="63"/>
        <v>Saturday</v>
      </c>
      <c r="C459" s="40" t="str">
        <f t="shared" si="70"/>
        <v>February</v>
      </c>
      <c r="D459" s="40" t="str">
        <f t="shared" si="71"/>
        <v>Feb</v>
      </c>
      <c r="E459" s="4">
        <f t="shared" si="64"/>
        <v>21</v>
      </c>
      <c r="F459" s="33">
        <f t="shared" si="65"/>
        <v>2</v>
      </c>
      <c r="G459" s="4">
        <f t="shared" si="66"/>
        <v>2023</v>
      </c>
      <c r="H459" s="3">
        <v>44978</v>
      </c>
      <c r="I459" s="4" t="s">
        <v>533</v>
      </c>
      <c r="J459" s="4" t="s">
        <v>32</v>
      </c>
      <c r="K459" s="4">
        <v>43</v>
      </c>
      <c r="L459" s="4" t="str" cm="1">
        <f t="array" ref="L459">_xlfn.IFS(K459&gt;=50,"Senior",K459&lt;30,"Young Adult",K459&gt;=30,"Adult")</f>
        <v>Adult</v>
      </c>
      <c r="M459" s="4" t="s">
        <v>14</v>
      </c>
      <c r="N459" s="4">
        <v>1</v>
      </c>
      <c r="O459" s="5">
        <v>300</v>
      </c>
      <c r="P459">
        <f t="shared" si="67"/>
        <v>300</v>
      </c>
      <c r="Q459" s="22">
        <f t="shared" si="68"/>
        <v>4.5</v>
      </c>
      <c r="R459" s="22">
        <f t="shared" si="69"/>
        <v>6</v>
      </c>
    </row>
    <row r="460" spans="1:18" x14ac:dyDescent="0.5">
      <c r="A460" s="2">
        <v>152</v>
      </c>
      <c r="B460" s="31" t="str">
        <f t="shared" si="63"/>
        <v>Saturday</v>
      </c>
      <c r="C460" s="40" t="str">
        <f t="shared" si="70"/>
        <v>February</v>
      </c>
      <c r="D460" s="40" t="str">
        <f t="shared" si="71"/>
        <v>Feb</v>
      </c>
      <c r="E460" s="4">
        <f t="shared" si="64"/>
        <v>28</v>
      </c>
      <c r="F460" s="33">
        <f t="shared" si="65"/>
        <v>2</v>
      </c>
      <c r="G460" s="4">
        <f t="shared" si="66"/>
        <v>2023</v>
      </c>
      <c r="H460" s="3">
        <v>44985</v>
      </c>
      <c r="I460" s="4" t="s">
        <v>534</v>
      </c>
      <c r="J460" s="4" t="s">
        <v>48</v>
      </c>
      <c r="K460" s="4">
        <v>43</v>
      </c>
      <c r="L460" s="4" t="str" cm="1">
        <f t="array" ref="L460">_xlfn.IFS(K460&gt;=50,"Senior",K460&lt;30,"Young Adult",K460&gt;=30,"Adult")</f>
        <v>Adult</v>
      </c>
      <c r="M460" s="4" t="s">
        <v>15</v>
      </c>
      <c r="N460" s="4">
        <v>4</v>
      </c>
      <c r="O460" s="5">
        <v>500</v>
      </c>
      <c r="P460">
        <f t="shared" si="67"/>
        <v>2000</v>
      </c>
      <c r="Q460" s="22">
        <f t="shared" si="68"/>
        <v>30</v>
      </c>
      <c r="R460" s="22">
        <f t="shared" si="69"/>
        <v>40</v>
      </c>
    </row>
    <row r="461" spans="1:18" x14ac:dyDescent="0.5">
      <c r="A461" s="2">
        <v>156</v>
      </c>
      <c r="B461" s="31" t="str">
        <f t="shared" si="63"/>
        <v>Wednesday</v>
      </c>
      <c r="C461" s="40" t="str">
        <f t="shared" si="70"/>
        <v>November</v>
      </c>
      <c r="D461" s="40" t="str">
        <f t="shared" si="71"/>
        <v>Nov</v>
      </c>
      <c r="E461" s="4">
        <f t="shared" si="64"/>
        <v>25</v>
      </c>
      <c r="F461" s="33">
        <f t="shared" si="65"/>
        <v>11</v>
      </c>
      <c r="G461" s="4">
        <f t="shared" si="66"/>
        <v>2023</v>
      </c>
      <c r="H461" s="3">
        <v>45255</v>
      </c>
      <c r="I461" s="4" t="s">
        <v>535</v>
      </c>
      <c r="J461" s="4" t="s">
        <v>32</v>
      </c>
      <c r="K461" s="4">
        <v>43</v>
      </c>
      <c r="L461" s="4" t="str" cm="1">
        <f t="array" ref="L461">_xlfn.IFS(K461&gt;=50,"Senior",K461&lt;30,"Young Adult",K461&gt;=30,"Adult")</f>
        <v>Adult</v>
      </c>
      <c r="M461" s="4" t="s">
        <v>14</v>
      </c>
      <c r="N461" s="4">
        <v>4</v>
      </c>
      <c r="O461" s="5">
        <v>25</v>
      </c>
      <c r="P461">
        <f t="shared" si="67"/>
        <v>100</v>
      </c>
      <c r="Q461" s="22">
        <f t="shared" si="68"/>
        <v>1.5</v>
      </c>
      <c r="R461" s="22">
        <f t="shared" si="69"/>
        <v>2</v>
      </c>
    </row>
    <row r="462" spans="1:18" x14ac:dyDescent="0.5">
      <c r="A462" s="2">
        <v>160</v>
      </c>
      <c r="B462" s="31" t="str">
        <f t="shared" si="63"/>
        <v>Wednesday</v>
      </c>
      <c r="C462" s="40" t="str">
        <f t="shared" si="70"/>
        <v>August</v>
      </c>
      <c r="D462" s="40" t="str">
        <f t="shared" si="71"/>
        <v>Aug</v>
      </c>
      <c r="E462" s="4">
        <f t="shared" si="64"/>
        <v>11</v>
      </c>
      <c r="F462" s="33">
        <f t="shared" si="65"/>
        <v>8</v>
      </c>
      <c r="G462" s="4">
        <f t="shared" si="66"/>
        <v>2023</v>
      </c>
      <c r="H462" s="3">
        <v>45149</v>
      </c>
      <c r="I462" s="4" t="s">
        <v>536</v>
      </c>
      <c r="J462" s="4" t="s">
        <v>32</v>
      </c>
      <c r="K462" s="4">
        <v>43</v>
      </c>
      <c r="L462" s="4" t="str" cm="1">
        <f t="array" ref="L462">_xlfn.IFS(K462&gt;=50,"Senior",K462&lt;30,"Young Adult",K462&gt;=30,"Adult")</f>
        <v>Adult</v>
      </c>
      <c r="M462" s="4" t="s">
        <v>14</v>
      </c>
      <c r="N462" s="4">
        <v>2</v>
      </c>
      <c r="O462" s="5">
        <v>50</v>
      </c>
      <c r="P462">
        <f t="shared" si="67"/>
        <v>100</v>
      </c>
      <c r="Q462" s="22">
        <f t="shared" si="68"/>
        <v>1.5</v>
      </c>
      <c r="R462" s="22">
        <f t="shared" si="69"/>
        <v>2</v>
      </c>
    </row>
    <row r="463" spans="1:18" x14ac:dyDescent="0.5">
      <c r="A463" s="2">
        <v>167</v>
      </c>
      <c r="B463" s="31" t="str">
        <f t="shared" si="63"/>
        <v>Tuesday</v>
      </c>
      <c r="C463" s="40" t="str">
        <f t="shared" si="70"/>
        <v>September</v>
      </c>
      <c r="D463" s="40" t="str">
        <f t="shared" si="71"/>
        <v>Sep</v>
      </c>
      <c r="E463" s="4">
        <f t="shared" si="64"/>
        <v>17</v>
      </c>
      <c r="F463" s="33">
        <f t="shared" si="65"/>
        <v>9</v>
      </c>
      <c r="G463" s="4">
        <f t="shared" si="66"/>
        <v>2023</v>
      </c>
      <c r="H463" s="3">
        <v>45186</v>
      </c>
      <c r="I463" s="4" t="s">
        <v>537</v>
      </c>
      <c r="J463" s="4" t="s">
        <v>32</v>
      </c>
      <c r="K463" s="4">
        <v>43</v>
      </c>
      <c r="L463" s="4" t="str" cm="1">
        <f t="array" ref="L463">_xlfn.IFS(K463&gt;=50,"Senior",K463&lt;30,"Young Adult",K463&gt;=30,"Adult")</f>
        <v>Adult</v>
      </c>
      <c r="M463" s="4" t="s">
        <v>14</v>
      </c>
      <c r="N463" s="4">
        <v>3</v>
      </c>
      <c r="O463" s="5">
        <v>50</v>
      </c>
      <c r="P463">
        <f t="shared" si="67"/>
        <v>150</v>
      </c>
      <c r="Q463" s="22">
        <f t="shared" si="68"/>
        <v>2.25</v>
      </c>
      <c r="R463" s="22">
        <f t="shared" si="69"/>
        <v>3</v>
      </c>
    </row>
    <row r="464" spans="1:18" x14ac:dyDescent="0.5">
      <c r="A464" s="2">
        <v>176</v>
      </c>
      <c r="B464" s="31" t="str">
        <f t="shared" si="63"/>
        <v>Wednesday</v>
      </c>
      <c r="C464" s="40" t="str">
        <f t="shared" si="70"/>
        <v>July</v>
      </c>
      <c r="D464" s="40" t="str">
        <f t="shared" si="71"/>
        <v>Jul</v>
      </c>
      <c r="E464" s="4">
        <f t="shared" si="64"/>
        <v>11</v>
      </c>
      <c r="F464" s="33">
        <f t="shared" si="65"/>
        <v>7</v>
      </c>
      <c r="G464" s="4">
        <f t="shared" si="66"/>
        <v>2023</v>
      </c>
      <c r="H464" s="3">
        <v>45118</v>
      </c>
      <c r="I464" s="4" t="s">
        <v>538</v>
      </c>
      <c r="J464" s="4" t="s">
        <v>32</v>
      </c>
      <c r="K464" s="4">
        <v>43</v>
      </c>
      <c r="L464" s="4" t="str" cm="1">
        <f t="array" ref="L464">_xlfn.IFS(K464&gt;=50,"Senior",K464&lt;30,"Young Adult",K464&gt;=30,"Adult")</f>
        <v>Adult</v>
      </c>
      <c r="M464" s="4" t="s">
        <v>13</v>
      </c>
      <c r="N464" s="4">
        <v>2</v>
      </c>
      <c r="O464" s="5">
        <v>50</v>
      </c>
      <c r="P464">
        <f t="shared" si="67"/>
        <v>100</v>
      </c>
      <c r="Q464" s="22">
        <f t="shared" si="68"/>
        <v>1.5</v>
      </c>
      <c r="R464" s="22">
        <f t="shared" si="69"/>
        <v>2</v>
      </c>
    </row>
    <row r="465" spans="1:18" x14ac:dyDescent="0.5">
      <c r="A465" s="2">
        <v>183</v>
      </c>
      <c r="B465" s="31" t="str">
        <f t="shared" si="63"/>
        <v>Sunday</v>
      </c>
      <c r="C465" s="40" t="str">
        <f t="shared" si="70"/>
        <v>September</v>
      </c>
      <c r="D465" s="40" t="str">
        <f t="shared" si="71"/>
        <v>Sep</v>
      </c>
      <c r="E465" s="4">
        <f t="shared" si="64"/>
        <v>8</v>
      </c>
      <c r="F465" s="33">
        <f t="shared" si="65"/>
        <v>9</v>
      </c>
      <c r="G465" s="4">
        <f t="shared" si="66"/>
        <v>2023</v>
      </c>
      <c r="H465" s="3">
        <v>45177</v>
      </c>
      <c r="I465" s="4" t="s">
        <v>539</v>
      </c>
      <c r="J465" s="4" t="s">
        <v>32</v>
      </c>
      <c r="K465" s="4">
        <v>43</v>
      </c>
      <c r="L465" s="4" t="str" cm="1">
        <f t="array" ref="L465">_xlfn.IFS(K465&gt;=50,"Senior",K465&lt;30,"Young Adult",K465&gt;=30,"Adult")</f>
        <v>Adult</v>
      </c>
      <c r="M465" s="4" t="s">
        <v>13</v>
      </c>
      <c r="N465" s="4">
        <v>3</v>
      </c>
      <c r="O465" s="5">
        <v>300</v>
      </c>
      <c r="P465">
        <f t="shared" si="67"/>
        <v>900</v>
      </c>
      <c r="Q465" s="22">
        <f t="shared" si="68"/>
        <v>13.5</v>
      </c>
      <c r="R465" s="22">
        <f t="shared" si="69"/>
        <v>18</v>
      </c>
    </row>
    <row r="466" spans="1:18" x14ac:dyDescent="0.5">
      <c r="A466" s="2">
        <v>205</v>
      </c>
      <c r="B466" s="31" t="str">
        <f t="shared" si="63"/>
        <v>Saturday</v>
      </c>
      <c r="C466" s="40" t="str">
        <f t="shared" si="70"/>
        <v>November</v>
      </c>
      <c r="D466" s="40" t="str">
        <f t="shared" si="71"/>
        <v>Nov</v>
      </c>
      <c r="E466" s="4">
        <f t="shared" si="64"/>
        <v>7</v>
      </c>
      <c r="F466" s="33">
        <f t="shared" si="65"/>
        <v>11</v>
      </c>
      <c r="G466" s="4">
        <f t="shared" si="66"/>
        <v>2023</v>
      </c>
      <c r="H466" s="3">
        <v>45237</v>
      </c>
      <c r="I466" s="4" t="s">
        <v>540</v>
      </c>
      <c r="J466" s="4" t="s">
        <v>32</v>
      </c>
      <c r="K466" s="4">
        <v>43</v>
      </c>
      <c r="L466" s="4" t="str" cm="1">
        <f t="array" ref="L466">_xlfn.IFS(K466&gt;=50,"Senior",K466&lt;30,"Young Adult",K466&gt;=30,"Adult")</f>
        <v>Adult</v>
      </c>
      <c r="M466" s="4" t="s">
        <v>14</v>
      </c>
      <c r="N466" s="4">
        <v>1</v>
      </c>
      <c r="O466" s="5">
        <v>25</v>
      </c>
      <c r="P466">
        <f t="shared" si="67"/>
        <v>25</v>
      </c>
      <c r="Q466" s="22">
        <f t="shared" si="68"/>
        <v>0.375</v>
      </c>
      <c r="R466" s="22">
        <f t="shared" si="69"/>
        <v>0.5</v>
      </c>
    </row>
    <row r="467" spans="1:18" x14ac:dyDescent="0.5">
      <c r="A467" s="2">
        <v>232</v>
      </c>
      <c r="B467" s="31" t="str">
        <f t="shared" si="63"/>
        <v>Friday</v>
      </c>
      <c r="C467" s="40" t="str">
        <f t="shared" si="70"/>
        <v>February</v>
      </c>
      <c r="D467" s="40" t="str">
        <f t="shared" si="71"/>
        <v>Feb</v>
      </c>
      <c r="E467" s="4">
        <f t="shared" si="64"/>
        <v>6</v>
      </c>
      <c r="F467" s="33">
        <f t="shared" si="65"/>
        <v>2</v>
      </c>
      <c r="G467" s="4">
        <f t="shared" si="66"/>
        <v>2023</v>
      </c>
      <c r="H467" s="3">
        <v>44963</v>
      </c>
      <c r="I467" s="4" t="s">
        <v>541</v>
      </c>
      <c r="J467" s="4" t="s">
        <v>32</v>
      </c>
      <c r="K467" s="4">
        <v>43</v>
      </c>
      <c r="L467" s="4" t="str" cm="1">
        <f t="array" ref="L467">_xlfn.IFS(K467&gt;=50,"Senior",K467&lt;30,"Young Adult",K467&gt;=30,"Adult")</f>
        <v>Adult</v>
      </c>
      <c r="M467" s="4" t="s">
        <v>13</v>
      </c>
      <c r="N467" s="4">
        <v>1</v>
      </c>
      <c r="O467" s="5">
        <v>25</v>
      </c>
      <c r="P467">
        <f t="shared" si="67"/>
        <v>25</v>
      </c>
      <c r="Q467" s="22">
        <f t="shared" si="68"/>
        <v>0.375</v>
      </c>
      <c r="R467" s="22">
        <f t="shared" si="69"/>
        <v>0.5</v>
      </c>
    </row>
    <row r="468" spans="1:18" x14ac:dyDescent="0.5">
      <c r="A468" s="2">
        <v>270</v>
      </c>
      <c r="B468" s="31" t="str">
        <f t="shared" si="63"/>
        <v>Thursday</v>
      </c>
      <c r="C468" s="40" t="str">
        <f t="shared" si="70"/>
        <v>July</v>
      </c>
      <c r="D468" s="40" t="str">
        <f t="shared" si="71"/>
        <v>Jul</v>
      </c>
      <c r="E468" s="4">
        <f t="shared" si="64"/>
        <v>26</v>
      </c>
      <c r="F468" s="33">
        <f t="shared" si="65"/>
        <v>7</v>
      </c>
      <c r="G468" s="4">
        <f t="shared" si="66"/>
        <v>2023</v>
      </c>
      <c r="H468" s="3">
        <v>45133</v>
      </c>
      <c r="I468" s="4" t="s">
        <v>542</v>
      </c>
      <c r="J468" s="4" t="s">
        <v>48</v>
      </c>
      <c r="K468" s="4">
        <v>43</v>
      </c>
      <c r="L468" s="4" t="str" cm="1">
        <f t="array" ref="L468">_xlfn.IFS(K468&gt;=50,"Senior",K468&lt;30,"Young Adult",K468&gt;=30,"Adult")</f>
        <v>Adult</v>
      </c>
      <c r="M468" s="4" t="s">
        <v>15</v>
      </c>
      <c r="N468" s="4">
        <v>1</v>
      </c>
      <c r="O468" s="5">
        <v>300</v>
      </c>
      <c r="P468">
        <f t="shared" si="67"/>
        <v>300</v>
      </c>
      <c r="Q468" s="22">
        <f t="shared" si="68"/>
        <v>4.5</v>
      </c>
      <c r="R468" s="22">
        <f t="shared" si="69"/>
        <v>6</v>
      </c>
    </row>
    <row r="469" spans="1:18" x14ac:dyDescent="0.5">
      <c r="A469" s="2">
        <v>275</v>
      </c>
      <c r="B469" s="31" t="str">
        <f t="shared" si="63"/>
        <v>Sunday</v>
      </c>
      <c r="C469" s="40" t="str">
        <f t="shared" si="70"/>
        <v>April</v>
      </c>
      <c r="D469" s="40" t="str">
        <f t="shared" si="71"/>
        <v>Apr</v>
      </c>
      <c r="E469" s="4">
        <f t="shared" si="64"/>
        <v>8</v>
      </c>
      <c r="F469" s="33">
        <f t="shared" si="65"/>
        <v>4</v>
      </c>
      <c r="G469" s="4">
        <f t="shared" si="66"/>
        <v>2023</v>
      </c>
      <c r="H469" s="3">
        <v>45024</v>
      </c>
      <c r="I469" s="4" t="s">
        <v>543</v>
      </c>
      <c r="J469" s="4" t="s">
        <v>48</v>
      </c>
      <c r="K469" s="4">
        <v>43</v>
      </c>
      <c r="L469" s="4" t="str" cm="1">
        <f t="array" ref="L469">_xlfn.IFS(K469&gt;=50,"Senior",K469&lt;30,"Young Adult",K469&gt;=30,"Adult")</f>
        <v>Adult</v>
      </c>
      <c r="M469" s="4" t="s">
        <v>14</v>
      </c>
      <c r="N469" s="4">
        <v>2</v>
      </c>
      <c r="O469" s="5">
        <v>500</v>
      </c>
      <c r="P469">
        <f t="shared" si="67"/>
        <v>1000</v>
      </c>
      <c r="Q469" s="22">
        <f t="shared" si="68"/>
        <v>15</v>
      </c>
      <c r="R469" s="22">
        <f t="shared" si="69"/>
        <v>20</v>
      </c>
    </row>
    <row r="470" spans="1:18" x14ac:dyDescent="0.5">
      <c r="A470" s="2">
        <v>284</v>
      </c>
      <c r="B470" s="31" t="str">
        <f t="shared" si="63"/>
        <v>Sunday</v>
      </c>
      <c r="C470" s="40" t="str">
        <f t="shared" si="70"/>
        <v>February</v>
      </c>
      <c r="D470" s="40" t="str">
        <f t="shared" si="71"/>
        <v>Feb</v>
      </c>
      <c r="E470" s="4">
        <f t="shared" si="64"/>
        <v>8</v>
      </c>
      <c r="F470" s="33">
        <f t="shared" si="65"/>
        <v>2</v>
      </c>
      <c r="G470" s="4">
        <f t="shared" si="66"/>
        <v>2023</v>
      </c>
      <c r="H470" s="3">
        <v>44965</v>
      </c>
      <c r="I470" s="4" t="s">
        <v>544</v>
      </c>
      <c r="J470" s="4" t="s">
        <v>48</v>
      </c>
      <c r="K470" s="4">
        <v>43</v>
      </c>
      <c r="L470" s="4" t="str" cm="1">
        <f t="array" ref="L470">_xlfn.IFS(K470&gt;=50,"Senior",K470&lt;30,"Young Adult",K470&gt;=30,"Adult")</f>
        <v>Adult</v>
      </c>
      <c r="M470" s="4" t="s">
        <v>14</v>
      </c>
      <c r="N470" s="4">
        <v>4</v>
      </c>
      <c r="O470" s="5">
        <v>50</v>
      </c>
      <c r="P470">
        <f t="shared" si="67"/>
        <v>200</v>
      </c>
      <c r="Q470" s="22">
        <f t="shared" si="68"/>
        <v>3</v>
      </c>
      <c r="R470" s="22">
        <f t="shared" si="69"/>
        <v>4</v>
      </c>
    </row>
    <row r="471" spans="1:18" x14ac:dyDescent="0.5">
      <c r="A471" s="2">
        <v>342</v>
      </c>
      <c r="B471" s="31" t="str">
        <f t="shared" si="63"/>
        <v>Tuesday</v>
      </c>
      <c r="C471" s="40" t="str">
        <f t="shared" si="70"/>
        <v>October</v>
      </c>
      <c r="D471" s="40" t="str">
        <f t="shared" si="71"/>
        <v>Oct</v>
      </c>
      <c r="E471" s="4">
        <f t="shared" si="64"/>
        <v>24</v>
      </c>
      <c r="F471" s="33">
        <f t="shared" si="65"/>
        <v>10</v>
      </c>
      <c r="G471" s="4">
        <f t="shared" si="66"/>
        <v>2023</v>
      </c>
      <c r="H471" s="3">
        <v>45223</v>
      </c>
      <c r="I471" s="4" t="s">
        <v>545</v>
      </c>
      <c r="J471" s="4" t="s">
        <v>32</v>
      </c>
      <c r="K471" s="4">
        <v>43</v>
      </c>
      <c r="L471" s="4" t="str" cm="1">
        <f t="array" ref="L471">_xlfn.IFS(K471&gt;=50,"Senior",K471&lt;30,"Young Adult",K471&gt;=30,"Adult")</f>
        <v>Adult</v>
      </c>
      <c r="M471" s="4" t="s">
        <v>14</v>
      </c>
      <c r="N471" s="4">
        <v>4</v>
      </c>
      <c r="O471" s="5">
        <v>500</v>
      </c>
      <c r="P471">
        <f t="shared" si="67"/>
        <v>2000</v>
      </c>
      <c r="Q471" s="22">
        <f t="shared" si="68"/>
        <v>30</v>
      </c>
      <c r="R471" s="22">
        <f t="shared" si="69"/>
        <v>40</v>
      </c>
    </row>
    <row r="472" spans="1:18" x14ac:dyDescent="0.5">
      <c r="A472" s="2">
        <v>417</v>
      </c>
      <c r="B472" s="31" t="str">
        <f t="shared" si="63"/>
        <v>Saturday</v>
      </c>
      <c r="C472" s="40" t="str">
        <f t="shared" si="70"/>
        <v>November</v>
      </c>
      <c r="D472" s="40" t="str">
        <f t="shared" si="71"/>
        <v>Nov</v>
      </c>
      <c r="E472" s="4">
        <f t="shared" si="64"/>
        <v>21</v>
      </c>
      <c r="F472" s="33">
        <f t="shared" si="65"/>
        <v>11</v>
      </c>
      <c r="G472" s="4">
        <f t="shared" si="66"/>
        <v>2023</v>
      </c>
      <c r="H472" s="3">
        <v>45251</v>
      </c>
      <c r="I472" s="4" t="s">
        <v>546</v>
      </c>
      <c r="J472" s="4" t="s">
        <v>48</v>
      </c>
      <c r="K472" s="4">
        <v>43</v>
      </c>
      <c r="L472" s="4" t="str" cm="1">
        <f t="array" ref="L472">_xlfn.IFS(K472&gt;=50,"Senior",K472&lt;30,"Young Adult",K472&gt;=30,"Adult")</f>
        <v>Adult</v>
      </c>
      <c r="M472" s="4" t="s">
        <v>15</v>
      </c>
      <c r="N472" s="4">
        <v>3</v>
      </c>
      <c r="O472" s="5">
        <v>300</v>
      </c>
      <c r="P472">
        <f t="shared" si="67"/>
        <v>900</v>
      </c>
      <c r="Q472" s="22">
        <f t="shared" si="68"/>
        <v>13.5</v>
      </c>
      <c r="R472" s="22">
        <f t="shared" si="69"/>
        <v>18</v>
      </c>
    </row>
    <row r="473" spans="1:18" x14ac:dyDescent="0.5">
      <c r="A473" s="2">
        <v>430</v>
      </c>
      <c r="B473" s="31" t="str">
        <f t="shared" si="63"/>
        <v>Saturday</v>
      </c>
      <c r="C473" s="40" t="str">
        <f t="shared" si="70"/>
        <v>August</v>
      </c>
      <c r="D473" s="40" t="str">
        <f t="shared" si="71"/>
        <v>Aug</v>
      </c>
      <c r="E473" s="4">
        <f t="shared" si="64"/>
        <v>7</v>
      </c>
      <c r="F473" s="33">
        <f t="shared" si="65"/>
        <v>8</v>
      </c>
      <c r="G473" s="4">
        <f t="shared" si="66"/>
        <v>2023</v>
      </c>
      <c r="H473" s="3">
        <v>45145</v>
      </c>
      <c r="I473" s="4" t="s">
        <v>547</v>
      </c>
      <c r="J473" s="4" t="s">
        <v>32</v>
      </c>
      <c r="K473" s="4">
        <v>43</v>
      </c>
      <c r="L473" s="4" t="str" cm="1">
        <f t="array" ref="L473">_xlfn.IFS(K473&gt;=50,"Senior",K473&lt;30,"Young Adult",K473&gt;=30,"Adult")</f>
        <v>Adult</v>
      </c>
      <c r="M473" s="4" t="s">
        <v>15</v>
      </c>
      <c r="N473" s="4">
        <v>3</v>
      </c>
      <c r="O473" s="5">
        <v>300</v>
      </c>
      <c r="P473">
        <f t="shared" si="67"/>
        <v>900</v>
      </c>
      <c r="Q473" s="22">
        <f t="shared" si="68"/>
        <v>13.5</v>
      </c>
      <c r="R473" s="22">
        <f t="shared" si="69"/>
        <v>18</v>
      </c>
    </row>
    <row r="474" spans="1:18" x14ac:dyDescent="0.5">
      <c r="A474" s="2">
        <v>434</v>
      </c>
      <c r="B474" s="31" t="str">
        <f t="shared" si="63"/>
        <v>Sunday</v>
      </c>
      <c r="C474" s="40" t="str">
        <f t="shared" si="70"/>
        <v>February</v>
      </c>
      <c r="D474" s="40" t="str">
        <f t="shared" si="71"/>
        <v>Feb</v>
      </c>
      <c r="E474" s="4">
        <f t="shared" si="64"/>
        <v>8</v>
      </c>
      <c r="F474" s="33">
        <f t="shared" si="65"/>
        <v>2</v>
      </c>
      <c r="G474" s="4">
        <f t="shared" si="66"/>
        <v>2023</v>
      </c>
      <c r="H474" s="3">
        <v>44965</v>
      </c>
      <c r="I474" s="4" t="s">
        <v>548</v>
      </c>
      <c r="J474" s="4" t="s">
        <v>32</v>
      </c>
      <c r="K474" s="4">
        <v>43</v>
      </c>
      <c r="L474" s="4" t="str" cm="1">
        <f t="array" ref="L474">_xlfn.IFS(K474&gt;=50,"Senior",K474&lt;30,"Young Adult",K474&gt;=30,"Adult")</f>
        <v>Adult</v>
      </c>
      <c r="M474" s="4" t="s">
        <v>15</v>
      </c>
      <c r="N474" s="4">
        <v>2</v>
      </c>
      <c r="O474" s="5">
        <v>25</v>
      </c>
      <c r="P474">
        <f t="shared" si="67"/>
        <v>50</v>
      </c>
      <c r="Q474" s="22">
        <f t="shared" si="68"/>
        <v>0.75</v>
      </c>
      <c r="R474" s="22">
        <f t="shared" si="69"/>
        <v>1</v>
      </c>
    </row>
    <row r="475" spans="1:18" x14ac:dyDescent="0.5">
      <c r="A475" s="2">
        <v>465</v>
      </c>
      <c r="B475" s="31" t="str">
        <f t="shared" si="63"/>
        <v>Monday</v>
      </c>
      <c r="C475" s="40" t="str">
        <f t="shared" si="70"/>
        <v>April</v>
      </c>
      <c r="D475" s="40" t="str">
        <f t="shared" si="71"/>
        <v>Apr</v>
      </c>
      <c r="E475" s="4">
        <f t="shared" si="64"/>
        <v>2</v>
      </c>
      <c r="F475" s="33">
        <f t="shared" si="65"/>
        <v>4</v>
      </c>
      <c r="G475" s="4">
        <f t="shared" si="66"/>
        <v>2023</v>
      </c>
      <c r="H475" s="3">
        <v>45018</v>
      </c>
      <c r="I475" s="4" t="s">
        <v>549</v>
      </c>
      <c r="J475" s="4" t="s">
        <v>32</v>
      </c>
      <c r="K475" s="4">
        <v>43</v>
      </c>
      <c r="L475" s="4" t="str" cm="1">
        <f t="array" ref="L475">_xlfn.IFS(K475&gt;=50,"Senior",K475&lt;30,"Young Adult",K475&gt;=30,"Adult")</f>
        <v>Adult</v>
      </c>
      <c r="M475" s="4" t="s">
        <v>15</v>
      </c>
      <c r="N475" s="4">
        <v>3</v>
      </c>
      <c r="O475" s="5">
        <v>50</v>
      </c>
      <c r="P475">
        <f t="shared" si="67"/>
        <v>150</v>
      </c>
      <c r="Q475" s="22">
        <f t="shared" si="68"/>
        <v>2.25</v>
      </c>
      <c r="R475" s="22">
        <f t="shared" si="69"/>
        <v>3</v>
      </c>
    </row>
    <row r="476" spans="1:18" x14ac:dyDescent="0.5">
      <c r="A476" s="2">
        <v>477</v>
      </c>
      <c r="B476" s="31" t="str">
        <f t="shared" si="63"/>
        <v>Tuesday</v>
      </c>
      <c r="C476" s="40" t="str">
        <f t="shared" si="70"/>
        <v>April</v>
      </c>
      <c r="D476" s="40" t="str">
        <f t="shared" si="71"/>
        <v>Apr</v>
      </c>
      <c r="E476" s="4">
        <f t="shared" si="64"/>
        <v>24</v>
      </c>
      <c r="F476" s="33">
        <f t="shared" si="65"/>
        <v>4</v>
      </c>
      <c r="G476" s="4">
        <f t="shared" si="66"/>
        <v>2023</v>
      </c>
      <c r="H476" s="3">
        <v>45040</v>
      </c>
      <c r="I476" s="4" t="s">
        <v>550</v>
      </c>
      <c r="J476" s="4" t="s">
        <v>48</v>
      </c>
      <c r="K476" s="4">
        <v>43</v>
      </c>
      <c r="L476" s="4" t="str" cm="1">
        <f t="array" ref="L476">_xlfn.IFS(K476&gt;=50,"Senior",K476&lt;30,"Young Adult",K476&gt;=30,"Adult")</f>
        <v>Adult</v>
      </c>
      <c r="M476" s="4" t="s">
        <v>14</v>
      </c>
      <c r="N476" s="4">
        <v>4</v>
      </c>
      <c r="O476" s="5">
        <v>30</v>
      </c>
      <c r="P476">
        <f t="shared" si="67"/>
        <v>120</v>
      </c>
      <c r="Q476" s="22">
        <f t="shared" si="68"/>
        <v>1.7999999999999998</v>
      </c>
      <c r="R476" s="22">
        <f t="shared" si="69"/>
        <v>2.4</v>
      </c>
    </row>
    <row r="477" spans="1:18" x14ac:dyDescent="0.5">
      <c r="A477" s="2">
        <v>481</v>
      </c>
      <c r="B477" s="31" t="str">
        <f t="shared" si="63"/>
        <v>Friday</v>
      </c>
      <c r="C477" s="40" t="str">
        <f t="shared" si="70"/>
        <v>June</v>
      </c>
      <c r="D477" s="40" t="str">
        <f t="shared" si="71"/>
        <v>Jun</v>
      </c>
      <c r="E477" s="4">
        <f t="shared" si="64"/>
        <v>6</v>
      </c>
      <c r="F477" s="33">
        <f t="shared" si="65"/>
        <v>6</v>
      </c>
      <c r="G477" s="4">
        <f t="shared" si="66"/>
        <v>2023</v>
      </c>
      <c r="H477" s="3">
        <v>45083</v>
      </c>
      <c r="I477" s="4" t="s">
        <v>551</v>
      </c>
      <c r="J477" s="4" t="s">
        <v>32</v>
      </c>
      <c r="K477" s="4">
        <v>43</v>
      </c>
      <c r="L477" s="4" t="str" cm="1">
        <f t="array" ref="L477">_xlfn.IFS(K477&gt;=50,"Senior",K477&lt;30,"Young Adult",K477&gt;=30,"Adult")</f>
        <v>Adult</v>
      </c>
      <c r="M477" s="4" t="s">
        <v>15</v>
      </c>
      <c r="N477" s="4">
        <v>4</v>
      </c>
      <c r="O477" s="5">
        <v>300</v>
      </c>
      <c r="P477">
        <f t="shared" si="67"/>
        <v>1200</v>
      </c>
      <c r="Q477" s="22">
        <f t="shared" si="68"/>
        <v>18</v>
      </c>
      <c r="R477" s="22">
        <f t="shared" si="69"/>
        <v>24</v>
      </c>
    </row>
    <row r="478" spans="1:18" x14ac:dyDescent="0.5">
      <c r="A478" s="2">
        <v>502</v>
      </c>
      <c r="B478" s="31" t="str">
        <f t="shared" si="63"/>
        <v>Monday</v>
      </c>
      <c r="C478" s="40" t="str">
        <f t="shared" si="70"/>
        <v>April</v>
      </c>
      <c r="D478" s="40" t="str">
        <f t="shared" si="71"/>
        <v>Apr</v>
      </c>
      <c r="E478" s="4">
        <f t="shared" si="64"/>
        <v>2</v>
      </c>
      <c r="F478" s="33">
        <f t="shared" si="65"/>
        <v>4</v>
      </c>
      <c r="G478" s="4">
        <f t="shared" si="66"/>
        <v>2023</v>
      </c>
      <c r="H478" s="3">
        <v>45018</v>
      </c>
      <c r="I478" s="4" t="s">
        <v>552</v>
      </c>
      <c r="J478" s="4" t="s">
        <v>48</v>
      </c>
      <c r="K478" s="4">
        <v>43</v>
      </c>
      <c r="L478" s="4" t="str" cm="1">
        <f t="array" ref="L478">_xlfn.IFS(K478&gt;=50,"Senior",K478&lt;30,"Young Adult",K478&gt;=30,"Adult")</f>
        <v>Adult</v>
      </c>
      <c r="M478" s="4" t="s">
        <v>15</v>
      </c>
      <c r="N478" s="4">
        <v>3</v>
      </c>
      <c r="O478" s="5">
        <v>50</v>
      </c>
      <c r="P478">
        <f t="shared" si="67"/>
        <v>150</v>
      </c>
      <c r="Q478" s="22">
        <f t="shared" si="68"/>
        <v>2.25</v>
      </c>
      <c r="R478" s="22">
        <f t="shared" si="69"/>
        <v>3</v>
      </c>
    </row>
    <row r="479" spans="1:18" x14ac:dyDescent="0.5">
      <c r="A479" s="2">
        <v>637</v>
      </c>
      <c r="B479" s="31" t="str">
        <f t="shared" si="63"/>
        <v>Sunday</v>
      </c>
      <c r="C479" s="40" t="str">
        <f t="shared" si="70"/>
        <v>September</v>
      </c>
      <c r="D479" s="40" t="str">
        <f t="shared" si="71"/>
        <v>Sep</v>
      </c>
      <c r="E479" s="4">
        <f t="shared" si="64"/>
        <v>1</v>
      </c>
      <c r="F479" s="33">
        <f t="shared" si="65"/>
        <v>9</v>
      </c>
      <c r="G479" s="4">
        <f t="shared" si="66"/>
        <v>2023</v>
      </c>
      <c r="H479" s="3">
        <v>45170</v>
      </c>
      <c r="I479" s="4" t="s">
        <v>553</v>
      </c>
      <c r="J479" s="4" t="s">
        <v>48</v>
      </c>
      <c r="K479" s="4">
        <v>43</v>
      </c>
      <c r="L479" s="4" t="str" cm="1">
        <f t="array" ref="L479">_xlfn.IFS(K479&gt;=50,"Senior",K479&lt;30,"Young Adult",K479&gt;=30,"Adult")</f>
        <v>Adult</v>
      </c>
      <c r="M479" s="4" t="s">
        <v>14</v>
      </c>
      <c r="N479" s="4">
        <v>2</v>
      </c>
      <c r="O479" s="5">
        <v>300</v>
      </c>
      <c r="P479">
        <f t="shared" si="67"/>
        <v>600</v>
      </c>
      <c r="Q479" s="22">
        <f t="shared" si="68"/>
        <v>9</v>
      </c>
      <c r="R479" s="22">
        <f t="shared" si="69"/>
        <v>12</v>
      </c>
    </row>
    <row r="480" spans="1:18" x14ac:dyDescent="0.5">
      <c r="A480" s="2">
        <v>673</v>
      </c>
      <c r="B480" s="31" t="str">
        <f t="shared" si="63"/>
        <v>Sunday</v>
      </c>
      <c r="C480" s="40" t="str">
        <f t="shared" si="70"/>
        <v>February</v>
      </c>
      <c r="D480" s="40" t="str">
        <f t="shared" si="71"/>
        <v>Feb</v>
      </c>
      <c r="E480" s="4">
        <f t="shared" si="64"/>
        <v>1</v>
      </c>
      <c r="F480" s="33">
        <f t="shared" si="65"/>
        <v>2</v>
      </c>
      <c r="G480" s="4">
        <f t="shared" si="66"/>
        <v>2023</v>
      </c>
      <c r="H480" s="3">
        <v>44958</v>
      </c>
      <c r="I480" s="4" t="s">
        <v>554</v>
      </c>
      <c r="J480" s="4" t="s">
        <v>32</v>
      </c>
      <c r="K480" s="4">
        <v>43</v>
      </c>
      <c r="L480" s="4" t="str" cm="1">
        <f t="array" ref="L480">_xlfn.IFS(K480&gt;=50,"Senior",K480&lt;30,"Young Adult",K480&gt;=30,"Adult")</f>
        <v>Adult</v>
      </c>
      <c r="M480" s="4" t="s">
        <v>14</v>
      </c>
      <c r="N480" s="4">
        <v>3</v>
      </c>
      <c r="O480" s="5">
        <v>500</v>
      </c>
      <c r="P480">
        <f t="shared" si="67"/>
        <v>1500</v>
      </c>
      <c r="Q480" s="22">
        <f t="shared" si="68"/>
        <v>22.5</v>
      </c>
      <c r="R480" s="22">
        <f t="shared" si="69"/>
        <v>30</v>
      </c>
    </row>
    <row r="481" spans="1:18" x14ac:dyDescent="0.5">
      <c r="A481" s="2">
        <v>681</v>
      </c>
      <c r="B481" s="31" t="str">
        <f t="shared" si="63"/>
        <v>Saturday</v>
      </c>
      <c r="C481" s="40" t="str">
        <f t="shared" si="70"/>
        <v>July</v>
      </c>
      <c r="D481" s="40" t="str">
        <f t="shared" si="71"/>
        <v>Jul</v>
      </c>
      <c r="E481" s="4">
        <f t="shared" si="64"/>
        <v>14</v>
      </c>
      <c r="F481" s="33">
        <f t="shared" si="65"/>
        <v>7</v>
      </c>
      <c r="G481" s="4">
        <f t="shared" si="66"/>
        <v>2023</v>
      </c>
      <c r="H481" s="3">
        <v>45121</v>
      </c>
      <c r="I481" s="4" t="s">
        <v>555</v>
      </c>
      <c r="J481" s="4" t="s">
        <v>32</v>
      </c>
      <c r="K481" s="4">
        <v>43</v>
      </c>
      <c r="L481" s="4" t="str" cm="1">
        <f t="array" ref="L481">_xlfn.IFS(K481&gt;=50,"Senior",K481&lt;30,"Young Adult",K481&gt;=30,"Adult")</f>
        <v>Adult</v>
      </c>
      <c r="M481" s="4" t="s">
        <v>15</v>
      </c>
      <c r="N481" s="4">
        <v>2</v>
      </c>
      <c r="O481" s="5">
        <v>30</v>
      </c>
      <c r="P481">
        <f t="shared" si="67"/>
        <v>60</v>
      </c>
      <c r="Q481" s="22">
        <f t="shared" si="68"/>
        <v>0.89999999999999991</v>
      </c>
      <c r="R481" s="22">
        <f t="shared" si="69"/>
        <v>1.2</v>
      </c>
    </row>
    <row r="482" spans="1:18" x14ac:dyDescent="0.5">
      <c r="A482" s="2">
        <v>708</v>
      </c>
      <c r="B482" s="31" t="str">
        <f t="shared" si="63"/>
        <v>Saturday</v>
      </c>
      <c r="C482" s="40" t="str">
        <f t="shared" si="70"/>
        <v>January</v>
      </c>
      <c r="D482" s="40" t="str">
        <f t="shared" si="71"/>
        <v>Jan</v>
      </c>
      <c r="E482" s="4">
        <f t="shared" si="64"/>
        <v>14</v>
      </c>
      <c r="F482" s="33">
        <f t="shared" si="65"/>
        <v>1</v>
      </c>
      <c r="G482" s="4">
        <f t="shared" si="66"/>
        <v>2023</v>
      </c>
      <c r="H482" s="3">
        <v>44940</v>
      </c>
      <c r="I482" s="4" t="s">
        <v>556</v>
      </c>
      <c r="J482" s="4" t="s">
        <v>32</v>
      </c>
      <c r="K482" s="4">
        <v>43</v>
      </c>
      <c r="L482" s="4" t="str" cm="1">
        <f t="array" ref="L482">_xlfn.IFS(K482&gt;=50,"Senior",K482&lt;30,"Young Adult",K482&gt;=30,"Adult")</f>
        <v>Adult</v>
      </c>
      <c r="M482" s="4" t="s">
        <v>13</v>
      </c>
      <c r="N482" s="4">
        <v>3</v>
      </c>
      <c r="O482" s="5">
        <v>300</v>
      </c>
      <c r="P482">
        <f t="shared" si="67"/>
        <v>900</v>
      </c>
      <c r="Q482" s="22">
        <f t="shared" si="68"/>
        <v>13.5</v>
      </c>
      <c r="R482" s="22">
        <f t="shared" si="69"/>
        <v>18</v>
      </c>
    </row>
    <row r="483" spans="1:18" x14ac:dyDescent="0.5">
      <c r="A483" s="2">
        <v>754</v>
      </c>
      <c r="B483" s="31" t="str">
        <f t="shared" si="63"/>
        <v>Monday</v>
      </c>
      <c r="C483" s="40" t="str">
        <f t="shared" si="70"/>
        <v>October</v>
      </c>
      <c r="D483" s="40" t="str">
        <f t="shared" si="71"/>
        <v>Oct</v>
      </c>
      <c r="E483" s="4">
        <f t="shared" si="64"/>
        <v>16</v>
      </c>
      <c r="F483" s="33">
        <f t="shared" si="65"/>
        <v>10</v>
      </c>
      <c r="G483" s="4">
        <f t="shared" si="66"/>
        <v>2023</v>
      </c>
      <c r="H483" s="3">
        <v>45215</v>
      </c>
      <c r="I483" s="4" t="s">
        <v>557</v>
      </c>
      <c r="J483" s="4" t="s">
        <v>32</v>
      </c>
      <c r="K483" s="4">
        <v>43</v>
      </c>
      <c r="L483" s="4" t="str" cm="1">
        <f t="array" ref="L483">_xlfn.IFS(K483&gt;=50,"Senior",K483&lt;30,"Young Adult",K483&gt;=30,"Adult")</f>
        <v>Adult</v>
      </c>
      <c r="M483" s="4" t="s">
        <v>15</v>
      </c>
      <c r="N483" s="4">
        <v>4</v>
      </c>
      <c r="O483" s="5">
        <v>25</v>
      </c>
      <c r="P483">
        <f t="shared" si="67"/>
        <v>100</v>
      </c>
      <c r="Q483" s="22">
        <f t="shared" si="68"/>
        <v>1.5</v>
      </c>
      <c r="R483" s="22">
        <f t="shared" si="69"/>
        <v>2</v>
      </c>
    </row>
    <row r="484" spans="1:18" x14ac:dyDescent="0.5">
      <c r="A484" s="2">
        <v>757</v>
      </c>
      <c r="B484" s="31" t="str">
        <f t="shared" si="63"/>
        <v>Wednesday</v>
      </c>
      <c r="C484" s="40" t="str">
        <f t="shared" si="70"/>
        <v>December</v>
      </c>
      <c r="D484" s="40" t="str">
        <f t="shared" si="71"/>
        <v>Dec</v>
      </c>
      <c r="E484" s="4">
        <f t="shared" si="64"/>
        <v>25</v>
      </c>
      <c r="F484" s="33">
        <f t="shared" si="65"/>
        <v>12</v>
      </c>
      <c r="G484" s="4">
        <f t="shared" si="66"/>
        <v>2023</v>
      </c>
      <c r="H484" s="3">
        <v>45285</v>
      </c>
      <c r="I484" s="4" t="s">
        <v>558</v>
      </c>
      <c r="J484" s="4" t="s">
        <v>32</v>
      </c>
      <c r="K484" s="4">
        <v>43</v>
      </c>
      <c r="L484" s="4" t="str" cm="1">
        <f t="array" ref="L484">_xlfn.IFS(K484&gt;=50,"Senior",K484&lt;30,"Young Adult",K484&gt;=30,"Adult")</f>
        <v>Adult</v>
      </c>
      <c r="M484" s="4" t="s">
        <v>15</v>
      </c>
      <c r="N484" s="4">
        <v>4</v>
      </c>
      <c r="O484" s="5">
        <v>300</v>
      </c>
      <c r="P484">
        <f t="shared" si="67"/>
        <v>1200</v>
      </c>
      <c r="Q484" s="22">
        <f t="shared" si="68"/>
        <v>18</v>
      </c>
      <c r="R484" s="22">
        <f t="shared" si="69"/>
        <v>24</v>
      </c>
    </row>
    <row r="485" spans="1:18" x14ac:dyDescent="0.5">
      <c r="A485" s="2">
        <v>765</v>
      </c>
      <c r="B485" s="31" t="str">
        <f t="shared" si="63"/>
        <v>Monday</v>
      </c>
      <c r="C485" s="40" t="str">
        <f t="shared" si="70"/>
        <v>June</v>
      </c>
      <c r="D485" s="40" t="str">
        <f t="shared" si="71"/>
        <v>Jun</v>
      </c>
      <c r="E485" s="4">
        <f t="shared" si="64"/>
        <v>9</v>
      </c>
      <c r="F485" s="33">
        <f t="shared" si="65"/>
        <v>6</v>
      </c>
      <c r="G485" s="4">
        <f t="shared" si="66"/>
        <v>2023</v>
      </c>
      <c r="H485" s="3">
        <v>45086</v>
      </c>
      <c r="I485" s="4" t="s">
        <v>559</v>
      </c>
      <c r="J485" s="4" t="s">
        <v>48</v>
      </c>
      <c r="K485" s="4">
        <v>43</v>
      </c>
      <c r="L485" s="4" t="str" cm="1">
        <f t="array" ref="L485">_xlfn.IFS(K485&gt;=50,"Senior",K485&lt;30,"Young Adult",K485&gt;=30,"Adult")</f>
        <v>Adult</v>
      </c>
      <c r="M485" s="4" t="s">
        <v>14</v>
      </c>
      <c r="N485" s="4">
        <v>4</v>
      </c>
      <c r="O485" s="5">
        <v>50</v>
      </c>
      <c r="P485">
        <f t="shared" si="67"/>
        <v>200</v>
      </c>
      <c r="Q485" s="22">
        <f t="shared" si="68"/>
        <v>3</v>
      </c>
      <c r="R485" s="22">
        <f t="shared" si="69"/>
        <v>4</v>
      </c>
    </row>
    <row r="486" spans="1:18" x14ac:dyDescent="0.5">
      <c r="A486" s="2">
        <v>796</v>
      </c>
      <c r="B486" s="31" t="str">
        <f t="shared" si="63"/>
        <v>Tuesday</v>
      </c>
      <c r="C486" s="40" t="str">
        <f t="shared" si="70"/>
        <v>June</v>
      </c>
      <c r="D486" s="40" t="str">
        <f t="shared" si="71"/>
        <v>Jun</v>
      </c>
      <c r="E486" s="4">
        <f t="shared" si="64"/>
        <v>24</v>
      </c>
      <c r="F486" s="33">
        <f t="shared" si="65"/>
        <v>6</v>
      </c>
      <c r="G486" s="4">
        <f t="shared" si="66"/>
        <v>2023</v>
      </c>
      <c r="H486" s="3">
        <v>45101</v>
      </c>
      <c r="I486" s="4" t="s">
        <v>560</v>
      </c>
      <c r="J486" s="4" t="s">
        <v>48</v>
      </c>
      <c r="K486" s="4">
        <v>43</v>
      </c>
      <c r="L486" s="4" t="str" cm="1">
        <f t="array" ref="L486">_xlfn.IFS(K486&gt;=50,"Senior",K486&lt;30,"Young Adult",K486&gt;=30,"Adult")</f>
        <v>Adult</v>
      </c>
      <c r="M486" s="4" t="s">
        <v>13</v>
      </c>
      <c r="N486" s="4">
        <v>4</v>
      </c>
      <c r="O486" s="5">
        <v>30</v>
      </c>
      <c r="P486">
        <f t="shared" si="67"/>
        <v>120</v>
      </c>
      <c r="Q486" s="22">
        <f t="shared" si="68"/>
        <v>1.7999999999999998</v>
      </c>
      <c r="R486" s="22">
        <f t="shared" si="69"/>
        <v>2.4</v>
      </c>
    </row>
    <row r="487" spans="1:18" x14ac:dyDescent="0.5">
      <c r="A487" s="2">
        <v>876</v>
      </c>
      <c r="B487" s="31" t="str">
        <f t="shared" si="63"/>
        <v>Monday</v>
      </c>
      <c r="C487" s="40" t="str">
        <f t="shared" si="70"/>
        <v>October</v>
      </c>
      <c r="D487" s="40" t="str">
        <f t="shared" si="71"/>
        <v>Oct</v>
      </c>
      <c r="E487" s="4">
        <f t="shared" si="64"/>
        <v>9</v>
      </c>
      <c r="F487" s="33">
        <f t="shared" si="65"/>
        <v>10</v>
      </c>
      <c r="G487" s="4">
        <f t="shared" si="66"/>
        <v>2023</v>
      </c>
      <c r="H487" s="3">
        <v>45208</v>
      </c>
      <c r="I487" s="4" t="s">
        <v>561</v>
      </c>
      <c r="J487" s="4" t="s">
        <v>48</v>
      </c>
      <c r="K487" s="4">
        <v>43</v>
      </c>
      <c r="L487" s="4" t="str" cm="1">
        <f t="array" ref="L487">_xlfn.IFS(K487&gt;=50,"Senior",K487&lt;30,"Young Adult",K487&gt;=30,"Adult")</f>
        <v>Adult</v>
      </c>
      <c r="M487" s="4" t="s">
        <v>14</v>
      </c>
      <c r="N487" s="4">
        <v>4</v>
      </c>
      <c r="O487" s="5">
        <v>30</v>
      </c>
      <c r="P487">
        <f t="shared" si="67"/>
        <v>120</v>
      </c>
      <c r="Q487" s="22">
        <f t="shared" si="68"/>
        <v>1.7999999999999998</v>
      </c>
      <c r="R487" s="22">
        <f t="shared" si="69"/>
        <v>2.4</v>
      </c>
    </row>
    <row r="488" spans="1:18" x14ac:dyDescent="0.5">
      <c r="A488" s="2">
        <v>927</v>
      </c>
      <c r="B488" s="31" t="str">
        <f t="shared" si="63"/>
        <v>Tuesday</v>
      </c>
      <c r="C488" s="40" t="str">
        <f t="shared" si="70"/>
        <v>June</v>
      </c>
      <c r="D488" s="40" t="str">
        <f t="shared" si="71"/>
        <v>Jun</v>
      </c>
      <c r="E488" s="4">
        <f t="shared" si="64"/>
        <v>24</v>
      </c>
      <c r="F488" s="33">
        <f t="shared" si="65"/>
        <v>6</v>
      </c>
      <c r="G488" s="4">
        <f t="shared" si="66"/>
        <v>2023</v>
      </c>
      <c r="H488" s="3">
        <v>45101</v>
      </c>
      <c r="I488" s="4" t="s">
        <v>562</v>
      </c>
      <c r="J488" s="4" t="s">
        <v>48</v>
      </c>
      <c r="K488" s="4">
        <v>43</v>
      </c>
      <c r="L488" s="4" t="str" cm="1">
        <f t="array" ref="L488">_xlfn.IFS(K488&gt;=50,"Senior",K488&lt;30,"Young Adult",K488&gt;=30,"Adult")</f>
        <v>Adult</v>
      </c>
      <c r="M488" s="4" t="s">
        <v>15</v>
      </c>
      <c r="N488" s="4">
        <v>4</v>
      </c>
      <c r="O488" s="5">
        <v>500</v>
      </c>
      <c r="P488">
        <f t="shared" si="67"/>
        <v>2000</v>
      </c>
      <c r="Q488" s="22">
        <f t="shared" si="68"/>
        <v>30</v>
      </c>
      <c r="R488" s="22">
        <f t="shared" si="69"/>
        <v>40</v>
      </c>
    </row>
    <row r="489" spans="1:18" x14ac:dyDescent="0.5">
      <c r="A489" s="2">
        <v>15</v>
      </c>
      <c r="B489" s="31" t="str">
        <f t="shared" si="63"/>
        <v>Monday</v>
      </c>
      <c r="C489" s="40" t="str">
        <f t="shared" si="70"/>
        <v>January</v>
      </c>
      <c r="D489" s="40" t="str">
        <f t="shared" si="71"/>
        <v>Jan</v>
      </c>
      <c r="E489" s="4">
        <f t="shared" si="64"/>
        <v>16</v>
      </c>
      <c r="F489" s="33">
        <f t="shared" si="65"/>
        <v>1</v>
      </c>
      <c r="G489" s="4">
        <f t="shared" si="66"/>
        <v>2023</v>
      </c>
      <c r="H489" s="3">
        <v>44942</v>
      </c>
      <c r="I489" s="4" t="s">
        <v>563</v>
      </c>
      <c r="J489" s="4" t="s">
        <v>32</v>
      </c>
      <c r="K489" s="4">
        <v>42</v>
      </c>
      <c r="L489" s="4" t="str" cm="1">
        <f t="array" ref="L489">_xlfn.IFS(K489&gt;=50,"Senior",K489&lt;30,"Young Adult",K489&gt;=30,"Adult")</f>
        <v>Adult</v>
      </c>
      <c r="M489" s="4" t="s">
        <v>15</v>
      </c>
      <c r="N489" s="4">
        <v>4</v>
      </c>
      <c r="O489" s="5">
        <v>500</v>
      </c>
      <c r="P489">
        <f t="shared" si="67"/>
        <v>2000</v>
      </c>
      <c r="Q489" s="22">
        <f t="shared" si="68"/>
        <v>30</v>
      </c>
      <c r="R489" s="22">
        <f t="shared" si="69"/>
        <v>40</v>
      </c>
    </row>
    <row r="490" spans="1:18" x14ac:dyDescent="0.5">
      <c r="A490" s="2">
        <v>29</v>
      </c>
      <c r="B490" s="31" t="str">
        <f t="shared" si="63"/>
        <v>Wednesday</v>
      </c>
      <c r="C490" s="40" t="str">
        <f t="shared" si="70"/>
        <v>August</v>
      </c>
      <c r="D490" s="40" t="str">
        <f t="shared" si="71"/>
        <v>Aug</v>
      </c>
      <c r="E490" s="4">
        <f t="shared" si="64"/>
        <v>18</v>
      </c>
      <c r="F490" s="33">
        <f t="shared" si="65"/>
        <v>8</v>
      </c>
      <c r="G490" s="4">
        <f t="shared" si="66"/>
        <v>2023</v>
      </c>
      <c r="H490" s="3">
        <v>45156</v>
      </c>
      <c r="I490" s="4" t="s">
        <v>564</v>
      </c>
      <c r="J490" s="4" t="s">
        <v>32</v>
      </c>
      <c r="K490" s="4">
        <v>42</v>
      </c>
      <c r="L490" s="4" t="str" cm="1">
        <f t="array" ref="L490">_xlfn.IFS(K490&gt;=50,"Senior",K490&lt;30,"Young Adult",K490&gt;=30,"Adult")</f>
        <v>Adult</v>
      </c>
      <c r="M490" s="4" t="s">
        <v>15</v>
      </c>
      <c r="N490" s="4">
        <v>1</v>
      </c>
      <c r="O490" s="5">
        <v>30</v>
      </c>
      <c r="P490">
        <f t="shared" si="67"/>
        <v>30</v>
      </c>
      <c r="Q490" s="22">
        <f t="shared" si="68"/>
        <v>0.44999999999999996</v>
      </c>
      <c r="R490" s="22">
        <f t="shared" si="69"/>
        <v>0.6</v>
      </c>
    </row>
    <row r="491" spans="1:18" x14ac:dyDescent="0.5">
      <c r="A491" s="2">
        <v>132</v>
      </c>
      <c r="B491" s="31" t="str">
        <f t="shared" si="63"/>
        <v>Tuesday</v>
      </c>
      <c r="C491" s="40" t="str">
        <f t="shared" si="70"/>
        <v>September</v>
      </c>
      <c r="D491" s="40" t="str">
        <f t="shared" si="71"/>
        <v>Sep</v>
      </c>
      <c r="E491" s="4">
        <f t="shared" si="64"/>
        <v>10</v>
      </c>
      <c r="F491" s="33">
        <f t="shared" si="65"/>
        <v>9</v>
      </c>
      <c r="G491" s="4">
        <f t="shared" si="66"/>
        <v>2023</v>
      </c>
      <c r="H491" s="3">
        <v>45179</v>
      </c>
      <c r="I491" s="4" t="s">
        <v>565</v>
      </c>
      <c r="J491" s="4" t="s">
        <v>48</v>
      </c>
      <c r="K491" s="4">
        <v>42</v>
      </c>
      <c r="L491" s="4" t="str" cm="1">
        <f t="array" ref="L491">_xlfn.IFS(K491&gt;=50,"Senior",K491&lt;30,"Young Adult",K491&gt;=30,"Adult")</f>
        <v>Adult</v>
      </c>
      <c r="M491" s="4" t="s">
        <v>15</v>
      </c>
      <c r="N491" s="4">
        <v>4</v>
      </c>
      <c r="O491" s="5">
        <v>50</v>
      </c>
      <c r="P491">
        <f t="shared" si="67"/>
        <v>200</v>
      </c>
      <c r="Q491" s="22">
        <f t="shared" si="68"/>
        <v>3</v>
      </c>
      <c r="R491" s="22">
        <f t="shared" si="69"/>
        <v>4</v>
      </c>
    </row>
    <row r="492" spans="1:18" x14ac:dyDescent="0.5">
      <c r="A492" s="2">
        <v>197</v>
      </c>
      <c r="B492" s="31" t="str">
        <f t="shared" si="63"/>
        <v>Friday</v>
      </c>
      <c r="C492" s="40" t="str">
        <f t="shared" si="70"/>
        <v>March</v>
      </c>
      <c r="D492" s="40" t="str">
        <f t="shared" si="71"/>
        <v>Mar</v>
      </c>
      <c r="E492" s="4">
        <f t="shared" si="64"/>
        <v>6</v>
      </c>
      <c r="F492" s="33">
        <f t="shared" si="65"/>
        <v>3</v>
      </c>
      <c r="G492" s="4">
        <f t="shared" si="66"/>
        <v>2023</v>
      </c>
      <c r="H492" s="3">
        <v>44991</v>
      </c>
      <c r="I492" s="4" t="s">
        <v>566</v>
      </c>
      <c r="J492" s="4" t="s">
        <v>32</v>
      </c>
      <c r="K492" s="4">
        <v>42</v>
      </c>
      <c r="L492" s="4" t="str" cm="1">
        <f t="array" ref="L492">_xlfn.IFS(K492&gt;=50,"Senior",K492&lt;30,"Young Adult",K492&gt;=30,"Adult")</f>
        <v>Adult</v>
      </c>
      <c r="M492" s="4" t="s">
        <v>14</v>
      </c>
      <c r="N492" s="4">
        <v>4</v>
      </c>
      <c r="O492" s="5">
        <v>50</v>
      </c>
      <c r="P492">
        <f t="shared" si="67"/>
        <v>200</v>
      </c>
      <c r="Q492" s="22">
        <f t="shared" si="68"/>
        <v>3</v>
      </c>
      <c r="R492" s="22">
        <f t="shared" si="69"/>
        <v>4</v>
      </c>
    </row>
    <row r="493" spans="1:18" x14ac:dyDescent="0.5">
      <c r="A493" s="2">
        <v>207</v>
      </c>
      <c r="B493" s="31" t="str">
        <f t="shared" si="63"/>
        <v>Thursday</v>
      </c>
      <c r="C493" s="40" t="str">
        <f t="shared" si="70"/>
        <v>April</v>
      </c>
      <c r="D493" s="40" t="str">
        <f t="shared" si="71"/>
        <v>Apr</v>
      </c>
      <c r="E493" s="4">
        <f t="shared" si="64"/>
        <v>19</v>
      </c>
      <c r="F493" s="33">
        <f t="shared" si="65"/>
        <v>4</v>
      </c>
      <c r="G493" s="4">
        <f t="shared" si="66"/>
        <v>2023</v>
      </c>
      <c r="H493" s="3">
        <v>45035</v>
      </c>
      <c r="I493" s="4" t="s">
        <v>567</v>
      </c>
      <c r="J493" s="4" t="s">
        <v>32</v>
      </c>
      <c r="K493" s="4">
        <v>42</v>
      </c>
      <c r="L493" s="4" t="str" cm="1">
        <f t="array" ref="L493">_xlfn.IFS(K493&gt;=50,"Senior",K493&lt;30,"Young Adult",K493&gt;=30,"Adult")</f>
        <v>Adult</v>
      </c>
      <c r="M493" s="4" t="s">
        <v>13</v>
      </c>
      <c r="N493" s="4">
        <v>2</v>
      </c>
      <c r="O493" s="5">
        <v>25</v>
      </c>
      <c r="P493">
        <f t="shared" si="67"/>
        <v>50</v>
      </c>
      <c r="Q493" s="22">
        <f t="shared" si="68"/>
        <v>0.75</v>
      </c>
      <c r="R493" s="22">
        <f t="shared" si="69"/>
        <v>1</v>
      </c>
    </row>
    <row r="494" spans="1:18" x14ac:dyDescent="0.5">
      <c r="A494" s="2">
        <v>211</v>
      </c>
      <c r="B494" s="31" t="str">
        <f t="shared" si="63"/>
        <v>Sunday</v>
      </c>
      <c r="C494" s="40" t="str">
        <f t="shared" si="70"/>
        <v>January</v>
      </c>
      <c r="D494" s="40" t="str">
        <f t="shared" si="71"/>
        <v>Jan</v>
      </c>
      <c r="E494" s="4">
        <f t="shared" si="64"/>
        <v>1</v>
      </c>
      <c r="F494" s="33">
        <f t="shared" si="65"/>
        <v>1</v>
      </c>
      <c r="G494" s="4">
        <f t="shared" si="66"/>
        <v>2024</v>
      </c>
      <c r="H494" s="3">
        <v>45292</v>
      </c>
      <c r="I494" s="4" t="s">
        <v>568</v>
      </c>
      <c r="J494" s="4" t="s">
        <v>48</v>
      </c>
      <c r="K494" s="4">
        <v>42</v>
      </c>
      <c r="L494" s="4" t="str" cm="1">
        <f t="array" ref="L494">_xlfn.IFS(K494&gt;=50,"Senior",K494&lt;30,"Young Adult",K494&gt;=30,"Adult")</f>
        <v>Adult</v>
      </c>
      <c r="M494" s="4" t="s">
        <v>13</v>
      </c>
      <c r="N494" s="4">
        <v>3</v>
      </c>
      <c r="O494" s="5">
        <v>500</v>
      </c>
      <c r="P494">
        <f t="shared" si="67"/>
        <v>1500</v>
      </c>
      <c r="Q494" s="22">
        <f t="shared" si="68"/>
        <v>22.5</v>
      </c>
      <c r="R494" s="22">
        <f t="shared" si="69"/>
        <v>30</v>
      </c>
    </row>
    <row r="495" spans="1:18" x14ac:dyDescent="0.5">
      <c r="A495" s="2">
        <v>344</v>
      </c>
      <c r="B495" s="31" t="str">
        <f t="shared" si="63"/>
        <v>Saturday</v>
      </c>
      <c r="C495" s="40" t="str">
        <f t="shared" si="70"/>
        <v>January</v>
      </c>
      <c r="D495" s="40" t="str">
        <f t="shared" si="71"/>
        <v>Jan</v>
      </c>
      <c r="E495" s="4">
        <f t="shared" si="64"/>
        <v>21</v>
      </c>
      <c r="F495" s="33">
        <f t="shared" si="65"/>
        <v>1</v>
      </c>
      <c r="G495" s="4">
        <f t="shared" si="66"/>
        <v>2023</v>
      </c>
      <c r="H495" s="3">
        <v>44947</v>
      </c>
      <c r="I495" s="4" t="s">
        <v>569</v>
      </c>
      <c r="J495" s="4" t="s">
        <v>32</v>
      </c>
      <c r="K495" s="4">
        <v>42</v>
      </c>
      <c r="L495" s="4" t="str" cm="1">
        <f t="array" ref="L495">_xlfn.IFS(K495&gt;=50,"Senior",K495&lt;30,"Young Adult",K495&gt;=30,"Adult")</f>
        <v>Adult</v>
      </c>
      <c r="M495" s="4" t="s">
        <v>13</v>
      </c>
      <c r="N495" s="4">
        <v>1</v>
      </c>
      <c r="O495" s="5">
        <v>30</v>
      </c>
      <c r="P495">
        <f t="shared" si="67"/>
        <v>30</v>
      </c>
      <c r="Q495" s="22">
        <f t="shared" si="68"/>
        <v>0.44999999999999996</v>
      </c>
      <c r="R495" s="22">
        <f t="shared" si="69"/>
        <v>0.6</v>
      </c>
    </row>
    <row r="496" spans="1:18" x14ac:dyDescent="0.5">
      <c r="A496" s="2">
        <v>347</v>
      </c>
      <c r="B496" s="31" t="str">
        <f t="shared" si="63"/>
        <v>Tuesday</v>
      </c>
      <c r="C496" s="40" t="str">
        <f t="shared" si="70"/>
        <v>August</v>
      </c>
      <c r="D496" s="40" t="str">
        <f t="shared" si="71"/>
        <v>Aug</v>
      </c>
      <c r="E496" s="4">
        <f t="shared" si="64"/>
        <v>3</v>
      </c>
      <c r="F496" s="33">
        <f t="shared" si="65"/>
        <v>8</v>
      </c>
      <c r="G496" s="4">
        <f t="shared" si="66"/>
        <v>2023</v>
      </c>
      <c r="H496" s="3">
        <v>45141</v>
      </c>
      <c r="I496" s="4" t="s">
        <v>570</v>
      </c>
      <c r="J496" s="4" t="s">
        <v>48</v>
      </c>
      <c r="K496" s="4">
        <v>42</v>
      </c>
      <c r="L496" s="4" t="str" cm="1">
        <f t="array" ref="L496">_xlfn.IFS(K496&gt;=50,"Senior",K496&lt;30,"Young Adult",K496&gt;=30,"Adult")</f>
        <v>Adult</v>
      </c>
      <c r="M496" s="4" t="s">
        <v>15</v>
      </c>
      <c r="N496" s="4">
        <v>1</v>
      </c>
      <c r="O496" s="5">
        <v>25</v>
      </c>
      <c r="P496">
        <f t="shared" si="67"/>
        <v>25</v>
      </c>
      <c r="Q496" s="22">
        <f t="shared" si="68"/>
        <v>0.375</v>
      </c>
      <c r="R496" s="22">
        <f t="shared" si="69"/>
        <v>0.5</v>
      </c>
    </row>
    <row r="497" spans="1:18" x14ac:dyDescent="0.5">
      <c r="A497" s="2">
        <v>360</v>
      </c>
      <c r="B497" s="31" t="str">
        <f t="shared" si="63"/>
        <v>Monday</v>
      </c>
      <c r="C497" s="40" t="str">
        <f t="shared" si="70"/>
        <v>March</v>
      </c>
      <c r="D497" s="40" t="str">
        <f t="shared" si="71"/>
        <v>Mar</v>
      </c>
      <c r="E497" s="4">
        <f t="shared" si="64"/>
        <v>9</v>
      </c>
      <c r="F497" s="33">
        <f t="shared" si="65"/>
        <v>3</v>
      </c>
      <c r="G497" s="4">
        <f t="shared" si="66"/>
        <v>2023</v>
      </c>
      <c r="H497" s="3">
        <v>44994</v>
      </c>
      <c r="I497" s="4" t="s">
        <v>571</v>
      </c>
      <c r="J497" s="4" t="s">
        <v>48</v>
      </c>
      <c r="K497" s="4">
        <v>42</v>
      </c>
      <c r="L497" s="4" t="str" cm="1">
        <f t="array" ref="L497">_xlfn.IFS(K497&gt;=50,"Senior",K497&lt;30,"Young Adult",K497&gt;=30,"Adult")</f>
        <v>Adult</v>
      </c>
      <c r="M497" s="4" t="s">
        <v>14</v>
      </c>
      <c r="N497" s="4">
        <v>4</v>
      </c>
      <c r="O497" s="5">
        <v>25</v>
      </c>
      <c r="P497">
        <f t="shared" si="67"/>
        <v>100</v>
      </c>
      <c r="Q497" s="22">
        <f t="shared" si="68"/>
        <v>1.5</v>
      </c>
      <c r="R497" s="22">
        <f t="shared" si="69"/>
        <v>2</v>
      </c>
    </row>
    <row r="498" spans="1:18" x14ac:dyDescent="0.5">
      <c r="A498" s="2">
        <v>438</v>
      </c>
      <c r="B498" s="31" t="str">
        <f t="shared" si="63"/>
        <v>Thursday</v>
      </c>
      <c r="C498" s="40" t="str">
        <f t="shared" si="70"/>
        <v>January</v>
      </c>
      <c r="D498" s="40" t="str">
        <f t="shared" si="71"/>
        <v>Jan</v>
      </c>
      <c r="E498" s="4">
        <f t="shared" si="64"/>
        <v>19</v>
      </c>
      <c r="F498" s="33">
        <f t="shared" si="65"/>
        <v>1</v>
      </c>
      <c r="G498" s="4">
        <f t="shared" si="66"/>
        <v>2023</v>
      </c>
      <c r="H498" s="3">
        <v>44945</v>
      </c>
      <c r="I498" s="4" t="s">
        <v>572</v>
      </c>
      <c r="J498" s="4" t="s">
        <v>32</v>
      </c>
      <c r="K498" s="4">
        <v>42</v>
      </c>
      <c r="L498" s="4" t="str" cm="1">
        <f t="array" ref="L498">_xlfn.IFS(K498&gt;=50,"Senior",K498&lt;30,"Young Adult",K498&gt;=30,"Adult")</f>
        <v>Adult</v>
      </c>
      <c r="M498" s="4" t="s">
        <v>14</v>
      </c>
      <c r="N498" s="4">
        <v>1</v>
      </c>
      <c r="O498" s="5">
        <v>30</v>
      </c>
      <c r="P498">
        <f t="shared" si="67"/>
        <v>30</v>
      </c>
      <c r="Q498" s="22">
        <f t="shared" si="68"/>
        <v>0.44999999999999996</v>
      </c>
      <c r="R498" s="22">
        <f t="shared" si="69"/>
        <v>0.6</v>
      </c>
    </row>
    <row r="499" spans="1:18" x14ac:dyDescent="0.5">
      <c r="A499" s="2">
        <v>480</v>
      </c>
      <c r="B499" s="31" t="str">
        <f t="shared" si="63"/>
        <v>Sunday</v>
      </c>
      <c r="C499" s="40" t="str">
        <f t="shared" si="70"/>
        <v>June</v>
      </c>
      <c r="D499" s="40" t="str">
        <f t="shared" si="71"/>
        <v>Jun</v>
      </c>
      <c r="E499" s="4">
        <f t="shared" si="64"/>
        <v>29</v>
      </c>
      <c r="F499" s="33">
        <f t="shared" si="65"/>
        <v>6</v>
      </c>
      <c r="G499" s="4">
        <f t="shared" si="66"/>
        <v>2023</v>
      </c>
      <c r="H499" s="3">
        <v>45106</v>
      </c>
      <c r="I499" s="4" t="s">
        <v>573</v>
      </c>
      <c r="J499" s="4" t="s">
        <v>32</v>
      </c>
      <c r="K499" s="4">
        <v>42</v>
      </c>
      <c r="L499" s="4" t="str" cm="1">
        <f t="array" ref="L499">_xlfn.IFS(K499&gt;=50,"Senior",K499&lt;30,"Young Adult",K499&gt;=30,"Adult")</f>
        <v>Adult</v>
      </c>
      <c r="M499" s="4" t="s">
        <v>13</v>
      </c>
      <c r="N499" s="4">
        <v>4</v>
      </c>
      <c r="O499" s="5">
        <v>500</v>
      </c>
      <c r="P499">
        <f t="shared" si="67"/>
        <v>2000</v>
      </c>
      <c r="Q499" s="22">
        <f t="shared" si="68"/>
        <v>30</v>
      </c>
      <c r="R499" s="22">
        <f t="shared" si="69"/>
        <v>40</v>
      </c>
    </row>
    <row r="500" spans="1:18" x14ac:dyDescent="0.5">
      <c r="A500" s="2">
        <v>494</v>
      </c>
      <c r="B500" s="31" t="str">
        <f t="shared" si="63"/>
        <v>Wednesday</v>
      </c>
      <c r="C500" s="40" t="str">
        <f t="shared" si="70"/>
        <v>September</v>
      </c>
      <c r="D500" s="40" t="str">
        <f t="shared" si="71"/>
        <v>Sep</v>
      </c>
      <c r="E500" s="4">
        <f t="shared" si="64"/>
        <v>18</v>
      </c>
      <c r="F500" s="33">
        <f t="shared" si="65"/>
        <v>9</v>
      </c>
      <c r="G500" s="4">
        <f t="shared" si="66"/>
        <v>2023</v>
      </c>
      <c r="H500" s="3">
        <v>45187</v>
      </c>
      <c r="I500" s="4" t="s">
        <v>574</v>
      </c>
      <c r="J500" s="4" t="s">
        <v>32</v>
      </c>
      <c r="K500" s="4">
        <v>42</v>
      </c>
      <c r="L500" s="4" t="str" cm="1">
        <f t="array" ref="L500">_xlfn.IFS(K500&gt;=50,"Senior",K500&lt;30,"Young Adult",K500&gt;=30,"Adult")</f>
        <v>Adult</v>
      </c>
      <c r="M500" s="4" t="s">
        <v>13</v>
      </c>
      <c r="N500" s="4">
        <v>4</v>
      </c>
      <c r="O500" s="5">
        <v>50</v>
      </c>
      <c r="P500">
        <f t="shared" si="67"/>
        <v>200</v>
      </c>
      <c r="Q500" s="22">
        <f t="shared" si="68"/>
        <v>3</v>
      </c>
      <c r="R500" s="22">
        <f t="shared" si="69"/>
        <v>4</v>
      </c>
    </row>
    <row r="501" spans="1:18" x14ac:dyDescent="0.5">
      <c r="A501" s="2">
        <v>630</v>
      </c>
      <c r="B501" s="31" t="str">
        <f t="shared" si="63"/>
        <v>Sunday</v>
      </c>
      <c r="C501" s="40" t="str">
        <f t="shared" si="70"/>
        <v>August</v>
      </c>
      <c r="D501" s="40" t="str">
        <f t="shared" si="71"/>
        <v>Aug</v>
      </c>
      <c r="E501" s="4">
        <f t="shared" si="64"/>
        <v>15</v>
      </c>
      <c r="F501" s="33">
        <f t="shared" si="65"/>
        <v>8</v>
      </c>
      <c r="G501" s="4">
        <f t="shared" si="66"/>
        <v>2023</v>
      </c>
      <c r="H501" s="3">
        <v>45153</v>
      </c>
      <c r="I501" s="4" t="s">
        <v>575</v>
      </c>
      <c r="J501" s="4" t="s">
        <v>48</v>
      </c>
      <c r="K501" s="4">
        <v>42</v>
      </c>
      <c r="L501" s="4" t="str" cm="1">
        <f t="array" ref="L501">_xlfn.IFS(K501&gt;=50,"Senior",K501&lt;30,"Young Adult",K501&gt;=30,"Adult")</f>
        <v>Adult</v>
      </c>
      <c r="M501" s="4" t="s">
        <v>14</v>
      </c>
      <c r="N501" s="4">
        <v>2</v>
      </c>
      <c r="O501" s="5">
        <v>50</v>
      </c>
      <c r="P501">
        <f t="shared" si="67"/>
        <v>100</v>
      </c>
      <c r="Q501" s="22">
        <f t="shared" si="68"/>
        <v>1.5</v>
      </c>
      <c r="R501" s="22">
        <f t="shared" si="69"/>
        <v>2</v>
      </c>
    </row>
    <row r="502" spans="1:18" x14ac:dyDescent="0.5">
      <c r="A502" s="2">
        <v>654</v>
      </c>
      <c r="B502" s="31" t="str">
        <f t="shared" si="63"/>
        <v>Saturday</v>
      </c>
      <c r="C502" s="40" t="str">
        <f t="shared" si="70"/>
        <v>June</v>
      </c>
      <c r="D502" s="40" t="str">
        <f t="shared" si="71"/>
        <v>Jun</v>
      </c>
      <c r="E502" s="4">
        <f t="shared" si="64"/>
        <v>21</v>
      </c>
      <c r="F502" s="33">
        <f t="shared" si="65"/>
        <v>6</v>
      </c>
      <c r="G502" s="4">
        <f t="shared" si="66"/>
        <v>2023</v>
      </c>
      <c r="H502" s="3">
        <v>45098</v>
      </c>
      <c r="I502" s="4" t="s">
        <v>576</v>
      </c>
      <c r="J502" s="4" t="s">
        <v>48</v>
      </c>
      <c r="K502" s="4">
        <v>42</v>
      </c>
      <c r="L502" s="4" t="str" cm="1">
        <f t="array" ref="L502">_xlfn.IFS(K502&gt;=50,"Senior",K502&lt;30,"Young Adult",K502&gt;=30,"Adult")</f>
        <v>Adult</v>
      </c>
      <c r="M502" s="4" t="s">
        <v>14</v>
      </c>
      <c r="N502" s="4">
        <v>3</v>
      </c>
      <c r="O502" s="5">
        <v>25</v>
      </c>
      <c r="P502">
        <f t="shared" si="67"/>
        <v>75</v>
      </c>
      <c r="Q502" s="22">
        <f t="shared" si="68"/>
        <v>1.125</v>
      </c>
      <c r="R502" s="22">
        <f t="shared" si="69"/>
        <v>1.5</v>
      </c>
    </row>
    <row r="503" spans="1:18" x14ac:dyDescent="0.5">
      <c r="A503" s="2">
        <v>715</v>
      </c>
      <c r="B503" s="31" t="str">
        <f t="shared" si="63"/>
        <v>Thursday</v>
      </c>
      <c r="C503" s="40" t="str">
        <f t="shared" si="70"/>
        <v>November</v>
      </c>
      <c r="D503" s="40" t="str">
        <f t="shared" si="71"/>
        <v>Nov</v>
      </c>
      <c r="E503" s="4">
        <f t="shared" si="64"/>
        <v>26</v>
      </c>
      <c r="F503" s="33">
        <f t="shared" si="65"/>
        <v>11</v>
      </c>
      <c r="G503" s="4">
        <f t="shared" si="66"/>
        <v>2023</v>
      </c>
      <c r="H503" s="3">
        <v>45256</v>
      </c>
      <c r="I503" s="4" t="s">
        <v>577</v>
      </c>
      <c r="J503" s="4" t="s">
        <v>32</v>
      </c>
      <c r="K503" s="4">
        <v>42</v>
      </c>
      <c r="L503" s="4" t="str" cm="1">
        <f t="array" ref="L503">_xlfn.IFS(K503&gt;=50,"Senior",K503&lt;30,"Young Adult",K503&gt;=30,"Adult")</f>
        <v>Adult</v>
      </c>
      <c r="M503" s="4" t="s">
        <v>13</v>
      </c>
      <c r="N503" s="4">
        <v>4</v>
      </c>
      <c r="O503" s="5">
        <v>25</v>
      </c>
      <c r="P503">
        <f t="shared" si="67"/>
        <v>100</v>
      </c>
      <c r="Q503" s="22">
        <f t="shared" si="68"/>
        <v>1.5</v>
      </c>
      <c r="R503" s="22">
        <f t="shared" si="69"/>
        <v>2</v>
      </c>
    </row>
    <row r="504" spans="1:18" x14ac:dyDescent="0.5">
      <c r="A504" s="2">
        <v>719</v>
      </c>
      <c r="B504" s="31" t="str">
        <f t="shared" si="63"/>
        <v>Wednesday</v>
      </c>
      <c r="C504" s="40" t="str">
        <f t="shared" si="70"/>
        <v>April</v>
      </c>
      <c r="D504" s="40" t="str">
        <f t="shared" si="71"/>
        <v>Apr</v>
      </c>
      <c r="E504" s="4">
        <f t="shared" si="64"/>
        <v>4</v>
      </c>
      <c r="F504" s="33">
        <f t="shared" si="65"/>
        <v>4</v>
      </c>
      <c r="G504" s="4">
        <f t="shared" si="66"/>
        <v>2023</v>
      </c>
      <c r="H504" s="3">
        <v>45020</v>
      </c>
      <c r="I504" s="4" t="s">
        <v>578</v>
      </c>
      <c r="J504" s="4" t="s">
        <v>32</v>
      </c>
      <c r="K504" s="4">
        <v>42</v>
      </c>
      <c r="L504" s="4" t="str" cm="1">
        <f t="array" ref="L504">_xlfn.IFS(K504&gt;=50,"Senior",K504&lt;30,"Young Adult",K504&gt;=30,"Adult")</f>
        <v>Adult</v>
      </c>
      <c r="M504" s="4" t="s">
        <v>14</v>
      </c>
      <c r="N504" s="4">
        <v>2</v>
      </c>
      <c r="O504" s="5">
        <v>30</v>
      </c>
      <c r="P504">
        <f t="shared" si="67"/>
        <v>60</v>
      </c>
      <c r="Q504" s="22">
        <f t="shared" si="68"/>
        <v>0.89999999999999991</v>
      </c>
      <c r="R504" s="22">
        <f t="shared" si="69"/>
        <v>1.2</v>
      </c>
    </row>
    <row r="505" spans="1:18" x14ac:dyDescent="0.5">
      <c r="A505" s="2">
        <v>749</v>
      </c>
      <c r="B505" s="31" t="str">
        <f t="shared" si="63"/>
        <v>Tuesday</v>
      </c>
      <c r="C505" s="40" t="str">
        <f t="shared" si="70"/>
        <v>May</v>
      </c>
      <c r="D505" s="40" t="str">
        <f t="shared" si="71"/>
        <v>May</v>
      </c>
      <c r="E505" s="4">
        <f t="shared" si="64"/>
        <v>3</v>
      </c>
      <c r="F505" s="33">
        <f t="shared" si="65"/>
        <v>5</v>
      </c>
      <c r="G505" s="4">
        <f t="shared" si="66"/>
        <v>2023</v>
      </c>
      <c r="H505" s="3">
        <v>45049</v>
      </c>
      <c r="I505" s="4" t="s">
        <v>579</v>
      </c>
      <c r="J505" s="4" t="s">
        <v>48</v>
      </c>
      <c r="K505" s="4">
        <v>42</v>
      </c>
      <c r="L505" s="4" t="str" cm="1">
        <f t="array" ref="L505">_xlfn.IFS(K505&gt;=50,"Senior",K505&lt;30,"Young Adult",K505&gt;=30,"Adult")</f>
        <v>Adult</v>
      </c>
      <c r="M505" s="4" t="s">
        <v>13</v>
      </c>
      <c r="N505" s="4">
        <v>1</v>
      </c>
      <c r="O505" s="5">
        <v>30</v>
      </c>
      <c r="P505">
        <f t="shared" si="67"/>
        <v>30</v>
      </c>
      <c r="Q505" s="22">
        <f t="shared" si="68"/>
        <v>0.44999999999999996</v>
      </c>
      <c r="R505" s="22">
        <f t="shared" si="69"/>
        <v>0.6</v>
      </c>
    </row>
    <row r="506" spans="1:18" x14ac:dyDescent="0.5">
      <c r="A506" s="2">
        <v>751</v>
      </c>
      <c r="B506" s="31" t="str">
        <f t="shared" si="63"/>
        <v>Tuesday</v>
      </c>
      <c r="C506" s="40" t="str">
        <f t="shared" si="70"/>
        <v>August</v>
      </c>
      <c r="D506" s="40" t="str">
        <f t="shared" si="71"/>
        <v>Aug</v>
      </c>
      <c r="E506" s="4">
        <f t="shared" si="64"/>
        <v>31</v>
      </c>
      <c r="F506" s="33">
        <f t="shared" si="65"/>
        <v>8</v>
      </c>
      <c r="G506" s="4">
        <f t="shared" si="66"/>
        <v>2023</v>
      </c>
      <c r="H506" s="3">
        <v>45169</v>
      </c>
      <c r="I506" s="4" t="s">
        <v>580</v>
      </c>
      <c r="J506" s="4" t="s">
        <v>32</v>
      </c>
      <c r="K506" s="4">
        <v>42</v>
      </c>
      <c r="L506" s="4" t="str" cm="1">
        <f t="array" ref="L506">_xlfn.IFS(K506&gt;=50,"Senior",K506&lt;30,"Young Adult",K506&gt;=30,"Adult")</f>
        <v>Adult</v>
      </c>
      <c r="M506" s="4" t="s">
        <v>14</v>
      </c>
      <c r="N506" s="4">
        <v>2</v>
      </c>
      <c r="O506" s="5">
        <v>25</v>
      </c>
      <c r="P506">
        <f t="shared" si="67"/>
        <v>50</v>
      </c>
      <c r="Q506" s="22">
        <f t="shared" si="68"/>
        <v>0.75</v>
      </c>
      <c r="R506" s="22">
        <f t="shared" si="69"/>
        <v>1</v>
      </c>
    </row>
    <row r="507" spans="1:18" x14ac:dyDescent="0.5">
      <c r="A507" s="2">
        <v>804</v>
      </c>
      <c r="B507" s="31" t="str">
        <f t="shared" si="63"/>
        <v>Tuesday</v>
      </c>
      <c r="C507" s="40" t="str">
        <f t="shared" si="70"/>
        <v>August</v>
      </c>
      <c r="D507" s="40" t="str">
        <f t="shared" si="71"/>
        <v>Aug</v>
      </c>
      <c r="E507" s="4">
        <f t="shared" si="64"/>
        <v>24</v>
      </c>
      <c r="F507" s="33">
        <f t="shared" si="65"/>
        <v>8</v>
      </c>
      <c r="G507" s="4">
        <f t="shared" si="66"/>
        <v>2023</v>
      </c>
      <c r="H507" s="3">
        <v>45162</v>
      </c>
      <c r="I507" s="4" t="s">
        <v>581</v>
      </c>
      <c r="J507" s="4" t="s">
        <v>48</v>
      </c>
      <c r="K507" s="4">
        <v>42</v>
      </c>
      <c r="L507" s="4" t="str" cm="1">
        <f t="array" ref="L507">_xlfn.IFS(K507&gt;=50,"Senior",K507&lt;30,"Young Adult",K507&gt;=30,"Adult")</f>
        <v>Adult</v>
      </c>
      <c r="M507" s="4" t="s">
        <v>15</v>
      </c>
      <c r="N507" s="4">
        <v>1</v>
      </c>
      <c r="O507" s="5">
        <v>30</v>
      </c>
      <c r="P507">
        <f t="shared" si="67"/>
        <v>30</v>
      </c>
      <c r="Q507" s="22">
        <f t="shared" si="68"/>
        <v>0.44999999999999996</v>
      </c>
      <c r="R507" s="22">
        <f t="shared" si="69"/>
        <v>0.6</v>
      </c>
    </row>
    <row r="508" spans="1:18" x14ac:dyDescent="0.5">
      <c r="A508" s="2">
        <v>833</v>
      </c>
      <c r="B508" s="31" t="str">
        <f t="shared" si="63"/>
        <v>Monday</v>
      </c>
      <c r="C508" s="40" t="str">
        <f t="shared" si="70"/>
        <v>June</v>
      </c>
      <c r="D508" s="40" t="str">
        <f t="shared" si="71"/>
        <v>Jun</v>
      </c>
      <c r="E508" s="4">
        <f t="shared" si="64"/>
        <v>16</v>
      </c>
      <c r="F508" s="33">
        <f t="shared" si="65"/>
        <v>6</v>
      </c>
      <c r="G508" s="4">
        <f t="shared" si="66"/>
        <v>2023</v>
      </c>
      <c r="H508" s="3">
        <v>45093</v>
      </c>
      <c r="I508" s="4" t="s">
        <v>582</v>
      </c>
      <c r="J508" s="4" t="s">
        <v>48</v>
      </c>
      <c r="K508" s="4">
        <v>42</v>
      </c>
      <c r="L508" s="4" t="str" cm="1">
        <f t="array" ref="L508">_xlfn.IFS(K508&gt;=50,"Senior",K508&lt;30,"Young Adult",K508&gt;=30,"Adult")</f>
        <v>Adult</v>
      </c>
      <c r="M508" s="4" t="s">
        <v>13</v>
      </c>
      <c r="N508" s="4">
        <v>4</v>
      </c>
      <c r="O508" s="5">
        <v>50</v>
      </c>
      <c r="P508">
        <f t="shared" si="67"/>
        <v>200</v>
      </c>
      <c r="Q508" s="22">
        <f t="shared" si="68"/>
        <v>3</v>
      </c>
      <c r="R508" s="22">
        <f t="shared" si="69"/>
        <v>4</v>
      </c>
    </row>
    <row r="509" spans="1:18" x14ac:dyDescent="0.5">
      <c r="A509" s="2">
        <v>846</v>
      </c>
      <c r="B509" s="31" t="str">
        <f t="shared" si="63"/>
        <v>Sunday</v>
      </c>
      <c r="C509" s="40" t="str">
        <f t="shared" si="70"/>
        <v>September</v>
      </c>
      <c r="D509" s="40" t="str">
        <f t="shared" si="71"/>
        <v>Sep</v>
      </c>
      <c r="E509" s="4">
        <f t="shared" si="64"/>
        <v>22</v>
      </c>
      <c r="F509" s="33">
        <f t="shared" si="65"/>
        <v>9</v>
      </c>
      <c r="G509" s="4">
        <f t="shared" si="66"/>
        <v>2023</v>
      </c>
      <c r="H509" s="3">
        <v>45191</v>
      </c>
      <c r="I509" s="4" t="s">
        <v>583</v>
      </c>
      <c r="J509" s="4" t="s">
        <v>48</v>
      </c>
      <c r="K509" s="4">
        <v>42</v>
      </c>
      <c r="L509" s="4" t="str" cm="1">
        <f t="array" ref="L509">_xlfn.IFS(K509&gt;=50,"Senior",K509&lt;30,"Young Adult",K509&gt;=30,"Adult")</f>
        <v>Adult</v>
      </c>
      <c r="M509" s="4" t="s">
        <v>13</v>
      </c>
      <c r="N509" s="4">
        <v>1</v>
      </c>
      <c r="O509" s="5">
        <v>50</v>
      </c>
      <c r="P509">
        <f t="shared" si="67"/>
        <v>50</v>
      </c>
      <c r="Q509" s="22">
        <f t="shared" si="68"/>
        <v>0.75</v>
      </c>
      <c r="R509" s="22">
        <f t="shared" si="69"/>
        <v>1</v>
      </c>
    </row>
    <row r="510" spans="1:18" x14ac:dyDescent="0.5">
      <c r="A510" s="2">
        <v>865</v>
      </c>
      <c r="B510" s="31" t="str">
        <f t="shared" si="63"/>
        <v>Saturday</v>
      </c>
      <c r="C510" s="40" t="str">
        <f t="shared" si="70"/>
        <v>December</v>
      </c>
      <c r="D510" s="40" t="str">
        <f t="shared" si="71"/>
        <v>Dec</v>
      </c>
      <c r="E510" s="4">
        <f t="shared" si="64"/>
        <v>21</v>
      </c>
      <c r="F510" s="33">
        <f t="shared" si="65"/>
        <v>12</v>
      </c>
      <c r="G510" s="4">
        <f t="shared" si="66"/>
        <v>2023</v>
      </c>
      <c r="H510" s="3">
        <v>45281</v>
      </c>
      <c r="I510" s="4" t="s">
        <v>584</v>
      </c>
      <c r="J510" s="4" t="s">
        <v>32</v>
      </c>
      <c r="K510" s="4">
        <v>42</v>
      </c>
      <c r="L510" s="4" t="str" cm="1">
        <f t="array" ref="L510">_xlfn.IFS(K510&gt;=50,"Senior",K510&lt;30,"Young Adult",K510&gt;=30,"Adult")</f>
        <v>Adult</v>
      </c>
      <c r="M510" s="4" t="s">
        <v>14</v>
      </c>
      <c r="N510" s="4">
        <v>1</v>
      </c>
      <c r="O510" s="5">
        <v>300</v>
      </c>
      <c r="P510">
        <f t="shared" si="67"/>
        <v>300</v>
      </c>
      <c r="Q510" s="22">
        <f t="shared" si="68"/>
        <v>4.5</v>
      </c>
      <c r="R510" s="22">
        <f t="shared" si="69"/>
        <v>6</v>
      </c>
    </row>
    <row r="511" spans="1:18" x14ac:dyDescent="0.5">
      <c r="A511" s="2">
        <v>898</v>
      </c>
      <c r="B511" s="31" t="str">
        <f t="shared" si="63"/>
        <v>Monday</v>
      </c>
      <c r="C511" s="40" t="str">
        <f t="shared" si="70"/>
        <v>November</v>
      </c>
      <c r="D511" s="40" t="str">
        <f t="shared" si="71"/>
        <v>Nov</v>
      </c>
      <c r="E511" s="4">
        <f t="shared" si="64"/>
        <v>2</v>
      </c>
      <c r="F511" s="33">
        <f t="shared" si="65"/>
        <v>11</v>
      </c>
      <c r="G511" s="4">
        <f t="shared" si="66"/>
        <v>2023</v>
      </c>
      <c r="H511" s="3">
        <v>45232</v>
      </c>
      <c r="I511" s="4" t="s">
        <v>585</v>
      </c>
      <c r="J511" s="4" t="s">
        <v>32</v>
      </c>
      <c r="K511" s="4">
        <v>42</v>
      </c>
      <c r="L511" s="4" t="str" cm="1">
        <f t="array" ref="L511">_xlfn.IFS(K511&gt;=50,"Senior",K511&lt;30,"Young Adult",K511&gt;=30,"Adult")</f>
        <v>Adult</v>
      </c>
      <c r="M511" s="4" t="s">
        <v>14</v>
      </c>
      <c r="N511" s="4">
        <v>3</v>
      </c>
      <c r="O511" s="5">
        <v>30</v>
      </c>
      <c r="P511">
        <f t="shared" si="67"/>
        <v>90</v>
      </c>
      <c r="Q511" s="22">
        <f t="shared" si="68"/>
        <v>1.3499999999999999</v>
      </c>
      <c r="R511" s="22">
        <f t="shared" si="69"/>
        <v>1.8</v>
      </c>
    </row>
    <row r="512" spans="1:18" x14ac:dyDescent="0.5">
      <c r="A512" s="2">
        <v>911</v>
      </c>
      <c r="B512" s="31" t="str">
        <f t="shared" si="63"/>
        <v>Saturday</v>
      </c>
      <c r="C512" s="40" t="str">
        <f t="shared" si="70"/>
        <v>May</v>
      </c>
      <c r="D512" s="40" t="str">
        <f t="shared" si="71"/>
        <v>May</v>
      </c>
      <c r="E512" s="4">
        <f t="shared" si="64"/>
        <v>21</v>
      </c>
      <c r="F512" s="33">
        <f t="shared" si="65"/>
        <v>5</v>
      </c>
      <c r="G512" s="4">
        <f t="shared" si="66"/>
        <v>2023</v>
      </c>
      <c r="H512" s="3">
        <v>45067</v>
      </c>
      <c r="I512" s="4" t="s">
        <v>586</v>
      </c>
      <c r="J512" s="4" t="s">
        <v>48</v>
      </c>
      <c r="K512" s="4">
        <v>42</v>
      </c>
      <c r="L512" s="4" t="str" cm="1">
        <f t="array" ref="L512">_xlfn.IFS(K512&gt;=50,"Senior",K512&lt;30,"Young Adult",K512&gt;=30,"Adult")</f>
        <v>Adult</v>
      </c>
      <c r="M512" s="4" t="s">
        <v>15</v>
      </c>
      <c r="N512" s="4">
        <v>3</v>
      </c>
      <c r="O512" s="5">
        <v>300</v>
      </c>
      <c r="P512">
        <f t="shared" si="67"/>
        <v>900</v>
      </c>
      <c r="Q512" s="22">
        <f t="shared" si="68"/>
        <v>13.5</v>
      </c>
      <c r="R512" s="22">
        <f t="shared" si="69"/>
        <v>18</v>
      </c>
    </row>
    <row r="513" spans="1:18" x14ac:dyDescent="0.5">
      <c r="A513" s="2">
        <v>918</v>
      </c>
      <c r="B513" s="31" t="str">
        <f t="shared" si="63"/>
        <v>Monday</v>
      </c>
      <c r="C513" s="40" t="str">
        <f t="shared" si="70"/>
        <v>November</v>
      </c>
      <c r="D513" s="40" t="str">
        <f t="shared" si="71"/>
        <v>Nov</v>
      </c>
      <c r="E513" s="4">
        <f t="shared" si="64"/>
        <v>23</v>
      </c>
      <c r="F513" s="33">
        <f t="shared" si="65"/>
        <v>11</v>
      </c>
      <c r="G513" s="4">
        <f t="shared" si="66"/>
        <v>2023</v>
      </c>
      <c r="H513" s="3">
        <v>45253</v>
      </c>
      <c r="I513" s="4" t="s">
        <v>587</v>
      </c>
      <c r="J513" s="4" t="s">
        <v>32</v>
      </c>
      <c r="K513" s="4">
        <v>42</v>
      </c>
      <c r="L513" s="4" t="str" cm="1">
        <f t="array" ref="L513">_xlfn.IFS(K513&gt;=50,"Senior",K513&lt;30,"Young Adult",K513&gt;=30,"Adult")</f>
        <v>Adult</v>
      </c>
      <c r="M513" s="4" t="s">
        <v>15</v>
      </c>
      <c r="N513" s="4">
        <v>3</v>
      </c>
      <c r="O513" s="5">
        <v>30</v>
      </c>
      <c r="P513">
        <f t="shared" si="67"/>
        <v>90</v>
      </c>
      <c r="Q513" s="22">
        <f t="shared" si="68"/>
        <v>1.3499999999999999</v>
      </c>
      <c r="R513" s="22">
        <f t="shared" si="69"/>
        <v>1.8</v>
      </c>
    </row>
    <row r="514" spans="1:18" x14ac:dyDescent="0.5">
      <c r="A514" s="2">
        <v>959</v>
      </c>
      <c r="B514" s="31" t="str">
        <f t="shared" ref="B514:B577" si="72">TEXT($E514,"DDDD")</f>
        <v>Sunday</v>
      </c>
      <c r="C514" s="40" t="str">
        <f t="shared" si="70"/>
        <v>October</v>
      </c>
      <c r="D514" s="40" t="str">
        <f t="shared" si="71"/>
        <v>Oct</v>
      </c>
      <c r="E514" s="4">
        <f t="shared" ref="E514:E577" si="73">DAY(H514)</f>
        <v>29</v>
      </c>
      <c r="F514" s="33">
        <f t="shared" ref="F514:F577" si="74">MONTH(H514)</f>
        <v>10</v>
      </c>
      <c r="G514" s="4">
        <f t="shared" ref="G514:G577" si="75">YEAR(H514)</f>
        <v>2023</v>
      </c>
      <c r="H514" s="3">
        <v>45228</v>
      </c>
      <c r="I514" s="4" t="s">
        <v>588</v>
      </c>
      <c r="J514" s="4" t="s">
        <v>32</v>
      </c>
      <c r="K514" s="4">
        <v>42</v>
      </c>
      <c r="L514" s="4" t="str" cm="1">
        <f t="array" ref="L514">_xlfn.IFS(K514&gt;=50,"Senior",K514&lt;30,"Young Adult",K514&gt;=30,"Adult")</f>
        <v>Adult</v>
      </c>
      <c r="M514" s="4" t="s">
        <v>15</v>
      </c>
      <c r="N514" s="4">
        <v>2</v>
      </c>
      <c r="O514" s="5">
        <v>30</v>
      </c>
      <c r="P514">
        <f t="shared" ref="P514:P577" si="76">N514*O514</f>
        <v>60</v>
      </c>
      <c r="Q514" s="22">
        <f t="shared" ref="Q514:Q577" si="77">P514*$U$3</f>
        <v>0.89999999999999991</v>
      </c>
      <c r="R514" s="22">
        <f t="shared" ref="R514:R577" si="78">P514*$U$4</f>
        <v>1.2</v>
      </c>
    </row>
    <row r="515" spans="1:18" x14ac:dyDescent="0.5">
      <c r="A515" s="2">
        <v>100</v>
      </c>
      <c r="B515" s="31" t="str">
        <f t="shared" si="72"/>
        <v>Monday</v>
      </c>
      <c r="C515" s="40" t="str">
        <f t="shared" ref="C515:C578" si="79">TEXT(DATE(2020,F515,2),"mmmm")</f>
        <v>June</v>
      </c>
      <c r="D515" s="40" t="str">
        <f t="shared" ref="D515:D578" si="80">TEXT(DATE(2002,F515,1),"mmm")</f>
        <v>Jun</v>
      </c>
      <c r="E515" s="4">
        <f t="shared" si="73"/>
        <v>16</v>
      </c>
      <c r="F515" s="33">
        <f t="shared" si="74"/>
        <v>6</v>
      </c>
      <c r="G515" s="4">
        <f t="shared" si="75"/>
        <v>2023</v>
      </c>
      <c r="H515" s="3">
        <v>45093</v>
      </c>
      <c r="I515" s="4" t="s">
        <v>589</v>
      </c>
      <c r="J515" s="4" t="s">
        <v>48</v>
      </c>
      <c r="K515" s="4">
        <v>41</v>
      </c>
      <c r="L515" s="4" t="str" cm="1">
        <f t="array" ref="L515">_xlfn.IFS(K515&gt;=50,"Senior",K515&lt;30,"Young Adult",K515&gt;=30,"Adult")</f>
        <v>Adult</v>
      </c>
      <c r="M515" s="4" t="s">
        <v>15</v>
      </c>
      <c r="N515" s="4">
        <v>1</v>
      </c>
      <c r="O515" s="5">
        <v>30</v>
      </c>
      <c r="P515">
        <f t="shared" si="76"/>
        <v>30</v>
      </c>
      <c r="Q515" s="22">
        <f t="shared" si="77"/>
        <v>0.44999999999999996</v>
      </c>
      <c r="R515" s="22">
        <f t="shared" si="78"/>
        <v>0.6</v>
      </c>
    </row>
    <row r="516" spans="1:18" x14ac:dyDescent="0.5">
      <c r="A516" s="2">
        <v>113</v>
      </c>
      <c r="B516" s="31" t="str">
        <f t="shared" si="72"/>
        <v>Friday</v>
      </c>
      <c r="C516" s="40" t="str">
        <f t="shared" si="79"/>
        <v>September</v>
      </c>
      <c r="D516" s="40" t="str">
        <f t="shared" si="80"/>
        <v>Sep</v>
      </c>
      <c r="E516" s="4">
        <f t="shared" si="73"/>
        <v>13</v>
      </c>
      <c r="F516" s="33">
        <f t="shared" si="74"/>
        <v>9</v>
      </c>
      <c r="G516" s="4">
        <f t="shared" si="75"/>
        <v>2023</v>
      </c>
      <c r="H516" s="3">
        <v>45182</v>
      </c>
      <c r="I516" s="4" t="s">
        <v>590</v>
      </c>
      <c r="J516" s="4" t="s">
        <v>32</v>
      </c>
      <c r="K516" s="4">
        <v>41</v>
      </c>
      <c r="L516" s="4" t="str" cm="1">
        <f t="array" ref="L516">_xlfn.IFS(K516&gt;=50,"Senior",K516&lt;30,"Young Adult",K516&gt;=30,"Adult")</f>
        <v>Adult</v>
      </c>
      <c r="M516" s="4" t="s">
        <v>15</v>
      </c>
      <c r="N516" s="4">
        <v>2</v>
      </c>
      <c r="O516" s="5">
        <v>25</v>
      </c>
      <c r="P516">
        <f t="shared" si="76"/>
        <v>50</v>
      </c>
      <c r="Q516" s="22">
        <f t="shared" si="77"/>
        <v>0.75</v>
      </c>
      <c r="R516" s="22">
        <f t="shared" si="78"/>
        <v>1</v>
      </c>
    </row>
    <row r="517" spans="1:18" x14ac:dyDescent="0.5">
      <c r="A517" s="2">
        <v>180</v>
      </c>
      <c r="B517" s="31" t="str">
        <f t="shared" si="72"/>
        <v>Sunday</v>
      </c>
      <c r="C517" s="40" t="str">
        <f t="shared" si="79"/>
        <v>January</v>
      </c>
      <c r="D517" s="40" t="str">
        <f t="shared" si="80"/>
        <v>Jan</v>
      </c>
      <c r="E517" s="4">
        <f t="shared" si="73"/>
        <v>1</v>
      </c>
      <c r="F517" s="33">
        <f t="shared" si="74"/>
        <v>1</v>
      </c>
      <c r="G517" s="4">
        <f t="shared" si="75"/>
        <v>2023</v>
      </c>
      <c r="H517" s="3">
        <v>44927</v>
      </c>
      <c r="I517" s="4" t="s">
        <v>591</v>
      </c>
      <c r="J517" s="4" t="s">
        <v>48</v>
      </c>
      <c r="K517" s="4">
        <v>41</v>
      </c>
      <c r="L517" s="4" t="str" cm="1">
        <f t="array" ref="L517">_xlfn.IFS(K517&gt;=50,"Senior",K517&lt;30,"Young Adult",K517&gt;=30,"Adult")</f>
        <v>Adult</v>
      </c>
      <c r="M517" s="4" t="s">
        <v>14</v>
      </c>
      <c r="N517" s="4">
        <v>3</v>
      </c>
      <c r="O517" s="5">
        <v>300</v>
      </c>
      <c r="P517">
        <f t="shared" si="76"/>
        <v>900</v>
      </c>
      <c r="Q517" s="22">
        <f t="shared" si="77"/>
        <v>13.5</v>
      </c>
      <c r="R517" s="22">
        <f t="shared" si="78"/>
        <v>18</v>
      </c>
    </row>
    <row r="518" spans="1:18" x14ac:dyDescent="0.5">
      <c r="A518" s="2">
        <v>247</v>
      </c>
      <c r="B518" s="31" t="str">
        <f t="shared" si="72"/>
        <v>Wednesday</v>
      </c>
      <c r="C518" s="40" t="str">
        <f t="shared" si="79"/>
        <v>October</v>
      </c>
      <c r="D518" s="40" t="str">
        <f t="shared" si="80"/>
        <v>Oct</v>
      </c>
      <c r="E518" s="4">
        <f t="shared" si="73"/>
        <v>4</v>
      </c>
      <c r="F518" s="33">
        <f t="shared" si="74"/>
        <v>10</v>
      </c>
      <c r="G518" s="4">
        <f t="shared" si="75"/>
        <v>2023</v>
      </c>
      <c r="H518" s="3">
        <v>45203</v>
      </c>
      <c r="I518" s="4" t="s">
        <v>592</v>
      </c>
      <c r="J518" s="4" t="s">
        <v>48</v>
      </c>
      <c r="K518" s="4">
        <v>41</v>
      </c>
      <c r="L518" s="4" t="str" cm="1">
        <f t="array" ref="L518">_xlfn.IFS(K518&gt;=50,"Senior",K518&lt;30,"Young Adult",K518&gt;=30,"Adult")</f>
        <v>Adult</v>
      </c>
      <c r="M518" s="4" t="s">
        <v>15</v>
      </c>
      <c r="N518" s="4">
        <v>2</v>
      </c>
      <c r="O518" s="5">
        <v>30</v>
      </c>
      <c r="P518">
        <f t="shared" si="76"/>
        <v>60</v>
      </c>
      <c r="Q518" s="22">
        <f t="shared" si="77"/>
        <v>0.89999999999999991</v>
      </c>
      <c r="R518" s="22">
        <f t="shared" si="78"/>
        <v>1.2</v>
      </c>
    </row>
    <row r="519" spans="1:18" x14ac:dyDescent="0.5">
      <c r="A519" s="2">
        <v>254</v>
      </c>
      <c r="B519" s="31" t="str">
        <f t="shared" si="72"/>
        <v>Saturday</v>
      </c>
      <c r="C519" s="40" t="str">
        <f t="shared" si="79"/>
        <v>July</v>
      </c>
      <c r="D519" s="40" t="str">
        <f t="shared" si="80"/>
        <v>Jul</v>
      </c>
      <c r="E519" s="4">
        <f t="shared" si="73"/>
        <v>28</v>
      </c>
      <c r="F519" s="33">
        <f t="shared" si="74"/>
        <v>7</v>
      </c>
      <c r="G519" s="4">
        <f t="shared" si="75"/>
        <v>2023</v>
      </c>
      <c r="H519" s="3">
        <v>45135</v>
      </c>
      <c r="I519" s="4" t="s">
        <v>593</v>
      </c>
      <c r="J519" s="4" t="s">
        <v>48</v>
      </c>
      <c r="K519" s="4">
        <v>41</v>
      </c>
      <c r="L519" s="4" t="str" cm="1">
        <f t="array" ref="L519">_xlfn.IFS(K519&gt;=50,"Senior",K519&lt;30,"Young Adult",K519&gt;=30,"Adult")</f>
        <v>Adult</v>
      </c>
      <c r="M519" s="4" t="s">
        <v>15</v>
      </c>
      <c r="N519" s="4">
        <v>1</v>
      </c>
      <c r="O519" s="5">
        <v>500</v>
      </c>
      <c r="P519">
        <f t="shared" si="76"/>
        <v>500</v>
      </c>
      <c r="Q519" s="22">
        <f t="shared" si="77"/>
        <v>7.5</v>
      </c>
      <c r="R519" s="22">
        <f t="shared" si="78"/>
        <v>10</v>
      </c>
    </row>
    <row r="520" spans="1:18" x14ac:dyDescent="0.5">
      <c r="A520" s="2">
        <v>312</v>
      </c>
      <c r="B520" s="31" t="str">
        <f t="shared" si="72"/>
        <v>Saturday</v>
      </c>
      <c r="C520" s="40" t="str">
        <f t="shared" si="79"/>
        <v>September</v>
      </c>
      <c r="D520" s="40" t="str">
        <f t="shared" si="80"/>
        <v>Sep</v>
      </c>
      <c r="E520" s="4">
        <f t="shared" si="73"/>
        <v>7</v>
      </c>
      <c r="F520" s="33">
        <f t="shared" si="74"/>
        <v>9</v>
      </c>
      <c r="G520" s="4">
        <f t="shared" si="75"/>
        <v>2023</v>
      </c>
      <c r="H520" s="3">
        <v>45176</v>
      </c>
      <c r="I520" s="4" t="s">
        <v>594</v>
      </c>
      <c r="J520" s="4" t="s">
        <v>48</v>
      </c>
      <c r="K520" s="4">
        <v>41</v>
      </c>
      <c r="L520" s="4" t="str" cm="1">
        <f t="array" ref="L520">_xlfn.IFS(K520&gt;=50,"Senior",K520&lt;30,"Young Adult",K520&gt;=30,"Adult")</f>
        <v>Adult</v>
      </c>
      <c r="M520" s="4" t="s">
        <v>14</v>
      </c>
      <c r="N520" s="4">
        <v>4</v>
      </c>
      <c r="O520" s="5">
        <v>30</v>
      </c>
      <c r="P520">
        <f t="shared" si="76"/>
        <v>120</v>
      </c>
      <c r="Q520" s="22">
        <f t="shared" si="77"/>
        <v>1.7999999999999998</v>
      </c>
      <c r="R520" s="22">
        <f t="shared" si="78"/>
        <v>2.4</v>
      </c>
    </row>
    <row r="521" spans="1:18" x14ac:dyDescent="0.5">
      <c r="A521" s="2">
        <v>402</v>
      </c>
      <c r="B521" s="31" t="str">
        <f t="shared" si="72"/>
        <v>Saturday</v>
      </c>
      <c r="C521" s="40" t="str">
        <f t="shared" si="79"/>
        <v>March</v>
      </c>
      <c r="D521" s="40" t="str">
        <f t="shared" si="80"/>
        <v>Mar</v>
      </c>
      <c r="E521" s="4">
        <f t="shared" si="73"/>
        <v>21</v>
      </c>
      <c r="F521" s="33">
        <f t="shared" si="74"/>
        <v>3</v>
      </c>
      <c r="G521" s="4">
        <f t="shared" si="75"/>
        <v>2023</v>
      </c>
      <c r="H521" s="3">
        <v>45006</v>
      </c>
      <c r="I521" s="4" t="s">
        <v>595</v>
      </c>
      <c r="J521" s="4" t="s">
        <v>32</v>
      </c>
      <c r="K521" s="4">
        <v>41</v>
      </c>
      <c r="L521" s="4" t="str" cm="1">
        <f t="array" ref="L521">_xlfn.IFS(K521&gt;=50,"Senior",K521&lt;30,"Young Adult",K521&gt;=30,"Adult")</f>
        <v>Adult</v>
      </c>
      <c r="M521" s="4" t="s">
        <v>14</v>
      </c>
      <c r="N521" s="4">
        <v>2</v>
      </c>
      <c r="O521" s="5">
        <v>300</v>
      </c>
      <c r="P521">
        <f t="shared" si="76"/>
        <v>600</v>
      </c>
      <c r="Q521" s="22">
        <f t="shared" si="77"/>
        <v>9</v>
      </c>
      <c r="R521" s="22">
        <f t="shared" si="78"/>
        <v>12</v>
      </c>
    </row>
    <row r="522" spans="1:18" x14ac:dyDescent="0.5">
      <c r="A522" s="2">
        <v>493</v>
      </c>
      <c r="B522" s="31" t="str">
        <f t="shared" si="72"/>
        <v>Wednesday</v>
      </c>
      <c r="C522" s="40" t="str">
        <f t="shared" si="79"/>
        <v>November</v>
      </c>
      <c r="D522" s="40" t="str">
        <f t="shared" si="80"/>
        <v>Nov</v>
      </c>
      <c r="E522" s="4">
        <f t="shared" si="73"/>
        <v>25</v>
      </c>
      <c r="F522" s="33">
        <f t="shared" si="74"/>
        <v>11</v>
      </c>
      <c r="G522" s="4">
        <f t="shared" si="75"/>
        <v>2023</v>
      </c>
      <c r="H522" s="3">
        <v>45255</v>
      </c>
      <c r="I522" s="4" t="s">
        <v>596</v>
      </c>
      <c r="J522" s="4" t="s">
        <v>48</v>
      </c>
      <c r="K522" s="4">
        <v>41</v>
      </c>
      <c r="L522" s="4" t="str" cm="1">
        <f t="array" ref="L522">_xlfn.IFS(K522&gt;=50,"Senior",K522&lt;30,"Young Adult",K522&gt;=30,"Adult")</f>
        <v>Adult</v>
      </c>
      <c r="M522" s="4" t="s">
        <v>13</v>
      </c>
      <c r="N522" s="4">
        <v>2</v>
      </c>
      <c r="O522" s="5">
        <v>25</v>
      </c>
      <c r="P522">
        <f t="shared" si="76"/>
        <v>50</v>
      </c>
      <c r="Q522" s="22">
        <f t="shared" si="77"/>
        <v>0.75</v>
      </c>
      <c r="R522" s="22">
        <f t="shared" si="78"/>
        <v>1</v>
      </c>
    </row>
    <row r="523" spans="1:18" x14ac:dyDescent="0.5">
      <c r="A523" s="2">
        <v>497</v>
      </c>
      <c r="B523" s="31" t="str">
        <f t="shared" si="72"/>
        <v>Monday</v>
      </c>
      <c r="C523" s="40" t="str">
        <f t="shared" si="79"/>
        <v>October</v>
      </c>
      <c r="D523" s="40" t="str">
        <f t="shared" si="80"/>
        <v>Oct</v>
      </c>
      <c r="E523" s="4">
        <f t="shared" si="73"/>
        <v>2</v>
      </c>
      <c r="F523" s="33">
        <f t="shared" si="74"/>
        <v>10</v>
      </c>
      <c r="G523" s="4">
        <f t="shared" si="75"/>
        <v>2023</v>
      </c>
      <c r="H523" s="3">
        <v>45201</v>
      </c>
      <c r="I523" s="4" t="s">
        <v>597</v>
      </c>
      <c r="J523" s="4" t="s">
        <v>48</v>
      </c>
      <c r="K523" s="4">
        <v>41</v>
      </c>
      <c r="L523" s="4" t="str" cm="1">
        <f t="array" ref="L523">_xlfn.IFS(K523&gt;=50,"Senior",K523&lt;30,"Young Adult",K523&gt;=30,"Adult")</f>
        <v>Adult</v>
      </c>
      <c r="M523" s="4" t="s">
        <v>14</v>
      </c>
      <c r="N523" s="4">
        <v>4</v>
      </c>
      <c r="O523" s="5">
        <v>30</v>
      </c>
      <c r="P523">
        <f t="shared" si="76"/>
        <v>120</v>
      </c>
      <c r="Q523" s="22">
        <f t="shared" si="77"/>
        <v>1.7999999999999998</v>
      </c>
      <c r="R523" s="22">
        <f t="shared" si="78"/>
        <v>2.4</v>
      </c>
    </row>
    <row r="524" spans="1:18" x14ac:dyDescent="0.5">
      <c r="A524" s="2">
        <v>558</v>
      </c>
      <c r="B524" s="31" t="str">
        <f t="shared" si="72"/>
        <v>Sunday</v>
      </c>
      <c r="C524" s="40" t="str">
        <f t="shared" si="79"/>
        <v>October</v>
      </c>
      <c r="D524" s="40" t="str">
        <f t="shared" si="80"/>
        <v>Oct</v>
      </c>
      <c r="E524" s="4">
        <f t="shared" si="73"/>
        <v>8</v>
      </c>
      <c r="F524" s="33">
        <f t="shared" si="74"/>
        <v>10</v>
      </c>
      <c r="G524" s="4">
        <f t="shared" si="75"/>
        <v>2023</v>
      </c>
      <c r="H524" s="3">
        <v>45207</v>
      </c>
      <c r="I524" s="4" t="s">
        <v>598</v>
      </c>
      <c r="J524" s="4" t="s">
        <v>32</v>
      </c>
      <c r="K524" s="4">
        <v>41</v>
      </c>
      <c r="L524" s="4" t="str" cm="1">
        <f t="array" ref="L524">_xlfn.IFS(K524&gt;=50,"Senior",K524&lt;30,"Young Adult",K524&gt;=30,"Adult")</f>
        <v>Adult</v>
      </c>
      <c r="M524" s="4" t="s">
        <v>14</v>
      </c>
      <c r="N524" s="4">
        <v>1</v>
      </c>
      <c r="O524" s="5">
        <v>25</v>
      </c>
      <c r="P524">
        <f t="shared" si="76"/>
        <v>25</v>
      </c>
      <c r="Q524" s="22">
        <f t="shared" si="77"/>
        <v>0.375</v>
      </c>
      <c r="R524" s="22">
        <f t="shared" si="78"/>
        <v>0.5</v>
      </c>
    </row>
    <row r="525" spans="1:18" x14ac:dyDescent="0.5">
      <c r="A525" s="2">
        <v>571</v>
      </c>
      <c r="B525" s="31" t="str">
        <f t="shared" si="72"/>
        <v>Thursday</v>
      </c>
      <c r="C525" s="40" t="str">
        <f t="shared" si="79"/>
        <v>December</v>
      </c>
      <c r="D525" s="40" t="str">
        <f t="shared" si="80"/>
        <v>Dec</v>
      </c>
      <c r="E525" s="4">
        <f t="shared" si="73"/>
        <v>12</v>
      </c>
      <c r="F525" s="33">
        <f t="shared" si="74"/>
        <v>12</v>
      </c>
      <c r="G525" s="4">
        <f t="shared" si="75"/>
        <v>2023</v>
      </c>
      <c r="H525" s="3">
        <v>45272</v>
      </c>
      <c r="I525" s="4" t="s">
        <v>599</v>
      </c>
      <c r="J525" s="4" t="s">
        <v>32</v>
      </c>
      <c r="K525" s="4">
        <v>41</v>
      </c>
      <c r="L525" s="4" t="str" cm="1">
        <f t="array" ref="L525">_xlfn.IFS(K525&gt;=50,"Senior",K525&lt;30,"Young Adult",K525&gt;=30,"Adult")</f>
        <v>Adult</v>
      </c>
      <c r="M525" s="4" t="s">
        <v>15</v>
      </c>
      <c r="N525" s="4">
        <v>1</v>
      </c>
      <c r="O525" s="5">
        <v>50</v>
      </c>
      <c r="P525">
        <f t="shared" si="76"/>
        <v>50</v>
      </c>
      <c r="Q525" s="22">
        <f t="shared" si="77"/>
        <v>0.75</v>
      </c>
      <c r="R525" s="22">
        <f t="shared" si="78"/>
        <v>1</v>
      </c>
    </row>
    <row r="526" spans="1:18" x14ac:dyDescent="0.5">
      <c r="A526" s="2">
        <v>616</v>
      </c>
      <c r="B526" s="31" t="str">
        <f t="shared" si="72"/>
        <v>Monday</v>
      </c>
      <c r="C526" s="40" t="str">
        <f t="shared" si="79"/>
        <v>September</v>
      </c>
      <c r="D526" s="40" t="str">
        <f t="shared" si="80"/>
        <v>Sep</v>
      </c>
      <c r="E526" s="4">
        <f t="shared" si="73"/>
        <v>23</v>
      </c>
      <c r="F526" s="33">
        <f t="shared" si="74"/>
        <v>9</v>
      </c>
      <c r="G526" s="4">
        <f t="shared" si="75"/>
        <v>2023</v>
      </c>
      <c r="H526" s="3">
        <v>45192</v>
      </c>
      <c r="I526" s="4" t="s">
        <v>600</v>
      </c>
      <c r="J526" s="4" t="s">
        <v>48</v>
      </c>
      <c r="K526" s="4">
        <v>41</v>
      </c>
      <c r="L526" s="4" t="str" cm="1">
        <f t="array" ref="L526">_xlfn.IFS(K526&gt;=50,"Senior",K526&lt;30,"Young Adult",K526&gt;=30,"Adult")</f>
        <v>Adult</v>
      </c>
      <c r="M526" s="4" t="s">
        <v>14</v>
      </c>
      <c r="N526" s="4">
        <v>2</v>
      </c>
      <c r="O526" s="5">
        <v>50</v>
      </c>
      <c r="P526">
        <f t="shared" si="76"/>
        <v>100</v>
      </c>
      <c r="Q526" s="22">
        <f t="shared" si="77"/>
        <v>1.5</v>
      </c>
      <c r="R526" s="22">
        <f t="shared" si="78"/>
        <v>2</v>
      </c>
    </row>
    <row r="527" spans="1:18" x14ac:dyDescent="0.5">
      <c r="A527" s="2">
        <v>693</v>
      </c>
      <c r="B527" s="31" t="str">
        <f t="shared" si="72"/>
        <v>Monday</v>
      </c>
      <c r="C527" s="40" t="str">
        <f t="shared" si="79"/>
        <v>April</v>
      </c>
      <c r="D527" s="40" t="str">
        <f t="shared" si="80"/>
        <v>Apr</v>
      </c>
      <c r="E527" s="4">
        <f t="shared" si="73"/>
        <v>23</v>
      </c>
      <c r="F527" s="33">
        <f t="shared" si="74"/>
        <v>4</v>
      </c>
      <c r="G527" s="4">
        <f t="shared" si="75"/>
        <v>2023</v>
      </c>
      <c r="H527" s="3">
        <v>45039</v>
      </c>
      <c r="I527" s="4" t="s">
        <v>601</v>
      </c>
      <c r="J527" s="4" t="s">
        <v>48</v>
      </c>
      <c r="K527" s="4">
        <v>41</v>
      </c>
      <c r="L527" s="4" t="str" cm="1">
        <f t="array" ref="L527">_xlfn.IFS(K527&gt;=50,"Senior",K527&lt;30,"Young Adult",K527&gt;=30,"Adult")</f>
        <v>Adult</v>
      </c>
      <c r="M527" s="4" t="s">
        <v>13</v>
      </c>
      <c r="N527" s="4">
        <v>3</v>
      </c>
      <c r="O527" s="5">
        <v>500</v>
      </c>
      <c r="P527">
        <f t="shared" si="76"/>
        <v>1500</v>
      </c>
      <c r="Q527" s="22">
        <f t="shared" si="77"/>
        <v>22.5</v>
      </c>
      <c r="R527" s="22">
        <f t="shared" si="78"/>
        <v>30</v>
      </c>
    </row>
    <row r="528" spans="1:18" x14ac:dyDescent="0.5">
      <c r="A528" s="2">
        <v>738</v>
      </c>
      <c r="B528" s="31" t="str">
        <f t="shared" si="72"/>
        <v>Wednesday</v>
      </c>
      <c r="C528" s="40" t="str">
        <f t="shared" si="79"/>
        <v>April</v>
      </c>
      <c r="D528" s="40" t="str">
        <f t="shared" si="80"/>
        <v>Apr</v>
      </c>
      <c r="E528" s="4">
        <f t="shared" si="73"/>
        <v>25</v>
      </c>
      <c r="F528" s="33">
        <f t="shared" si="74"/>
        <v>4</v>
      </c>
      <c r="G528" s="4">
        <f t="shared" si="75"/>
        <v>2023</v>
      </c>
      <c r="H528" s="3">
        <v>45041</v>
      </c>
      <c r="I528" s="4" t="s">
        <v>602</v>
      </c>
      <c r="J528" s="4" t="s">
        <v>48</v>
      </c>
      <c r="K528" s="4">
        <v>41</v>
      </c>
      <c r="L528" s="4" t="str" cm="1">
        <f t="array" ref="L528">_xlfn.IFS(K528&gt;=50,"Senior",K528&lt;30,"Young Adult",K528&gt;=30,"Adult")</f>
        <v>Adult</v>
      </c>
      <c r="M528" s="4" t="s">
        <v>14</v>
      </c>
      <c r="N528" s="4">
        <v>2</v>
      </c>
      <c r="O528" s="5">
        <v>50</v>
      </c>
      <c r="P528">
        <f t="shared" si="76"/>
        <v>100</v>
      </c>
      <c r="Q528" s="22">
        <f t="shared" si="77"/>
        <v>1.5</v>
      </c>
      <c r="R528" s="22">
        <f t="shared" si="78"/>
        <v>2</v>
      </c>
    </row>
    <row r="529" spans="1:18" x14ac:dyDescent="0.5">
      <c r="A529" s="2">
        <v>787</v>
      </c>
      <c r="B529" s="31" t="str">
        <f t="shared" si="72"/>
        <v>Sunday</v>
      </c>
      <c r="C529" s="40" t="str">
        <f t="shared" si="79"/>
        <v>January</v>
      </c>
      <c r="D529" s="40" t="str">
        <f t="shared" si="80"/>
        <v>Jan</v>
      </c>
      <c r="E529" s="4">
        <f t="shared" si="73"/>
        <v>22</v>
      </c>
      <c r="F529" s="33">
        <f t="shared" si="74"/>
        <v>1</v>
      </c>
      <c r="G529" s="4">
        <f t="shared" si="75"/>
        <v>2023</v>
      </c>
      <c r="H529" s="3">
        <v>44948</v>
      </c>
      <c r="I529" s="4" t="s">
        <v>603</v>
      </c>
      <c r="J529" s="4" t="s">
        <v>48</v>
      </c>
      <c r="K529" s="4">
        <v>41</v>
      </c>
      <c r="L529" s="4" t="str" cm="1">
        <f t="array" ref="L529">_xlfn.IFS(K529&gt;=50,"Senior",K529&lt;30,"Young Adult",K529&gt;=30,"Adult")</f>
        <v>Adult</v>
      </c>
      <c r="M529" s="4" t="s">
        <v>15</v>
      </c>
      <c r="N529" s="4">
        <v>1</v>
      </c>
      <c r="O529" s="5">
        <v>25</v>
      </c>
      <c r="P529">
        <f t="shared" si="76"/>
        <v>25</v>
      </c>
      <c r="Q529" s="22">
        <f t="shared" si="77"/>
        <v>0.375</v>
      </c>
      <c r="R529" s="22">
        <f t="shared" si="78"/>
        <v>0.5</v>
      </c>
    </row>
    <row r="530" spans="1:18" x14ac:dyDescent="0.5">
      <c r="A530" s="2">
        <v>852</v>
      </c>
      <c r="B530" s="31" t="str">
        <f t="shared" si="72"/>
        <v>Thursday</v>
      </c>
      <c r="C530" s="40" t="str">
        <f t="shared" si="79"/>
        <v>October</v>
      </c>
      <c r="D530" s="40" t="str">
        <f t="shared" si="80"/>
        <v>Oct</v>
      </c>
      <c r="E530" s="4">
        <f t="shared" si="73"/>
        <v>12</v>
      </c>
      <c r="F530" s="33">
        <f t="shared" si="74"/>
        <v>10</v>
      </c>
      <c r="G530" s="4">
        <f t="shared" si="75"/>
        <v>2023</v>
      </c>
      <c r="H530" s="3">
        <v>45211</v>
      </c>
      <c r="I530" s="4" t="s">
        <v>604</v>
      </c>
      <c r="J530" s="4" t="s">
        <v>32</v>
      </c>
      <c r="K530" s="4">
        <v>41</v>
      </c>
      <c r="L530" s="4" t="str" cm="1">
        <f t="array" ref="L530">_xlfn.IFS(K530&gt;=50,"Senior",K530&lt;30,"Young Adult",K530&gt;=30,"Adult")</f>
        <v>Adult</v>
      </c>
      <c r="M530" s="4" t="s">
        <v>14</v>
      </c>
      <c r="N530" s="4">
        <v>1</v>
      </c>
      <c r="O530" s="5">
        <v>300</v>
      </c>
      <c r="P530">
        <f t="shared" si="76"/>
        <v>300</v>
      </c>
      <c r="Q530" s="22">
        <f t="shared" si="77"/>
        <v>4.5</v>
      </c>
      <c r="R530" s="22">
        <f t="shared" si="78"/>
        <v>6</v>
      </c>
    </row>
    <row r="531" spans="1:18" x14ac:dyDescent="0.5">
      <c r="A531" s="2">
        <v>861</v>
      </c>
      <c r="B531" s="31" t="str">
        <f t="shared" si="72"/>
        <v>Tuesday</v>
      </c>
      <c r="C531" s="40" t="str">
        <f t="shared" si="79"/>
        <v>February</v>
      </c>
      <c r="D531" s="40" t="str">
        <f t="shared" si="80"/>
        <v>Feb</v>
      </c>
      <c r="E531" s="4">
        <f t="shared" si="73"/>
        <v>17</v>
      </c>
      <c r="F531" s="33">
        <f t="shared" si="74"/>
        <v>2</v>
      </c>
      <c r="G531" s="4">
        <f t="shared" si="75"/>
        <v>2023</v>
      </c>
      <c r="H531" s="3">
        <v>44974</v>
      </c>
      <c r="I531" s="4" t="s">
        <v>605</v>
      </c>
      <c r="J531" s="4" t="s">
        <v>32</v>
      </c>
      <c r="K531" s="4">
        <v>41</v>
      </c>
      <c r="L531" s="4" t="str" cm="1">
        <f t="array" ref="L531">_xlfn.IFS(K531&gt;=50,"Senior",K531&lt;30,"Young Adult",K531&gt;=30,"Adult")</f>
        <v>Adult</v>
      </c>
      <c r="M531" s="4" t="s">
        <v>14</v>
      </c>
      <c r="N531" s="4">
        <v>3</v>
      </c>
      <c r="O531" s="5">
        <v>30</v>
      </c>
      <c r="P531">
        <f t="shared" si="76"/>
        <v>90</v>
      </c>
      <c r="Q531" s="22">
        <f t="shared" si="77"/>
        <v>1.3499999999999999</v>
      </c>
      <c r="R531" s="22">
        <f t="shared" si="78"/>
        <v>1.8</v>
      </c>
    </row>
    <row r="532" spans="1:18" x14ac:dyDescent="0.5">
      <c r="A532" s="2">
        <v>891</v>
      </c>
      <c r="B532" s="31" t="str">
        <f t="shared" si="72"/>
        <v>Thursday</v>
      </c>
      <c r="C532" s="40" t="str">
        <f t="shared" si="79"/>
        <v>April</v>
      </c>
      <c r="D532" s="40" t="str">
        <f t="shared" si="80"/>
        <v>Apr</v>
      </c>
      <c r="E532" s="4">
        <f t="shared" si="73"/>
        <v>5</v>
      </c>
      <c r="F532" s="33">
        <f t="shared" si="74"/>
        <v>4</v>
      </c>
      <c r="G532" s="4">
        <f t="shared" si="75"/>
        <v>2023</v>
      </c>
      <c r="H532" s="3">
        <v>45021</v>
      </c>
      <c r="I532" s="4" t="s">
        <v>606</v>
      </c>
      <c r="J532" s="4" t="s">
        <v>48</v>
      </c>
      <c r="K532" s="4">
        <v>41</v>
      </c>
      <c r="L532" s="4" t="str" cm="1">
        <f t="array" ref="L532">_xlfn.IFS(K532&gt;=50,"Senior",K532&lt;30,"Young Adult",K532&gt;=30,"Adult")</f>
        <v>Adult</v>
      </c>
      <c r="M532" s="4" t="s">
        <v>15</v>
      </c>
      <c r="N532" s="4">
        <v>3</v>
      </c>
      <c r="O532" s="5">
        <v>300</v>
      </c>
      <c r="P532">
        <f t="shared" si="76"/>
        <v>900</v>
      </c>
      <c r="Q532" s="22">
        <f t="shared" si="77"/>
        <v>13.5</v>
      </c>
      <c r="R532" s="22">
        <f t="shared" si="78"/>
        <v>18</v>
      </c>
    </row>
    <row r="533" spans="1:18" x14ac:dyDescent="0.5">
      <c r="A533" s="2">
        <v>922</v>
      </c>
      <c r="B533" s="31" t="str">
        <f t="shared" si="72"/>
        <v>Saturday</v>
      </c>
      <c r="C533" s="40" t="str">
        <f t="shared" si="79"/>
        <v>October</v>
      </c>
      <c r="D533" s="40" t="str">
        <f t="shared" si="80"/>
        <v>Oct</v>
      </c>
      <c r="E533" s="4">
        <f t="shared" si="73"/>
        <v>21</v>
      </c>
      <c r="F533" s="33">
        <f t="shared" si="74"/>
        <v>10</v>
      </c>
      <c r="G533" s="4">
        <f t="shared" si="75"/>
        <v>2023</v>
      </c>
      <c r="H533" s="3">
        <v>45220</v>
      </c>
      <c r="I533" s="4" t="s">
        <v>607</v>
      </c>
      <c r="J533" s="4" t="s">
        <v>48</v>
      </c>
      <c r="K533" s="4">
        <v>41</v>
      </c>
      <c r="L533" s="4" t="str" cm="1">
        <f t="array" ref="L533">_xlfn.IFS(K533&gt;=50,"Senior",K533&lt;30,"Young Adult",K533&gt;=30,"Adult")</f>
        <v>Adult</v>
      </c>
      <c r="M533" s="4" t="s">
        <v>15</v>
      </c>
      <c r="N533" s="4">
        <v>1</v>
      </c>
      <c r="O533" s="5">
        <v>50</v>
      </c>
      <c r="P533">
        <f t="shared" si="76"/>
        <v>50</v>
      </c>
      <c r="Q533" s="22">
        <f t="shared" si="77"/>
        <v>0.75</v>
      </c>
      <c r="R533" s="22">
        <f t="shared" si="78"/>
        <v>1</v>
      </c>
    </row>
    <row r="534" spans="1:18" x14ac:dyDescent="0.5">
      <c r="A534" s="2">
        <v>949</v>
      </c>
      <c r="B534" s="31" t="str">
        <f t="shared" si="72"/>
        <v>Monday</v>
      </c>
      <c r="C534" s="40" t="str">
        <f t="shared" si="79"/>
        <v>August</v>
      </c>
      <c r="D534" s="40" t="str">
        <f t="shared" si="80"/>
        <v>Aug</v>
      </c>
      <c r="E534" s="4">
        <f t="shared" si="73"/>
        <v>2</v>
      </c>
      <c r="F534" s="33">
        <f t="shared" si="74"/>
        <v>8</v>
      </c>
      <c r="G534" s="4">
        <f t="shared" si="75"/>
        <v>2023</v>
      </c>
      <c r="H534" s="3">
        <v>45140</v>
      </c>
      <c r="I534" s="4" t="s">
        <v>608</v>
      </c>
      <c r="J534" s="4" t="s">
        <v>32</v>
      </c>
      <c r="K534" s="4">
        <v>41</v>
      </c>
      <c r="L534" s="4" t="str" cm="1">
        <f t="array" ref="L534">_xlfn.IFS(K534&gt;=50,"Senior",K534&lt;30,"Young Adult",K534&gt;=30,"Adult")</f>
        <v>Adult</v>
      </c>
      <c r="M534" s="4" t="s">
        <v>15</v>
      </c>
      <c r="N534" s="4">
        <v>2</v>
      </c>
      <c r="O534" s="5">
        <v>25</v>
      </c>
      <c r="P534">
        <f t="shared" si="76"/>
        <v>50</v>
      </c>
      <c r="Q534" s="22">
        <f t="shared" si="77"/>
        <v>0.75</v>
      </c>
      <c r="R534" s="22">
        <f t="shared" si="78"/>
        <v>1</v>
      </c>
    </row>
    <row r="535" spans="1:18" x14ac:dyDescent="0.5">
      <c r="A535" s="2">
        <v>995</v>
      </c>
      <c r="B535" s="31" t="str">
        <f t="shared" si="72"/>
        <v>Monday</v>
      </c>
      <c r="C535" s="40" t="str">
        <f t="shared" si="79"/>
        <v>April</v>
      </c>
      <c r="D535" s="40" t="str">
        <f t="shared" si="80"/>
        <v>Apr</v>
      </c>
      <c r="E535" s="4">
        <f t="shared" si="73"/>
        <v>30</v>
      </c>
      <c r="F535" s="33">
        <f t="shared" si="74"/>
        <v>4</v>
      </c>
      <c r="G535" s="4">
        <f t="shared" si="75"/>
        <v>2023</v>
      </c>
      <c r="H535" s="3">
        <v>45046</v>
      </c>
      <c r="I535" s="4" t="s">
        <v>609</v>
      </c>
      <c r="J535" s="4" t="s">
        <v>32</v>
      </c>
      <c r="K535" s="4">
        <v>41</v>
      </c>
      <c r="L535" s="4" t="str" cm="1">
        <f t="array" ref="L535">_xlfn.IFS(K535&gt;=50,"Senior",K535&lt;30,"Young Adult",K535&gt;=30,"Adult")</f>
        <v>Adult</v>
      </c>
      <c r="M535" s="4" t="s">
        <v>14</v>
      </c>
      <c r="N535" s="4">
        <v>1</v>
      </c>
      <c r="O535" s="5">
        <v>30</v>
      </c>
      <c r="P535">
        <f t="shared" si="76"/>
        <v>30</v>
      </c>
      <c r="Q535" s="22">
        <f t="shared" si="77"/>
        <v>0.44999999999999996</v>
      </c>
      <c r="R535" s="22">
        <f t="shared" si="78"/>
        <v>0.6</v>
      </c>
    </row>
    <row r="536" spans="1:18" x14ac:dyDescent="0.5">
      <c r="A536" s="2">
        <v>47</v>
      </c>
      <c r="B536" s="31" t="str">
        <f t="shared" si="72"/>
        <v>Friday</v>
      </c>
      <c r="C536" s="40" t="str">
        <f t="shared" si="79"/>
        <v>November</v>
      </c>
      <c r="D536" s="40" t="str">
        <f t="shared" si="80"/>
        <v>Nov</v>
      </c>
      <c r="E536" s="4">
        <f t="shared" si="73"/>
        <v>6</v>
      </c>
      <c r="F536" s="33">
        <f t="shared" si="74"/>
        <v>11</v>
      </c>
      <c r="G536" s="4">
        <f t="shared" si="75"/>
        <v>2023</v>
      </c>
      <c r="H536" s="3">
        <v>45236</v>
      </c>
      <c r="I536" s="4" t="s">
        <v>610</v>
      </c>
      <c r="J536" s="4" t="s">
        <v>32</v>
      </c>
      <c r="K536" s="4">
        <v>40</v>
      </c>
      <c r="L536" s="4" t="str" cm="1">
        <f t="array" ref="L536">_xlfn.IFS(K536&gt;=50,"Senior",K536&lt;30,"Young Adult",K536&gt;=30,"Adult")</f>
        <v>Adult</v>
      </c>
      <c r="M536" s="4" t="s">
        <v>13</v>
      </c>
      <c r="N536" s="4">
        <v>3</v>
      </c>
      <c r="O536" s="5">
        <v>500</v>
      </c>
      <c r="P536">
        <f t="shared" si="76"/>
        <v>1500</v>
      </c>
      <c r="Q536" s="22">
        <f t="shared" si="77"/>
        <v>22.5</v>
      </c>
      <c r="R536" s="22">
        <f t="shared" si="78"/>
        <v>30</v>
      </c>
    </row>
    <row r="537" spans="1:18" x14ac:dyDescent="0.5">
      <c r="A537" s="2">
        <v>81</v>
      </c>
      <c r="B537" s="31" t="str">
        <f t="shared" si="72"/>
        <v>Tuesday</v>
      </c>
      <c r="C537" s="40" t="str">
        <f t="shared" si="79"/>
        <v>May</v>
      </c>
      <c r="D537" s="40" t="str">
        <f t="shared" si="80"/>
        <v>May</v>
      </c>
      <c r="E537" s="4">
        <f t="shared" si="73"/>
        <v>17</v>
      </c>
      <c r="F537" s="33">
        <f t="shared" si="74"/>
        <v>5</v>
      </c>
      <c r="G537" s="4">
        <f t="shared" si="75"/>
        <v>2023</v>
      </c>
      <c r="H537" s="3">
        <v>45063</v>
      </c>
      <c r="I537" s="4" t="s">
        <v>611</v>
      </c>
      <c r="J537" s="4" t="s">
        <v>48</v>
      </c>
      <c r="K537" s="4">
        <v>40</v>
      </c>
      <c r="L537" s="4" t="str" cm="1">
        <f t="array" ref="L537">_xlfn.IFS(K537&gt;=50,"Senior",K537&lt;30,"Young Adult",K537&gt;=30,"Adult")</f>
        <v>Adult</v>
      </c>
      <c r="M537" s="4" t="s">
        <v>15</v>
      </c>
      <c r="N537" s="4">
        <v>1</v>
      </c>
      <c r="O537" s="5">
        <v>50</v>
      </c>
      <c r="P537">
        <f t="shared" si="76"/>
        <v>50</v>
      </c>
      <c r="Q537" s="22">
        <f t="shared" si="77"/>
        <v>0.75</v>
      </c>
      <c r="R537" s="22">
        <f t="shared" si="78"/>
        <v>1</v>
      </c>
    </row>
    <row r="538" spans="1:18" x14ac:dyDescent="0.5">
      <c r="A538" s="2">
        <v>123</v>
      </c>
      <c r="B538" s="31" t="str">
        <f t="shared" si="72"/>
        <v>Sunday</v>
      </c>
      <c r="C538" s="40" t="str">
        <f t="shared" si="79"/>
        <v>May</v>
      </c>
      <c r="D538" s="40" t="str">
        <f t="shared" si="80"/>
        <v>May</v>
      </c>
      <c r="E538" s="4">
        <f t="shared" si="73"/>
        <v>15</v>
      </c>
      <c r="F538" s="33">
        <f t="shared" si="74"/>
        <v>5</v>
      </c>
      <c r="G538" s="4">
        <f t="shared" si="75"/>
        <v>2023</v>
      </c>
      <c r="H538" s="3">
        <v>45061</v>
      </c>
      <c r="I538" s="4" t="s">
        <v>612</v>
      </c>
      <c r="J538" s="4" t="s">
        <v>32</v>
      </c>
      <c r="K538" s="4">
        <v>40</v>
      </c>
      <c r="L538" s="4" t="str" cm="1">
        <f t="array" ref="L538">_xlfn.IFS(K538&gt;=50,"Senior",K538&lt;30,"Young Adult",K538&gt;=30,"Adult")</f>
        <v>Adult</v>
      </c>
      <c r="M538" s="4" t="s">
        <v>15</v>
      </c>
      <c r="N538" s="4">
        <v>2</v>
      </c>
      <c r="O538" s="5">
        <v>30</v>
      </c>
      <c r="P538">
        <f t="shared" si="76"/>
        <v>60</v>
      </c>
      <c r="Q538" s="22">
        <f t="shared" si="77"/>
        <v>0.89999999999999991</v>
      </c>
      <c r="R538" s="22">
        <f t="shared" si="78"/>
        <v>1.2</v>
      </c>
    </row>
    <row r="539" spans="1:18" x14ac:dyDescent="0.5">
      <c r="A539" s="2">
        <v>178</v>
      </c>
      <c r="B539" s="31" t="str">
        <f t="shared" si="72"/>
        <v>Wednesday</v>
      </c>
      <c r="C539" s="40" t="str">
        <f t="shared" si="79"/>
        <v>October</v>
      </c>
      <c r="D539" s="40" t="str">
        <f t="shared" si="80"/>
        <v>Oct</v>
      </c>
      <c r="E539" s="4">
        <f t="shared" si="73"/>
        <v>4</v>
      </c>
      <c r="F539" s="33">
        <f t="shared" si="74"/>
        <v>10</v>
      </c>
      <c r="G539" s="4">
        <f t="shared" si="75"/>
        <v>2023</v>
      </c>
      <c r="H539" s="3">
        <v>45203</v>
      </c>
      <c r="I539" s="4" t="s">
        <v>613</v>
      </c>
      <c r="J539" s="4" t="s">
        <v>48</v>
      </c>
      <c r="K539" s="4">
        <v>40</v>
      </c>
      <c r="L539" s="4" t="str" cm="1">
        <f t="array" ref="L539">_xlfn.IFS(K539&gt;=50,"Senior",K539&lt;30,"Young Adult",K539&gt;=30,"Adult")</f>
        <v>Adult</v>
      </c>
      <c r="M539" s="4" t="s">
        <v>14</v>
      </c>
      <c r="N539" s="4">
        <v>2</v>
      </c>
      <c r="O539" s="5">
        <v>30</v>
      </c>
      <c r="P539">
        <f t="shared" si="76"/>
        <v>60</v>
      </c>
      <c r="Q539" s="22">
        <f t="shared" si="77"/>
        <v>0.89999999999999991</v>
      </c>
      <c r="R539" s="22">
        <f t="shared" si="78"/>
        <v>1.2</v>
      </c>
    </row>
    <row r="540" spans="1:18" x14ac:dyDescent="0.5">
      <c r="A540" s="2">
        <v>188</v>
      </c>
      <c r="B540" s="31" t="str">
        <f t="shared" si="72"/>
        <v>Tuesday</v>
      </c>
      <c r="C540" s="40" t="str">
        <f t="shared" si="79"/>
        <v>May</v>
      </c>
      <c r="D540" s="40" t="str">
        <f t="shared" si="80"/>
        <v>May</v>
      </c>
      <c r="E540" s="4">
        <f t="shared" si="73"/>
        <v>3</v>
      </c>
      <c r="F540" s="33">
        <f t="shared" si="74"/>
        <v>5</v>
      </c>
      <c r="G540" s="4">
        <f t="shared" si="75"/>
        <v>2023</v>
      </c>
      <c r="H540" s="3">
        <v>45049</v>
      </c>
      <c r="I540" s="4" t="s">
        <v>614</v>
      </c>
      <c r="J540" s="4" t="s">
        <v>48</v>
      </c>
      <c r="K540" s="4">
        <v>40</v>
      </c>
      <c r="L540" s="4" t="str" cm="1">
        <f t="array" ref="L540">_xlfn.IFS(K540&gt;=50,"Senior",K540&lt;30,"Young Adult",K540&gt;=30,"Adult")</f>
        <v>Adult</v>
      </c>
      <c r="M540" s="4" t="s">
        <v>14</v>
      </c>
      <c r="N540" s="4">
        <v>3</v>
      </c>
      <c r="O540" s="5">
        <v>25</v>
      </c>
      <c r="P540">
        <f t="shared" si="76"/>
        <v>75</v>
      </c>
      <c r="Q540" s="22">
        <f t="shared" si="77"/>
        <v>1.125</v>
      </c>
      <c r="R540" s="22">
        <f t="shared" si="78"/>
        <v>1.5</v>
      </c>
    </row>
    <row r="541" spans="1:18" x14ac:dyDescent="0.5">
      <c r="A541" s="2">
        <v>297</v>
      </c>
      <c r="B541" s="31" t="str">
        <f t="shared" si="72"/>
        <v>Wednesday</v>
      </c>
      <c r="C541" s="40" t="str">
        <f t="shared" si="79"/>
        <v>September</v>
      </c>
      <c r="D541" s="40" t="str">
        <f t="shared" si="80"/>
        <v>Sep</v>
      </c>
      <c r="E541" s="4">
        <f t="shared" si="73"/>
        <v>4</v>
      </c>
      <c r="F541" s="33">
        <f t="shared" si="74"/>
        <v>9</v>
      </c>
      <c r="G541" s="4">
        <f t="shared" si="75"/>
        <v>2023</v>
      </c>
      <c r="H541" s="3">
        <v>45173</v>
      </c>
      <c r="I541" s="4" t="s">
        <v>615</v>
      </c>
      <c r="J541" s="4" t="s">
        <v>32</v>
      </c>
      <c r="K541" s="4">
        <v>40</v>
      </c>
      <c r="L541" s="4" t="str" cm="1">
        <f t="array" ref="L541">_xlfn.IFS(K541&gt;=50,"Senior",K541&lt;30,"Young Adult",K541&gt;=30,"Adult")</f>
        <v>Adult</v>
      </c>
      <c r="M541" s="4" t="s">
        <v>15</v>
      </c>
      <c r="N541" s="4">
        <v>2</v>
      </c>
      <c r="O541" s="5">
        <v>500</v>
      </c>
      <c r="P541">
        <f t="shared" si="76"/>
        <v>1000</v>
      </c>
      <c r="Q541" s="22">
        <f t="shared" si="77"/>
        <v>15</v>
      </c>
      <c r="R541" s="22">
        <f t="shared" si="78"/>
        <v>20</v>
      </c>
    </row>
    <row r="542" spans="1:18" x14ac:dyDescent="0.5">
      <c r="A542" s="2">
        <v>357</v>
      </c>
      <c r="B542" s="31" t="str">
        <f t="shared" si="72"/>
        <v>Tuesday</v>
      </c>
      <c r="C542" s="40" t="str">
        <f t="shared" si="79"/>
        <v>May</v>
      </c>
      <c r="D542" s="40" t="str">
        <f t="shared" si="80"/>
        <v>May</v>
      </c>
      <c r="E542" s="4">
        <f t="shared" si="73"/>
        <v>3</v>
      </c>
      <c r="F542" s="33">
        <f t="shared" si="74"/>
        <v>5</v>
      </c>
      <c r="G542" s="4">
        <f t="shared" si="75"/>
        <v>2023</v>
      </c>
      <c r="H542" s="3">
        <v>45049</v>
      </c>
      <c r="I542" s="4" t="s">
        <v>616</v>
      </c>
      <c r="J542" s="4" t="s">
        <v>32</v>
      </c>
      <c r="K542" s="4">
        <v>40</v>
      </c>
      <c r="L542" s="4" t="str" cm="1">
        <f t="array" ref="L542">_xlfn.IFS(K542&gt;=50,"Senior",K542&lt;30,"Young Adult",K542&gt;=30,"Adult")</f>
        <v>Adult</v>
      </c>
      <c r="M542" s="4" t="s">
        <v>15</v>
      </c>
      <c r="N542" s="4">
        <v>3</v>
      </c>
      <c r="O542" s="5">
        <v>25</v>
      </c>
      <c r="P542">
        <f t="shared" si="76"/>
        <v>75</v>
      </c>
      <c r="Q542" s="22">
        <f t="shared" si="77"/>
        <v>1.125</v>
      </c>
      <c r="R542" s="22">
        <f t="shared" si="78"/>
        <v>1.5</v>
      </c>
    </row>
    <row r="543" spans="1:18" x14ac:dyDescent="0.5">
      <c r="A543" s="2">
        <v>428</v>
      </c>
      <c r="B543" s="31" t="str">
        <f t="shared" si="72"/>
        <v>Tuesday</v>
      </c>
      <c r="C543" s="40" t="str">
        <f t="shared" si="79"/>
        <v>October</v>
      </c>
      <c r="D543" s="40" t="str">
        <f t="shared" si="80"/>
        <v>Oct</v>
      </c>
      <c r="E543" s="4">
        <f t="shared" si="73"/>
        <v>10</v>
      </c>
      <c r="F543" s="33">
        <f t="shared" si="74"/>
        <v>10</v>
      </c>
      <c r="G543" s="4">
        <f t="shared" si="75"/>
        <v>2023</v>
      </c>
      <c r="H543" s="3">
        <v>45209</v>
      </c>
      <c r="I543" s="4" t="s">
        <v>617</v>
      </c>
      <c r="J543" s="4" t="s">
        <v>32</v>
      </c>
      <c r="K543" s="4">
        <v>40</v>
      </c>
      <c r="L543" s="4" t="str" cm="1">
        <f t="array" ref="L543">_xlfn.IFS(K543&gt;=50,"Senior",K543&lt;30,"Young Adult",K543&gt;=30,"Adult")</f>
        <v>Adult</v>
      </c>
      <c r="M543" s="4" t="s">
        <v>15</v>
      </c>
      <c r="N543" s="4">
        <v>4</v>
      </c>
      <c r="O543" s="5">
        <v>50</v>
      </c>
      <c r="P543">
        <f t="shared" si="76"/>
        <v>200</v>
      </c>
      <c r="Q543" s="22">
        <f t="shared" si="77"/>
        <v>3</v>
      </c>
      <c r="R543" s="22">
        <f t="shared" si="78"/>
        <v>4</v>
      </c>
    </row>
    <row r="544" spans="1:18" x14ac:dyDescent="0.5">
      <c r="A544" s="2">
        <v>460</v>
      </c>
      <c r="B544" s="31" t="str">
        <f t="shared" si="72"/>
        <v>Monday</v>
      </c>
      <c r="C544" s="40" t="str">
        <f t="shared" si="79"/>
        <v>May</v>
      </c>
      <c r="D544" s="40" t="str">
        <f t="shared" si="80"/>
        <v>May</v>
      </c>
      <c r="E544" s="4">
        <f t="shared" si="73"/>
        <v>2</v>
      </c>
      <c r="F544" s="33">
        <f t="shared" si="74"/>
        <v>5</v>
      </c>
      <c r="G544" s="4">
        <f t="shared" si="75"/>
        <v>2023</v>
      </c>
      <c r="H544" s="3">
        <v>45048</v>
      </c>
      <c r="I544" s="4" t="s">
        <v>618</v>
      </c>
      <c r="J544" s="4" t="s">
        <v>48</v>
      </c>
      <c r="K544" s="4">
        <v>40</v>
      </c>
      <c r="L544" s="4" t="str" cm="1">
        <f t="array" ref="L544">_xlfn.IFS(K544&gt;=50,"Senior",K544&lt;30,"Young Adult",K544&gt;=30,"Adult")</f>
        <v>Adult</v>
      </c>
      <c r="M544" s="4" t="s">
        <v>13</v>
      </c>
      <c r="N544" s="4">
        <v>1</v>
      </c>
      <c r="O544" s="5">
        <v>50</v>
      </c>
      <c r="P544">
        <f t="shared" si="76"/>
        <v>50</v>
      </c>
      <c r="Q544" s="22">
        <f t="shared" si="77"/>
        <v>0.75</v>
      </c>
      <c r="R544" s="22">
        <f t="shared" si="78"/>
        <v>1</v>
      </c>
    </row>
    <row r="545" spans="1:18" x14ac:dyDescent="0.5">
      <c r="A545" s="2">
        <v>468</v>
      </c>
      <c r="B545" s="31" t="str">
        <f t="shared" si="72"/>
        <v>Monday</v>
      </c>
      <c r="C545" s="40" t="str">
        <f t="shared" si="79"/>
        <v>December</v>
      </c>
      <c r="D545" s="40" t="str">
        <f t="shared" si="80"/>
        <v>Dec</v>
      </c>
      <c r="E545" s="4">
        <f t="shared" si="73"/>
        <v>9</v>
      </c>
      <c r="F545" s="33">
        <f t="shared" si="74"/>
        <v>12</v>
      </c>
      <c r="G545" s="4">
        <f t="shared" si="75"/>
        <v>2023</v>
      </c>
      <c r="H545" s="3">
        <v>45269</v>
      </c>
      <c r="I545" s="4" t="s">
        <v>619</v>
      </c>
      <c r="J545" s="4" t="s">
        <v>48</v>
      </c>
      <c r="K545" s="4">
        <v>40</v>
      </c>
      <c r="L545" s="4" t="str" cm="1">
        <f t="array" ref="L545">_xlfn.IFS(K545&gt;=50,"Senior",K545&lt;30,"Young Adult",K545&gt;=30,"Adult")</f>
        <v>Adult</v>
      </c>
      <c r="M545" s="4" t="s">
        <v>15</v>
      </c>
      <c r="N545" s="4">
        <v>1</v>
      </c>
      <c r="O545" s="5">
        <v>25</v>
      </c>
      <c r="P545">
        <f t="shared" si="76"/>
        <v>25</v>
      </c>
      <c r="Q545" s="22">
        <f t="shared" si="77"/>
        <v>0.375</v>
      </c>
      <c r="R545" s="22">
        <f t="shared" si="78"/>
        <v>0.5</v>
      </c>
    </row>
    <row r="546" spans="1:18" x14ac:dyDescent="0.5">
      <c r="A546" s="2">
        <v>518</v>
      </c>
      <c r="B546" s="31" t="str">
        <f t="shared" si="72"/>
        <v>Wednesday</v>
      </c>
      <c r="C546" s="40" t="str">
        <f t="shared" si="79"/>
        <v>May</v>
      </c>
      <c r="D546" s="40" t="str">
        <f t="shared" si="80"/>
        <v>May</v>
      </c>
      <c r="E546" s="4">
        <f t="shared" si="73"/>
        <v>11</v>
      </c>
      <c r="F546" s="33">
        <f t="shared" si="74"/>
        <v>5</v>
      </c>
      <c r="G546" s="4">
        <f t="shared" si="75"/>
        <v>2023</v>
      </c>
      <c r="H546" s="3">
        <v>45057</v>
      </c>
      <c r="I546" s="4" t="s">
        <v>620</v>
      </c>
      <c r="J546" s="4" t="s">
        <v>32</v>
      </c>
      <c r="K546" s="4">
        <v>40</v>
      </c>
      <c r="L546" s="4" t="str" cm="1">
        <f t="array" ref="L546">_xlfn.IFS(K546&gt;=50,"Senior",K546&lt;30,"Young Adult",K546&gt;=30,"Adult")</f>
        <v>Adult</v>
      </c>
      <c r="M546" s="4" t="s">
        <v>14</v>
      </c>
      <c r="N546" s="4">
        <v>1</v>
      </c>
      <c r="O546" s="5">
        <v>30</v>
      </c>
      <c r="P546">
        <f t="shared" si="76"/>
        <v>30</v>
      </c>
      <c r="Q546" s="22">
        <f t="shared" si="77"/>
        <v>0.44999999999999996</v>
      </c>
      <c r="R546" s="22">
        <f t="shared" si="78"/>
        <v>0.6</v>
      </c>
    </row>
    <row r="547" spans="1:18" x14ac:dyDescent="0.5">
      <c r="A547" s="2">
        <v>550</v>
      </c>
      <c r="B547" s="31" t="str">
        <f t="shared" si="72"/>
        <v>Saturday</v>
      </c>
      <c r="C547" s="40" t="str">
        <f t="shared" si="79"/>
        <v>December</v>
      </c>
      <c r="D547" s="40" t="str">
        <f t="shared" si="80"/>
        <v>Dec</v>
      </c>
      <c r="E547" s="4">
        <f t="shared" si="73"/>
        <v>7</v>
      </c>
      <c r="F547" s="33">
        <f t="shared" si="74"/>
        <v>12</v>
      </c>
      <c r="G547" s="4">
        <f t="shared" si="75"/>
        <v>2023</v>
      </c>
      <c r="H547" s="3">
        <v>45267</v>
      </c>
      <c r="I547" s="4" t="s">
        <v>621</v>
      </c>
      <c r="J547" s="4" t="s">
        <v>48</v>
      </c>
      <c r="K547" s="4">
        <v>40</v>
      </c>
      <c r="L547" s="4" t="str" cm="1">
        <f t="array" ref="L547">_xlfn.IFS(K547&gt;=50,"Senior",K547&lt;30,"Young Adult",K547&gt;=30,"Adult")</f>
        <v>Adult</v>
      </c>
      <c r="M547" s="4" t="s">
        <v>14</v>
      </c>
      <c r="N547" s="4">
        <v>3</v>
      </c>
      <c r="O547" s="5">
        <v>300</v>
      </c>
      <c r="P547">
        <f t="shared" si="76"/>
        <v>900</v>
      </c>
      <c r="Q547" s="22">
        <f t="shared" si="77"/>
        <v>13.5</v>
      </c>
      <c r="R547" s="22">
        <f t="shared" si="78"/>
        <v>18</v>
      </c>
    </row>
    <row r="548" spans="1:18" x14ac:dyDescent="0.5">
      <c r="A548" s="2">
        <v>559</v>
      </c>
      <c r="B548" s="31" t="str">
        <f t="shared" si="72"/>
        <v>Sunday</v>
      </c>
      <c r="C548" s="40" t="str">
        <f t="shared" si="79"/>
        <v>January</v>
      </c>
      <c r="D548" s="40" t="str">
        <f t="shared" si="80"/>
        <v>Jan</v>
      </c>
      <c r="E548" s="4">
        <f t="shared" si="73"/>
        <v>1</v>
      </c>
      <c r="F548" s="33">
        <f t="shared" si="74"/>
        <v>1</v>
      </c>
      <c r="G548" s="4">
        <f t="shared" si="75"/>
        <v>2023</v>
      </c>
      <c r="H548" s="3">
        <v>44927</v>
      </c>
      <c r="I548" s="4" t="s">
        <v>622</v>
      </c>
      <c r="J548" s="4" t="s">
        <v>32</v>
      </c>
      <c r="K548" s="4">
        <v>40</v>
      </c>
      <c r="L548" s="4" t="str" cm="1">
        <f t="array" ref="L548">_xlfn.IFS(K548&gt;=50,"Senior",K548&lt;30,"Young Adult",K548&gt;=30,"Adult")</f>
        <v>Adult</v>
      </c>
      <c r="M548" s="4" t="s">
        <v>14</v>
      </c>
      <c r="N548" s="4">
        <v>4</v>
      </c>
      <c r="O548" s="5">
        <v>300</v>
      </c>
      <c r="P548">
        <f t="shared" si="76"/>
        <v>1200</v>
      </c>
      <c r="Q548" s="22">
        <f t="shared" si="77"/>
        <v>18</v>
      </c>
      <c r="R548" s="22">
        <f t="shared" si="78"/>
        <v>24</v>
      </c>
    </row>
    <row r="549" spans="1:18" x14ac:dyDescent="0.5">
      <c r="A549" s="2">
        <v>587</v>
      </c>
      <c r="B549" s="31" t="str">
        <f t="shared" si="72"/>
        <v>Sunday</v>
      </c>
      <c r="C549" s="40" t="str">
        <f t="shared" si="79"/>
        <v>June</v>
      </c>
      <c r="D549" s="40" t="str">
        <f t="shared" si="80"/>
        <v>Jun</v>
      </c>
      <c r="E549" s="4">
        <f t="shared" si="73"/>
        <v>8</v>
      </c>
      <c r="F549" s="33">
        <f t="shared" si="74"/>
        <v>6</v>
      </c>
      <c r="G549" s="4">
        <f t="shared" si="75"/>
        <v>2023</v>
      </c>
      <c r="H549" s="3">
        <v>45085</v>
      </c>
      <c r="I549" s="4" t="s">
        <v>623</v>
      </c>
      <c r="J549" s="4" t="s">
        <v>32</v>
      </c>
      <c r="K549" s="4">
        <v>40</v>
      </c>
      <c r="L549" s="4" t="str" cm="1">
        <f t="array" ref="L549">_xlfn.IFS(K549&gt;=50,"Senior",K549&lt;30,"Young Adult",K549&gt;=30,"Adult")</f>
        <v>Adult</v>
      </c>
      <c r="M549" s="4" t="s">
        <v>13</v>
      </c>
      <c r="N549" s="4">
        <v>4</v>
      </c>
      <c r="O549" s="5">
        <v>300</v>
      </c>
      <c r="P549">
        <f t="shared" si="76"/>
        <v>1200</v>
      </c>
      <c r="Q549" s="22">
        <f t="shared" si="77"/>
        <v>18</v>
      </c>
      <c r="R549" s="22">
        <f t="shared" si="78"/>
        <v>24</v>
      </c>
    </row>
    <row r="550" spans="1:18" x14ac:dyDescent="0.5">
      <c r="A550" s="2">
        <v>603</v>
      </c>
      <c r="B550" s="31" t="str">
        <f t="shared" si="72"/>
        <v>Monday</v>
      </c>
      <c r="C550" s="40" t="str">
        <f t="shared" si="79"/>
        <v>July</v>
      </c>
      <c r="D550" s="40" t="str">
        <f t="shared" si="80"/>
        <v>Jul</v>
      </c>
      <c r="E550" s="4">
        <f t="shared" si="73"/>
        <v>16</v>
      </c>
      <c r="F550" s="33">
        <f t="shared" si="74"/>
        <v>7</v>
      </c>
      <c r="G550" s="4">
        <f t="shared" si="75"/>
        <v>2023</v>
      </c>
      <c r="H550" s="3">
        <v>45123</v>
      </c>
      <c r="I550" s="4" t="s">
        <v>624</v>
      </c>
      <c r="J550" s="4" t="s">
        <v>32</v>
      </c>
      <c r="K550" s="4">
        <v>40</v>
      </c>
      <c r="L550" s="4" t="str" cm="1">
        <f t="array" ref="L550">_xlfn.IFS(K550&gt;=50,"Senior",K550&lt;30,"Young Adult",K550&gt;=30,"Adult")</f>
        <v>Adult</v>
      </c>
      <c r="M550" s="4" t="s">
        <v>14</v>
      </c>
      <c r="N550" s="4">
        <v>3</v>
      </c>
      <c r="O550" s="5">
        <v>30</v>
      </c>
      <c r="P550">
        <f t="shared" si="76"/>
        <v>90</v>
      </c>
      <c r="Q550" s="22">
        <f t="shared" si="77"/>
        <v>1.3499999999999999</v>
      </c>
      <c r="R550" s="22">
        <f t="shared" si="78"/>
        <v>1.8</v>
      </c>
    </row>
    <row r="551" spans="1:18" x14ac:dyDescent="0.5">
      <c r="A551" s="2">
        <v>621</v>
      </c>
      <c r="B551" s="31" t="str">
        <f t="shared" si="72"/>
        <v>Wednesday</v>
      </c>
      <c r="C551" s="40" t="str">
        <f t="shared" si="79"/>
        <v>March</v>
      </c>
      <c r="D551" s="40" t="str">
        <f t="shared" si="80"/>
        <v>Mar</v>
      </c>
      <c r="E551" s="4">
        <f t="shared" si="73"/>
        <v>4</v>
      </c>
      <c r="F551" s="33">
        <f t="shared" si="74"/>
        <v>3</v>
      </c>
      <c r="G551" s="4">
        <f t="shared" si="75"/>
        <v>2023</v>
      </c>
      <c r="H551" s="3">
        <v>44989</v>
      </c>
      <c r="I551" s="4" t="s">
        <v>625</v>
      </c>
      <c r="J551" s="4" t="s">
        <v>32</v>
      </c>
      <c r="K551" s="4">
        <v>40</v>
      </c>
      <c r="L551" s="4" t="str" cm="1">
        <f t="array" ref="L551">_xlfn.IFS(K551&gt;=50,"Senior",K551&lt;30,"Young Adult",K551&gt;=30,"Adult")</f>
        <v>Adult</v>
      </c>
      <c r="M551" s="4" t="s">
        <v>13</v>
      </c>
      <c r="N551" s="4">
        <v>2</v>
      </c>
      <c r="O551" s="5">
        <v>500</v>
      </c>
      <c r="P551">
        <f t="shared" si="76"/>
        <v>1000</v>
      </c>
      <c r="Q551" s="22">
        <f t="shared" si="77"/>
        <v>15</v>
      </c>
      <c r="R551" s="22">
        <f t="shared" si="78"/>
        <v>20</v>
      </c>
    </row>
    <row r="552" spans="1:18" x14ac:dyDescent="0.5">
      <c r="A552" s="2">
        <v>641</v>
      </c>
      <c r="B552" s="31" t="str">
        <f t="shared" si="72"/>
        <v>Monday</v>
      </c>
      <c r="C552" s="40" t="str">
        <f t="shared" si="79"/>
        <v>November</v>
      </c>
      <c r="D552" s="40" t="str">
        <f t="shared" si="80"/>
        <v>Nov</v>
      </c>
      <c r="E552" s="4">
        <f t="shared" si="73"/>
        <v>23</v>
      </c>
      <c r="F552" s="33">
        <f t="shared" si="74"/>
        <v>11</v>
      </c>
      <c r="G552" s="4">
        <f t="shared" si="75"/>
        <v>2023</v>
      </c>
      <c r="H552" s="3">
        <v>45253</v>
      </c>
      <c r="I552" s="4" t="s">
        <v>626</v>
      </c>
      <c r="J552" s="4" t="s">
        <v>32</v>
      </c>
      <c r="K552" s="4">
        <v>40</v>
      </c>
      <c r="L552" s="4" t="str" cm="1">
        <f t="array" ref="L552">_xlfn.IFS(K552&gt;=50,"Senior",K552&lt;30,"Young Adult",K552&gt;=30,"Adult")</f>
        <v>Adult</v>
      </c>
      <c r="M552" s="4" t="s">
        <v>15</v>
      </c>
      <c r="N552" s="4">
        <v>1</v>
      </c>
      <c r="O552" s="5">
        <v>300</v>
      </c>
      <c r="P552">
        <f t="shared" si="76"/>
        <v>300</v>
      </c>
      <c r="Q552" s="22">
        <f t="shared" si="77"/>
        <v>4.5</v>
      </c>
      <c r="R552" s="22">
        <f t="shared" si="78"/>
        <v>6</v>
      </c>
    </row>
    <row r="553" spans="1:18" x14ac:dyDescent="0.5">
      <c r="A553" s="2">
        <v>657</v>
      </c>
      <c r="B553" s="31" t="str">
        <f t="shared" si="72"/>
        <v>Wednesday</v>
      </c>
      <c r="C553" s="40" t="str">
        <f t="shared" si="79"/>
        <v>February</v>
      </c>
      <c r="D553" s="40" t="str">
        <f t="shared" si="80"/>
        <v>Feb</v>
      </c>
      <c r="E553" s="4">
        <f t="shared" si="73"/>
        <v>11</v>
      </c>
      <c r="F553" s="33">
        <f t="shared" si="74"/>
        <v>2</v>
      </c>
      <c r="G553" s="4">
        <f t="shared" si="75"/>
        <v>2023</v>
      </c>
      <c r="H553" s="3">
        <v>44968</v>
      </c>
      <c r="I553" s="4" t="s">
        <v>627</v>
      </c>
      <c r="J553" s="4" t="s">
        <v>48</v>
      </c>
      <c r="K553" s="4">
        <v>40</v>
      </c>
      <c r="L553" s="4" t="str" cm="1">
        <f t="array" ref="L553">_xlfn.IFS(K553&gt;=50,"Senior",K553&lt;30,"Young Adult",K553&gt;=30,"Adult")</f>
        <v>Adult</v>
      </c>
      <c r="M553" s="4" t="s">
        <v>14</v>
      </c>
      <c r="N553" s="4">
        <v>1</v>
      </c>
      <c r="O553" s="5">
        <v>25</v>
      </c>
      <c r="P553">
        <f t="shared" si="76"/>
        <v>25</v>
      </c>
      <c r="Q553" s="22">
        <f t="shared" si="77"/>
        <v>0.375</v>
      </c>
      <c r="R553" s="22">
        <f t="shared" si="78"/>
        <v>0.5</v>
      </c>
    </row>
    <row r="554" spans="1:18" x14ac:dyDescent="0.5">
      <c r="A554" s="2">
        <v>744</v>
      </c>
      <c r="B554" s="31" t="str">
        <f t="shared" si="72"/>
        <v>Saturday</v>
      </c>
      <c r="C554" s="40" t="str">
        <f t="shared" si="79"/>
        <v>May</v>
      </c>
      <c r="D554" s="40" t="str">
        <f t="shared" si="80"/>
        <v>May</v>
      </c>
      <c r="E554" s="4">
        <f t="shared" si="73"/>
        <v>7</v>
      </c>
      <c r="F554" s="33">
        <f t="shared" si="74"/>
        <v>5</v>
      </c>
      <c r="G554" s="4">
        <f t="shared" si="75"/>
        <v>2023</v>
      </c>
      <c r="H554" s="3">
        <v>45053</v>
      </c>
      <c r="I554" s="4" t="s">
        <v>628</v>
      </c>
      <c r="J554" s="4" t="s">
        <v>48</v>
      </c>
      <c r="K554" s="4">
        <v>40</v>
      </c>
      <c r="L554" s="4" t="str" cm="1">
        <f t="array" ref="L554">_xlfn.IFS(K554&gt;=50,"Senior",K554&lt;30,"Young Adult",K554&gt;=30,"Adult")</f>
        <v>Adult</v>
      </c>
      <c r="M554" s="4" t="s">
        <v>15</v>
      </c>
      <c r="N554" s="4">
        <v>1</v>
      </c>
      <c r="O554" s="5">
        <v>25</v>
      </c>
      <c r="P554">
        <f t="shared" si="76"/>
        <v>25</v>
      </c>
      <c r="Q554" s="22">
        <f t="shared" si="77"/>
        <v>0.375</v>
      </c>
      <c r="R554" s="22">
        <f t="shared" si="78"/>
        <v>0.5</v>
      </c>
    </row>
    <row r="555" spans="1:18" x14ac:dyDescent="0.5">
      <c r="A555" s="2">
        <v>764</v>
      </c>
      <c r="B555" s="31" t="str">
        <f t="shared" si="72"/>
        <v>Wednesday</v>
      </c>
      <c r="C555" s="40" t="str">
        <f t="shared" si="79"/>
        <v>March</v>
      </c>
      <c r="D555" s="40" t="str">
        <f t="shared" si="80"/>
        <v>Mar</v>
      </c>
      <c r="E555" s="4">
        <f t="shared" si="73"/>
        <v>25</v>
      </c>
      <c r="F555" s="33">
        <f t="shared" si="74"/>
        <v>3</v>
      </c>
      <c r="G555" s="4">
        <f t="shared" si="75"/>
        <v>2023</v>
      </c>
      <c r="H555" s="3">
        <v>45010</v>
      </c>
      <c r="I555" s="4" t="s">
        <v>629</v>
      </c>
      <c r="J555" s="4" t="s">
        <v>32</v>
      </c>
      <c r="K555" s="4">
        <v>40</v>
      </c>
      <c r="L555" s="4" t="str" cm="1">
        <f t="array" ref="L555">_xlfn.IFS(K555&gt;=50,"Senior",K555&lt;30,"Young Adult",K555&gt;=30,"Adult")</f>
        <v>Adult</v>
      </c>
      <c r="M555" s="4" t="s">
        <v>14</v>
      </c>
      <c r="N555" s="4">
        <v>1</v>
      </c>
      <c r="O555" s="5">
        <v>25</v>
      </c>
      <c r="P555">
        <f t="shared" si="76"/>
        <v>25</v>
      </c>
      <c r="Q555" s="22">
        <f t="shared" si="77"/>
        <v>0.375</v>
      </c>
      <c r="R555" s="22">
        <f t="shared" si="78"/>
        <v>0.5</v>
      </c>
    </row>
    <row r="556" spans="1:18" x14ac:dyDescent="0.5">
      <c r="A556" s="2">
        <v>774</v>
      </c>
      <c r="B556" s="31" t="str">
        <f t="shared" si="72"/>
        <v>Thursday</v>
      </c>
      <c r="C556" s="40" t="str">
        <f t="shared" si="79"/>
        <v>April</v>
      </c>
      <c r="D556" s="40" t="str">
        <f t="shared" si="80"/>
        <v>Apr</v>
      </c>
      <c r="E556" s="4">
        <f t="shared" si="73"/>
        <v>12</v>
      </c>
      <c r="F556" s="33">
        <f t="shared" si="74"/>
        <v>4</v>
      </c>
      <c r="G556" s="4">
        <f t="shared" si="75"/>
        <v>2023</v>
      </c>
      <c r="H556" s="3">
        <v>45028</v>
      </c>
      <c r="I556" s="4" t="s">
        <v>630</v>
      </c>
      <c r="J556" s="4" t="s">
        <v>32</v>
      </c>
      <c r="K556" s="4">
        <v>40</v>
      </c>
      <c r="L556" s="4" t="str" cm="1">
        <f t="array" ref="L556">_xlfn.IFS(K556&gt;=50,"Senior",K556&lt;30,"Young Adult",K556&gt;=30,"Adult")</f>
        <v>Adult</v>
      </c>
      <c r="M556" s="4" t="s">
        <v>14</v>
      </c>
      <c r="N556" s="4">
        <v>2</v>
      </c>
      <c r="O556" s="5">
        <v>25</v>
      </c>
      <c r="P556">
        <f t="shared" si="76"/>
        <v>50</v>
      </c>
      <c r="Q556" s="22">
        <f t="shared" si="77"/>
        <v>0.75</v>
      </c>
      <c r="R556" s="22">
        <f t="shared" si="78"/>
        <v>1</v>
      </c>
    </row>
    <row r="557" spans="1:18" x14ac:dyDescent="0.5">
      <c r="A557" s="2">
        <v>797</v>
      </c>
      <c r="B557" s="31" t="str">
        <f t="shared" si="72"/>
        <v>Saturday</v>
      </c>
      <c r="C557" s="40" t="str">
        <f t="shared" si="79"/>
        <v>January</v>
      </c>
      <c r="D557" s="40" t="str">
        <f t="shared" si="80"/>
        <v>Jan</v>
      </c>
      <c r="E557" s="4">
        <f t="shared" si="73"/>
        <v>7</v>
      </c>
      <c r="F557" s="33">
        <f t="shared" si="74"/>
        <v>1</v>
      </c>
      <c r="G557" s="4">
        <f t="shared" si="75"/>
        <v>2023</v>
      </c>
      <c r="H557" s="3">
        <v>44933</v>
      </c>
      <c r="I557" s="4" t="s">
        <v>631</v>
      </c>
      <c r="J557" s="4" t="s">
        <v>48</v>
      </c>
      <c r="K557" s="4">
        <v>40</v>
      </c>
      <c r="L557" s="4" t="str" cm="1">
        <f t="array" ref="L557">_xlfn.IFS(K557&gt;=50,"Senior",K557&lt;30,"Young Adult",K557&gt;=30,"Adult")</f>
        <v>Adult</v>
      </c>
      <c r="M557" s="4" t="s">
        <v>14</v>
      </c>
      <c r="N557" s="4">
        <v>3</v>
      </c>
      <c r="O557" s="5">
        <v>25</v>
      </c>
      <c r="P557">
        <f t="shared" si="76"/>
        <v>75</v>
      </c>
      <c r="Q557" s="22">
        <f t="shared" si="77"/>
        <v>1.125</v>
      </c>
      <c r="R557" s="22">
        <f t="shared" si="78"/>
        <v>1.5</v>
      </c>
    </row>
    <row r="558" spans="1:18" x14ac:dyDescent="0.5">
      <c r="A558" s="2">
        <v>883</v>
      </c>
      <c r="B558" s="31" t="str">
        <f t="shared" si="72"/>
        <v>Monday</v>
      </c>
      <c r="C558" s="40" t="str">
        <f t="shared" si="79"/>
        <v>May</v>
      </c>
      <c r="D558" s="40" t="str">
        <f t="shared" si="80"/>
        <v>May</v>
      </c>
      <c r="E558" s="4">
        <f t="shared" si="73"/>
        <v>9</v>
      </c>
      <c r="F558" s="33">
        <f t="shared" si="74"/>
        <v>5</v>
      </c>
      <c r="G558" s="4">
        <f t="shared" si="75"/>
        <v>2023</v>
      </c>
      <c r="H558" s="3">
        <v>45055</v>
      </c>
      <c r="I558" s="4" t="s">
        <v>632</v>
      </c>
      <c r="J558" s="4" t="s">
        <v>48</v>
      </c>
      <c r="K558" s="4">
        <v>40</v>
      </c>
      <c r="L558" s="4" t="str" cm="1">
        <f t="array" ref="L558">_xlfn.IFS(K558&gt;=50,"Senior",K558&lt;30,"Young Adult",K558&gt;=30,"Adult")</f>
        <v>Adult</v>
      </c>
      <c r="M558" s="4" t="s">
        <v>15</v>
      </c>
      <c r="N558" s="4">
        <v>1</v>
      </c>
      <c r="O558" s="5">
        <v>500</v>
      </c>
      <c r="P558">
        <f t="shared" si="76"/>
        <v>500</v>
      </c>
      <c r="Q558" s="22">
        <f t="shared" si="77"/>
        <v>7.5</v>
      </c>
      <c r="R558" s="22">
        <f t="shared" si="78"/>
        <v>10</v>
      </c>
    </row>
    <row r="559" spans="1:18" x14ac:dyDescent="0.5">
      <c r="A559" s="2">
        <v>969</v>
      </c>
      <c r="B559" s="31" t="str">
        <f t="shared" si="72"/>
        <v>Thursday</v>
      </c>
      <c r="C559" s="40" t="str">
        <f t="shared" si="79"/>
        <v>April</v>
      </c>
      <c r="D559" s="40" t="str">
        <f t="shared" si="80"/>
        <v>Apr</v>
      </c>
      <c r="E559" s="4">
        <f t="shared" si="73"/>
        <v>19</v>
      </c>
      <c r="F559" s="33">
        <f t="shared" si="74"/>
        <v>4</v>
      </c>
      <c r="G559" s="4">
        <f t="shared" si="75"/>
        <v>2023</v>
      </c>
      <c r="H559" s="3">
        <v>45035</v>
      </c>
      <c r="I559" s="4" t="s">
        <v>633</v>
      </c>
      <c r="J559" s="4" t="s">
        <v>32</v>
      </c>
      <c r="K559" s="4">
        <v>40</v>
      </c>
      <c r="L559" s="4" t="str" cm="1">
        <f t="array" ref="L559">_xlfn.IFS(K559&gt;=50,"Senior",K559&lt;30,"Young Adult",K559&gt;=30,"Adult")</f>
        <v>Adult</v>
      </c>
      <c r="M559" s="4" t="s">
        <v>14</v>
      </c>
      <c r="N559" s="4">
        <v>3</v>
      </c>
      <c r="O559" s="5">
        <v>300</v>
      </c>
      <c r="P559">
        <f t="shared" si="76"/>
        <v>900</v>
      </c>
      <c r="Q559" s="22">
        <f t="shared" si="77"/>
        <v>13.5</v>
      </c>
      <c r="R559" s="22">
        <f t="shared" si="78"/>
        <v>18</v>
      </c>
    </row>
    <row r="560" spans="1:18" x14ac:dyDescent="0.5">
      <c r="A560" s="2">
        <v>30</v>
      </c>
      <c r="B560" s="31" t="str">
        <f t="shared" si="72"/>
        <v>Sunday</v>
      </c>
      <c r="C560" s="40" t="str">
        <f t="shared" si="79"/>
        <v>October</v>
      </c>
      <c r="D560" s="40" t="str">
        <f t="shared" si="80"/>
        <v>Oct</v>
      </c>
      <c r="E560" s="4">
        <f t="shared" si="73"/>
        <v>29</v>
      </c>
      <c r="F560" s="33">
        <f t="shared" si="74"/>
        <v>10</v>
      </c>
      <c r="G560" s="4">
        <f t="shared" si="75"/>
        <v>2023</v>
      </c>
      <c r="H560" s="3">
        <v>45228</v>
      </c>
      <c r="I560" s="4" t="s">
        <v>634</v>
      </c>
      <c r="J560" s="4" t="s">
        <v>32</v>
      </c>
      <c r="K560" s="4">
        <v>39</v>
      </c>
      <c r="L560" s="4" t="str" cm="1">
        <f t="array" ref="L560">_xlfn.IFS(K560&gt;=50,"Senior",K560&lt;30,"Young Adult",K560&gt;=30,"Adult")</f>
        <v>Adult</v>
      </c>
      <c r="M560" s="4" t="s">
        <v>13</v>
      </c>
      <c r="N560" s="4">
        <v>3</v>
      </c>
      <c r="O560" s="5">
        <v>300</v>
      </c>
      <c r="P560">
        <f t="shared" si="76"/>
        <v>900</v>
      </c>
      <c r="Q560" s="22">
        <f t="shared" si="77"/>
        <v>13.5</v>
      </c>
      <c r="R560" s="22">
        <f t="shared" si="78"/>
        <v>18</v>
      </c>
    </row>
    <row r="561" spans="1:18" x14ac:dyDescent="0.5">
      <c r="A561" s="2">
        <v>145</v>
      </c>
      <c r="B561" s="31" t="str">
        <f t="shared" si="72"/>
        <v>Monday</v>
      </c>
      <c r="C561" s="40" t="str">
        <f t="shared" si="79"/>
        <v>November</v>
      </c>
      <c r="D561" s="40" t="str">
        <f t="shared" si="80"/>
        <v>Nov</v>
      </c>
      <c r="E561" s="4">
        <f t="shared" si="73"/>
        <v>2</v>
      </c>
      <c r="F561" s="33">
        <f t="shared" si="74"/>
        <v>11</v>
      </c>
      <c r="G561" s="4">
        <f t="shared" si="75"/>
        <v>2023</v>
      </c>
      <c r="H561" s="3">
        <v>45232</v>
      </c>
      <c r="I561" s="4" t="s">
        <v>635</v>
      </c>
      <c r="J561" s="4" t="s">
        <v>32</v>
      </c>
      <c r="K561" s="4">
        <v>39</v>
      </c>
      <c r="L561" s="4" t="str" cm="1">
        <f t="array" ref="L561">_xlfn.IFS(K561&gt;=50,"Senior",K561&lt;30,"Young Adult",K561&gt;=30,"Adult")</f>
        <v>Adult</v>
      </c>
      <c r="M561" s="4" t="s">
        <v>14</v>
      </c>
      <c r="N561" s="4">
        <v>3</v>
      </c>
      <c r="O561" s="5">
        <v>25</v>
      </c>
      <c r="P561">
        <f t="shared" si="76"/>
        <v>75</v>
      </c>
      <c r="Q561" s="22">
        <f t="shared" si="77"/>
        <v>1.125</v>
      </c>
      <c r="R561" s="22">
        <f t="shared" si="78"/>
        <v>1.5</v>
      </c>
    </row>
    <row r="562" spans="1:18" x14ac:dyDescent="0.5">
      <c r="A562" s="2">
        <v>162</v>
      </c>
      <c r="B562" s="31" t="str">
        <f t="shared" si="72"/>
        <v>Saturday</v>
      </c>
      <c r="C562" s="40" t="str">
        <f t="shared" si="79"/>
        <v>August</v>
      </c>
      <c r="D562" s="40" t="str">
        <f t="shared" si="80"/>
        <v>Aug</v>
      </c>
      <c r="E562" s="4">
        <f t="shared" si="73"/>
        <v>21</v>
      </c>
      <c r="F562" s="33">
        <f t="shared" si="74"/>
        <v>8</v>
      </c>
      <c r="G562" s="4">
        <f t="shared" si="75"/>
        <v>2023</v>
      </c>
      <c r="H562" s="3">
        <v>45159</v>
      </c>
      <c r="I562" s="4" t="s">
        <v>636</v>
      </c>
      <c r="J562" s="4" t="s">
        <v>48</v>
      </c>
      <c r="K562" s="4">
        <v>39</v>
      </c>
      <c r="L562" s="4" t="str" cm="1">
        <f t="array" ref="L562">_xlfn.IFS(K562&gt;=50,"Senior",K562&lt;30,"Young Adult",K562&gt;=30,"Adult")</f>
        <v>Adult</v>
      </c>
      <c r="M562" s="4" t="s">
        <v>14</v>
      </c>
      <c r="N562" s="4">
        <v>2</v>
      </c>
      <c r="O562" s="5">
        <v>30</v>
      </c>
      <c r="P562">
        <f t="shared" si="76"/>
        <v>60</v>
      </c>
      <c r="Q562" s="22">
        <f t="shared" si="77"/>
        <v>0.89999999999999991</v>
      </c>
      <c r="R562" s="22">
        <f t="shared" si="78"/>
        <v>1.2</v>
      </c>
    </row>
    <row r="563" spans="1:18" x14ac:dyDescent="0.5">
      <c r="A563" s="2">
        <v>174</v>
      </c>
      <c r="B563" s="31" t="str">
        <f t="shared" si="72"/>
        <v>Thursday</v>
      </c>
      <c r="C563" s="40" t="str">
        <f t="shared" si="79"/>
        <v>April</v>
      </c>
      <c r="D563" s="40" t="str">
        <f t="shared" si="80"/>
        <v>Apr</v>
      </c>
      <c r="E563" s="4">
        <f t="shared" si="73"/>
        <v>12</v>
      </c>
      <c r="F563" s="33">
        <f t="shared" si="74"/>
        <v>4</v>
      </c>
      <c r="G563" s="4">
        <f t="shared" si="75"/>
        <v>2023</v>
      </c>
      <c r="H563" s="3">
        <v>45028</v>
      </c>
      <c r="I563" s="4" t="s">
        <v>637</v>
      </c>
      <c r="J563" s="4" t="s">
        <v>32</v>
      </c>
      <c r="K563" s="4">
        <v>39</v>
      </c>
      <c r="L563" s="4" t="str" cm="1">
        <f t="array" ref="L563">_xlfn.IFS(K563&gt;=50,"Senior",K563&lt;30,"Young Adult",K563&gt;=30,"Adult")</f>
        <v>Adult</v>
      </c>
      <c r="M563" s="4" t="s">
        <v>13</v>
      </c>
      <c r="N563" s="4">
        <v>1</v>
      </c>
      <c r="O563" s="5">
        <v>300</v>
      </c>
      <c r="P563">
        <f t="shared" si="76"/>
        <v>300</v>
      </c>
      <c r="Q563" s="22">
        <f t="shared" si="77"/>
        <v>4.5</v>
      </c>
      <c r="R563" s="22">
        <f t="shared" si="78"/>
        <v>6</v>
      </c>
    </row>
    <row r="564" spans="1:18" x14ac:dyDescent="0.5">
      <c r="A564" s="2">
        <v>204</v>
      </c>
      <c r="B564" s="31" t="str">
        <f t="shared" si="72"/>
        <v>Saturday</v>
      </c>
      <c r="C564" s="40" t="str">
        <f t="shared" si="79"/>
        <v>September</v>
      </c>
      <c r="D564" s="40" t="str">
        <f t="shared" si="80"/>
        <v>Sep</v>
      </c>
      <c r="E564" s="4">
        <f t="shared" si="73"/>
        <v>28</v>
      </c>
      <c r="F564" s="33">
        <f t="shared" si="74"/>
        <v>9</v>
      </c>
      <c r="G564" s="4">
        <f t="shared" si="75"/>
        <v>2023</v>
      </c>
      <c r="H564" s="3">
        <v>45197</v>
      </c>
      <c r="I564" s="4" t="s">
        <v>638</v>
      </c>
      <c r="J564" s="4" t="s">
        <v>48</v>
      </c>
      <c r="K564" s="4">
        <v>39</v>
      </c>
      <c r="L564" s="4" t="str" cm="1">
        <f t="array" ref="L564">_xlfn.IFS(K564&gt;=50,"Senior",K564&lt;30,"Young Adult",K564&gt;=30,"Adult")</f>
        <v>Adult</v>
      </c>
      <c r="M564" s="4" t="s">
        <v>13</v>
      </c>
      <c r="N564" s="4">
        <v>1</v>
      </c>
      <c r="O564" s="5">
        <v>25</v>
      </c>
      <c r="P564">
        <f t="shared" si="76"/>
        <v>25</v>
      </c>
      <c r="Q564" s="22">
        <f t="shared" si="77"/>
        <v>0.375</v>
      </c>
      <c r="R564" s="22">
        <f t="shared" si="78"/>
        <v>0.5</v>
      </c>
    </row>
    <row r="565" spans="1:18" x14ac:dyDescent="0.5">
      <c r="A565" s="2">
        <v>221</v>
      </c>
      <c r="B565" s="31" t="str">
        <f t="shared" si="72"/>
        <v>Saturday</v>
      </c>
      <c r="C565" s="40" t="str">
        <f t="shared" si="79"/>
        <v>May</v>
      </c>
      <c r="D565" s="40" t="str">
        <f t="shared" si="80"/>
        <v>May</v>
      </c>
      <c r="E565" s="4">
        <f t="shared" si="73"/>
        <v>7</v>
      </c>
      <c r="F565" s="33">
        <f t="shared" si="74"/>
        <v>5</v>
      </c>
      <c r="G565" s="4">
        <f t="shared" si="75"/>
        <v>2023</v>
      </c>
      <c r="H565" s="3">
        <v>45053</v>
      </c>
      <c r="I565" s="4" t="s">
        <v>639</v>
      </c>
      <c r="J565" s="4" t="s">
        <v>48</v>
      </c>
      <c r="K565" s="4">
        <v>39</v>
      </c>
      <c r="L565" s="4" t="str" cm="1">
        <f t="array" ref="L565">_xlfn.IFS(K565&gt;=50,"Senior",K565&lt;30,"Young Adult",K565&gt;=30,"Adult")</f>
        <v>Adult</v>
      </c>
      <c r="M565" s="4" t="s">
        <v>13</v>
      </c>
      <c r="N565" s="4">
        <v>2</v>
      </c>
      <c r="O565" s="5">
        <v>300</v>
      </c>
      <c r="P565">
        <f t="shared" si="76"/>
        <v>600</v>
      </c>
      <c r="Q565" s="22">
        <f t="shared" si="77"/>
        <v>9</v>
      </c>
      <c r="R565" s="22">
        <f t="shared" si="78"/>
        <v>12</v>
      </c>
    </row>
    <row r="566" spans="1:18" x14ac:dyDescent="0.5">
      <c r="A566" s="2">
        <v>238</v>
      </c>
      <c r="B566" s="31" t="str">
        <f t="shared" si="72"/>
        <v>Tuesday</v>
      </c>
      <c r="C566" s="40" t="str">
        <f t="shared" si="79"/>
        <v>January</v>
      </c>
      <c r="D566" s="40" t="str">
        <f t="shared" si="80"/>
        <v>Jan</v>
      </c>
      <c r="E566" s="4">
        <f t="shared" si="73"/>
        <v>17</v>
      </c>
      <c r="F566" s="33">
        <f t="shared" si="74"/>
        <v>1</v>
      </c>
      <c r="G566" s="4">
        <f t="shared" si="75"/>
        <v>2023</v>
      </c>
      <c r="H566" s="3">
        <v>44943</v>
      </c>
      <c r="I566" s="4" t="s">
        <v>640</v>
      </c>
      <c r="J566" s="4" t="s">
        <v>32</v>
      </c>
      <c r="K566" s="4">
        <v>39</v>
      </c>
      <c r="L566" s="4" t="str" cm="1">
        <f t="array" ref="L566">_xlfn.IFS(K566&gt;=50,"Senior",K566&lt;30,"Young Adult",K566&gt;=30,"Adult")</f>
        <v>Adult</v>
      </c>
      <c r="M566" s="4" t="s">
        <v>13</v>
      </c>
      <c r="N566" s="4">
        <v>1</v>
      </c>
      <c r="O566" s="5">
        <v>500</v>
      </c>
      <c r="P566">
        <f t="shared" si="76"/>
        <v>500</v>
      </c>
      <c r="Q566" s="22">
        <f t="shared" si="77"/>
        <v>7.5</v>
      </c>
      <c r="R566" s="22">
        <f t="shared" si="78"/>
        <v>10</v>
      </c>
    </row>
    <row r="567" spans="1:18" x14ac:dyDescent="0.5">
      <c r="A567" s="2">
        <v>328</v>
      </c>
      <c r="B567" s="31" t="str">
        <f t="shared" si="72"/>
        <v>Sunday</v>
      </c>
      <c r="C567" s="40" t="str">
        <f t="shared" si="79"/>
        <v>March</v>
      </c>
      <c r="D567" s="40" t="str">
        <f t="shared" si="80"/>
        <v>Mar</v>
      </c>
      <c r="E567" s="4">
        <f t="shared" si="73"/>
        <v>22</v>
      </c>
      <c r="F567" s="33">
        <f t="shared" si="74"/>
        <v>3</v>
      </c>
      <c r="G567" s="4">
        <f t="shared" si="75"/>
        <v>2023</v>
      </c>
      <c r="H567" s="3">
        <v>45007</v>
      </c>
      <c r="I567" s="4" t="s">
        <v>641</v>
      </c>
      <c r="J567" s="4" t="s">
        <v>48</v>
      </c>
      <c r="K567" s="4">
        <v>39</v>
      </c>
      <c r="L567" s="4" t="str" cm="1">
        <f t="array" ref="L567">_xlfn.IFS(K567&gt;=50,"Senior",K567&lt;30,"Young Adult",K567&gt;=30,"Adult")</f>
        <v>Adult</v>
      </c>
      <c r="M567" s="4" t="s">
        <v>13</v>
      </c>
      <c r="N567" s="4">
        <v>2</v>
      </c>
      <c r="O567" s="5">
        <v>50</v>
      </c>
      <c r="P567">
        <f t="shared" si="76"/>
        <v>100</v>
      </c>
      <c r="Q567" s="22">
        <f t="shared" si="77"/>
        <v>1.5</v>
      </c>
      <c r="R567" s="22">
        <f t="shared" si="78"/>
        <v>2</v>
      </c>
    </row>
    <row r="568" spans="1:18" x14ac:dyDescent="0.5">
      <c r="A568" s="2">
        <v>390</v>
      </c>
      <c r="B568" s="31" t="str">
        <f t="shared" si="72"/>
        <v>Saturday</v>
      </c>
      <c r="C568" s="40" t="str">
        <f t="shared" si="79"/>
        <v>September</v>
      </c>
      <c r="D568" s="40" t="str">
        <f t="shared" si="80"/>
        <v>Sep</v>
      </c>
      <c r="E568" s="4">
        <f t="shared" si="73"/>
        <v>28</v>
      </c>
      <c r="F568" s="33">
        <f t="shared" si="74"/>
        <v>9</v>
      </c>
      <c r="G568" s="4">
        <f t="shared" si="75"/>
        <v>2023</v>
      </c>
      <c r="H568" s="3">
        <v>45197</v>
      </c>
      <c r="I568" s="4" t="s">
        <v>642</v>
      </c>
      <c r="J568" s="4" t="s">
        <v>48</v>
      </c>
      <c r="K568" s="4">
        <v>39</v>
      </c>
      <c r="L568" s="4" t="str" cm="1">
        <f t="array" ref="L568">_xlfn.IFS(K568&gt;=50,"Senior",K568&lt;30,"Young Adult",K568&gt;=30,"Adult")</f>
        <v>Adult</v>
      </c>
      <c r="M568" s="4" t="s">
        <v>15</v>
      </c>
      <c r="N568" s="4">
        <v>2</v>
      </c>
      <c r="O568" s="5">
        <v>50</v>
      </c>
      <c r="P568">
        <f t="shared" si="76"/>
        <v>100</v>
      </c>
      <c r="Q568" s="22">
        <f t="shared" si="77"/>
        <v>1.5</v>
      </c>
      <c r="R568" s="22">
        <f t="shared" si="78"/>
        <v>2</v>
      </c>
    </row>
    <row r="569" spans="1:18" x14ac:dyDescent="0.5">
      <c r="A569" s="2">
        <v>458</v>
      </c>
      <c r="B569" s="31" t="str">
        <f t="shared" si="72"/>
        <v>Saturday</v>
      </c>
      <c r="C569" s="40" t="str">
        <f t="shared" si="79"/>
        <v>November</v>
      </c>
      <c r="D569" s="40" t="str">
        <f t="shared" si="80"/>
        <v>Nov</v>
      </c>
      <c r="E569" s="4">
        <f t="shared" si="73"/>
        <v>14</v>
      </c>
      <c r="F569" s="33">
        <f t="shared" si="74"/>
        <v>11</v>
      </c>
      <c r="G569" s="4">
        <f t="shared" si="75"/>
        <v>2023</v>
      </c>
      <c r="H569" s="3">
        <v>45244</v>
      </c>
      <c r="I569" s="4" t="s">
        <v>643</v>
      </c>
      <c r="J569" s="4" t="s">
        <v>32</v>
      </c>
      <c r="K569" s="4">
        <v>39</v>
      </c>
      <c r="L569" s="4" t="str" cm="1">
        <f t="array" ref="L569">_xlfn.IFS(K569&gt;=50,"Senior",K569&lt;30,"Young Adult",K569&gt;=30,"Adult")</f>
        <v>Adult</v>
      </c>
      <c r="M569" s="4" t="s">
        <v>15</v>
      </c>
      <c r="N569" s="4">
        <v>4</v>
      </c>
      <c r="O569" s="5">
        <v>25</v>
      </c>
      <c r="P569">
        <f t="shared" si="76"/>
        <v>100</v>
      </c>
      <c r="Q569" s="22">
        <f t="shared" si="77"/>
        <v>1.5</v>
      </c>
      <c r="R569" s="22">
        <f t="shared" si="78"/>
        <v>2</v>
      </c>
    </row>
    <row r="570" spans="1:18" x14ac:dyDescent="0.5">
      <c r="A570" s="2">
        <v>501</v>
      </c>
      <c r="B570" s="31" t="str">
        <f t="shared" si="72"/>
        <v>Saturday</v>
      </c>
      <c r="C570" s="40" t="str">
        <f t="shared" si="79"/>
        <v>May</v>
      </c>
      <c r="D570" s="40" t="str">
        <f t="shared" si="80"/>
        <v>May</v>
      </c>
      <c r="E570" s="4">
        <f t="shared" si="73"/>
        <v>14</v>
      </c>
      <c r="F570" s="33">
        <f t="shared" si="74"/>
        <v>5</v>
      </c>
      <c r="G570" s="4">
        <f t="shared" si="75"/>
        <v>2023</v>
      </c>
      <c r="H570" s="3">
        <v>45060</v>
      </c>
      <c r="I570" s="4" t="s">
        <v>644</v>
      </c>
      <c r="J570" s="4" t="s">
        <v>48</v>
      </c>
      <c r="K570" s="4">
        <v>39</v>
      </c>
      <c r="L570" s="4" t="str" cm="1">
        <f t="array" ref="L570">_xlfn.IFS(K570&gt;=50,"Senior",K570&lt;30,"Young Adult",K570&gt;=30,"Adult")</f>
        <v>Adult</v>
      </c>
      <c r="M570" s="4" t="s">
        <v>15</v>
      </c>
      <c r="N570" s="4">
        <v>2</v>
      </c>
      <c r="O570" s="5">
        <v>30</v>
      </c>
      <c r="P570">
        <f t="shared" si="76"/>
        <v>60</v>
      </c>
      <c r="Q570" s="22">
        <f t="shared" si="77"/>
        <v>0.89999999999999991</v>
      </c>
      <c r="R570" s="22">
        <f t="shared" si="78"/>
        <v>1.2</v>
      </c>
    </row>
    <row r="571" spans="1:18" x14ac:dyDescent="0.5">
      <c r="A571" s="2">
        <v>510</v>
      </c>
      <c r="B571" s="31" t="str">
        <f t="shared" si="72"/>
        <v>Tuesday</v>
      </c>
      <c r="C571" s="40" t="str">
        <f t="shared" si="79"/>
        <v>June</v>
      </c>
      <c r="D571" s="40" t="str">
        <f t="shared" si="80"/>
        <v>Jun</v>
      </c>
      <c r="E571" s="4">
        <f t="shared" si="73"/>
        <v>10</v>
      </c>
      <c r="F571" s="33">
        <f t="shared" si="74"/>
        <v>6</v>
      </c>
      <c r="G571" s="4">
        <f t="shared" si="75"/>
        <v>2023</v>
      </c>
      <c r="H571" s="3">
        <v>45087</v>
      </c>
      <c r="I571" s="4" t="s">
        <v>645</v>
      </c>
      <c r="J571" s="4" t="s">
        <v>32</v>
      </c>
      <c r="K571" s="4">
        <v>39</v>
      </c>
      <c r="L571" s="4" t="str" cm="1">
        <f t="array" ref="L571">_xlfn.IFS(K571&gt;=50,"Senior",K571&lt;30,"Young Adult",K571&gt;=30,"Adult")</f>
        <v>Adult</v>
      </c>
      <c r="M571" s="4" t="s">
        <v>13</v>
      </c>
      <c r="N571" s="4">
        <v>4</v>
      </c>
      <c r="O571" s="5">
        <v>50</v>
      </c>
      <c r="P571">
        <f t="shared" si="76"/>
        <v>200</v>
      </c>
      <c r="Q571" s="22">
        <f t="shared" si="77"/>
        <v>3</v>
      </c>
      <c r="R571" s="22">
        <f t="shared" si="78"/>
        <v>4</v>
      </c>
    </row>
    <row r="572" spans="1:18" x14ac:dyDescent="0.5">
      <c r="A572" s="2">
        <v>614</v>
      </c>
      <c r="B572" s="31" t="str">
        <f t="shared" si="72"/>
        <v>Sunday</v>
      </c>
      <c r="C572" s="40" t="str">
        <f t="shared" si="79"/>
        <v>April</v>
      </c>
      <c r="D572" s="40" t="str">
        <f t="shared" si="80"/>
        <v>Apr</v>
      </c>
      <c r="E572" s="4">
        <f t="shared" si="73"/>
        <v>1</v>
      </c>
      <c r="F572" s="33">
        <f t="shared" si="74"/>
        <v>4</v>
      </c>
      <c r="G572" s="4">
        <f t="shared" si="75"/>
        <v>2023</v>
      </c>
      <c r="H572" s="3">
        <v>45017</v>
      </c>
      <c r="I572" s="4" t="s">
        <v>646</v>
      </c>
      <c r="J572" s="4" t="s">
        <v>32</v>
      </c>
      <c r="K572" s="4">
        <v>39</v>
      </c>
      <c r="L572" s="4" t="str" cm="1">
        <f t="array" ref="L572">_xlfn.IFS(K572&gt;=50,"Senior",K572&lt;30,"Young Adult",K572&gt;=30,"Adult")</f>
        <v>Adult</v>
      </c>
      <c r="M572" s="4" t="s">
        <v>13</v>
      </c>
      <c r="N572" s="4">
        <v>4</v>
      </c>
      <c r="O572" s="5">
        <v>300</v>
      </c>
      <c r="P572">
        <f t="shared" si="76"/>
        <v>1200</v>
      </c>
      <c r="Q572" s="22">
        <f t="shared" si="77"/>
        <v>18</v>
      </c>
      <c r="R572" s="22">
        <f t="shared" si="78"/>
        <v>24</v>
      </c>
    </row>
    <row r="573" spans="1:18" x14ac:dyDescent="0.5">
      <c r="A573" s="2">
        <v>633</v>
      </c>
      <c r="B573" s="31" t="str">
        <f t="shared" si="72"/>
        <v>Saturday</v>
      </c>
      <c r="C573" s="40" t="str">
        <f t="shared" si="79"/>
        <v>August</v>
      </c>
      <c r="D573" s="40" t="str">
        <f t="shared" si="80"/>
        <v>Aug</v>
      </c>
      <c r="E573" s="4">
        <f t="shared" si="73"/>
        <v>7</v>
      </c>
      <c r="F573" s="33">
        <f t="shared" si="74"/>
        <v>8</v>
      </c>
      <c r="G573" s="4">
        <f t="shared" si="75"/>
        <v>2023</v>
      </c>
      <c r="H573" s="3">
        <v>45145</v>
      </c>
      <c r="I573" s="4" t="s">
        <v>647</v>
      </c>
      <c r="J573" s="4" t="s">
        <v>48</v>
      </c>
      <c r="K573" s="4">
        <v>39</v>
      </c>
      <c r="L573" s="4" t="str" cm="1">
        <f t="array" ref="L573">_xlfn.IFS(K573&gt;=50,"Senior",K573&lt;30,"Young Adult",K573&gt;=30,"Adult")</f>
        <v>Adult</v>
      </c>
      <c r="M573" s="4" t="s">
        <v>13</v>
      </c>
      <c r="N573" s="4">
        <v>4</v>
      </c>
      <c r="O573" s="5">
        <v>30</v>
      </c>
      <c r="P573">
        <f t="shared" si="76"/>
        <v>120</v>
      </c>
      <c r="Q573" s="22">
        <f t="shared" si="77"/>
        <v>1.7999999999999998</v>
      </c>
      <c r="R573" s="22">
        <f t="shared" si="78"/>
        <v>2.4</v>
      </c>
    </row>
    <row r="574" spans="1:18" x14ac:dyDescent="0.5">
      <c r="A574" s="2">
        <v>659</v>
      </c>
      <c r="B574" s="31" t="str">
        <f t="shared" si="72"/>
        <v>Thursday</v>
      </c>
      <c r="C574" s="40" t="str">
        <f t="shared" si="79"/>
        <v>March</v>
      </c>
      <c r="D574" s="40" t="str">
        <f t="shared" si="80"/>
        <v>Mar</v>
      </c>
      <c r="E574" s="4">
        <f t="shared" si="73"/>
        <v>19</v>
      </c>
      <c r="F574" s="33">
        <f t="shared" si="74"/>
        <v>3</v>
      </c>
      <c r="G574" s="4">
        <f t="shared" si="75"/>
        <v>2023</v>
      </c>
      <c r="H574" s="3">
        <v>45004</v>
      </c>
      <c r="I574" s="4" t="s">
        <v>648</v>
      </c>
      <c r="J574" s="4" t="s">
        <v>32</v>
      </c>
      <c r="K574" s="4">
        <v>39</v>
      </c>
      <c r="L574" s="4" t="str" cm="1">
        <f t="array" ref="L574">_xlfn.IFS(K574&gt;=50,"Senior",K574&lt;30,"Young Adult",K574&gt;=30,"Adult")</f>
        <v>Adult</v>
      </c>
      <c r="M574" s="4" t="s">
        <v>15</v>
      </c>
      <c r="N574" s="4">
        <v>1</v>
      </c>
      <c r="O574" s="5">
        <v>30</v>
      </c>
      <c r="P574">
        <f t="shared" si="76"/>
        <v>30</v>
      </c>
      <c r="Q574" s="22">
        <f t="shared" si="77"/>
        <v>0.44999999999999996</v>
      </c>
      <c r="R574" s="22">
        <f t="shared" si="78"/>
        <v>0.6</v>
      </c>
    </row>
    <row r="575" spans="1:18" x14ac:dyDescent="0.5">
      <c r="A575" s="2">
        <v>694</v>
      </c>
      <c r="B575" s="31" t="str">
        <f t="shared" si="72"/>
        <v>Friday</v>
      </c>
      <c r="C575" s="40" t="str">
        <f t="shared" si="79"/>
        <v>May</v>
      </c>
      <c r="D575" s="40" t="str">
        <f t="shared" si="80"/>
        <v>May</v>
      </c>
      <c r="E575" s="4">
        <f t="shared" si="73"/>
        <v>20</v>
      </c>
      <c r="F575" s="33">
        <f t="shared" si="74"/>
        <v>5</v>
      </c>
      <c r="G575" s="4">
        <f t="shared" si="75"/>
        <v>2023</v>
      </c>
      <c r="H575" s="3">
        <v>45066</v>
      </c>
      <c r="I575" s="4" t="s">
        <v>649</v>
      </c>
      <c r="J575" s="4" t="s">
        <v>32</v>
      </c>
      <c r="K575" s="4">
        <v>39</v>
      </c>
      <c r="L575" s="4" t="str" cm="1">
        <f t="array" ref="L575">_xlfn.IFS(K575&gt;=50,"Senior",K575&lt;30,"Young Adult",K575&gt;=30,"Adult")</f>
        <v>Adult</v>
      </c>
      <c r="M575" s="4" t="s">
        <v>15</v>
      </c>
      <c r="N575" s="4">
        <v>2</v>
      </c>
      <c r="O575" s="5">
        <v>25</v>
      </c>
      <c r="P575">
        <f t="shared" si="76"/>
        <v>50</v>
      </c>
      <c r="Q575" s="22">
        <f t="shared" si="77"/>
        <v>0.75</v>
      </c>
      <c r="R575" s="22">
        <f t="shared" si="78"/>
        <v>1</v>
      </c>
    </row>
    <row r="576" spans="1:18" x14ac:dyDescent="0.5">
      <c r="A576" s="2">
        <v>767</v>
      </c>
      <c r="B576" s="31" t="str">
        <f t="shared" si="72"/>
        <v>Tuesday</v>
      </c>
      <c r="C576" s="40" t="str">
        <f t="shared" si="79"/>
        <v>October</v>
      </c>
      <c r="D576" s="40" t="str">
        <f t="shared" si="80"/>
        <v>Oct</v>
      </c>
      <c r="E576" s="4">
        <f t="shared" si="73"/>
        <v>24</v>
      </c>
      <c r="F576" s="33">
        <f t="shared" si="74"/>
        <v>10</v>
      </c>
      <c r="G576" s="4">
        <f t="shared" si="75"/>
        <v>2023</v>
      </c>
      <c r="H576" s="3">
        <v>45223</v>
      </c>
      <c r="I576" s="4" t="s">
        <v>650</v>
      </c>
      <c r="J576" s="4" t="s">
        <v>48</v>
      </c>
      <c r="K576" s="4">
        <v>39</v>
      </c>
      <c r="L576" s="4" t="str" cm="1">
        <f t="array" ref="L576">_xlfn.IFS(K576&gt;=50,"Senior",K576&lt;30,"Young Adult",K576&gt;=30,"Adult")</f>
        <v>Adult</v>
      </c>
      <c r="M576" s="4" t="s">
        <v>13</v>
      </c>
      <c r="N576" s="4">
        <v>3</v>
      </c>
      <c r="O576" s="5">
        <v>25</v>
      </c>
      <c r="P576">
        <f t="shared" si="76"/>
        <v>75</v>
      </c>
      <c r="Q576" s="22">
        <f t="shared" si="77"/>
        <v>1.125</v>
      </c>
      <c r="R576" s="22">
        <f t="shared" si="78"/>
        <v>1.5</v>
      </c>
    </row>
    <row r="577" spans="1:18" x14ac:dyDescent="0.5">
      <c r="A577" s="2">
        <v>803</v>
      </c>
      <c r="B577" s="31" t="str">
        <f t="shared" si="72"/>
        <v>Sunday</v>
      </c>
      <c r="C577" s="40" t="str">
        <f t="shared" si="79"/>
        <v>November</v>
      </c>
      <c r="D577" s="40" t="str">
        <f t="shared" si="80"/>
        <v>Nov</v>
      </c>
      <c r="E577" s="4">
        <f t="shared" si="73"/>
        <v>22</v>
      </c>
      <c r="F577" s="33">
        <f t="shared" si="74"/>
        <v>11</v>
      </c>
      <c r="G577" s="4">
        <f t="shared" si="75"/>
        <v>2023</v>
      </c>
      <c r="H577" s="3">
        <v>45252</v>
      </c>
      <c r="I577" s="4" t="s">
        <v>651</v>
      </c>
      <c r="J577" s="4" t="s">
        <v>48</v>
      </c>
      <c r="K577" s="4">
        <v>39</v>
      </c>
      <c r="L577" s="4" t="str" cm="1">
        <f t="array" ref="L577">_xlfn.IFS(K577&gt;=50,"Senior",K577&lt;30,"Young Adult",K577&gt;=30,"Adult")</f>
        <v>Adult</v>
      </c>
      <c r="M577" s="4" t="s">
        <v>14</v>
      </c>
      <c r="N577" s="4">
        <v>4</v>
      </c>
      <c r="O577" s="5">
        <v>25</v>
      </c>
      <c r="P577">
        <f t="shared" si="76"/>
        <v>100</v>
      </c>
      <c r="Q577" s="22">
        <f t="shared" si="77"/>
        <v>1.5</v>
      </c>
      <c r="R577" s="22">
        <f t="shared" si="78"/>
        <v>2</v>
      </c>
    </row>
    <row r="578" spans="1:18" x14ac:dyDescent="0.5">
      <c r="A578" s="2">
        <v>27</v>
      </c>
      <c r="B578" s="31" t="str">
        <f t="shared" ref="B578:B641" si="81">TEXT($E578,"DDDD")</f>
        <v>Tuesday</v>
      </c>
      <c r="C578" s="40" t="str">
        <f t="shared" si="79"/>
        <v>August</v>
      </c>
      <c r="D578" s="40" t="str">
        <f t="shared" si="80"/>
        <v>Aug</v>
      </c>
      <c r="E578" s="4">
        <f t="shared" ref="E578:E641" si="82">DAY(H578)</f>
        <v>3</v>
      </c>
      <c r="F578" s="33">
        <f t="shared" ref="F578:F641" si="83">MONTH(H578)</f>
        <v>8</v>
      </c>
      <c r="G578" s="4">
        <f t="shared" ref="G578:G641" si="84">YEAR(H578)</f>
        <v>2023</v>
      </c>
      <c r="H578" s="3">
        <v>45141</v>
      </c>
      <c r="I578" s="4" t="s">
        <v>652</v>
      </c>
      <c r="J578" s="4" t="s">
        <v>32</v>
      </c>
      <c r="K578" s="4">
        <v>38</v>
      </c>
      <c r="L578" s="4" t="str" cm="1">
        <f t="array" ref="L578">_xlfn.IFS(K578&gt;=50,"Senior",K578&lt;30,"Young Adult",K578&gt;=30,"Adult")</f>
        <v>Adult</v>
      </c>
      <c r="M578" s="4" t="s">
        <v>13</v>
      </c>
      <c r="N578" s="4">
        <v>2</v>
      </c>
      <c r="O578" s="5">
        <v>25</v>
      </c>
      <c r="P578">
        <f t="shared" ref="P578:P641" si="85">N578*O578</f>
        <v>50</v>
      </c>
      <c r="Q578" s="22">
        <f t="shared" ref="Q578:Q641" si="86">P578*$U$3</f>
        <v>0.75</v>
      </c>
      <c r="R578" s="22">
        <f t="shared" ref="R578:R641" si="87">P578*$U$4</f>
        <v>1</v>
      </c>
    </row>
    <row r="579" spans="1:18" x14ac:dyDescent="0.5">
      <c r="A579" s="2">
        <v>38</v>
      </c>
      <c r="B579" s="31" t="str">
        <f t="shared" si="81"/>
        <v>Saturday</v>
      </c>
      <c r="C579" s="40" t="str">
        <f t="shared" ref="C579:C642" si="88">TEXT(DATE(2020,F579,2),"mmmm")</f>
        <v>March</v>
      </c>
      <c r="D579" s="40" t="str">
        <f t="shared" ref="D579:D642" si="89">TEXT(DATE(2002,F579,1),"mmm")</f>
        <v>Mar</v>
      </c>
      <c r="E579" s="4">
        <f t="shared" si="82"/>
        <v>21</v>
      </c>
      <c r="F579" s="33">
        <f t="shared" si="83"/>
        <v>3</v>
      </c>
      <c r="G579" s="4">
        <f t="shared" si="84"/>
        <v>2023</v>
      </c>
      <c r="H579" s="3">
        <v>45006</v>
      </c>
      <c r="I579" s="4" t="s">
        <v>653</v>
      </c>
      <c r="J579" s="4" t="s">
        <v>48</v>
      </c>
      <c r="K579" s="4">
        <v>38</v>
      </c>
      <c r="L579" s="4" t="str" cm="1">
        <f t="array" ref="L579">_xlfn.IFS(K579&gt;=50,"Senior",K579&lt;30,"Young Adult",K579&gt;=30,"Adult")</f>
        <v>Adult</v>
      </c>
      <c r="M579" s="4" t="s">
        <v>13</v>
      </c>
      <c r="N579" s="4">
        <v>4</v>
      </c>
      <c r="O579" s="5">
        <v>50</v>
      </c>
      <c r="P579">
        <f t="shared" si="85"/>
        <v>200</v>
      </c>
      <c r="Q579" s="22">
        <f t="shared" si="86"/>
        <v>3</v>
      </c>
      <c r="R579" s="22">
        <f t="shared" si="87"/>
        <v>4</v>
      </c>
    </row>
    <row r="580" spans="1:18" x14ac:dyDescent="0.5">
      <c r="A580" s="2">
        <v>54</v>
      </c>
      <c r="B580" s="31" t="str">
        <f t="shared" si="81"/>
        <v>Tuesday</v>
      </c>
      <c r="C580" s="40" t="str">
        <f t="shared" si="88"/>
        <v>February</v>
      </c>
      <c r="D580" s="40" t="str">
        <f t="shared" si="89"/>
        <v>Feb</v>
      </c>
      <c r="E580" s="4">
        <f t="shared" si="82"/>
        <v>10</v>
      </c>
      <c r="F580" s="33">
        <f t="shared" si="83"/>
        <v>2</v>
      </c>
      <c r="G580" s="4">
        <f t="shared" si="84"/>
        <v>2023</v>
      </c>
      <c r="H580" s="3">
        <v>44967</v>
      </c>
      <c r="I580" s="4" t="s">
        <v>654</v>
      </c>
      <c r="J580" s="4" t="s">
        <v>32</v>
      </c>
      <c r="K580" s="4">
        <v>38</v>
      </c>
      <c r="L580" s="4" t="str" cm="1">
        <f t="array" ref="L580">_xlfn.IFS(K580&gt;=50,"Senior",K580&lt;30,"Young Adult",K580&gt;=30,"Adult")</f>
        <v>Adult</v>
      </c>
      <c r="M580" s="4" t="s">
        <v>15</v>
      </c>
      <c r="N580" s="4">
        <v>3</v>
      </c>
      <c r="O580" s="5">
        <v>500</v>
      </c>
      <c r="P580">
        <f t="shared" si="85"/>
        <v>1500</v>
      </c>
      <c r="Q580" s="22">
        <f t="shared" si="86"/>
        <v>22.5</v>
      </c>
      <c r="R580" s="22">
        <f t="shared" si="87"/>
        <v>30</v>
      </c>
    </row>
    <row r="581" spans="1:18" x14ac:dyDescent="0.5">
      <c r="A581" s="2">
        <v>84</v>
      </c>
      <c r="B581" s="31" t="str">
        <f t="shared" si="81"/>
        <v>Saturday</v>
      </c>
      <c r="C581" s="40" t="str">
        <f t="shared" si="88"/>
        <v>November</v>
      </c>
      <c r="D581" s="40" t="str">
        <f t="shared" si="89"/>
        <v>Nov</v>
      </c>
      <c r="E581" s="4">
        <f t="shared" si="82"/>
        <v>28</v>
      </c>
      <c r="F581" s="33">
        <f t="shared" si="83"/>
        <v>11</v>
      </c>
      <c r="G581" s="4">
        <f t="shared" si="84"/>
        <v>2023</v>
      </c>
      <c r="H581" s="3">
        <v>45258</v>
      </c>
      <c r="I581" s="4" t="s">
        <v>655</v>
      </c>
      <c r="J581" s="4" t="s">
        <v>32</v>
      </c>
      <c r="K581" s="4">
        <v>38</v>
      </c>
      <c r="L581" s="4" t="str" cm="1">
        <f t="array" ref="L581">_xlfn.IFS(K581&gt;=50,"Senior",K581&lt;30,"Young Adult",K581&gt;=30,"Adult")</f>
        <v>Adult</v>
      </c>
      <c r="M581" s="4" t="s">
        <v>15</v>
      </c>
      <c r="N581" s="4">
        <v>3</v>
      </c>
      <c r="O581" s="5">
        <v>30</v>
      </c>
      <c r="P581">
        <f t="shared" si="85"/>
        <v>90</v>
      </c>
      <c r="Q581" s="22">
        <f t="shared" si="86"/>
        <v>1.3499999999999999</v>
      </c>
      <c r="R581" s="22">
        <f t="shared" si="87"/>
        <v>1.8</v>
      </c>
    </row>
    <row r="582" spans="1:18" x14ac:dyDescent="0.5">
      <c r="A582" s="2">
        <v>140</v>
      </c>
      <c r="B582" s="31" t="str">
        <f t="shared" si="81"/>
        <v>Thursday</v>
      </c>
      <c r="C582" s="40" t="str">
        <f t="shared" si="88"/>
        <v>August</v>
      </c>
      <c r="D582" s="40" t="str">
        <f t="shared" si="89"/>
        <v>Aug</v>
      </c>
      <c r="E582" s="4">
        <f t="shared" si="82"/>
        <v>5</v>
      </c>
      <c r="F582" s="33">
        <f t="shared" si="83"/>
        <v>8</v>
      </c>
      <c r="G582" s="4">
        <f t="shared" si="84"/>
        <v>2023</v>
      </c>
      <c r="H582" s="3">
        <v>45143</v>
      </c>
      <c r="I582" s="4" t="s">
        <v>656</v>
      </c>
      <c r="J582" s="4" t="s">
        <v>48</v>
      </c>
      <c r="K582" s="4">
        <v>38</v>
      </c>
      <c r="L582" s="4" t="str" cm="1">
        <f t="array" ref="L582">_xlfn.IFS(K582&gt;=50,"Senior",K582&lt;30,"Young Adult",K582&gt;=30,"Adult")</f>
        <v>Adult</v>
      </c>
      <c r="M582" s="4" t="s">
        <v>15</v>
      </c>
      <c r="N582" s="4">
        <v>1</v>
      </c>
      <c r="O582" s="5">
        <v>30</v>
      </c>
      <c r="P582">
        <f t="shared" si="85"/>
        <v>30</v>
      </c>
      <c r="Q582" s="22">
        <f t="shared" si="86"/>
        <v>0.44999999999999996</v>
      </c>
      <c r="R582" s="22">
        <f t="shared" si="87"/>
        <v>0.6</v>
      </c>
    </row>
    <row r="583" spans="1:18" x14ac:dyDescent="0.5">
      <c r="A583" s="2">
        <v>146</v>
      </c>
      <c r="B583" s="31" t="str">
        <f t="shared" si="81"/>
        <v>Saturday</v>
      </c>
      <c r="C583" s="40" t="str">
        <f t="shared" si="88"/>
        <v>August</v>
      </c>
      <c r="D583" s="40" t="str">
        <f t="shared" si="89"/>
        <v>Aug</v>
      </c>
      <c r="E583" s="4">
        <f t="shared" si="82"/>
        <v>28</v>
      </c>
      <c r="F583" s="33">
        <f t="shared" si="83"/>
        <v>8</v>
      </c>
      <c r="G583" s="4">
        <f t="shared" si="84"/>
        <v>2023</v>
      </c>
      <c r="H583" s="3">
        <v>45166</v>
      </c>
      <c r="I583" s="4" t="s">
        <v>657</v>
      </c>
      <c r="J583" s="4" t="s">
        <v>48</v>
      </c>
      <c r="K583" s="4">
        <v>38</v>
      </c>
      <c r="L583" s="4" t="str" cm="1">
        <f t="array" ref="L583">_xlfn.IFS(K583&gt;=50,"Senior",K583&lt;30,"Young Adult",K583&gt;=30,"Adult")</f>
        <v>Adult</v>
      </c>
      <c r="M583" s="4" t="s">
        <v>14</v>
      </c>
      <c r="N583" s="4">
        <v>4</v>
      </c>
      <c r="O583" s="5">
        <v>50</v>
      </c>
      <c r="P583">
        <f t="shared" si="85"/>
        <v>200</v>
      </c>
      <c r="Q583" s="22">
        <f t="shared" si="86"/>
        <v>3</v>
      </c>
      <c r="R583" s="22">
        <f t="shared" si="87"/>
        <v>4</v>
      </c>
    </row>
    <row r="584" spans="1:18" x14ac:dyDescent="0.5">
      <c r="A584" s="2">
        <v>239</v>
      </c>
      <c r="B584" s="31" t="str">
        <f t="shared" si="81"/>
        <v>Thursday</v>
      </c>
      <c r="C584" s="40" t="str">
        <f t="shared" si="88"/>
        <v>June</v>
      </c>
      <c r="D584" s="40" t="str">
        <f t="shared" si="89"/>
        <v>Jun</v>
      </c>
      <c r="E584" s="4">
        <f t="shared" si="82"/>
        <v>19</v>
      </c>
      <c r="F584" s="33">
        <f t="shared" si="83"/>
        <v>6</v>
      </c>
      <c r="G584" s="4">
        <f t="shared" si="84"/>
        <v>2023</v>
      </c>
      <c r="H584" s="3">
        <v>45096</v>
      </c>
      <c r="I584" s="4" t="s">
        <v>658</v>
      </c>
      <c r="J584" s="4" t="s">
        <v>48</v>
      </c>
      <c r="K584" s="4">
        <v>38</v>
      </c>
      <c r="L584" s="4" t="str" cm="1">
        <f t="array" ref="L584">_xlfn.IFS(K584&gt;=50,"Senior",K584&lt;30,"Young Adult",K584&gt;=30,"Adult")</f>
        <v>Adult</v>
      </c>
      <c r="M584" s="4" t="s">
        <v>15</v>
      </c>
      <c r="N584" s="4">
        <v>3</v>
      </c>
      <c r="O584" s="5">
        <v>500</v>
      </c>
      <c r="P584">
        <f t="shared" si="85"/>
        <v>1500</v>
      </c>
      <c r="Q584" s="22">
        <f t="shared" si="86"/>
        <v>22.5</v>
      </c>
      <c r="R584" s="22">
        <f t="shared" si="87"/>
        <v>30</v>
      </c>
    </row>
    <row r="585" spans="1:18" x14ac:dyDescent="0.5">
      <c r="A585" s="2">
        <v>337</v>
      </c>
      <c r="B585" s="31" t="str">
        <f t="shared" si="81"/>
        <v>Sunday</v>
      </c>
      <c r="C585" s="40" t="str">
        <f t="shared" si="88"/>
        <v>May</v>
      </c>
      <c r="D585" s="40" t="str">
        <f t="shared" si="89"/>
        <v>May</v>
      </c>
      <c r="E585" s="4">
        <f t="shared" si="82"/>
        <v>1</v>
      </c>
      <c r="F585" s="33">
        <f t="shared" si="83"/>
        <v>5</v>
      </c>
      <c r="G585" s="4">
        <f t="shared" si="84"/>
        <v>2023</v>
      </c>
      <c r="H585" s="3">
        <v>45047</v>
      </c>
      <c r="I585" s="4" t="s">
        <v>659</v>
      </c>
      <c r="J585" s="4" t="s">
        <v>48</v>
      </c>
      <c r="K585" s="4">
        <v>38</v>
      </c>
      <c r="L585" s="4" t="str" cm="1">
        <f t="array" ref="L585">_xlfn.IFS(K585&gt;=50,"Senior",K585&lt;30,"Young Adult",K585&gt;=30,"Adult")</f>
        <v>Adult</v>
      </c>
      <c r="M585" s="4" t="s">
        <v>14</v>
      </c>
      <c r="N585" s="4">
        <v>1</v>
      </c>
      <c r="O585" s="5">
        <v>500</v>
      </c>
      <c r="P585">
        <f t="shared" si="85"/>
        <v>500</v>
      </c>
      <c r="Q585" s="22">
        <f t="shared" si="86"/>
        <v>7.5</v>
      </c>
      <c r="R585" s="22">
        <f t="shared" si="87"/>
        <v>10</v>
      </c>
    </row>
    <row r="586" spans="1:18" x14ac:dyDescent="0.5">
      <c r="A586" s="2">
        <v>464</v>
      </c>
      <c r="B586" s="31" t="str">
        <f t="shared" si="81"/>
        <v>Friday</v>
      </c>
      <c r="C586" s="40" t="str">
        <f t="shared" si="88"/>
        <v>January</v>
      </c>
      <c r="D586" s="40" t="str">
        <f t="shared" si="89"/>
        <v>Jan</v>
      </c>
      <c r="E586" s="4">
        <f t="shared" si="82"/>
        <v>13</v>
      </c>
      <c r="F586" s="33">
        <f t="shared" si="83"/>
        <v>1</v>
      </c>
      <c r="G586" s="4">
        <f t="shared" si="84"/>
        <v>2023</v>
      </c>
      <c r="H586" s="3">
        <v>44939</v>
      </c>
      <c r="I586" s="4" t="s">
        <v>660</v>
      </c>
      <c r="J586" s="4" t="s">
        <v>48</v>
      </c>
      <c r="K586" s="4">
        <v>38</v>
      </c>
      <c r="L586" s="4" t="str" cm="1">
        <f t="array" ref="L586">_xlfn.IFS(K586&gt;=50,"Senior",K586&lt;30,"Young Adult",K586&gt;=30,"Adult")</f>
        <v>Adult</v>
      </c>
      <c r="M586" s="4" t="s">
        <v>15</v>
      </c>
      <c r="N586" s="4">
        <v>2</v>
      </c>
      <c r="O586" s="5">
        <v>300</v>
      </c>
      <c r="P586">
        <f t="shared" si="85"/>
        <v>600</v>
      </c>
      <c r="Q586" s="22">
        <f t="shared" si="86"/>
        <v>9</v>
      </c>
      <c r="R586" s="22">
        <f t="shared" si="87"/>
        <v>12</v>
      </c>
    </row>
    <row r="587" spans="1:18" x14ac:dyDescent="0.5">
      <c r="A587" s="2">
        <v>472</v>
      </c>
      <c r="B587" s="31" t="str">
        <f t="shared" si="81"/>
        <v>Thursday</v>
      </c>
      <c r="C587" s="40" t="str">
        <f t="shared" si="88"/>
        <v>December</v>
      </c>
      <c r="D587" s="40" t="str">
        <f t="shared" si="89"/>
        <v>Dec</v>
      </c>
      <c r="E587" s="4">
        <f t="shared" si="82"/>
        <v>26</v>
      </c>
      <c r="F587" s="33">
        <f t="shared" si="83"/>
        <v>12</v>
      </c>
      <c r="G587" s="4">
        <f t="shared" si="84"/>
        <v>2023</v>
      </c>
      <c r="H587" s="3">
        <v>45286</v>
      </c>
      <c r="I587" s="4" t="s">
        <v>661</v>
      </c>
      <c r="J587" s="4" t="s">
        <v>32</v>
      </c>
      <c r="K587" s="4">
        <v>38</v>
      </c>
      <c r="L587" s="4" t="str" cm="1">
        <f t="array" ref="L587">_xlfn.IFS(K587&gt;=50,"Senior",K587&lt;30,"Young Adult",K587&gt;=30,"Adult")</f>
        <v>Adult</v>
      </c>
      <c r="M587" s="4" t="s">
        <v>13</v>
      </c>
      <c r="N587" s="4">
        <v>3</v>
      </c>
      <c r="O587" s="5">
        <v>300</v>
      </c>
      <c r="P587">
        <f t="shared" si="85"/>
        <v>900</v>
      </c>
      <c r="Q587" s="22">
        <f t="shared" si="86"/>
        <v>13.5</v>
      </c>
      <c r="R587" s="22">
        <f t="shared" si="87"/>
        <v>18</v>
      </c>
    </row>
    <row r="588" spans="1:18" x14ac:dyDescent="0.5">
      <c r="A588" s="2">
        <v>504</v>
      </c>
      <c r="B588" s="31" t="str">
        <f t="shared" si="81"/>
        <v>Monday</v>
      </c>
      <c r="C588" s="40" t="str">
        <f t="shared" si="88"/>
        <v>May</v>
      </c>
      <c r="D588" s="40" t="str">
        <f t="shared" si="89"/>
        <v>May</v>
      </c>
      <c r="E588" s="4">
        <f t="shared" si="82"/>
        <v>16</v>
      </c>
      <c r="F588" s="33">
        <f t="shared" si="83"/>
        <v>5</v>
      </c>
      <c r="G588" s="4">
        <f t="shared" si="84"/>
        <v>2023</v>
      </c>
      <c r="H588" s="3">
        <v>45062</v>
      </c>
      <c r="I588" s="4" t="s">
        <v>662</v>
      </c>
      <c r="J588" s="4" t="s">
        <v>32</v>
      </c>
      <c r="K588" s="4">
        <v>38</v>
      </c>
      <c r="L588" s="4" t="str" cm="1">
        <f t="array" ref="L588">_xlfn.IFS(K588&gt;=50,"Senior",K588&lt;30,"Young Adult",K588&gt;=30,"Adult")</f>
        <v>Adult</v>
      </c>
      <c r="M588" s="4" t="s">
        <v>13</v>
      </c>
      <c r="N588" s="4">
        <v>3</v>
      </c>
      <c r="O588" s="5">
        <v>50</v>
      </c>
      <c r="P588">
        <f t="shared" si="85"/>
        <v>150</v>
      </c>
      <c r="Q588" s="22">
        <f t="shared" si="86"/>
        <v>2.25</v>
      </c>
      <c r="R588" s="22">
        <f t="shared" si="87"/>
        <v>3</v>
      </c>
    </row>
    <row r="589" spans="1:18" x14ac:dyDescent="0.5">
      <c r="A589" s="2">
        <v>579</v>
      </c>
      <c r="B589" s="31" t="str">
        <f t="shared" si="81"/>
        <v>Saturday</v>
      </c>
      <c r="C589" s="40" t="str">
        <f t="shared" si="88"/>
        <v>September</v>
      </c>
      <c r="D589" s="40" t="str">
        <f t="shared" si="89"/>
        <v>Sep</v>
      </c>
      <c r="E589" s="4">
        <f t="shared" si="82"/>
        <v>21</v>
      </c>
      <c r="F589" s="33">
        <f t="shared" si="83"/>
        <v>9</v>
      </c>
      <c r="G589" s="4">
        <f t="shared" si="84"/>
        <v>2023</v>
      </c>
      <c r="H589" s="3">
        <v>45190</v>
      </c>
      <c r="I589" s="4" t="s">
        <v>663</v>
      </c>
      <c r="J589" s="4" t="s">
        <v>32</v>
      </c>
      <c r="K589" s="4">
        <v>38</v>
      </c>
      <c r="L589" s="4" t="str" cm="1">
        <f t="array" ref="L589">_xlfn.IFS(K589&gt;=50,"Senior",K589&lt;30,"Young Adult",K589&gt;=30,"Adult")</f>
        <v>Adult</v>
      </c>
      <c r="M589" s="4" t="s">
        <v>15</v>
      </c>
      <c r="N589" s="4">
        <v>1</v>
      </c>
      <c r="O589" s="5">
        <v>30</v>
      </c>
      <c r="P589">
        <f t="shared" si="85"/>
        <v>30</v>
      </c>
      <c r="Q589" s="22">
        <f t="shared" si="86"/>
        <v>0.44999999999999996</v>
      </c>
      <c r="R589" s="22">
        <f t="shared" si="87"/>
        <v>0.6</v>
      </c>
    </row>
    <row r="590" spans="1:18" x14ac:dyDescent="0.5">
      <c r="A590" s="2">
        <v>588</v>
      </c>
      <c r="B590" s="31" t="str">
        <f t="shared" si="81"/>
        <v>Thursday</v>
      </c>
      <c r="C590" s="40" t="str">
        <f t="shared" si="88"/>
        <v>April</v>
      </c>
      <c r="D590" s="40" t="str">
        <f t="shared" si="89"/>
        <v>Apr</v>
      </c>
      <c r="E590" s="4">
        <f t="shared" si="82"/>
        <v>26</v>
      </c>
      <c r="F590" s="33">
        <f t="shared" si="83"/>
        <v>4</v>
      </c>
      <c r="G590" s="4">
        <f t="shared" si="84"/>
        <v>2023</v>
      </c>
      <c r="H590" s="3">
        <v>45042</v>
      </c>
      <c r="I590" s="4" t="s">
        <v>664</v>
      </c>
      <c r="J590" s="4" t="s">
        <v>48</v>
      </c>
      <c r="K590" s="4">
        <v>38</v>
      </c>
      <c r="L590" s="4" t="str" cm="1">
        <f t="array" ref="L590">_xlfn.IFS(K590&gt;=50,"Senior",K590&lt;30,"Young Adult",K590&gt;=30,"Adult")</f>
        <v>Adult</v>
      </c>
      <c r="M590" s="4" t="s">
        <v>15</v>
      </c>
      <c r="N590" s="4">
        <v>2</v>
      </c>
      <c r="O590" s="5">
        <v>30</v>
      </c>
      <c r="P590">
        <f t="shared" si="85"/>
        <v>60</v>
      </c>
      <c r="Q590" s="22">
        <f t="shared" si="86"/>
        <v>0.89999999999999991</v>
      </c>
      <c r="R590" s="22">
        <f t="shared" si="87"/>
        <v>1.2</v>
      </c>
    </row>
    <row r="591" spans="1:18" x14ac:dyDescent="0.5">
      <c r="A591" s="2">
        <v>646</v>
      </c>
      <c r="B591" s="31" t="str">
        <f t="shared" si="81"/>
        <v>Tuesday</v>
      </c>
      <c r="C591" s="40" t="str">
        <f t="shared" si="88"/>
        <v>May</v>
      </c>
      <c r="D591" s="40" t="str">
        <f t="shared" si="89"/>
        <v>May</v>
      </c>
      <c r="E591" s="4">
        <f t="shared" si="82"/>
        <v>3</v>
      </c>
      <c r="F591" s="33">
        <f t="shared" si="83"/>
        <v>5</v>
      </c>
      <c r="G591" s="4">
        <f t="shared" si="84"/>
        <v>2023</v>
      </c>
      <c r="H591" s="3">
        <v>45049</v>
      </c>
      <c r="I591" s="4" t="s">
        <v>665</v>
      </c>
      <c r="J591" s="4" t="s">
        <v>48</v>
      </c>
      <c r="K591" s="4">
        <v>38</v>
      </c>
      <c r="L591" s="4" t="str" cm="1">
        <f t="array" ref="L591">_xlfn.IFS(K591&gt;=50,"Senior",K591&lt;30,"Young Adult",K591&gt;=30,"Adult")</f>
        <v>Adult</v>
      </c>
      <c r="M591" s="4" t="s">
        <v>14</v>
      </c>
      <c r="N591" s="4">
        <v>3</v>
      </c>
      <c r="O591" s="5">
        <v>30</v>
      </c>
      <c r="P591">
        <f t="shared" si="85"/>
        <v>90</v>
      </c>
      <c r="Q591" s="22">
        <f t="shared" si="86"/>
        <v>1.3499999999999999</v>
      </c>
      <c r="R591" s="22">
        <f t="shared" si="87"/>
        <v>1.8</v>
      </c>
    </row>
    <row r="592" spans="1:18" x14ac:dyDescent="0.5">
      <c r="A592" s="2">
        <v>660</v>
      </c>
      <c r="B592" s="31" t="str">
        <f t="shared" si="81"/>
        <v>Sunday</v>
      </c>
      <c r="C592" s="40" t="str">
        <f t="shared" si="88"/>
        <v>April</v>
      </c>
      <c r="D592" s="40" t="str">
        <f t="shared" si="89"/>
        <v>Apr</v>
      </c>
      <c r="E592" s="4">
        <f t="shared" si="82"/>
        <v>29</v>
      </c>
      <c r="F592" s="33">
        <f t="shared" si="83"/>
        <v>4</v>
      </c>
      <c r="G592" s="4">
        <f t="shared" si="84"/>
        <v>2023</v>
      </c>
      <c r="H592" s="3">
        <v>45045</v>
      </c>
      <c r="I592" s="4" t="s">
        <v>666</v>
      </c>
      <c r="J592" s="4" t="s">
        <v>32</v>
      </c>
      <c r="K592" s="4">
        <v>38</v>
      </c>
      <c r="L592" s="4" t="str" cm="1">
        <f t="array" ref="L592">_xlfn.IFS(K592&gt;=50,"Senior",K592&lt;30,"Young Adult",K592&gt;=30,"Adult")</f>
        <v>Adult</v>
      </c>
      <c r="M592" s="4" t="s">
        <v>13</v>
      </c>
      <c r="N592" s="4">
        <v>2</v>
      </c>
      <c r="O592" s="5">
        <v>500</v>
      </c>
      <c r="P592">
        <f t="shared" si="85"/>
        <v>1000</v>
      </c>
      <c r="Q592" s="22">
        <f t="shared" si="86"/>
        <v>15</v>
      </c>
      <c r="R592" s="22">
        <f t="shared" si="87"/>
        <v>20</v>
      </c>
    </row>
    <row r="593" spans="1:18" x14ac:dyDescent="0.5">
      <c r="A593" s="2">
        <v>674</v>
      </c>
      <c r="B593" s="31" t="str">
        <f t="shared" si="81"/>
        <v>Monday</v>
      </c>
      <c r="C593" s="40" t="str">
        <f t="shared" si="88"/>
        <v>April</v>
      </c>
      <c r="D593" s="40" t="str">
        <f t="shared" si="89"/>
        <v>Apr</v>
      </c>
      <c r="E593" s="4">
        <f t="shared" si="82"/>
        <v>16</v>
      </c>
      <c r="F593" s="33">
        <f t="shared" si="83"/>
        <v>4</v>
      </c>
      <c r="G593" s="4">
        <f t="shared" si="84"/>
        <v>2023</v>
      </c>
      <c r="H593" s="3">
        <v>45032</v>
      </c>
      <c r="I593" s="4" t="s">
        <v>667</v>
      </c>
      <c r="J593" s="4" t="s">
        <v>32</v>
      </c>
      <c r="K593" s="4">
        <v>38</v>
      </c>
      <c r="L593" s="4" t="str" cm="1">
        <f t="array" ref="L593">_xlfn.IFS(K593&gt;=50,"Senior",K593&lt;30,"Young Adult",K593&gt;=30,"Adult")</f>
        <v>Adult</v>
      </c>
      <c r="M593" s="4" t="s">
        <v>14</v>
      </c>
      <c r="N593" s="4">
        <v>1</v>
      </c>
      <c r="O593" s="5">
        <v>300</v>
      </c>
      <c r="P593">
        <f t="shared" si="85"/>
        <v>300</v>
      </c>
      <c r="Q593" s="22">
        <f t="shared" si="86"/>
        <v>4.5</v>
      </c>
      <c r="R593" s="22">
        <f t="shared" si="87"/>
        <v>6</v>
      </c>
    </row>
    <row r="594" spans="1:18" x14ac:dyDescent="0.5">
      <c r="A594" s="2">
        <v>683</v>
      </c>
      <c r="B594" s="31" t="str">
        <f t="shared" si="81"/>
        <v>Wednesday</v>
      </c>
      <c r="C594" s="40" t="str">
        <f t="shared" si="88"/>
        <v>January</v>
      </c>
      <c r="D594" s="40" t="str">
        <f t="shared" si="89"/>
        <v>Jan</v>
      </c>
      <c r="E594" s="4">
        <f t="shared" si="82"/>
        <v>4</v>
      </c>
      <c r="F594" s="33">
        <f t="shared" si="83"/>
        <v>1</v>
      </c>
      <c r="G594" s="4">
        <f t="shared" si="84"/>
        <v>2023</v>
      </c>
      <c r="H594" s="3">
        <v>44930</v>
      </c>
      <c r="I594" s="4" t="s">
        <v>668</v>
      </c>
      <c r="J594" s="4" t="s">
        <v>48</v>
      </c>
      <c r="K594" s="4">
        <v>38</v>
      </c>
      <c r="L594" s="4" t="str" cm="1">
        <f t="array" ref="L594">_xlfn.IFS(K594&gt;=50,"Senior",K594&lt;30,"Young Adult",K594&gt;=30,"Adult")</f>
        <v>Adult</v>
      </c>
      <c r="M594" s="4" t="s">
        <v>13</v>
      </c>
      <c r="N594" s="4">
        <v>2</v>
      </c>
      <c r="O594" s="5">
        <v>500</v>
      </c>
      <c r="P594">
        <f t="shared" si="85"/>
        <v>1000</v>
      </c>
      <c r="Q594" s="22">
        <f t="shared" si="86"/>
        <v>15</v>
      </c>
      <c r="R594" s="22">
        <f t="shared" si="87"/>
        <v>20</v>
      </c>
    </row>
    <row r="595" spans="1:18" x14ac:dyDescent="0.5">
      <c r="A595" s="2">
        <v>742</v>
      </c>
      <c r="B595" s="31" t="str">
        <f t="shared" si="81"/>
        <v>Saturday</v>
      </c>
      <c r="C595" s="40" t="str">
        <f t="shared" si="88"/>
        <v>January</v>
      </c>
      <c r="D595" s="40" t="str">
        <f t="shared" si="89"/>
        <v>Jan</v>
      </c>
      <c r="E595" s="4">
        <f t="shared" si="82"/>
        <v>21</v>
      </c>
      <c r="F595" s="33">
        <f t="shared" si="83"/>
        <v>1</v>
      </c>
      <c r="G595" s="4">
        <f t="shared" si="84"/>
        <v>2023</v>
      </c>
      <c r="H595" s="3">
        <v>44947</v>
      </c>
      <c r="I595" s="4" t="s">
        <v>669</v>
      </c>
      <c r="J595" s="4" t="s">
        <v>32</v>
      </c>
      <c r="K595" s="4">
        <v>38</v>
      </c>
      <c r="L595" s="4" t="str" cm="1">
        <f t="array" ref="L595">_xlfn.IFS(K595&gt;=50,"Senior",K595&lt;30,"Young Adult",K595&gt;=30,"Adult")</f>
        <v>Adult</v>
      </c>
      <c r="M595" s="4" t="s">
        <v>15</v>
      </c>
      <c r="N595" s="4">
        <v>4</v>
      </c>
      <c r="O595" s="5">
        <v>500</v>
      </c>
      <c r="P595">
        <f t="shared" si="85"/>
        <v>2000</v>
      </c>
      <c r="Q595" s="22">
        <f t="shared" si="86"/>
        <v>30</v>
      </c>
      <c r="R595" s="22">
        <f t="shared" si="87"/>
        <v>40</v>
      </c>
    </row>
    <row r="596" spans="1:18" x14ac:dyDescent="0.5">
      <c r="A596" s="2">
        <v>766</v>
      </c>
      <c r="B596" s="31" t="str">
        <f t="shared" si="81"/>
        <v>Wednesday</v>
      </c>
      <c r="C596" s="40" t="str">
        <f t="shared" si="88"/>
        <v>February</v>
      </c>
      <c r="D596" s="40" t="str">
        <f t="shared" si="89"/>
        <v>Feb</v>
      </c>
      <c r="E596" s="4">
        <f t="shared" si="82"/>
        <v>25</v>
      </c>
      <c r="F596" s="33">
        <f t="shared" si="83"/>
        <v>2</v>
      </c>
      <c r="G596" s="4">
        <f t="shared" si="84"/>
        <v>2023</v>
      </c>
      <c r="H596" s="3">
        <v>44982</v>
      </c>
      <c r="I596" s="4" t="s">
        <v>670</v>
      </c>
      <c r="J596" s="4" t="s">
        <v>48</v>
      </c>
      <c r="K596" s="4">
        <v>38</v>
      </c>
      <c r="L596" s="4" t="str" cm="1">
        <f t="array" ref="L596">_xlfn.IFS(K596&gt;=50,"Senior",K596&lt;30,"Young Adult",K596&gt;=30,"Adult")</f>
        <v>Adult</v>
      </c>
      <c r="M596" s="4" t="s">
        <v>15</v>
      </c>
      <c r="N596" s="4">
        <v>3</v>
      </c>
      <c r="O596" s="5">
        <v>300</v>
      </c>
      <c r="P596">
        <f t="shared" si="85"/>
        <v>900</v>
      </c>
      <c r="Q596" s="22">
        <f t="shared" si="86"/>
        <v>13.5</v>
      </c>
      <c r="R596" s="22">
        <f t="shared" si="87"/>
        <v>18</v>
      </c>
    </row>
    <row r="597" spans="1:18" x14ac:dyDescent="0.5">
      <c r="A597" s="2">
        <v>4</v>
      </c>
      <c r="B597" s="31" t="str">
        <f t="shared" si="81"/>
        <v>Saturday</v>
      </c>
      <c r="C597" s="40" t="str">
        <f t="shared" si="88"/>
        <v>May</v>
      </c>
      <c r="D597" s="40" t="str">
        <f t="shared" si="89"/>
        <v>May</v>
      </c>
      <c r="E597" s="4">
        <f t="shared" si="82"/>
        <v>21</v>
      </c>
      <c r="F597" s="33">
        <f t="shared" si="83"/>
        <v>5</v>
      </c>
      <c r="G597" s="4">
        <f t="shared" si="84"/>
        <v>2023</v>
      </c>
      <c r="H597" s="3">
        <v>45067</v>
      </c>
      <c r="I597" s="4" t="s">
        <v>671</v>
      </c>
      <c r="J597" s="4" t="s">
        <v>48</v>
      </c>
      <c r="K597" s="4">
        <v>37</v>
      </c>
      <c r="L597" s="4" t="str" cm="1">
        <f t="array" ref="L597">_xlfn.IFS(K597&gt;=50,"Senior",K597&lt;30,"Young Adult",K597&gt;=30,"Adult")</f>
        <v>Adult</v>
      </c>
      <c r="M597" s="4" t="s">
        <v>14</v>
      </c>
      <c r="N597" s="4">
        <v>1</v>
      </c>
      <c r="O597" s="5">
        <v>500</v>
      </c>
      <c r="P597">
        <f t="shared" si="85"/>
        <v>500</v>
      </c>
      <c r="Q597" s="22">
        <f t="shared" si="86"/>
        <v>7.5</v>
      </c>
      <c r="R597" s="22">
        <f t="shared" si="87"/>
        <v>10</v>
      </c>
    </row>
    <row r="598" spans="1:18" x14ac:dyDescent="0.5">
      <c r="A598" s="2">
        <v>112</v>
      </c>
      <c r="B598" s="31" t="str">
        <f t="shared" si="81"/>
        <v>Monday</v>
      </c>
      <c r="C598" s="40" t="str">
        <f t="shared" si="88"/>
        <v>December</v>
      </c>
      <c r="D598" s="40" t="str">
        <f t="shared" si="89"/>
        <v>Dec</v>
      </c>
      <c r="E598" s="4">
        <f t="shared" si="82"/>
        <v>2</v>
      </c>
      <c r="F598" s="33">
        <f t="shared" si="83"/>
        <v>12</v>
      </c>
      <c r="G598" s="4">
        <f t="shared" si="84"/>
        <v>2023</v>
      </c>
      <c r="H598" s="3">
        <v>45262</v>
      </c>
      <c r="I598" s="4" t="s">
        <v>672</v>
      </c>
      <c r="J598" s="4" t="s">
        <v>48</v>
      </c>
      <c r="K598" s="4">
        <v>37</v>
      </c>
      <c r="L598" s="4" t="str" cm="1">
        <f t="array" ref="L598">_xlfn.IFS(K598&gt;=50,"Senior",K598&lt;30,"Young Adult",K598&gt;=30,"Adult")</f>
        <v>Adult</v>
      </c>
      <c r="M598" s="4" t="s">
        <v>14</v>
      </c>
      <c r="N598" s="4">
        <v>3</v>
      </c>
      <c r="O598" s="5">
        <v>500</v>
      </c>
      <c r="P598">
        <f t="shared" si="85"/>
        <v>1500</v>
      </c>
      <c r="Q598" s="22">
        <f t="shared" si="86"/>
        <v>22.5</v>
      </c>
      <c r="R598" s="22">
        <f t="shared" si="87"/>
        <v>30</v>
      </c>
    </row>
    <row r="599" spans="1:18" x14ac:dyDescent="0.5">
      <c r="A599" s="2">
        <v>210</v>
      </c>
      <c r="B599" s="31" t="str">
        <f t="shared" si="81"/>
        <v>Friday</v>
      </c>
      <c r="C599" s="40" t="str">
        <f t="shared" si="88"/>
        <v>April</v>
      </c>
      <c r="D599" s="40" t="str">
        <f t="shared" si="89"/>
        <v>Apr</v>
      </c>
      <c r="E599" s="4">
        <f t="shared" si="82"/>
        <v>13</v>
      </c>
      <c r="F599" s="33">
        <f t="shared" si="83"/>
        <v>4</v>
      </c>
      <c r="G599" s="4">
        <f t="shared" si="84"/>
        <v>2023</v>
      </c>
      <c r="H599" s="3">
        <v>45029</v>
      </c>
      <c r="I599" s="4" t="s">
        <v>673</v>
      </c>
      <c r="J599" s="4" t="s">
        <v>48</v>
      </c>
      <c r="K599" s="4">
        <v>37</v>
      </c>
      <c r="L599" s="4" t="str" cm="1">
        <f t="array" ref="L599">_xlfn.IFS(K599&gt;=50,"Senior",K599&lt;30,"Young Adult",K599&gt;=30,"Adult")</f>
        <v>Adult</v>
      </c>
      <c r="M599" s="4" t="s">
        <v>15</v>
      </c>
      <c r="N599" s="4">
        <v>4</v>
      </c>
      <c r="O599" s="5">
        <v>50</v>
      </c>
      <c r="P599">
        <f t="shared" si="85"/>
        <v>200</v>
      </c>
      <c r="Q599" s="22">
        <f t="shared" si="86"/>
        <v>3</v>
      </c>
      <c r="R599" s="22">
        <f t="shared" si="87"/>
        <v>4</v>
      </c>
    </row>
    <row r="600" spans="1:18" x14ac:dyDescent="0.5">
      <c r="A600" s="2">
        <v>258</v>
      </c>
      <c r="B600" s="31" t="str">
        <f t="shared" si="81"/>
        <v>Wednesday</v>
      </c>
      <c r="C600" s="40" t="str">
        <f t="shared" si="88"/>
        <v>December</v>
      </c>
      <c r="D600" s="40" t="str">
        <f t="shared" si="89"/>
        <v>Dec</v>
      </c>
      <c r="E600" s="4">
        <f t="shared" si="82"/>
        <v>4</v>
      </c>
      <c r="F600" s="33">
        <f t="shared" si="83"/>
        <v>12</v>
      </c>
      <c r="G600" s="4">
        <f t="shared" si="84"/>
        <v>2023</v>
      </c>
      <c r="H600" s="3">
        <v>45264</v>
      </c>
      <c r="I600" s="4" t="s">
        <v>674</v>
      </c>
      <c r="J600" s="4" t="s">
        <v>32</v>
      </c>
      <c r="K600" s="4">
        <v>37</v>
      </c>
      <c r="L600" s="4" t="str" cm="1">
        <f t="array" ref="L600">_xlfn.IFS(K600&gt;=50,"Senior",K600&lt;30,"Young Adult",K600&gt;=30,"Adult")</f>
        <v>Adult</v>
      </c>
      <c r="M600" s="4" t="s">
        <v>14</v>
      </c>
      <c r="N600" s="4">
        <v>1</v>
      </c>
      <c r="O600" s="5">
        <v>50</v>
      </c>
      <c r="P600">
        <f t="shared" si="85"/>
        <v>50</v>
      </c>
      <c r="Q600" s="22">
        <f t="shared" si="86"/>
        <v>0.75</v>
      </c>
      <c r="R600" s="22">
        <f t="shared" si="87"/>
        <v>1</v>
      </c>
    </row>
    <row r="601" spans="1:18" x14ac:dyDescent="0.5">
      <c r="A601" s="2">
        <v>278</v>
      </c>
      <c r="B601" s="31" t="str">
        <f t="shared" si="81"/>
        <v>Friday</v>
      </c>
      <c r="C601" s="40" t="str">
        <f t="shared" si="88"/>
        <v>March</v>
      </c>
      <c r="D601" s="40" t="str">
        <f t="shared" si="89"/>
        <v>Mar</v>
      </c>
      <c r="E601" s="4">
        <f t="shared" si="82"/>
        <v>13</v>
      </c>
      <c r="F601" s="33">
        <f t="shared" si="83"/>
        <v>3</v>
      </c>
      <c r="G601" s="4">
        <f t="shared" si="84"/>
        <v>2023</v>
      </c>
      <c r="H601" s="3">
        <v>44998</v>
      </c>
      <c r="I601" s="4" t="s">
        <v>675</v>
      </c>
      <c r="J601" s="4" t="s">
        <v>32</v>
      </c>
      <c r="K601" s="4">
        <v>37</v>
      </c>
      <c r="L601" s="4" t="str" cm="1">
        <f t="array" ref="L601">_xlfn.IFS(K601&gt;=50,"Senior",K601&lt;30,"Young Adult",K601&gt;=30,"Adult")</f>
        <v>Adult</v>
      </c>
      <c r="M601" s="4" t="s">
        <v>14</v>
      </c>
      <c r="N601" s="4">
        <v>4</v>
      </c>
      <c r="O601" s="5">
        <v>25</v>
      </c>
      <c r="P601">
        <f t="shared" si="85"/>
        <v>100</v>
      </c>
      <c r="Q601" s="22">
        <f t="shared" si="86"/>
        <v>1.5</v>
      </c>
      <c r="R601" s="22">
        <f t="shared" si="87"/>
        <v>2</v>
      </c>
    </row>
    <row r="602" spans="1:18" x14ac:dyDescent="0.5">
      <c r="A602" s="2">
        <v>280</v>
      </c>
      <c r="B602" s="31" t="str">
        <f t="shared" si="81"/>
        <v>Wednesday</v>
      </c>
      <c r="C602" s="40" t="str">
        <f t="shared" si="88"/>
        <v>April</v>
      </c>
      <c r="D602" s="40" t="str">
        <f t="shared" si="89"/>
        <v>Apr</v>
      </c>
      <c r="E602" s="4">
        <f t="shared" si="82"/>
        <v>4</v>
      </c>
      <c r="F602" s="33">
        <f t="shared" si="83"/>
        <v>4</v>
      </c>
      <c r="G602" s="4">
        <f t="shared" si="84"/>
        <v>2023</v>
      </c>
      <c r="H602" s="3">
        <v>45020</v>
      </c>
      <c r="I602" s="4" t="s">
        <v>676</v>
      </c>
      <c r="J602" s="4" t="s">
        <v>32</v>
      </c>
      <c r="K602" s="4">
        <v>37</v>
      </c>
      <c r="L602" s="4" t="str" cm="1">
        <f t="array" ref="L602">_xlfn.IFS(K602&gt;=50,"Senior",K602&lt;30,"Young Adult",K602&gt;=30,"Adult")</f>
        <v>Adult</v>
      </c>
      <c r="M602" s="4" t="s">
        <v>14</v>
      </c>
      <c r="N602" s="4">
        <v>3</v>
      </c>
      <c r="O602" s="5">
        <v>500</v>
      </c>
      <c r="P602">
        <f t="shared" si="85"/>
        <v>1500</v>
      </c>
      <c r="Q602" s="22">
        <f t="shared" si="86"/>
        <v>22.5</v>
      </c>
      <c r="R602" s="22">
        <f t="shared" si="87"/>
        <v>30</v>
      </c>
    </row>
    <row r="603" spans="1:18" x14ac:dyDescent="0.5">
      <c r="A603" s="2">
        <v>304</v>
      </c>
      <c r="B603" s="31" t="str">
        <f t="shared" si="81"/>
        <v>Thursday</v>
      </c>
      <c r="C603" s="40" t="str">
        <f t="shared" si="88"/>
        <v>July</v>
      </c>
      <c r="D603" s="40" t="str">
        <f t="shared" si="89"/>
        <v>Jul</v>
      </c>
      <c r="E603" s="4">
        <f t="shared" si="82"/>
        <v>19</v>
      </c>
      <c r="F603" s="33">
        <f t="shared" si="83"/>
        <v>7</v>
      </c>
      <c r="G603" s="4">
        <f t="shared" si="84"/>
        <v>2023</v>
      </c>
      <c r="H603" s="3">
        <v>45126</v>
      </c>
      <c r="I603" s="4" t="s">
        <v>677</v>
      </c>
      <c r="J603" s="4" t="s">
        <v>32</v>
      </c>
      <c r="K603" s="4">
        <v>37</v>
      </c>
      <c r="L603" s="4" t="str" cm="1">
        <f t="array" ref="L603">_xlfn.IFS(K603&gt;=50,"Senior",K603&lt;30,"Young Adult",K603&gt;=30,"Adult")</f>
        <v>Adult</v>
      </c>
      <c r="M603" s="4" t="s">
        <v>15</v>
      </c>
      <c r="N603" s="4">
        <v>2</v>
      </c>
      <c r="O603" s="5">
        <v>30</v>
      </c>
      <c r="P603">
        <f t="shared" si="85"/>
        <v>60</v>
      </c>
      <c r="Q603" s="22">
        <f t="shared" si="86"/>
        <v>0.89999999999999991</v>
      </c>
      <c r="R603" s="22">
        <f t="shared" si="87"/>
        <v>1.2</v>
      </c>
    </row>
    <row r="604" spans="1:18" x14ac:dyDescent="0.5">
      <c r="A604" s="2">
        <v>421</v>
      </c>
      <c r="B604" s="31" t="str">
        <f t="shared" si="81"/>
        <v>Monday</v>
      </c>
      <c r="C604" s="40" t="str">
        <f t="shared" si="88"/>
        <v>January</v>
      </c>
      <c r="D604" s="40" t="str">
        <f t="shared" si="89"/>
        <v>Jan</v>
      </c>
      <c r="E604" s="4">
        <f t="shared" si="82"/>
        <v>2</v>
      </c>
      <c r="F604" s="33">
        <f t="shared" si="83"/>
        <v>1</v>
      </c>
      <c r="G604" s="4">
        <f t="shared" si="84"/>
        <v>2023</v>
      </c>
      <c r="H604" s="3">
        <v>44928</v>
      </c>
      <c r="I604" s="4" t="s">
        <v>678</v>
      </c>
      <c r="J604" s="4" t="s">
        <v>32</v>
      </c>
      <c r="K604" s="4">
        <v>37</v>
      </c>
      <c r="L604" s="4" t="str" cm="1">
        <f t="array" ref="L604">_xlfn.IFS(K604&gt;=50,"Senior",K604&lt;30,"Young Adult",K604&gt;=30,"Adult")</f>
        <v>Adult</v>
      </c>
      <c r="M604" s="4" t="s">
        <v>14</v>
      </c>
      <c r="N604" s="4">
        <v>3</v>
      </c>
      <c r="O604" s="5">
        <v>500</v>
      </c>
      <c r="P604">
        <f t="shared" si="85"/>
        <v>1500</v>
      </c>
      <c r="Q604" s="22">
        <f t="shared" si="86"/>
        <v>22.5</v>
      </c>
      <c r="R604" s="22">
        <f t="shared" si="87"/>
        <v>30</v>
      </c>
    </row>
    <row r="605" spans="1:18" x14ac:dyDescent="0.5">
      <c r="A605" s="2">
        <v>507</v>
      </c>
      <c r="B605" s="31" t="str">
        <f t="shared" si="81"/>
        <v>Monday</v>
      </c>
      <c r="C605" s="40" t="str">
        <f t="shared" si="88"/>
        <v>November</v>
      </c>
      <c r="D605" s="40" t="str">
        <f t="shared" si="89"/>
        <v>Nov</v>
      </c>
      <c r="E605" s="4">
        <f t="shared" si="82"/>
        <v>2</v>
      </c>
      <c r="F605" s="33">
        <f t="shared" si="83"/>
        <v>11</v>
      </c>
      <c r="G605" s="4">
        <f t="shared" si="84"/>
        <v>2023</v>
      </c>
      <c r="H605" s="3">
        <v>45232</v>
      </c>
      <c r="I605" s="4" t="s">
        <v>679</v>
      </c>
      <c r="J605" s="4" t="s">
        <v>32</v>
      </c>
      <c r="K605" s="4">
        <v>37</v>
      </c>
      <c r="L605" s="4" t="str" cm="1">
        <f t="array" ref="L605">_xlfn.IFS(K605&gt;=50,"Senior",K605&lt;30,"Young Adult",K605&gt;=30,"Adult")</f>
        <v>Adult</v>
      </c>
      <c r="M605" s="4" t="s">
        <v>15</v>
      </c>
      <c r="N605" s="4">
        <v>3</v>
      </c>
      <c r="O605" s="5">
        <v>500</v>
      </c>
      <c r="P605">
        <f t="shared" si="85"/>
        <v>1500</v>
      </c>
      <c r="Q605" s="22">
        <f t="shared" si="86"/>
        <v>22.5</v>
      </c>
      <c r="R605" s="22">
        <f t="shared" si="87"/>
        <v>30</v>
      </c>
    </row>
    <row r="606" spans="1:18" x14ac:dyDescent="0.5">
      <c r="A606" s="2">
        <v>509</v>
      </c>
      <c r="B606" s="31" t="str">
        <f t="shared" si="81"/>
        <v>Thursday</v>
      </c>
      <c r="C606" s="40" t="str">
        <f t="shared" si="88"/>
        <v>June</v>
      </c>
      <c r="D606" s="40" t="str">
        <f t="shared" si="89"/>
        <v>Jun</v>
      </c>
      <c r="E606" s="4">
        <f t="shared" si="82"/>
        <v>26</v>
      </c>
      <c r="F606" s="33">
        <f t="shared" si="83"/>
        <v>6</v>
      </c>
      <c r="G606" s="4">
        <f t="shared" si="84"/>
        <v>2023</v>
      </c>
      <c r="H606" s="3">
        <v>45103</v>
      </c>
      <c r="I606" s="4" t="s">
        <v>680</v>
      </c>
      <c r="J606" s="4" t="s">
        <v>32</v>
      </c>
      <c r="K606" s="4">
        <v>37</v>
      </c>
      <c r="L606" s="4" t="str" cm="1">
        <f t="array" ref="L606">_xlfn.IFS(K606&gt;=50,"Senior",K606&lt;30,"Young Adult",K606&gt;=30,"Adult")</f>
        <v>Adult</v>
      </c>
      <c r="M606" s="4" t="s">
        <v>15</v>
      </c>
      <c r="N606" s="4">
        <v>3</v>
      </c>
      <c r="O606" s="5">
        <v>300</v>
      </c>
      <c r="P606">
        <f t="shared" si="85"/>
        <v>900</v>
      </c>
      <c r="Q606" s="22">
        <f t="shared" si="86"/>
        <v>13.5</v>
      </c>
      <c r="R606" s="22">
        <f t="shared" si="87"/>
        <v>18</v>
      </c>
    </row>
    <row r="607" spans="1:18" x14ac:dyDescent="0.5">
      <c r="A607" s="2">
        <v>598</v>
      </c>
      <c r="B607" s="31" t="str">
        <f t="shared" si="81"/>
        <v>Sunday</v>
      </c>
      <c r="C607" s="40" t="str">
        <f t="shared" si="88"/>
        <v>August</v>
      </c>
      <c r="D607" s="40" t="str">
        <f t="shared" si="89"/>
        <v>Aug</v>
      </c>
      <c r="E607" s="4">
        <f t="shared" si="82"/>
        <v>1</v>
      </c>
      <c r="F607" s="33">
        <f t="shared" si="83"/>
        <v>8</v>
      </c>
      <c r="G607" s="4">
        <f t="shared" si="84"/>
        <v>2023</v>
      </c>
      <c r="H607" s="3">
        <v>45139</v>
      </c>
      <c r="I607" s="4" t="s">
        <v>681</v>
      </c>
      <c r="J607" s="4" t="s">
        <v>48</v>
      </c>
      <c r="K607" s="4">
        <v>37</v>
      </c>
      <c r="L607" s="4" t="str" cm="1">
        <f t="array" ref="L607">_xlfn.IFS(K607&gt;=50,"Senior",K607&lt;30,"Young Adult",K607&gt;=30,"Adult")</f>
        <v>Adult</v>
      </c>
      <c r="M607" s="4" t="s">
        <v>13</v>
      </c>
      <c r="N607" s="4">
        <v>4</v>
      </c>
      <c r="O607" s="5">
        <v>30</v>
      </c>
      <c r="P607">
        <f t="shared" si="85"/>
        <v>120</v>
      </c>
      <c r="Q607" s="22">
        <f t="shared" si="86"/>
        <v>1.7999999999999998</v>
      </c>
      <c r="R607" s="22">
        <f t="shared" si="87"/>
        <v>2.4</v>
      </c>
    </row>
    <row r="608" spans="1:18" x14ac:dyDescent="0.5">
      <c r="A608" s="2">
        <v>605</v>
      </c>
      <c r="B608" s="31" t="str">
        <f t="shared" si="81"/>
        <v>Tuesday</v>
      </c>
      <c r="C608" s="40" t="str">
        <f t="shared" si="88"/>
        <v>July</v>
      </c>
      <c r="D608" s="40" t="str">
        <f t="shared" si="89"/>
        <v>Jul</v>
      </c>
      <c r="E608" s="4">
        <f t="shared" si="82"/>
        <v>24</v>
      </c>
      <c r="F608" s="33">
        <f t="shared" si="83"/>
        <v>7</v>
      </c>
      <c r="G608" s="4">
        <f t="shared" si="84"/>
        <v>2023</v>
      </c>
      <c r="H608" s="3">
        <v>45131</v>
      </c>
      <c r="I608" s="4" t="s">
        <v>682</v>
      </c>
      <c r="J608" s="4" t="s">
        <v>48</v>
      </c>
      <c r="K608" s="4">
        <v>37</v>
      </c>
      <c r="L608" s="4" t="str" cm="1">
        <f t="array" ref="L608">_xlfn.IFS(K608&gt;=50,"Senior",K608&lt;30,"Young Adult",K608&gt;=30,"Adult")</f>
        <v>Adult</v>
      </c>
      <c r="M608" s="4" t="s">
        <v>15</v>
      </c>
      <c r="N608" s="4">
        <v>2</v>
      </c>
      <c r="O608" s="5">
        <v>500</v>
      </c>
      <c r="P608">
        <f t="shared" si="85"/>
        <v>1000</v>
      </c>
      <c r="Q608" s="22">
        <f t="shared" si="86"/>
        <v>15</v>
      </c>
      <c r="R608" s="22">
        <f t="shared" si="87"/>
        <v>20</v>
      </c>
    </row>
    <row r="609" spans="1:18" x14ac:dyDescent="0.5">
      <c r="A609" s="2">
        <v>699</v>
      </c>
      <c r="B609" s="31" t="str">
        <f t="shared" si="81"/>
        <v>Sunday</v>
      </c>
      <c r="C609" s="40" t="str">
        <f t="shared" si="88"/>
        <v>June</v>
      </c>
      <c r="D609" s="40" t="str">
        <f t="shared" si="89"/>
        <v>Jun</v>
      </c>
      <c r="E609" s="4">
        <f t="shared" si="82"/>
        <v>22</v>
      </c>
      <c r="F609" s="33">
        <f t="shared" si="83"/>
        <v>6</v>
      </c>
      <c r="G609" s="4">
        <f t="shared" si="84"/>
        <v>2023</v>
      </c>
      <c r="H609" s="3">
        <v>45099</v>
      </c>
      <c r="I609" s="4" t="s">
        <v>683</v>
      </c>
      <c r="J609" s="4" t="s">
        <v>32</v>
      </c>
      <c r="K609" s="4">
        <v>37</v>
      </c>
      <c r="L609" s="4" t="str" cm="1">
        <f t="array" ref="L609">_xlfn.IFS(K609&gt;=50,"Senior",K609&lt;30,"Young Adult",K609&gt;=30,"Adult")</f>
        <v>Adult</v>
      </c>
      <c r="M609" s="4" t="s">
        <v>14</v>
      </c>
      <c r="N609" s="4">
        <v>4</v>
      </c>
      <c r="O609" s="5">
        <v>30</v>
      </c>
      <c r="P609">
        <f t="shared" si="85"/>
        <v>120</v>
      </c>
      <c r="Q609" s="22">
        <f t="shared" si="86"/>
        <v>1.7999999999999998</v>
      </c>
      <c r="R609" s="22">
        <f t="shared" si="87"/>
        <v>2.4</v>
      </c>
    </row>
    <row r="610" spans="1:18" x14ac:dyDescent="0.5">
      <c r="A610" s="2">
        <v>835</v>
      </c>
      <c r="B610" s="31" t="str">
        <f t="shared" si="81"/>
        <v>Saturday</v>
      </c>
      <c r="C610" s="40" t="str">
        <f t="shared" si="88"/>
        <v>September</v>
      </c>
      <c r="D610" s="40" t="str">
        <f t="shared" si="89"/>
        <v>Sep</v>
      </c>
      <c r="E610" s="4">
        <f t="shared" si="82"/>
        <v>7</v>
      </c>
      <c r="F610" s="33">
        <f t="shared" si="83"/>
        <v>9</v>
      </c>
      <c r="G610" s="4">
        <f t="shared" si="84"/>
        <v>2023</v>
      </c>
      <c r="H610" s="3">
        <v>45176</v>
      </c>
      <c r="I610" s="4" t="s">
        <v>684</v>
      </c>
      <c r="J610" s="4" t="s">
        <v>48</v>
      </c>
      <c r="K610" s="4">
        <v>37</v>
      </c>
      <c r="L610" s="4" t="str" cm="1">
        <f t="array" ref="L610">_xlfn.IFS(K610&gt;=50,"Senior",K610&lt;30,"Young Adult",K610&gt;=30,"Adult")</f>
        <v>Adult</v>
      </c>
      <c r="M610" s="4" t="s">
        <v>14</v>
      </c>
      <c r="N610" s="4">
        <v>4</v>
      </c>
      <c r="O610" s="5">
        <v>50</v>
      </c>
      <c r="P610">
        <f t="shared" si="85"/>
        <v>200</v>
      </c>
      <c r="Q610" s="22">
        <f t="shared" si="86"/>
        <v>3</v>
      </c>
      <c r="R610" s="22">
        <f t="shared" si="87"/>
        <v>4</v>
      </c>
    </row>
    <row r="611" spans="1:18" x14ac:dyDescent="0.5">
      <c r="A611" s="2">
        <v>869</v>
      </c>
      <c r="B611" s="31" t="str">
        <f t="shared" si="81"/>
        <v>Wednesday</v>
      </c>
      <c r="C611" s="40" t="str">
        <f t="shared" si="88"/>
        <v>October</v>
      </c>
      <c r="D611" s="40" t="str">
        <f t="shared" si="89"/>
        <v>Oct</v>
      </c>
      <c r="E611" s="4">
        <f t="shared" si="82"/>
        <v>25</v>
      </c>
      <c r="F611" s="33">
        <f t="shared" si="83"/>
        <v>10</v>
      </c>
      <c r="G611" s="4">
        <f t="shared" si="84"/>
        <v>2023</v>
      </c>
      <c r="H611" s="3">
        <v>45224</v>
      </c>
      <c r="I611" s="4" t="s">
        <v>685</v>
      </c>
      <c r="J611" s="4" t="s">
        <v>48</v>
      </c>
      <c r="K611" s="4">
        <v>37</v>
      </c>
      <c r="L611" s="4" t="str" cm="1">
        <f t="array" ref="L611">_xlfn.IFS(K611&gt;=50,"Senior",K611&lt;30,"Young Adult",K611&gt;=30,"Adult")</f>
        <v>Adult</v>
      </c>
      <c r="M611" s="4" t="s">
        <v>13</v>
      </c>
      <c r="N611" s="4">
        <v>3</v>
      </c>
      <c r="O611" s="5">
        <v>500</v>
      </c>
      <c r="P611">
        <f t="shared" si="85"/>
        <v>1500</v>
      </c>
      <c r="Q611" s="22">
        <f t="shared" si="86"/>
        <v>22.5</v>
      </c>
      <c r="R611" s="22">
        <f t="shared" si="87"/>
        <v>30</v>
      </c>
    </row>
    <row r="612" spans="1:18" x14ac:dyDescent="0.5">
      <c r="A612" s="2">
        <v>886</v>
      </c>
      <c r="B612" s="31" t="str">
        <f t="shared" si="81"/>
        <v>Monday</v>
      </c>
      <c r="C612" s="40" t="str">
        <f t="shared" si="88"/>
        <v>April</v>
      </c>
      <c r="D612" s="40" t="str">
        <f t="shared" si="89"/>
        <v>Apr</v>
      </c>
      <c r="E612" s="4">
        <f t="shared" si="82"/>
        <v>9</v>
      </c>
      <c r="F612" s="33">
        <f t="shared" si="83"/>
        <v>4</v>
      </c>
      <c r="G612" s="4">
        <f t="shared" si="84"/>
        <v>2023</v>
      </c>
      <c r="H612" s="3">
        <v>45025</v>
      </c>
      <c r="I612" s="4" t="s">
        <v>686</v>
      </c>
      <c r="J612" s="4" t="s">
        <v>48</v>
      </c>
      <c r="K612" s="4">
        <v>37</v>
      </c>
      <c r="L612" s="4" t="str" cm="1">
        <f t="array" ref="L612">_xlfn.IFS(K612&gt;=50,"Senior",K612&lt;30,"Young Adult",K612&gt;=30,"Adult")</f>
        <v>Adult</v>
      </c>
      <c r="M612" s="4" t="s">
        <v>15</v>
      </c>
      <c r="N612" s="4">
        <v>3</v>
      </c>
      <c r="O612" s="5">
        <v>300</v>
      </c>
      <c r="P612">
        <f t="shared" si="85"/>
        <v>900</v>
      </c>
      <c r="Q612" s="22">
        <f t="shared" si="86"/>
        <v>13.5</v>
      </c>
      <c r="R612" s="22">
        <f t="shared" si="87"/>
        <v>18</v>
      </c>
    </row>
    <row r="613" spans="1:18" x14ac:dyDescent="0.5">
      <c r="A613" s="2">
        <v>52</v>
      </c>
      <c r="B613" s="31" t="str">
        <f t="shared" si="81"/>
        <v>Thursday</v>
      </c>
      <c r="C613" s="40" t="str">
        <f t="shared" si="88"/>
        <v>March</v>
      </c>
      <c r="D613" s="40" t="str">
        <f t="shared" si="89"/>
        <v>Mar</v>
      </c>
      <c r="E613" s="4">
        <f t="shared" si="82"/>
        <v>5</v>
      </c>
      <c r="F613" s="33">
        <f t="shared" si="83"/>
        <v>3</v>
      </c>
      <c r="G613" s="4">
        <f t="shared" si="84"/>
        <v>2023</v>
      </c>
      <c r="H613" s="3">
        <v>44990</v>
      </c>
      <c r="I613" s="4" t="s">
        <v>687</v>
      </c>
      <c r="J613" s="4" t="s">
        <v>32</v>
      </c>
      <c r="K613" s="4">
        <v>36</v>
      </c>
      <c r="L613" s="4" t="str" cm="1">
        <f t="array" ref="L613">_xlfn.IFS(K613&gt;=50,"Senior",K613&lt;30,"Young Adult",K613&gt;=30,"Adult")</f>
        <v>Adult</v>
      </c>
      <c r="M613" s="4" t="s">
        <v>13</v>
      </c>
      <c r="N613" s="4">
        <v>1</v>
      </c>
      <c r="O613" s="5">
        <v>300</v>
      </c>
      <c r="P613">
        <f t="shared" si="85"/>
        <v>300</v>
      </c>
      <c r="Q613" s="22">
        <f t="shared" si="86"/>
        <v>4.5</v>
      </c>
      <c r="R613" s="22">
        <f t="shared" si="87"/>
        <v>6</v>
      </c>
    </row>
    <row r="614" spans="1:18" x14ac:dyDescent="0.5">
      <c r="A614" s="2">
        <v>139</v>
      </c>
      <c r="B614" s="31" t="str">
        <f t="shared" si="81"/>
        <v>Sunday</v>
      </c>
      <c r="C614" s="40" t="str">
        <f t="shared" si="88"/>
        <v>December</v>
      </c>
      <c r="D614" s="40" t="str">
        <f t="shared" si="89"/>
        <v>Dec</v>
      </c>
      <c r="E614" s="4">
        <f t="shared" si="82"/>
        <v>15</v>
      </c>
      <c r="F614" s="33">
        <f t="shared" si="83"/>
        <v>12</v>
      </c>
      <c r="G614" s="4">
        <f t="shared" si="84"/>
        <v>2023</v>
      </c>
      <c r="H614" s="3">
        <v>45275</v>
      </c>
      <c r="I614" s="4" t="s">
        <v>688</v>
      </c>
      <c r="J614" s="4" t="s">
        <v>48</v>
      </c>
      <c r="K614" s="4">
        <v>36</v>
      </c>
      <c r="L614" s="4" t="str" cm="1">
        <f t="array" ref="L614">_xlfn.IFS(K614&gt;=50,"Senior",K614&lt;30,"Young Adult",K614&gt;=30,"Adult")</f>
        <v>Adult</v>
      </c>
      <c r="M614" s="4" t="s">
        <v>13</v>
      </c>
      <c r="N614" s="4">
        <v>4</v>
      </c>
      <c r="O614" s="5">
        <v>500</v>
      </c>
      <c r="P614">
        <f t="shared" si="85"/>
        <v>2000</v>
      </c>
      <c r="Q614" s="22">
        <f t="shared" si="86"/>
        <v>30</v>
      </c>
      <c r="R614" s="22">
        <f t="shared" si="87"/>
        <v>40</v>
      </c>
    </row>
    <row r="615" spans="1:18" x14ac:dyDescent="0.5">
      <c r="A615" s="2">
        <v>227</v>
      </c>
      <c r="B615" s="31" t="str">
        <f t="shared" si="81"/>
        <v>Wednesday</v>
      </c>
      <c r="C615" s="40" t="str">
        <f t="shared" si="88"/>
        <v>October</v>
      </c>
      <c r="D615" s="40" t="str">
        <f t="shared" si="89"/>
        <v>Oct</v>
      </c>
      <c r="E615" s="4">
        <f t="shared" si="82"/>
        <v>11</v>
      </c>
      <c r="F615" s="33">
        <f t="shared" si="83"/>
        <v>10</v>
      </c>
      <c r="G615" s="4">
        <f t="shared" si="84"/>
        <v>2023</v>
      </c>
      <c r="H615" s="3">
        <v>45210</v>
      </c>
      <c r="I615" s="4" t="s">
        <v>689</v>
      </c>
      <c r="J615" s="4" t="s">
        <v>48</v>
      </c>
      <c r="K615" s="4">
        <v>36</v>
      </c>
      <c r="L615" s="4" t="str" cm="1">
        <f t="array" ref="L615">_xlfn.IFS(K615&gt;=50,"Senior",K615&lt;30,"Young Adult",K615&gt;=30,"Adult")</f>
        <v>Adult</v>
      </c>
      <c r="M615" s="4" t="s">
        <v>15</v>
      </c>
      <c r="N615" s="4">
        <v>2</v>
      </c>
      <c r="O615" s="5">
        <v>50</v>
      </c>
      <c r="P615">
        <f t="shared" si="85"/>
        <v>100</v>
      </c>
      <c r="Q615" s="22">
        <f t="shared" si="86"/>
        <v>1.5</v>
      </c>
      <c r="R615" s="22">
        <f t="shared" si="87"/>
        <v>2</v>
      </c>
    </row>
    <row r="616" spans="1:18" x14ac:dyDescent="0.5">
      <c r="A616" s="2">
        <v>277</v>
      </c>
      <c r="B616" s="31" t="str">
        <f t="shared" si="81"/>
        <v>Wednesday</v>
      </c>
      <c r="C616" s="40" t="str">
        <f t="shared" si="88"/>
        <v>August</v>
      </c>
      <c r="D616" s="40" t="str">
        <f t="shared" si="89"/>
        <v>Aug</v>
      </c>
      <c r="E616" s="4">
        <f t="shared" si="82"/>
        <v>18</v>
      </c>
      <c r="F616" s="33">
        <f t="shared" si="83"/>
        <v>8</v>
      </c>
      <c r="G616" s="4">
        <f t="shared" si="84"/>
        <v>2023</v>
      </c>
      <c r="H616" s="3">
        <v>45156</v>
      </c>
      <c r="I616" s="4" t="s">
        <v>690</v>
      </c>
      <c r="J616" s="4" t="s">
        <v>48</v>
      </c>
      <c r="K616" s="4">
        <v>36</v>
      </c>
      <c r="L616" s="4" t="str" cm="1">
        <f t="array" ref="L616">_xlfn.IFS(K616&gt;=50,"Senior",K616&lt;30,"Young Adult",K616&gt;=30,"Adult")</f>
        <v>Adult</v>
      </c>
      <c r="M616" s="4" t="s">
        <v>14</v>
      </c>
      <c r="N616" s="4">
        <v>4</v>
      </c>
      <c r="O616" s="5">
        <v>25</v>
      </c>
      <c r="P616">
        <f t="shared" si="85"/>
        <v>100</v>
      </c>
      <c r="Q616" s="22">
        <f t="shared" si="86"/>
        <v>1.5</v>
      </c>
      <c r="R616" s="22">
        <f t="shared" si="87"/>
        <v>2</v>
      </c>
    </row>
    <row r="617" spans="1:18" x14ac:dyDescent="0.5">
      <c r="A617" s="2">
        <v>340</v>
      </c>
      <c r="B617" s="31" t="str">
        <f t="shared" si="81"/>
        <v>Thursday</v>
      </c>
      <c r="C617" s="40" t="str">
        <f t="shared" si="88"/>
        <v>October</v>
      </c>
      <c r="D617" s="40" t="str">
        <f t="shared" si="89"/>
        <v>Oct</v>
      </c>
      <c r="E617" s="4">
        <f t="shared" si="82"/>
        <v>19</v>
      </c>
      <c r="F617" s="33">
        <f t="shared" si="83"/>
        <v>10</v>
      </c>
      <c r="G617" s="4">
        <f t="shared" si="84"/>
        <v>2023</v>
      </c>
      <c r="H617" s="3">
        <v>45218</v>
      </c>
      <c r="I617" s="4" t="s">
        <v>691</v>
      </c>
      <c r="J617" s="4" t="s">
        <v>32</v>
      </c>
      <c r="K617" s="4">
        <v>36</v>
      </c>
      <c r="L617" s="4" t="str" cm="1">
        <f t="array" ref="L617">_xlfn.IFS(K617&gt;=50,"Senior",K617&lt;30,"Young Adult",K617&gt;=30,"Adult")</f>
        <v>Adult</v>
      </c>
      <c r="M617" s="4" t="s">
        <v>14</v>
      </c>
      <c r="N617" s="4">
        <v>4</v>
      </c>
      <c r="O617" s="5">
        <v>300</v>
      </c>
      <c r="P617">
        <f t="shared" si="85"/>
        <v>1200</v>
      </c>
      <c r="Q617" s="22">
        <f t="shared" si="86"/>
        <v>18</v>
      </c>
      <c r="R617" s="22">
        <f t="shared" si="87"/>
        <v>24</v>
      </c>
    </row>
    <row r="618" spans="1:18" x14ac:dyDescent="0.5">
      <c r="A618" s="2">
        <v>519</v>
      </c>
      <c r="B618" s="31" t="str">
        <f t="shared" si="81"/>
        <v>Monday</v>
      </c>
      <c r="C618" s="40" t="str">
        <f t="shared" si="88"/>
        <v>January</v>
      </c>
      <c r="D618" s="40" t="str">
        <f t="shared" si="89"/>
        <v>Jan</v>
      </c>
      <c r="E618" s="4">
        <f t="shared" si="82"/>
        <v>23</v>
      </c>
      <c r="F618" s="33">
        <f t="shared" si="83"/>
        <v>1</v>
      </c>
      <c r="G618" s="4">
        <f t="shared" si="84"/>
        <v>2023</v>
      </c>
      <c r="H618" s="3">
        <v>44949</v>
      </c>
      <c r="I618" s="4" t="s">
        <v>692</v>
      </c>
      <c r="J618" s="4" t="s">
        <v>32</v>
      </c>
      <c r="K618" s="4">
        <v>36</v>
      </c>
      <c r="L618" s="4" t="str" cm="1">
        <f t="array" ref="L618">_xlfn.IFS(K618&gt;=50,"Senior",K618&lt;30,"Young Adult",K618&gt;=30,"Adult")</f>
        <v>Adult</v>
      </c>
      <c r="M618" s="4" t="s">
        <v>15</v>
      </c>
      <c r="N618" s="4">
        <v>4</v>
      </c>
      <c r="O618" s="5">
        <v>30</v>
      </c>
      <c r="P618">
        <f t="shared" si="85"/>
        <v>120</v>
      </c>
      <c r="Q618" s="22">
        <f t="shared" si="86"/>
        <v>1.7999999999999998</v>
      </c>
      <c r="R618" s="22">
        <f t="shared" si="87"/>
        <v>2.4</v>
      </c>
    </row>
    <row r="619" spans="1:18" x14ac:dyDescent="0.5">
      <c r="A619" s="2">
        <v>528</v>
      </c>
      <c r="B619" s="31" t="str">
        <f t="shared" si="81"/>
        <v>Friday</v>
      </c>
      <c r="C619" s="40" t="str">
        <f t="shared" si="88"/>
        <v>July</v>
      </c>
      <c r="D619" s="40" t="str">
        <f t="shared" si="89"/>
        <v>Jul</v>
      </c>
      <c r="E619" s="4">
        <f t="shared" si="82"/>
        <v>6</v>
      </c>
      <c r="F619" s="33">
        <f t="shared" si="83"/>
        <v>7</v>
      </c>
      <c r="G619" s="4">
        <f t="shared" si="84"/>
        <v>2023</v>
      </c>
      <c r="H619" s="3">
        <v>45113</v>
      </c>
      <c r="I619" s="4" t="s">
        <v>693</v>
      </c>
      <c r="J619" s="4" t="s">
        <v>32</v>
      </c>
      <c r="K619" s="4">
        <v>36</v>
      </c>
      <c r="L619" s="4" t="str" cm="1">
        <f t="array" ref="L619">_xlfn.IFS(K619&gt;=50,"Senior",K619&lt;30,"Young Adult",K619&gt;=30,"Adult")</f>
        <v>Adult</v>
      </c>
      <c r="M619" s="4" t="s">
        <v>14</v>
      </c>
      <c r="N619" s="4">
        <v>2</v>
      </c>
      <c r="O619" s="5">
        <v>30</v>
      </c>
      <c r="P619">
        <f t="shared" si="85"/>
        <v>60</v>
      </c>
      <c r="Q619" s="22">
        <f t="shared" si="86"/>
        <v>0.89999999999999991</v>
      </c>
      <c r="R619" s="22">
        <f t="shared" si="87"/>
        <v>1.2</v>
      </c>
    </row>
    <row r="620" spans="1:18" x14ac:dyDescent="0.5">
      <c r="A620" s="2">
        <v>546</v>
      </c>
      <c r="B620" s="31" t="str">
        <f t="shared" si="81"/>
        <v>Wednesday</v>
      </c>
      <c r="C620" s="40" t="str">
        <f t="shared" si="88"/>
        <v>October</v>
      </c>
      <c r="D620" s="40" t="str">
        <f t="shared" si="89"/>
        <v>Oct</v>
      </c>
      <c r="E620" s="4">
        <f t="shared" si="82"/>
        <v>11</v>
      </c>
      <c r="F620" s="33">
        <f t="shared" si="83"/>
        <v>10</v>
      </c>
      <c r="G620" s="4">
        <f t="shared" si="84"/>
        <v>2023</v>
      </c>
      <c r="H620" s="3">
        <v>45210</v>
      </c>
      <c r="I620" s="4" t="s">
        <v>694</v>
      </c>
      <c r="J620" s="4" t="s">
        <v>32</v>
      </c>
      <c r="K620" s="4">
        <v>36</v>
      </c>
      <c r="L620" s="4" t="str" cm="1">
        <f t="array" ref="L620">_xlfn.IFS(K620&gt;=50,"Senior",K620&lt;30,"Young Adult",K620&gt;=30,"Adult")</f>
        <v>Adult</v>
      </c>
      <c r="M620" s="4" t="s">
        <v>15</v>
      </c>
      <c r="N620" s="4">
        <v>4</v>
      </c>
      <c r="O620" s="5">
        <v>50</v>
      </c>
      <c r="P620">
        <f t="shared" si="85"/>
        <v>200</v>
      </c>
      <c r="Q620" s="22">
        <f t="shared" si="86"/>
        <v>3</v>
      </c>
      <c r="R620" s="22">
        <f t="shared" si="87"/>
        <v>4</v>
      </c>
    </row>
    <row r="621" spans="1:18" x14ac:dyDescent="0.5">
      <c r="A621" s="2">
        <v>589</v>
      </c>
      <c r="B621" s="31" t="str">
        <f t="shared" si="81"/>
        <v>Thursday</v>
      </c>
      <c r="C621" s="40" t="str">
        <f t="shared" si="88"/>
        <v>April</v>
      </c>
      <c r="D621" s="40" t="str">
        <f t="shared" si="89"/>
        <v>Apr</v>
      </c>
      <c r="E621" s="4">
        <f t="shared" si="82"/>
        <v>12</v>
      </c>
      <c r="F621" s="33">
        <f t="shared" si="83"/>
        <v>4</v>
      </c>
      <c r="G621" s="4">
        <f t="shared" si="84"/>
        <v>2023</v>
      </c>
      <c r="H621" s="3">
        <v>45028</v>
      </c>
      <c r="I621" s="4" t="s">
        <v>695</v>
      </c>
      <c r="J621" s="4" t="s">
        <v>32</v>
      </c>
      <c r="K621" s="4">
        <v>36</v>
      </c>
      <c r="L621" s="4" t="str" cm="1">
        <f t="array" ref="L621">_xlfn.IFS(K621&gt;=50,"Senior",K621&lt;30,"Young Adult",K621&gt;=30,"Adult")</f>
        <v>Adult</v>
      </c>
      <c r="M621" s="4" t="s">
        <v>13</v>
      </c>
      <c r="N621" s="4">
        <v>2</v>
      </c>
      <c r="O621" s="5">
        <v>500</v>
      </c>
      <c r="P621">
        <f t="shared" si="85"/>
        <v>1000</v>
      </c>
      <c r="Q621" s="22">
        <f t="shared" si="86"/>
        <v>15</v>
      </c>
      <c r="R621" s="22">
        <f t="shared" si="87"/>
        <v>20</v>
      </c>
    </row>
    <row r="622" spans="1:18" x14ac:dyDescent="0.5">
      <c r="A622" s="2">
        <v>590</v>
      </c>
      <c r="B622" s="31" t="str">
        <f t="shared" si="81"/>
        <v>Tuesday</v>
      </c>
      <c r="C622" s="40" t="str">
        <f t="shared" si="88"/>
        <v>March</v>
      </c>
      <c r="D622" s="40" t="str">
        <f t="shared" si="89"/>
        <v>Mar</v>
      </c>
      <c r="E622" s="4">
        <f t="shared" si="82"/>
        <v>17</v>
      </c>
      <c r="F622" s="33">
        <f t="shared" si="83"/>
        <v>3</v>
      </c>
      <c r="G622" s="4">
        <f t="shared" si="84"/>
        <v>2023</v>
      </c>
      <c r="H622" s="3">
        <v>45002</v>
      </c>
      <c r="I622" s="4" t="s">
        <v>696</v>
      </c>
      <c r="J622" s="4" t="s">
        <v>48</v>
      </c>
      <c r="K622" s="4">
        <v>36</v>
      </c>
      <c r="L622" s="4" t="str" cm="1">
        <f t="array" ref="L622">_xlfn.IFS(K622&gt;=50,"Senior",K622&lt;30,"Young Adult",K622&gt;=30,"Adult")</f>
        <v>Adult</v>
      </c>
      <c r="M622" s="4" t="s">
        <v>14</v>
      </c>
      <c r="N622" s="4">
        <v>3</v>
      </c>
      <c r="O622" s="5">
        <v>300</v>
      </c>
      <c r="P622">
        <f t="shared" si="85"/>
        <v>900</v>
      </c>
      <c r="Q622" s="22">
        <f t="shared" si="86"/>
        <v>13.5</v>
      </c>
      <c r="R622" s="22">
        <f t="shared" si="87"/>
        <v>18</v>
      </c>
    </row>
    <row r="623" spans="1:18" x14ac:dyDescent="0.5">
      <c r="A623" s="2">
        <v>700</v>
      </c>
      <c r="B623" s="31" t="str">
        <f t="shared" si="81"/>
        <v>Monday</v>
      </c>
      <c r="C623" s="40" t="str">
        <f t="shared" si="88"/>
        <v>December</v>
      </c>
      <c r="D623" s="40" t="str">
        <f t="shared" si="89"/>
        <v>Dec</v>
      </c>
      <c r="E623" s="4">
        <f t="shared" si="82"/>
        <v>9</v>
      </c>
      <c r="F623" s="33">
        <f t="shared" si="83"/>
        <v>12</v>
      </c>
      <c r="G623" s="4">
        <f t="shared" si="84"/>
        <v>2023</v>
      </c>
      <c r="H623" s="3">
        <v>45269</v>
      </c>
      <c r="I623" s="4" t="s">
        <v>697</v>
      </c>
      <c r="J623" s="4" t="s">
        <v>48</v>
      </c>
      <c r="K623" s="4">
        <v>36</v>
      </c>
      <c r="L623" s="4" t="str" cm="1">
        <f t="array" ref="L623">_xlfn.IFS(K623&gt;=50,"Senior",K623&lt;30,"Young Adult",K623&gt;=30,"Adult")</f>
        <v>Adult</v>
      </c>
      <c r="M623" s="4" t="s">
        <v>15</v>
      </c>
      <c r="N623" s="4">
        <v>4</v>
      </c>
      <c r="O623" s="5">
        <v>500</v>
      </c>
      <c r="P623">
        <f t="shared" si="85"/>
        <v>2000</v>
      </c>
      <c r="Q623" s="22">
        <f t="shared" si="86"/>
        <v>30</v>
      </c>
      <c r="R623" s="22">
        <f t="shared" si="87"/>
        <v>40</v>
      </c>
    </row>
    <row r="624" spans="1:18" x14ac:dyDescent="0.5">
      <c r="A624" s="2">
        <v>730</v>
      </c>
      <c r="B624" s="31" t="str">
        <f t="shared" si="81"/>
        <v>Wednesday</v>
      </c>
      <c r="C624" s="40" t="str">
        <f t="shared" si="88"/>
        <v>August</v>
      </c>
      <c r="D624" s="40" t="str">
        <f t="shared" si="89"/>
        <v>Aug</v>
      </c>
      <c r="E624" s="4">
        <f t="shared" si="82"/>
        <v>4</v>
      </c>
      <c r="F624" s="33">
        <f t="shared" si="83"/>
        <v>8</v>
      </c>
      <c r="G624" s="4">
        <f t="shared" si="84"/>
        <v>2023</v>
      </c>
      <c r="H624" s="3">
        <v>45142</v>
      </c>
      <c r="I624" s="4" t="s">
        <v>698</v>
      </c>
      <c r="J624" s="4" t="s">
        <v>32</v>
      </c>
      <c r="K624" s="4">
        <v>36</v>
      </c>
      <c r="L624" s="4" t="str" cm="1">
        <f t="array" ref="L624">_xlfn.IFS(K624&gt;=50,"Senior",K624&lt;30,"Young Adult",K624&gt;=30,"Adult")</f>
        <v>Adult</v>
      </c>
      <c r="M624" s="4" t="s">
        <v>14</v>
      </c>
      <c r="N624" s="4">
        <v>2</v>
      </c>
      <c r="O624" s="5">
        <v>25</v>
      </c>
      <c r="P624">
        <f t="shared" si="85"/>
        <v>50</v>
      </c>
      <c r="Q624" s="22">
        <f t="shared" si="86"/>
        <v>0.75</v>
      </c>
      <c r="R624" s="22">
        <f t="shared" si="87"/>
        <v>1</v>
      </c>
    </row>
    <row r="625" spans="1:18" x14ac:dyDescent="0.5">
      <c r="A625" s="2">
        <v>739</v>
      </c>
      <c r="B625" s="31" t="str">
        <f t="shared" si="81"/>
        <v>Sunday</v>
      </c>
      <c r="C625" s="40" t="str">
        <f t="shared" si="88"/>
        <v>November</v>
      </c>
      <c r="D625" s="40" t="str">
        <f t="shared" si="89"/>
        <v>Nov</v>
      </c>
      <c r="E625" s="4">
        <f t="shared" si="82"/>
        <v>29</v>
      </c>
      <c r="F625" s="33">
        <f t="shared" si="83"/>
        <v>11</v>
      </c>
      <c r="G625" s="4">
        <f t="shared" si="84"/>
        <v>2023</v>
      </c>
      <c r="H625" s="3">
        <v>45259</v>
      </c>
      <c r="I625" s="4" t="s">
        <v>699</v>
      </c>
      <c r="J625" s="4" t="s">
        <v>48</v>
      </c>
      <c r="K625" s="4">
        <v>36</v>
      </c>
      <c r="L625" s="4" t="str" cm="1">
        <f t="array" ref="L625">_xlfn.IFS(K625&gt;=50,"Senior",K625&lt;30,"Young Adult",K625&gt;=30,"Adult")</f>
        <v>Adult</v>
      </c>
      <c r="M625" s="4" t="s">
        <v>13</v>
      </c>
      <c r="N625" s="4">
        <v>1</v>
      </c>
      <c r="O625" s="5">
        <v>25</v>
      </c>
      <c r="P625">
        <f t="shared" si="85"/>
        <v>25</v>
      </c>
      <c r="Q625" s="22">
        <f t="shared" si="86"/>
        <v>0.375</v>
      </c>
      <c r="R625" s="22">
        <f t="shared" si="87"/>
        <v>0.5</v>
      </c>
    </row>
    <row r="626" spans="1:18" x14ac:dyDescent="0.5">
      <c r="A626" s="2">
        <v>950</v>
      </c>
      <c r="B626" s="31" t="str">
        <f t="shared" si="81"/>
        <v>Saturday</v>
      </c>
      <c r="C626" s="40" t="str">
        <f t="shared" si="88"/>
        <v>November</v>
      </c>
      <c r="D626" s="40" t="str">
        <f t="shared" si="89"/>
        <v>Nov</v>
      </c>
      <c r="E626" s="4">
        <f t="shared" si="82"/>
        <v>7</v>
      </c>
      <c r="F626" s="33">
        <f t="shared" si="83"/>
        <v>11</v>
      </c>
      <c r="G626" s="4">
        <f t="shared" si="84"/>
        <v>2023</v>
      </c>
      <c r="H626" s="3">
        <v>45237</v>
      </c>
      <c r="I626" s="4" t="s">
        <v>700</v>
      </c>
      <c r="J626" s="4" t="s">
        <v>48</v>
      </c>
      <c r="K626" s="4">
        <v>36</v>
      </c>
      <c r="L626" s="4" t="str" cm="1">
        <f t="array" ref="L626">_xlfn.IFS(K626&gt;=50,"Senior",K626&lt;30,"Young Adult",K626&gt;=30,"Adult")</f>
        <v>Adult</v>
      </c>
      <c r="M626" s="4" t="s">
        <v>14</v>
      </c>
      <c r="N626" s="4">
        <v>3</v>
      </c>
      <c r="O626" s="5">
        <v>300</v>
      </c>
      <c r="P626">
        <f t="shared" si="85"/>
        <v>900</v>
      </c>
      <c r="Q626" s="22">
        <f t="shared" si="86"/>
        <v>13.5</v>
      </c>
      <c r="R626" s="22">
        <f t="shared" si="87"/>
        <v>18</v>
      </c>
    </row>
    <row r="627" spans="1:18" x14ac:dyDescent="0.5">
      <c r="A627" s="2">
        <v>999</v>
      </c>
      <c r="B627" s="31" t="str">
        <f t="shared" si="81"/>
        <v>Thursday</v>
      </c>
      <c r="C627" s="40" t="str">
        <f t="shared" si="88"/>
        <v>December</v>
      </c>
      <c r="D627" s="40" t="str">
        <f t="shared" si="89"/>
        <v>Dec</v>
      </c>
      <c r="E627" s="4">
        <f t="shared" si="82"/>
        <v>5</v>
      </c>
      <c r="F627" s="33">
        <f t="shared" si="83"/>
        <v>12</v>
      </c>
      <c r="G627" s="4">
        <f t="shared" si="84"/>
        <v>2023</v>
      </c>
      <c r="H627" s="3">
        <v>45265</v>
      </c>
      <c r="I627" s="4" t="s">
        <v>701</v>
      </c>
      <c r="J627" s="4" t="s">
        <v>32</v>
      </c>
      <c r="K627" s="4">
        <v>36</v>
      </c>
      <c r="L627" s="4" t="str" cm="1">
        <f t="array" ref="L627">_xlfn.IFS(K627&gt;=50,"Senior",K627&lt;30,"Young Adult",K627&gt;=30,"Adult")</f>
        <v>Adult</v>
      </c>
      <c r="M627" s="4" t="s">
        <v>15</v>
      </c>
      <c r="N627" s="4">
        <v>3</v>
      </c>
      <c r="O627" s="5">
        <v>50</v>
      </c>
      <c r="P627">
        <f t="shared" si="85"/>
        <v>150</v>
      </c>
      <c r="Q627" s="22">
        <f t="shared" si="86"/>
        <v>2.25</v>
      </c>
      <c r="R627" s="22">
        <f t="shared" si="87"/>
        <v>3</v>
      </c>
    </row>
    <row r="628" spans="1:18" x14ac:dyDescent="0.5">
      <c r="A628" s="2">
        <v>12</v>
      </c>
      <c r="B628" s="31" t="str">
        <f t="shared" si="81"/>
        <v>Monday</v>
      </c>
      <c r="C628" s="40" t="str">
        <f t="shared" si="88"/>
        <v>October</v>
      </c>
      <c r="D628" s="40" t="str">
        <f t="shared" si="89"/>
        <v>Oct</v>
      </c>
      <c r="E628" s="4">
        <f t="shared" si="82"/>
        <v>30</v>
      </c>
      <c r="F628" s="33">
        <f t="shared" si="83"/>
        <v>10</v>
      </c>
      <c r="G628" s="4">
        <f t="shared" si="84"/>
        <v>2023</v>
      </c>
      <c r="H628" s="3">
        <v>45229</v>
      </c>
      <c r="I628" s="4" t="s">
        <v>702</v>
      </c>
      <c r="J628" s="4" t="s">
        <v>48</v>
      </c>
      <c r="K628" s="4">
        <v>35</v>
      </c>
      <c r="L628" s="4" t="str" cm="1">
        <f t="array" ref="L628">_xlfn.IFS(K628&gt;=50,"Senior",K628&lt;30,"Young Adult",K628&gt;=30,"Adult")</f>
        <v>Adult</v>
      </c>
      <c r="M628" s="4" t="s">
        <v>13</v>
      </c>
      <c r="N628" s="4">
        <v>3</v>
      </c>
      <c r="O628" s="5">
        <v>25</v>
      </c>
      <c r="P628">
        <f t="shared" si="85"/>
        <v>75</v>
      </c>
      <c r="Q628" s="22">
        <f t="shared" si="86"/>
        <v>1.125</v>
      </c>
      <c r="R628" s="22">
        <f t="shared" si="87"/>
        <v>1.5</v>
      </c>
    </row>
    <row r="629" spans="1:18" x14ac:dyDescent="0.5">
      <c r="A629" s="2">
        <v>23</v>
      </c>
      <c r="B629" s="31" t="str">
        <f t="shared" si="81"/>
        <v>Thursday</v>
      </c>
      <c r="C629" s="40" t="str">
        <f t="shared" si="88"/>
        <v>April</v>
      </c>
      <c r="D629" s="40" t="str">
        <f t="shared" si="89"/>
        <v>Apr</v>
      </c>
      <c r="E629" s="4">
        <f t="shared" si="82"/>
        <v>12</v>
      </c>
      <c r="F629" s="33">
        <f t="shared" si="83"/>
        <v>4</v>
      </c>
      <c r="G629" s="4">
        <f t="shared" si="84"/>
        <v>2023</v>
      </c>
      <c r="H629" s="3">
        <v>45028</v>
      </c>
      <c r="I629" s="4" t="s">
        <v>703</v>
      </c>
      <c r="J629" s="4" t="s">
        <v>32</v>
      </c>
      <c r="K629" s="4">
        <v>35</v>
      </c>
      <c r="L629" s="4" t="str" cm="1">
        <f t="array" ref="L629">_xlfn.IFS(K629&gt;=50,"Senior",K629&lt;30,"Young Adult",K629&gt;=30,"Adult")</f>
        <v>Adult</v>
      </c>
      <c r="M629" s="4" t="s">
        <v>14</v>
      </c>
      <c r="N629" s="4">
        <v>4</v>
      </c>
      <c r="O629" s="5">
        <v>30</v>
      </c>
      <c r="P629">
        <f t="shared" si="85"/>
        <v>120</v>
      </c>
      <c r="Q629" s="22">
        <f t="shared" si="86"/>
        <v>1.7999999999999998</v>
      </c>
      <c r="R629" s="22">
        <f t="shared" si="87"/>
        <v>2.4</v>
      </c>
    </row>
    <row r="630" spans="1:18" x14ac:dyDescent="0.5">
      <c r="A630" s="2">
        <v>93</v>
      </c>
      <c r="B630" s="31" t="str">
        <f t="shared" si="81"/>
        <v>Saturday</v>
      </c>
      <c r="C630" s="40" t="str">
        <f t="shared" si="88"/>
        <v>July</v>
      </c>
      <c r="D630" s="40" t="str">
        <f t="shared" si="89"/>
        <v>Jul</v>
      </c>
      <c r="E630" s="4">
        <f t="shared" si="82"/>
        <v>14</v>
      </c>
      <c r="F630" s="33">
        <f t="shared" si="83"/>
        <v>7</v>
      </c>
      <c r="G630" s="4">
        <f t="shared" si="84"/>
        <v>2023</v>
      </c>
      <c r="H630" s="3">
        <v>45121</v>
      </c>
      <c r="I630" s="4" t="s">
        <v>704</v>
      </c>
      <c r="J630" s="4" t="s">
        <v>32</v>
      </c>
      <c r="K630" s="4">
        <v>35</v>
      </c>
      <c r="L630" s="4" t="str" cm="1">
        <f t="array" ref="L630">_xlfn.IFS(K630&gt;=50,"Senior",K630&lt;30,"Young Adult",K630&gt;=30,"Adult")</f>
        <v>Adult</v>
      </c>
      <c r="M630" s="4" t="s">
        <v>13</v>
      </c>
      <c r="N630" s="4">
        <v>4</v>
      </c>
      <c r="O630" s="5">
        <v>500</v>
      </c>
      <c r="P630">
        <f t="shared" si="85"/>
        <v>2000</v>
      </c>
      <c r="Q630" s="22">
        <f t="shared" si="86"/>
        <v>30</v>
      </c>
      <c r="R630" s="22">
        <f t="shared" si="87"/>
        <v>40</v>
      </c>
    </row>
    <row r="631" spans="1:18" x14ac:dyDescent="0.5">
      <c r="A631" s="2">
        <v>142</v>
      </c>
      <c r="B631" s="31" t="str">
        <f t="shared" si="81"/>
        <v>Monday</v>
      </c>
      <c r="C631" s="40" t="str">
        <f t="shared" si="88"/>
        <v>February</v>
      </c>
      <c r="D631" s="40" t="str">
        <f t="shared" si="89"/>
        <v>Feb</v>
      </c>
      <c r="E631" s="4">
        <f t="shared" si="82"/>
        <v>2</v>
      </c>
      <c r="F631" s="33">
        <f t="shared" si="83"/>
        <v>2</v>
      </c>
      <c r="G631" s="4">
        <f t="shared" si="84"/>
        <v>2023</v>
      </c>
      <c r="H631" s="3">
        <v>44959</v>
      </c>
      <c r="I631" s="4" t="s">
        <v>705</v>
      </c>
      <c r="J631" s="4" t="s">
        <v>48</v>
      </c>
      <c r="K631" s="4">
        <v>35</v>
      </c>
      <c r="L631" s="4" t="str" cm="1">
        <f t="array" ref="L631">_xlfn.IFS(K631&gt;=50,"Senior",K631&lt;30,"Young Adult",K631&gt;=30,"Adult")</f>
        <v>Adult</v>
      </c>
      <c r="M631" s="4" t="s">
        <v>15</v>
      </c>
      <c r="N631" s="4">
        <v>4</v>
      </c>
      <c r="O631" s="5">
        <v>300</v>
      </c>
      <c r="P631">
        <f t="shared" si="85"/>
        <v>1200</v>
      </c>
      <c r="Q631" s="22">
        <f t="shared" si="86"/>
        <v>18</v>
      </c>
      <c r="R631" s="22">
        <f t="shared" si="87"/>
        <v>24</v>
      </c>
    </row>
    <row r="632" spans="1:18" x14ac:dyDescent="0.5">
      <c r="A632" s="2">
        <v>193</v>
      </c>
      <c r="B632" s="31" t="str">
        <f t="shared" si="81"/>
        <v>Friday</v>
      </c>
      <c r="C632" s="40" t="str">
        <f t="shared" si="88"/>
        <v>February</v>
      </c>
      <c r="D632" s="40" t="str">
        <f t="shared" si="89"/>
        <v>Feb</v>
      </c>
      <c r="E632" s="4">
        <f t="shared" si="82"/>
        <v>13</v>
      </c>
      <c r="F632" s="33">
        <f t="shared" si="83"/>
        <v>2</v>
      </c>
      <c r="G632" s="4">
        <f t="shared" si="84"/>
        <v>2023</v>
      </c>
      <c r="H632" s="3">
        <v>44970</v>
      </c>
      <c r="I632" s="4" t="s">
        <v>706</v>
      </c>
      <c r="J632" s="4" t="s">
        <v>48</v>
      </c>
      <c r="K632" s="4">
        <v>35</v>
      </c>
      <c r="L632" s="4" t="str" cm="1">
        <f t="array" ref="L632">_xlfn.IFS(K632&gt;=50,"Senior",K632&lt;30,"Young Adult",K632&gt;=30,"Adult")</f>
        <v>Adult</v>
      </c>
      <c r="M632" s="4" t="s">
        <v>13</v>
      </c>
      <c r="N632" s="4">
        <v>3</v>
      </c>
      <c r="O632" s="5">
        <v>500</v>
      </c>
      <c r="P632">
        <f t="shared" si="85"/>
        <v>1500</v>
      </c>
      <c r="Q632" s="22">
        <f t="shared" si="86"/>
        <v>22.5</v>
      </c>
      <c r="R632" s="22">
        <f t="shared" si="87"/>
        <v>30</v>
      </c>
    </row>
    <row r="633" spans="1:18" x14ac:dyDescent="0.5">
      <c r="A633" s="2">
        <v>217</v>
      </c>
      <c r="B633" s="31" t="str">
        <f t="shared" si="81"/>
        <v>Friday</v>
      </c>
      <c r="C633" s="40" t="str">
        <f t="shared" si="88"/>
        <v>August</v>
      </c>
      <c r="D633" s="40" t="str">
        <f t="shared" si="89"/>
        <v>Aug</v>
      </c>
      <c r="E633" s="4">
        <f t="shared" si="82"/>
        <v>13</v>
      </c>
      <c r="F633" s="33">
        <f t="shared" si="83"/>
        <v>8</v>
      </c>
      <c r="G633" s="4">
        <f t="shared" si="84"/>
        <v>2023</v>
      </c>
      <c r="H633" s="3">
        <v>45151</v>
      </c>
      <c r="I633" s="4" t="s">
        <v>707</v>
      </c>
      <c r="J633" s="4" t="s">
        <v>32</v>
      </c>
      <c r="K633" s="4">
        <v>35</v>
      </c>
      <c r="L633" s="4" t="str" cm="1">
        <f t="array" ref="L633">_xlfn.IFS(K633&gt;=50,"Senior",K633&lt;30,"Young Adult",K633&gt;=30,"Adult")</f>
        <v>Adult</v>
      </c>
      <c r="M633" s="4" t="s">
        <v>15</v>
      </c>
      <c r="N633" s="4">
        <v>4</v>
      </c>
      <c r="O633" s="5">
        <v>50</v>
      </c>
      <c r="P633">
        <f t="shared" si="85"/>
        <v>200</v>
      </c>
      <c r="Q633" s="22">
        <f t="shared" si="86"/>
        <v>3</v>
      </c>
      <c r="R633" s="22">
        <f t="shared" si="87"/>
        <v>4</v>
      </c>
    </row>
    <row r="634" spans="1:18" x14ac:dyDescent="0.5">
      <c r="A634" s="2">
        <v>348</v>
      </c>
      <c r="B634" s="31" t="str">
        <f t="shared" si="81"/>
        <v>Tuesday</v>
      </c>
      <c r="C634" s="40" t="str">
        <f t="shared" si="88"/>
        <v>December</v>
      </c>
      <c r="D634" s="40" t="str">
        <f t="shared" si="89"/>
        <v>Dec</v>
      </c>
      <c r="E634" s="4">
        <f t="shared" si="82"/>
        <v>3</v>
      </c>
      <c r="F634" s="33">
        <f t="shared" si="83"/>
        <v>12</v>
      </c>
      <c r="G634" s="4">
        <f t="shared" si="84"/>
        <v>2023</v>
      </c>
      <c r="H634" s="3">
        <v>45263</v>
      </c>
      <c r="I634" s="4" t="s">
        <v>708</v>
      </c>
      <c r="J634" s="4" t="s">
        <v>32</v>
      </c>
      <c r="K634" s="4">
        <v>35</v>
      </c>
      <c r="L634" s="4" t="str" cm="1">
        <f t="array" ref="L634">_xlfn.IFS(K634&gt;=50,"Senior",K634&lt;30,"Young Adult",K634&gt;=30,"Adult")</f>
        <v>Adult</v>
      </c>
      <c r="M634" s="4" t="s">
        <v>15</v>
      </c>
      <c r="N634" s="4">
        <v>2</v>
      </c>
      <c r="O634" s="5">
        <v>300</v>
      </c>
      <c r="P634">
        <f t="shared" si="85"/>
        <v>600</v>
      </c>
      <c r="Q634" s="22">
        <f t="shared" si="86"/>
        <v>9</v>
      </c>
      <c r="R634" s="22">
        <f t="shared" si="87"/>
        <v>12</v>
      </c>
    </row>
    <row r="635" spans="1:18" x14ac:dyDescent="0.5">
      <c r="A635" s="2">
        <v>437</v>
      </c>
      <c r="B635" s="31" t="str">
        <f t="shared" si="81"/>
        <v>Saturday</v>
      </c>
      <c r="C635" s="40" t="str">
        <f t="shared" si="88"/>
        <v>October</v>
      </c>
      <c r="D635" s="40" t="str">
        <f t="shared" si="89"/>
        <v>Oct</v>
      </c>
      <c r="E635" s="4">
        <f t="shared" si="82"/>
        <v>7</v>
      </c>
      <c r="F635" s="33">
        <f t="shared" si="83"/>
        <v>10</v>
      </c>
      <c r="G635" s="4">
        <f t="shared" si="84"/>
        <v>2023</v>
      </c>
      <c r="H635" s="3">
        <v>45206</v>
      </c>
      <c r="I635" s="4" t="s">
        <v>709</v>
      </c>
      <c r="J635" s="4" t="s">
        <v>32</v>
      </c>
      <c r="K635" s="4">
        <v>35</v>
      </c>
      <c r="L635" s="4" t="str" cm="1">
        <f t="array" ref="L635">_xlfn.IFS(K635&gt;=50,"Senior",K635&lt;30,"Young Adult",K635&gt;=30,"Adult")</f>
        <v>Adult</v>
      </c>
      <c r="M635" s="4" t="s">
        <v>15</v>
      </c>
      <c r="N635" s="4">
        <v>4</v>
      </c>
      <c r="O635" s="5">
        <v>300</v>
      </c>
      <c r="P635">
        <f t="shared" si="85"/>
        <v>1200</v>
      </c>
      <c r="Q635" s="22">
        <f t="shared" si="86"/>
        <v>18</v>
      </c>
      <c r="R635" s="22">
        <f t="shared" si="87"/>
        <v>24</v>
      </c>
    </row>
    <row r="636" spans="1:18" x14ac:dyDescent="0.5">
      <c r="A636" s="2">
        <v>486</v>
      </c>
      <c r="B636" s="31" t="str">
        <f t="shared" si="81"/>
        <v>Monday</v>
      </c>
      <c r="C636" s="40" t="str">
        <f t="shared" si="88"/>
        <v>April</v>
      </c>
      <c r="D636" s="40" t="str">
        <f t="shared" si="89"/>
        <v>Apr</v>
      </c>
      <c r="E636" s="4">
        <f t="shared" si="82"/>
        <v>9</v>
      </c>
      <c r="F636" s="33">
        <f t="shared" si="83"/>
        <v>4</v>
      </c>
      <c r="G636" s="4">
        <f t="shared" si="84"/>
        <v>2023</v>
      </c>
      <c r="H636" s="3">
        <v>45025</v>
      </c>
      <c r="I636" s="4" t="s">
        <v>710</v>
      </c>
      <c r="J636" s="4" t="s">
        <v>32</v>
      </c>
      <c r="K636" s="4">
        <v>35</v>
      </c>
      <c r="L636" s="4" t="str" cm="1">
        <f t="array" ref="L636">_xlfn.IFS(K636&gt;=50,"Senior",K636&lt;30,"Young Adult",K636&gt;=30,"Adult")</f>
        <v>Adult</v>
      </c>
      <c r="M636" s="4" t="s">
        <v>15</v>
      </c>
      <c r="N636" s="4">
        <v>1</v>
      </c>
      <c r="O636" s="5">
        <v>25</v>
      </c>
      <c r="P636">
        <f t="shared" si="85"/>
        <v>25</v>
      </c>
      <c r="Q636" s="22">
        <f t="shared" si="86"/>
        <v>0.375</v>
      </c>
      <c r="R636" s="22">
        <f t="shared" si="87"/>
        <v>0.5</v>
      </c>
    </row>
    <row r="637" spans="1:18" x14ac:dyDescent="0.5">
      <c r="A637" s="2">
        <v>529</v>
      </c>
      <c r="B637" s="31" t="str">
        <f t="shared" si="81"/>
        <v>Monday</v>
      </c>
      <c r="C637" s="40" t="str">
        <f t="shared" si="88"/>
        <v>August</v>
      </c>
      <c r="D637" s="40" t="str">
        <f t="shared" si="89"/>
        <v>Aug</v>
      </c>
      <c r="E637" s="4">
        <f t="shared" si="82"/>
        <v>9</v>
      </c>
      <c r="F637" s="33">
        <f t="shared" si="83"/>
        <v>8</v>
      </c>
      <c r="G637" s="4">
        <f t="shared" si="84"/>
        <v>2023</v>
      </c>
      <c r="H637" s="3">
        <v>45147</v>
      </c>
      <c r="I637" s="4" t="s">
        <v>711</v>
      </c>
      <c r="J637" s="4" t="s">
        <v>32</v>
      </c>
      <c r="K637" s="4">
        <v>35</v>
      </c>
      <c r="L637" s="4" t="str" cm="1">
        <f t="array" ref="L637">_xlfn.IFS(K637&gt;=50,"Senior",K637&lt;30,"Young Adult",K637&gt;=30,"Adult")</f>
        <v>Adult</v>
      </c>
      <c r="M637" s="4" t="s">
        <v>14</v>
      </c>
      <c r="N637" s="4">
        <v>3</v>
      </c>
      <c r="O637" s="5">
        <v>50</v>
      </c>
      <c r="P637">
        <f t="shared" si="85"/>
        <v>150</v>
      </c>
      <c r="Q637" s="22">
        <f t="shared" si="86"/>
        <v>2.25</v>
      </c>
      <c r="R637" s="22">
        <f t="shared" si="87"/>
        <v>3</v>
      </c>
    </row>
    <row r="638" spans="1:18" x14ac:dyDescent="0.5">
      <c r="A638" s="2">
        <v>582</v>
      </c>
      <c r="B638" s="31" t="str">
        <f t="shared" si="81"/>
        <v>Saturday</v>
      </c>
      <c r="C638" s="40" t="str">
        <f t="shared" si="88"/>
        <v>November</v>
      </c>
      <c r="D638" s="40" t="str">
        <f t="shared" si="89"/>
        <v>Nov</v>
      </c>
      <c r="E638" s="4">
        <f t="shared" si="82"/>
        <v>14</v>
      </c>
      <c r="F638" s="33">
        <f t="shared" si="83"/>
        <v>11</v>
      </c>
      <c r="G638" s="4">
        <f t="shared" si="84"/>
        <v>2023</v>
      </c>
      <c r="H638" s="3">
        <v>45244</v>
      </c>
      <c r="I638" s="4" t="s">
        <v>712</v>
      </c>
      <c r="J638" s="4" t="s">
        <v>48</v>
      </c>
      <c r="K638" s="4">
        <v>35</v>
      </c>
      <c r="L638" s="4" t="str" cm="1">
        <f t="array" ref="L638">_xlfn.IFS(K638&gt;=50,"Senior",K638&lt;30,"Young Adult",K638&gt;=30,"Adult")</f>
        <v>Adult</v>
      </c>
      <c r="M638" s="4" t="s">
        <v>14</v>
      </c>
      <c r="N638" s="4">
        <v>3</v>
      </c>
      <c r="O638" s="5">
        <v>300</v>
      </c>
      <c r="P638">
        <f t="shared" si="85"/>
        <v>900</v>
      </c>
      <c r="Q638" s="22">
        <f t="shared" si="86"/>
        <v>13.5</v>
      </c>
      <c r="R638" s="22">
        <f t="shared" si="87"/>
        <v>18</v>
      </c>
    </row>
    <row r="639" spans="1:18" x14ac:dyDescent="0.5">
      <c r="A639" s="2">
        <v>593</v>
      </c>
      <c r="B639" s="31" t="str">
        <f t="shared" si="81"/>
        <v>Friday</v>
      </c>
      <c r="C639" s="40" t="str">
        <f t="shared" si="88"/>
        <v>May</v>
      </c>
      <c r="D639" s="40" t="str">
        <f t="shared" si="89"/>
        <v>May</v>
      </c>
      <c r="E639" s="4">
        <f t="shared" si="82"/>
        <v>6</v>
      </c>
      <c r="F639" s="33">
        <f t="shared" si="83"/>
        <v>5</v>
      </c>
      <c r="G639" s="4">
        <f t="shared" si="84"/>
        <v>2023</v>
      </c>
      <c r="H639" s="3">
        <v>45052</v>
      </c>
      <c r="I639" s="4" t="s">
        <v>713</v>
      </c>
      <c r="J639" s="4" t="s">
        <v>48</v>
      </c>
      <c r="K639" s="4">
        <v>35</v>
      </c>
      <c r="L639" s="4" t="str" cm="1">
        <f t="array" ref="L639">_xlfn.IFS(K639&gt;=50,"Senior",K639&lt;30,"Young Adult",K639&gt;=30,"Adult")</f>
        <v>Adult</v>
      </c>
      <c r="M639" s="4" t="s">
        <v>15</v>
      </c>
      <c r="N639" s="4">
        <v>2</v>
      </c>
      <c r="O639" s="5">
        <v>30</v>
      </c>
      <c r="P639">
        <f t="shared" si="85"/>
        <v>60</v>
      </c>
      <c r="Q639" s="22">
        <f t="shared" si="86"/>
        <v>0.89999999999999991</v>
      </c>
      <c r="R639" s="22">
        <f t="shared" si="87"/>
        <v>1.2</v>
      </c>
    </row>
    <row r="640" spans="1:18" x14ac:dyDescent="0.5">
      <c r="A640" s="2">
        <v>645</v>
      </c>
      <c r="B640" s="31" t="str">
        <f t="shared" si="81"/>
        <v>Tuesday</v>
      </c>
      <c r="C640" s="40" t="str">
        <f t="shared" si="88"/>
        <v>November</v>
      </c>
      <c r="D640" s="40" t="str">
        <f t="shared" si="89"/>
        <v>Nov</v>
      </c>
      <c r="E640" s="4">
        <f t="shared" si="82"/>
        <v>17</v>
      </c>
      <c r="F640" s="33">
        <f t="shared" si="83"/>
        <v>11</v>
      </c>
      <c r="G640" s="4">
        <f t="shared" si="84"/>
        <v>2023</v>
      </c>
      <c r="H640" s="3">
        <v>45247</v>
      </c>
      <c r="I640" s="4" t="s">
        <v>714</v>
      </c>
      <c r="J640" s="4" t="s">
        <v>32</v>
      </c>
      <c r="K640" s="4">
        <v>35</v>
      </c>
      <c r="L640" s="4" t="str" cm="1">
        <f t="array" ref="L640">_xlfn.IFS(K640&gt;=50,"Senior",K640&lt;30,"Young Adult",K640&gt;=30,"Adult")</f>
        <v>Adult</v>
      </c>
      <c r="M640" s="4" t="s">
        <v>15</v>
      </c>
      <c r="N640" s="4">
        <v>4</v>
      </c>
      <c r="O640" s="5">
        <v>30</v>
      </c>
      <c r="P640">
        <f t="shared" si="85"/>
        <v>120</v>
      </c>
      <c r="Q640" s="22">
        <f t="shared" si="86"/>
        <v>1.7999999999999998</v>
      </c>
      <c r="R640" s="22">
        <f t="shared" si="87"/>
        <v>2.4</v>
      </c>
    </row>
    <row r="641" spans="1:18" x14ac:dyDescent="0.5">
      <c r="A641" s="2">
        <v>750</v>
      </c>
      <c r="B641" s="31" t="str">
        <f t="shared" si="81"/>
        <v>Friday</v>
      </c>
      <c r="C641" s="40" t="str">
        <f t="shared" si="88"/>
        <v>March</v>
      </c>
      <c r="D641" s="40" t="str">
        <f t="shared" si="89"/>
        <v>Mar</v>
      </c>
      <c r="E641" s="4">
        <f t="shared" si="82"/>
        <v>6</v>
      </c>
      <c r="F641" s="33">
        <f t="shared" si="83"/>
        <v>3</v>
      </c>
      <c r="G641" s="4">
        <f t="shared" si="84"/>
        <v>2023</v>
      </c>
      <c r="H641" s="3">
        <v>44991</v>
      </c>
      <c r="I641" s="4" t="s">
        <v>715</v>
      </c>
      <c r="J641" s="4" t="s">
        <v>32</v>
      </c>
      <c r="K641" s="4">
        <v>35</v>
      </c>
      <c r="L641" s="4" t="str" cm="1">
        <f t="array" ref="L641">_xlfn.IFS(K641&gt;=50,"Senior",K641&lt;30,"Young Adult",K641&gt;=30,"Adult")</f>
        <v>Adult</v>
      </c>
      <c r="M641" s="4" t="s">
        <v>14</v>
      </c>
      <c r="N641" s="4">
        <v>3</v>
      </c>
      <c r="O641" s="5">
        <v>25</v>
      </c>
      <c r="P641">
        <f t="shared" si="85"/>
        <v>75</v>
      </c>
      <c r="Q641" s="22">
        <f t="shared" si="86"/>
        <v>1.125</v>
      </c>
      <c r="R641" s="22">
        <f t="shared" si="87"/>
        <v>1.5</v>
      </c>
    </row>
    <row r="642" spans="1:18" x14ac:dyDescent="0.5">
      <c r="A642" s="2">
        <v>776</v>
      </c>
      <c r="B642" s="31" t="str">
        <f t="shared" ref="B642:B705" si="90">TEXT($E642,"DDDD")</f>
        <v>Tuesday</v>
      </c>
      <c r="C642" s="40" t="str">
        <f t="shared" si="88"/>
        <v>October</v>
      </c>
      <c r="D642" s="40" t="str">
        <f t="shared" si="89"/>
        <v>Oct</v>
      </c>
      <c r="E642" s="4">
        <f t="shared" ref="E642:E705" si="91">DAY(H642)</f>
        <v>31</v>
      </c>
      <c r="F642" s="33">
        <f t="shared" ref="F642:F649" si="92">MONTH(H642)</f>
        <v>10</v>
      </c>
      <c r="G642" s="4">
        <f t="shared" ref="G642:G705" si="93">YEAR(H642)</f>
        <v>2023</v>
      </c>
      <c r="H642" s="3">
        <v>45230</v>
      </c>
      <c r="I642" s="4" t="s">
        <v>716</v>
      </c>
      <c r="J642" s="4" t="s">
        <v>48</v>
      </c>
      <c r="K642" s="4">
        <v>35</v>
      </c>
      <c r="L642" s="4" t="str" cm="1">
        <f t="array" ref="L642">_xlfn.IFS(K642&gt;=50,"Senior",K642&lt;30,"Young Adult",K642&gt;=30,"Adult")</f>
        <v>Adult</v>
      </c>
      <c r="M642" s="4" t="s">
        <v>14</v>
      </c>
      <c r="N642" s="4">
        <v>3</v>
      </c>
      <c r="O642" s="5">
        <v>30</v>
      </c>
      <c r="P642">
        <f t="shared" ref="P642:P705" si="94">N642*O642</f>
        <v>90</v>
      </c>
      <c r="Q642" s="22">
        <f t="shared" ref="Q642:Q705" si="95">P642*$U$3</f>
        <v>1.3499999999999999</v>
      </c>
      <c r="R642" s="22">
        <f t="shared" ref="R642:R705" si="96">P642*$U$4</f>
        <v>1.8</v>
      </c>
    </row>
    <row r="643" spans="1:18" x14ac:dyDescent="0.5">
      <c r="A643" s="2">
        <v>781</v>
      </c>
      <c r="B643" s="31" t="str">
        <f t="shared" si="90"/>
        <v>Monday</v>
      </c>
      <c r="C643" s="40" t="str">
        <f t="shared" ref="C643:C706" si="97">TEXT(DATE(2020,F643,2),"mmmm")</f>
        <v>December</v>
      </c>
      <c r="D643" s="40" t="str">
        <f t="shared" ref="D643:D706" si="98">TEXT(DATE(2002,F643,1),"mmm")</f>
        <v>Dec</v>
      </c>
      <c r="E643" s="4">
        <f t="shared" si="91"/>
        <v>23</v>
      </c>
      <c r="F643" s="33">
        <f t="shared" si="92"/>
        <v>12</v>
      </c>
      <c r="G643" s="4">
        <f t="shared" si="93"/>
        <v>2023</v>
      </c>
      <c r="H643" s="3">
        <v>45283</v>
      </c>
      <c r="I643" s="4" t="s">
        <v>717</v>
      </c>
      <c r="J643" s="4" t="s">
        <v>48</v>
      </c>
      <c r="K643" s="4">
        <v>35</v>
      </c>
      <c r="L643" s="4" t="str" cm="1">
        <f t="array" ref="L643">_xlfn.IFS(K643&gt;=50,"Senior",K643&lt;30,"Young Adult",K643&gt;=30,"Adult")</f>
        <v>Adult</v>
      </c>
      <c r="M643" s="4" t="s">
        <v>13</v>
      </c>
      <c r="N643" s="4">
        <v>1</v>
      </c>
      <c r="O643" s="5">
        <v>500</v>
      </c>
      <c r="P643">
        <f t="shared" si="94"/>
        <v>500</v>
      </c>
      <c r="Q643" s="22">
        <f t="shared" si="95"/>
        <v>7.5</v>
      </c>
      <c r="R643" s="22">
        <f t="shared" si="96"/>
        <v>10</v>
      </c>
    </row>
    <row r="644" spans="1:18" x14ac:dyDescent="0.5">
      <c r="A644" s="2">
        <v>806</v>
      </c>
      <c r="B644" s="31" t="str">
        <f t="shared" si="90"/>
        <v>Friday</v>
      </c>
      <c r="C644" s="40" t="str">
        <f t="shared" si="97"/>
        <v>March</v>
      </c>
      <c r="D644" s="40" t="str">
        <f t="shared" si="98"/>
        <v>Mar</v>
      </c>
      <c r="E644" s="4">
        <f t="shared" si="91"/>
        <v>20</v>
      </c>
      <c r="F644" s="33">
        <f t="shared" si="92"/>
        <v>3</v>
      </c>
      <c r="G644" s="4">
        <f t="shared" si="93"/>
        <v>2023</v>
      </c>
      <c r="H644" s="3">
        <v>45005</v>
      </c>
      <c r="I644" s="4" t="s">
        <v>718</v>
      </c>
      <c r="J644" s="4" t="s">
        <v>32</v>
      </c>
      <c r="K644" s="4">
        <v>35</v>
      </c>
      <c r="L644" s="4" t="str" cm="1">
        <f t="array" ref="L644">_xlfn.IFS(K644&gt;=50,"Senior",K644&lt;30,"Young Adult",K644&gt;=30,"Adult")</f>
        <v>Adult</v>
      </c>
      <c r="M644" s="4" t="s">
        <v>13</v>
      </c>
      <c r="N644" s="4">
        <v>3</v>
      </c>
      <c r="O644" s="5">
        <v>300</v>
      </c>
      <c r="P644">
        <f t="shared" si="94"/>
        <v>900</v>
      </c>
      <c r="Q644" s="22">
        <f t="shared" si="95"/>
        <v>13.5</v>
      </c>
      <c r="R644" s="22">
        <f t="shared" si="96"/>
        <v>18</v>
      </c>
    </row>
    <row r="645" spans="1:18" x14ac:dyDescent="0.5">
      <c r="A645" s="2">
        <v>819</v>
      </c>
      <c r="B645" s="31" t="str">
        <f t="shared" si="90"/>
        <v>Sunday</v>
      </c>
      <c r="C645" s="40" t="str">
        <f t="shared" si="97"/>
        <v>June</v>
      </c>
      <c r="D645" s="40" t="str">
        <f t="shared" si="98"/>
        <v>Jun</v>
      </c>
      <c r="E645" s="4">
        <f t="shared" si="91"/>
        <v>15</v>
      </c>
      <c r="F645" s="33">
        <f t="shared" si="92"/>
        <v>6</v>
      </c>
      <c r="G645" s="4">
        <f t="shared" si="93"/>
        <v>2023</v>
      </c>
      <c r="H645" s="3">
        <v>45092</v>
      </c>
      <c r="I645" s="4" t="s">
        <v>719</v>
      </c>
      <c r="J645" s="4" t="s">
        <v>32</v>
      </c>
      <c r="K645" s="4">
        <v>35</v>
      </c>
      <c r="L645" s="4" t="str" cm="1">
        <f t="array" ref="L645">_xlfn.IFS(K645&gt;=50,"Senior",K645&lt;30,"Young Adult",K645&gt;=30,"Adult")</f>
        <v>Adult</v>
      </c>
      <c r="M645" s="4" t="s">
        <v>13</v>
      </c>
      <c r="N645" s="4">
        <v>2</v>
      </c>
      <c r="O645" s="5">
        <v>50</v>
      </c>
      <c r="P645">
        <f t="shared" si="94"/>
        <v>100</v>
      </c>
      <c r="Q645" s="22">
        <f t="shared" si="95"/>
        <v>1.5</v>
      </c>
      <c r="R645" s="22">
        <f t="shared" si="96"/>
        <v>2</v>
      </c>
    </row>
    <row r="646" spans="1:18" x14ac:dyDescent="0.5">
      <c r="A646" s="2">
        <v>844</v>
      </c>
      <c r="B646" s="31" t="str">
        <f t="shared" si="90"/>
        <v>Thursday</v>
      </c>
      <c r="C646" s="40" t="str">
        <f t="shared" si="97"/>
        <v>October</v>
      </c>
      <c r="D646" s="40" t="str">
        <f t="shared" si="98"/>
        <v>Oct</v>
      </c>
      <c r="E646" s="4">
        <f t="shared" si="91"/>
        <v>12</v>
      </c>
      <c r="F646" s="33">
        <f t="shared" si="92"/>
        <v>10</v>
      </c>
      <c r="G646" s="4">
        <f t="shared" si="93"/>
        <v>2023</v>
      </c>
      <c r="H646" s="3">
        <v>45211</v>
      </c>
      <c r="I646" s="4" t="s">
        <v>720</v>
      </c>
      <c r="J646" s="4" t="s">
        <v>48</v>
      </c>
      <c r="K646" s="4">
        <v>35</v>
      </c>
      <c r="L646" s="4" t="str" cm="1">
        <f t="array" ref="L646">_xlfn.IFS(K646&gt;=50,"Senior",K646&lt;30,"Young Adult",K646&gt;=30,"Adult")</f>
        <v>Adult</v>
      </c>
      <c r="M646" s="4" t="s">
        <v>14</v>
      </c>
      <c r="N646" s="4">
        <v>3</v>
      </c>
      <c r="O646" s="5">
        <v>50</v>
      </c>
      <c r="P646">
        <f t="shared" si="94"/>
        <v>150</v>
      </c>
      <c r="Q646" s="22">
        <f t="shared" si="95"/>
        <v>2.25</v>
      </c>
      <c r="R646" s="22">
        <f t="shared" si="96"/>
        <v>3</v>
      </c>
    </row>
    <row r="647" spans="1:18" x14ac:dyDescent="0.5">
      <c r="A647" s="2">
        <v>889</v>
      </c>
      <c r="B647" s="31" t="str">
        <f t="shared" si="90"/>
        <v>Monday</v>
      </c>
      <c r="C647" s="40" t="str">
        <f t="shared" si="97"/>
        <v>October</v>
      </c>
      <c r="D647" s="40" t="str">
        <f t="shared" si="98"/>
        <v>Oct</v>
      </c>
      <c r="E647" s="4">
        <f t="shared" si="91"/>
        <v>2</v>
      </c>
      <c r="F647" s="33">
        <f t="shared" si="92"/>
        <v>10</v>
      </c>
      <c r="G647" s="4">
        <f t="shared" si="93"/>
        <v>2023</v>
      </c>
      <c r="H647" s="3">
        <v>45201</v>
      </c>
      <c r="I647" s="4" t="s">
        <v>721</v>
      </c>
      <c r="J647" s="4" t="s">
        <v>32</v>
      </c>
      <c r="K647" s="4">
        <v>35</v>
      </c>
      <c r="L647" s="4" t="str" cm="1">
        <f t="array" ref="L647">_xlfn.IFS(K647&gt;=50,"Senior",K647&lt;30,"Young Adult",K647&gt;=30,"Adult")</f>
        <v>Adult</v>
      </c>
      <c r="M647" s="4" t="s">
        <v>15</v>
      </c>
      <c r="N647" s="4">
        <v>1</v>
      </c>
      <c r="O647" s="5">
        <v>50</v>
      </c>
      <c r="P647">
        <f t="shared" si="94"/>
        <v>50</v>
      </c>
      <c r="Q647" s="22">
        <f t="shared" si="95"/>
        <v>0.75</v>
      </c>
      <c r="R647" s="22">
        <f t="shared" si="96"/>
        <v>1</v>
      </c>
    </row>
    <row r="648" spans="1:18" x14ac:dyDescent="0.5">
      <c r="A648" s="2">
        <v>928</v>
      </c>
      <c r="B648" s="31" t="str">
        <f t="shared" si="90"/>
        <v>Thursday</v>
      </c>
      <c r="C648" s="40" t="str">
        <f t="shared" si="97"/>
        <v>April</v>
      </c>
      <c r="D648" s="40" t="str">
        <f t="shared" si="98"/>
        <v>Apr</v>
      </c>
      <c r="E648" s="4">
        <f t="shared" si="91"/>
        <v>5</v>
      </c>
      <c r="F648" s="33">
        <f t="shared" si="92"/>
        <v>4</v>
      </c>
      <c r="G648" s="4">
        <f t="shared" si="93"/>
        <v>2023</v>
      </c>
      <c r="H648" s="3">
        <v>45021</v>
      </c>
      <c r="I648" s="4" t="s">
        <v>722</v>
      </c>
      <c r="J648" s="4" t="s">
        <v>32</v>
      </c>
      <c r="K648" s="4">
        <v>35</v>
      </c>
      <c r="L648" s="4" t="str" cm="1">
        <f t="array" ref="L648">_xlfn.IFS(K648&gt;=50,"Senior",K648&lt;30,"Young Adult",K648&gt;=30,"Adult")</f>
        <v>Adult</v>
      </c>
      <c r="M648" s="4" t="s">
        <v>14</v>
      </c>
      <c r="N648" s="4">
        <v>4</v>
      </c>
      <c r="O648" s="5">
        <v>300</v>
      </c>
      <c r="P648">
        <f t="shared" si="94"/>
        <v>1200</v>
      </c>
      <c r="Q648" s="22">
        <f t="shared" si="95"/>
        <v>18</v>
      </c>
      <c r="R648" s="22">
        <f t="shared" si="96"/>
        <v>24</v>
      </c>
    </row>
    <row r="649" spans="1:18" x14ac:dyDescent="0.5">
      <c r="A649" s="2">
        <v>977</v>
      </c>
      <c r="B649" s="31" t="str">
        <f t="shared" si="90"/>
        <v>Sunday</v>
      </c>
      <c r="C649" s="40" t="str">
        <f t="shared" si="97"/>
        <v>February</v>
      </c>
      <c r="D649" s="40" t="str">
        <f t="shared" si="98"/>
        <v>Feb</v>
      </c>
      <c r="E649" s="4">
        <f t="shared" si="91"/>
        <v>8</v>
      </c>
      <c r="F649" s="33">
        <f t="shared" si="92"/>
        <v>2</v>
      </c>
      <c r="G649" s="4">
        <f t="shared" si="93"/>
        <v>2023</v>
      </c>
      <c r="H649" s="3">
        <v>44965</v>
      </c>
      <c r="I649" s="4" t="s">
        <v>723</v>
      </c>
      <c r="J649" s="4" t="s">
        <v>32</v>
      </c>
      <c r="K649" s="4">
        <v>35</v>
      </c>
      <c r="L649" s="4" t="str" cm="1">
        <f t="array" ref="L649">_xlfn.IFS(K649&gt;=50,"Senior",K649&lt;30,"Young Adult",K649&gt;=30,"Adult")</f>
        <v>Adult</v>
      </c>
      <c r="M649" s="4" t="s">
        <v>15</v>
      </c>
      <c r="N649" s="4">
        <v>3</v>
      </c>
      <c r="O649" s="5">
        <v>25</v>
      </c>
      <c r="P649">
        <f t="shared" si="94"/>
        <v>75</v>
      </c>
      <c r="Q649" s="22">
        <f t="shared" si="95"/>
        <v>1.125</v>
      </c>
      <c r="R649" s="22">
        <f t="shared" si="96"/>
        <v>1.5</v>
      </c>
    </row>
    <row r="650" spans="1:18" x14ac:dyDescent="0.5">
      <c r="A650" s="2">
        <v>1</v>
      </c>
      <c r="B650" s="31" t="str">
        <f t="shared" si="90"/>
        <v>Tuesday</v>
      </c>
      <c r="C650" s="40" t="str">
        <f t="shared" si="97"/>
        <v>November</v>
      </c>
      <c r="D650" s="40" t="str">
        <f t="shared" si="98"/>
        <v>Nov</v>
      </c>
      <c r="E650" s="4">
        <f t="shared" si="91"/>
        <v>24</v>
      </c>
      <c r="F650" s="33">
        <v>11</v>
      </c>
      <c r="G650" s="4">
        <f t="shared" si="93"/>
        <v>2023</v>
      </c>
      <c r="H650" s="3">
        <v>45254</v>
      </c>
      <c r="I650" s="4" t="s">
        <v>724</v>
      </c>
      <c r="J650" s="4" t="s">
        <v>48</v>
      </c>
      <c r="K650" s="4">
        <v>34</v>
      </c>
      <c r="L650" s="4" t="str" cm="1">
        <f t="array" ref="L650">_xlfn.IFS(K650&gt;=50,"Senior",K650&lt;30,"Young Adult",K650&gt;=30,"Adult")</f>
        <v>Adult</v>
      </c>
      <c r="M650" s="4" t="s">
        <v>13</v>
      </c>
      <c r="N650" s="4">
        <v>3</v>
      </c>
      <c r="O650" s="5">
        <v>50</v>
      </c>
      <c r="P650">
        <f t="shared" si="94"/>
        <v>150</v>
      </c>
      <c r="Q650" s="22">
        <f t="shared" si="95"/>
        <v>2.25</v>
      </c>
      <c r="R650" s="22">
        <f t="shared" si="96"/>
        <v>3</v>
      </c>
    </row>
    <row r="651" spans="1:18" x14ac:dyDescent="0.5">
      <c r="A651" s="2">
        <v>41</v>
      </c>
      <c r="B651" s="31" t="str">
        <f t="shared" si="90"/>
        <v>Sunday</v>
      </c>
      <c r="C651" s="40" t="str">
        <f t="shared" si="97"/>
        <v>February</v>
      </c>
      <c r="D651" s="40" t="str">
        <f t="shared" si="98"/>
        <v>Feb</v>
      </c>
      <c r="E651" s="4">
        <f t="shared" si="91"/>
        <v>22</v>
      </c>
      <c r="F651" s="33">
        <f t="shared" ref="F651:F714" si="99">MONTH(H651)</f>
        <v>2</v>
      </c>
      <c r="G651" s="4">
        <f t="shared" si="93"/>
        <v>2023</v>
      </c>
      <c r="H651" s="3">
        <v>44979</v>
      </c>
      <c r="I651" s="4" t="s">
        <v>725</v>
      </c>
      <c r="J651" s="4" t="s">
        <v>48</v>
      </c>
      <c r="K651" s="4">
        <v>34</v>
      </c>
      <c r="L651" s="4" t="str" cm="1">
        <f t="array" ref="L651">_xlfn.IFS(K651&gt;=50,"Senior",K651&lt;30,"Young Adult",K651&gt;=30,"Adult")</f>
        <v>Adult</v>
      </c>
      <c r="M651" s="4" t="s">
        <v>14</v>
      </c>
      <c r="N651" s="4">
        <v>2</v>
      </c>
      <c r="O651" s="5">
        <v>25</v>
      </c>
      <c r="P651">
        <f t="shared" si="94"/>
        <v>50</v>
      </c>
      <c r="Q651" s="22">
        <f t="shared" si="95"/>
        <v>0.75</v>
      </c>
      <c r="R651" s="22">
        <f t="shared" si="96"/>
        <v>1</v>
      </c>
    </row>
    <row r="652" spans="1:18" x14ac:dyDescent="0.5">
      <c r="A652" s="2">
        <v>53</v>
      </c>
      <c r="B652" s="31" t="str">
        <f t="shared" si="90"/>
        <v>Friday</v>
      </c>
      <c r="C652" s="40" t="str">
        <f t="shared" si="97"/>
        <v>July</v>
      </c>
      <c r="D652" s="40" t="str">
        <f t="shared" si="98"/>
        <v>Jul</v>
      </c>
      <c r="E652" s="4">
        <f t="shared" si="91"/>
        <v>13</v>
      </c>
      <c r="F652" s="33">
        <f t="shared" si="99"/>
        <v>7</v>
      </c>
      <c r="G652" s="4">
        <f t="shared" si="93"/>
        <v>2023</v>
      </c>
      <c r="H652" s="3">
        <v>45120</v>
      </c>
      <c r="I652" s="4" t="s">
        <v>726</v>
      </c>
      <c r="J652" s="4" t="s">
        <v>48</v>
      </c>
      <c r="K652" s="4">
        <v>34</v>
      </c>
      <c r="L652" s="4" t="str" cm="1">
        <f t="array" ref="L652">_xlfn.IFS(K652&gt;=50,"Senior",K652&lt;30,"Young Adult",K652&gt;=30,"Adult")</f>
        <v>Adult</v>
      </c>
      <c r="M652" s="4" t="s">
        <v>15</v>
      </c>
      <c r="N652" s="4">
        <v>2</v>
      </c>
      <c r="O652" s="5">
        <v>50</v>
      </c>
      <c r="P652">
        <f t="shared" si="94"/>
        <v>100</v>
      </c>
      <c r="Q652" s="22">
        <f t="shared" si="95"/>
        <v>1.5</v>
      </c>
      <c r="R652" s="22">
        <f t="shared" si="96"/>
        <v>2</v>
      </c>
    </row>
    <row r="653" spans="1:18" x14ac:dyDescent="0.5">
      <c r="A653" s="2">
        <v>79</v>
      </c>
      <c r="B653" s="31" t="str">
        <f t="shared" si="90"/>
        <v>Wednesday</v>
      </c>
      <c r="C653" s="40" t="str">
        <f t="shared" si="97"/>
        <v>April</v>
      </c>
      <c r="D653" s="40" t="str">
        <f t="shared" si="98"/>
        <v>Apr</v>
      </c>
      <c r="E653" s="4">
        <f t="shared" si="91"/>
        <v>18</v>
      </c>
      <c r="F653" s="33">
        <f t="shared" si="99"/>
        <v>4</v>
      </c>
      <c r="G653" s="4">
        <f t="shared" si="93"/>
        <v>2023</v>
      </c>
      <c r="H653" s="3">
        <v>45034</v>
      </c>
      <c r="I653" s="4" t="s">
        <v>727</v>
      </c>
      <c r="J653" s="4" t="s">
        <v>48</v>
      </c>
      <c r="K653" s="4">
        <v>34</v>
      </c>
      <c r="L653" s="4" t="str" cm="1">
        <f t="array" ref="L653">_xlfn.IFS(K653&gt;=50,"Senior",K653&lt;30,"Young Adult",K653&gt;=30,"Adult")</f>
        <v>Adult</v>
      </c>
      <c r="M653" s="4" t="s">
        <v>13</v>
      </c>
      <c r="N653" s="4">
        <v>1</v>
      </c>
      <c r="O653" s="5">
        <v>300</v>
      </c>
      <c r="P653">
        <f t="shared" si="94"/>
        <v>300</v>
      </c>
      <c r="Q653" s="22">
        <f t="shared" si="95"/>
        <v>4.5</v>
      </c>
      <c r="R653" s="22">
        <f t="shared" si="96"/>
        <v>6</v>
      </c>
    </row>
    <row r="654" spans="1:18" x14ac:dyDescent="0.5">
      <c r="A654" s="2">
        <v>104</v>
      </c>
      <c r="B654" s="31" t="str">
        <f t="shared" si="90"/>
        <v>Wednesday</v>
      </c>
      <c r="C654" s="40" t="str">
        <f t="shared" si="97"/>
        <v>June</v>
      </c>
      <c r="D654" s="40" t="str">
        <f t="shared" si="98"/>
        <v>Jun</v>
      </c>
      <c r="E654" s="4">
        <f t="shared" si="91"/>
        <v>11</v>
      </c>
      <c r="F654" s="33">
        <f t="shared" si="99"/>
        <v>6</v>
      </c>
      <c r="G654" s="4">
        <f t="shared" si="93"/>
        <v>2023</v>
      </c>
      <c r="H654" s="3">
        <v>45088</v>
      </c>
      <c r="I654" s="4" t="s">
        <v>728</v>
      </c>
      <c r="J654" s="4" t="s">
        <v>32</v>
      </c>
      <c r="K654" s="4">
        <v>34</v>
      </c>
      <c r="L654" s="4" t="str" cm="1">
        <f t="array" ref="L654">_xlfn.IFS(K654&gt;=50,"Senior",K654&lt;30,"Young Adult",K654&gt;=30,"Adult")</f>
        <v>Adult</v>
      </c>
      <c r="M654" s="4" t="s">
        <v>13</v>
      </c>
      <c r="N654" s="4">
        <v>2</v>
      </c>
      <c r="O654" s="5">
        <v>500</v>
      </c>
      <c r="P654">
        <f t="shared" si="94"/>
        <v>1000</v>
      </c>
      <c r="Q654" s="22">
        <f t="shared" si="95"/>
        <v>15</v>
      </c>
      <c r="R654" s="22">
        <f t="shared" si="96"/>
        <v>20</v>
      </c>
    </row>
    <row r="655" spans="1:18" x14ac:dyDescent="0.5">
      <c r="A655" s="2">
        <v>109</v>
      </c>
      <c r="B655" s="31" t="str">
        <f t="shared" si="90"/>
        <v>Wednesday</v>
      </c>
      <c r="C655" s="40" t="str">
        <f t="shared" si="97"/>
        <v>October</v>
      </c>
      <c r="D655" s="40" t="str">
        <f t="shared" si="98"/>
        <v>Oct</v>
      </c>
      <c r="E655" s="4">
        <f t="shared" si="91"/>
        <v>18</v>
      </c>
      <c r="F655" s="33">
        <f t="shared" si="99"/>
        <v>10</v>
      </c>
      <c r="G655" s="4">
        <f t="shared" si="93"/>
        <v>2023</v>
      </c>
      <c r="H655" s="3">
        <v>45217</v>
      </c>
      <c r="I655" s="4" t="s">
        <v>729</v>
      </c>
      <c r="J655" s="4" t="s">
        <v>32</v>
      </c>
      <c r="K655" s="4">
        <v>34</v>
      </c>
      <c r="L655" s="4" t="str" cm="1">
        <f t="array" ref="L655">_xlfn.IFS(K655&gt;=50,"Senior",K655&lt;30,"Young Adult",K655&gt;=30,"Adult")</f>
        <v>Adult</v>
      </c>
      <c r="M655" s="4" t="s">
        <v>15</v>
      </c>
      <c r="N655" s="4">
        <v>4</v>
      </c>
      <c r="O655" s="5">
        <v>500</v>
      </c>
      <c r="P655">
        <f t="shared" si="94"/>
        <v>2000</v>
      </c>
      <c r="Q655" s="22">
        <f t="shared" si="95"/>
        <v>30</v>
      </c>
      <c r="R655" s="22">
        <f t="shared" si="96"/>
        <v>40</v>
      </c>
    </row>
    <row r="656" spans="1:18" x14ac:dyDescent="0.5">
      <c r="A656" s="2">
        <v>111</v>
      </c>
      <c r="B656" s="31" t="str">
        <f t="shared" si="90"/>
        <v>Thursday</v>
      </c>
      <c r="C656" s="40" t="str">
        <f t="shared" si="97"/>
        <v>April</v>
      </c>
      <c r="D656" s="40" t="str">
        <f t="shared" si="98"/>
        <v>Apr</v>
      </c>
      <c r="E656" s="4">
        <f t="shared" si="91"/>
        <v>19</v>
      </c>
      <c r="F656" s="33">
        <f t="shared" si="99"/>
        <v>4</v>
      </c>
      <c r="G656" s="4">
        <f t="shared" si="93"/>
        <v>2023</v>
      </c>
      <c r="H656" s="3">
        <v>45035</v>
      </c>
      <c r="I656" s="4" t="s">
        <v>730</v>
      </c>
      <c r="J656" s="4" t="s">
        <v>32</v>
      </c>
      <c r="K656" s="4">
        <v>34</v>
      </c>
      <c r="L656" s="4" t="str" cm="1">
        <f t="array" ref="L656">_xlfn.IFS(K656&gt;=50,"Senior",K656&lt;30,"Young Adult",K656&gt;=30,"Adult")</f>
        <v>Adult</v>
      </c>
      <c r="M656" s="4" t="s">
        <v>15</v>
      </c>
      <c r="N656" s="4">
        <v>3</v>
      </c>
      <c r="O656" s="5">
        <v>500</v>
      </c>
      <c r="P656">
        <f t="shared" si="94"/>
        <v>1500</v>
      </c>
      <c r="Q656" s="22">
        <f t="shared" si="95"/>
        <v>22.5</v>
      </c>
      <c r="R656" s="22">
        <f t="shared" si="96"/>
        <v>30</v>
      </c>
    </row>
    <row r="657" spans="1:18" x14ac:dyDescent="0.5">
      <c r="A657" s="2">
        <v>166</v>
      </c>
      <c r="B657" s="31" t="str">
        <f t="shared" si="90"/>
        <v>Monday</v>
      </c>
      <c r="C657" s="40" t="str">
        <f t="shared" si="97"/>
        <v>April</v>
      </c>
      <c r="D657" s="40" t="str">
        <f t="shared" si="98"/>
        <v>Apr</v>
      </c>
      <c r="E657" s="4">
        <f t="shared" si="91"/>
        <v>2</v>
      </c>
      <c r="F657" s="33">
        <f t="shared" si="99"/>
        <v>4</v>
      </c>
      <c r="G657" s="4">
        <f t="shared" si="93"/>
        <v>2023</v>
      </c>
      <c r="H657" s="3">
        <v>45018</v>
      </c>
      <c r="I657" s="4" t="s">
        <v>731</v>
      </c>
      <c r="J657" s="4" t="s">
        <v>48</v>
      </c>
      <c r="K657" s="4">
        <v>34</v>
      </c>
      <c r="L657" s="4" t="str" cm="1">
        <f t="array" ref="L657">_xlfn.IFS(K657&gt;=50,"Senior",K657&lt;30,"Young Adult",K657&gt;=30,"Adult")</f>
        <v>Adult</v>
      </c>
      <c r="M657" s="4" t="s">
        <v>14</v>
      </c>
      <c r="N657" s="4">
        <v>4</v>
      </c>
      <c r="O657" s="5">
        <v>500</v>
      </c>
      <c r="P657">
        <f t="shared" si="94"/>
        <v>2000</v>
      </c>
      <c r="Q657" s="22">
        <f t="shared" si="95"/>
        <v>30</v>
      </c>
      <c r="R657" s="22">
        <f t="shared" si="96"/>
        <v>40</v>
      </c>
    </row>
    <row r="658" spans="1:18" x14ac:dyDescent="0.5">
      <c r="A658" s="2">
        <v>202</v>
      </c>
      <c r="B658" s="31" t="str">
        <f t="shared" si="90"/>
        <v>Thursday</v>
      </c>
      <c r="C658" s="40" t="str">
        <f t="shared" si="97"/>
        <v>March</v>
      </c>
      <c r="D658" s="40" t="str">
        <f t="shared" si="98"/>
        <v>Mar</v>
      </c>
      <c r="E658" s="4">
        <f t="shared" si="91"/>
        <v>26</v>
      </c>
      <c r="F658" s="33">
        <f t="shared" si="99"/>
        <v>3</v>
      </c>
      <c r="G658" s="4">
        <f t="shared" si="93"/>
        <v>2023</v>
      </c>
      <c r="H658" s="3">
        <v>45011</v>
      </c>
      <c r="I658" s="4" t="s">
        <v>732</v>
      </c>
      <c r="J658" s="4" t="s">
        <v>32</v>
      </c>
      <c r="K658" s="4">
        <v>34</v>
      </c>
      <c r="L658" s="4" t="str" cm="1">
        <f t="array" ref="L658">_xlfn.IFS(K658&gt;=50,"Senior",K658&lt;30,"Young Adult",K658&gt;=30,"Adult")</f>
        <v>Adult</v>
      </c>
      <c r="M658" s="4" t="s">
        <v>14</v>
      </c>
      <c r="N658" s="4">
        <v>4</v>
      </c>
      <c r="O658" s="5">
        <v>300</v>
      </c>
      <c r="P658">
        <f t="shared" si="94"/>
        <v>1200</v>
      </c>
      <c r="Q658" s="22">
        <f t="shared" si="95"/>
        <v>18</v>
      </c>
      <c r="R658" s="22">
        <f t="shared" si="96"/>
        <v>24</v>
      </c>
    </row>
    <row r="659" spans="1:18" x14ac:dyDescent="0.5">
      <c r="A659" s="2">
        <v>208</v>
      </c>
      <c r="B659" s="31" t="str">
        <f t="shared" si="90"/>
        <v>Wednesday</v>
      </c>
      <c r="C659" s="40" t="str">
        <f t="shared" si="97"/>
        <v>October</v>
      </c>
      <c r="D659" s="40" t="str">
        <f t="shared" si="98"/>
        <v>Oct</v>
      </c>
      <c r="E659" s="4">
        <f t="shared" si="91"/>
        <v>4</v>
      </c>
      <c r="F659" s="33">
        <f t="shared" si="99"/>
        <v>10</v>
      </c>
      <c r="G659" s="4">
        <f t="shared" si="93"/>
        <v>2023</v>
      </c>
      <c r="H659" s="3">
        <v>45203</v>
      </c>
      <c r="I659" s="4" t="s">
        <v>733</v>
      </c>
      <c r="J659" s="4" t="s">
        <v>32</v>
      </c>
      <c r="K659" s="4">
        <v>34</v>
      </c>
      <c r="L659" s="4" t="str" cm="1">
        <f t="array" ref="L659">_xlfn.IFS(K659&gt;=50,"Senior",K659&lt;30,"Young Adult",K659&gt;=30,"Adult")</f>
        <v>Adult</v>
      </c>
      <c r="M659" s="4" t="s">
        <v>15</v>
      </c>
      <c r="N659" s="4">
        <v>4</v>
      </c>
      <c r="O659" s="5">
        <v>50</v>
      </c>
      <c r="P659">
        <f t="shared" si="94"/>
        <v>200</v>
      </c>
      <c r="Q659" s="22">
        <f t="shared" si="95"/>
        <v>3</v>
      </c>
      <c r="R659" s="22">
        <f t="shared" si="96"/>
        <v>4</v>
      </c>
    </row>
    <row r="660" spans="1:18" x14ac:dyDescent="0.5">
      <c r="A660" s="2">
        <v>308</v>
      </c>
      <c r="B660" s="31" t="str">
        <f t="shared" si="90"/>
        <v>Thursday</v>
      </c>
      <c r="C660" s="40" t="str">
        <f t="shared" si="97"/>
        <v>August</v>
      </c>
      <c r="D660" s="40" t="str">
        <f t="shared" si="98"/>
        <v>Aug</v>
      </c>
      <c r="E660" s="4">
        <f t="shared" si="91"/>
        <v>5</v>
      </c>
      <c r="F660" s="33">
        <f t="shared" si="99"/>
        <v>8</v>
      </c>
      <c r="G660" s="4">
        <f t="shared" si="93"/>
        <v>2023</v>
      </c>
      <c r="H660" s="3">
        <v>45143</v>
      </c>
      <c r="I660" s="4" t="s">
        <v>734</v>
      </c>
      <c r="J660" s="4" t="s">
        <v>32</v>
      </c>
      <c r="K660" s="4">
        <v>34</v>
      </c>
      <c r="L660" s="4" t="str" cm="1">
        <f t="array" ref="L660">_xlfn.IFS(K660&gt;=50,"Senior",K660&lt;30,"Young Adult",K660&gt;=30,"Adult")</f>
        <v>Adult</v>
      </c>
      <c r="M660" s="4" t="s">
        <v>13</v>
      </c>
      <c r="N660" s="4">
        <v>4</v>
      </c>
      <c r="O660" s="5">
        <v>300</v>
      </c>
      <c r="P660">
        <f t="shared" si="94"/>
        <v>1200</v>
      </c>
      <c r="Q660" s="22">
        <f t="shared" si="95"/>
        <v>18</v>
      </c>
      <c r="R660" s="22">
        <f t="shared" si="96"/>
        <v>24</v>
      </c>
    </row>
    <row r="661" spans="1:18" x14ac:dyDescent="0.5">
      <c r="A661" s="2">
        <v>361</v>
      </c>
      <c r="B661" s="31" t="str">
        <f t="shared" si="90"/>
        <v>Tuesday</v>
      </c>
      <c r="C661" s="40" t="str">
        <f t="shared" si="97"/>
        <v>December</v>
      </c>
      <c r="D661" s="40" t="str">
        <f t="shared" si="98"/>
        <v>Dec</v>
      </c>
      <c r="E661" s="4">
        <f t="shared" si="91"/>
        <v>10</v>
      </c>
      <c r="F661" s="33">
        <f t="shared" si="99"/>
        <v>12</v>
      </c>
      <c r="G661" s="4">
        <f t="shared" si="93"/>
        <v>2023</v>
      </c>
      <c r="H661" s="3">
        <v>45270</v>
      </c>
      <c r="I661" s="4" t="s">
        <v>735</v>
      </c>
      <c r="J661" s="4" t="s">
        <v>32</v>
      </c>
      <c r="K661" s="4">
        <v>34</v>
      </c>
      <c r="L661" s="4" t="str" cm="1">
        <f t="array" ref="L661">_xlfn.IFS(K661&gt;=50,"Senior",K661&lt;30,"Young Adult",K661&gt;=30,"Adult")</f>
        <v>Adult</v>
      </c>
      <c r="M661" s="4" t="s">
        <v>15</v>
      </c>
      <c r="N661" s="4">
        <v>4</v>
      </c>
      <c r="O661" s="5">
        <v>300</v>
      </c>
      <c r="P661">
        <f t="shared" si="94"/>
        <v>1200</v>
      </c>
      <c r="Q661" s="22">
        <f t="shared" si="95"/>
        <v>18</v>
      </c>
      <c r="R661" s="22">
        <f t="shared" si="96"/>
        <v>24</v>
      </c>
    </row>
    <row r="662" spans="1:18" x14ac:dyDescent="0.5">
      <c r="A662" s="2">
        <v>490</v>
      </c>
      <c r="B662" s="31" t="str">
        <f t="shared" si="90"/>
        <v>Thursday</v>
      </c>
      <c r="C662" s="40" t="str">
        <f t="shared" si="97"/>
        <v>February</v>
      </c>
      <c r="D662" s="40" t="str">
        <f t="shared" si="98"/>
        <v>Feb</v>
      </c>
      <c r="E662" s="4">
        <f t="shared" si="91"/>
        <v>5</v>
      </c>
      <c r="F662" s="33">
        <f t="shared" si="99"/>
        <v>2</v>
      </c>
      <c r="G662" s="4">
        <f t="shared" si="93"/>
        <v>2023</v>
      </c>
      <c r="H662" s="3">
        <v>44962</v>
      </c>
      <c r="I662" s="4" t="s">
        <v>736</v>
      </c>
      <c r="J662" s="4" t="s">
        <v>48</v>
      </c>
      <c r="K662" s="4">
        <v>34</v>
      </c>
      <c r="L662" s="4" t="str" cm="1">
        <f t="array" ref="L662">_xlfn.IFS(K662&gt;=50,"Senior",K662&lt;30,"Young Adult",K662&gt;=30,"Adult")</f>
        <v>Adult</v>
      </c>
      <c r="M662" s="4" t="s">
        <v>14</v>
      </c>
      <c r="N662" s="4">
        <v>3</v>
      </c>
      <c r="O662" s="5">
        <v>50</v>
      </c>
      <c r="P662">
        <f t="shared" si="94"/>
        <v>150</v>
      </c>
      <c r="Q662" s="22">
        <f t="shared" si="95"/>
        <v>2.25</v>
      </c>
      <c r="R662" s="22">
        <f t="shared" si="96"/>
        <v>3</v>
      </c>
    </row>
    <row r="663" spans="1:18" x14ac:dyDescent="0.5">
      <c r="A663" s="2">
        <v>506</v>
      </c>
      <c r="B663" s="31" t="str">
        <f t="shared" si="90"/>
        <v>Wednesday</v>
      </c>
      <c r="C663" s="40" t="str">
        <f t="shared" si="97"/>
        <v>February</v>
      </c>
      <c r="D663" s="40" t="str">
        <f t="shared" si="98"/>
        <v>Feb</v>
      </c>
      <c r="E663" s="4">
        <f t="shared" si="91"/>
        <v>25</v>
      </c>
      <c r="F663" s="33">
        <f t="shared" si="99"/>
        <v>2</v>
      </c>
      <c r="G663" s="4">
        <f t="shared" si="93"/>
        <v>2023</v>
      </c>
      <c r="H663" s="3">
        <v>44982</v>
      </c>
      <c r="I663" s="4" t="s">
        <v>737</v>
      </c>
      <c r="J663" s="4" t="s">
        <v>48</v>
      </c>
      <c r="K663" s="4">
        <v>34</v>
      </c>
      <c r="L663" s="4" t="str" cm="1">
        <f t="array" ref="L663">_xlfn.IFS(K663&gt;=50,"Senior",K663&lt;30,"Young Adult",K663&gt;=30,"Adult")</f>
        <v>Adult</v>
      </c>
      <c r="M663" s="4" t="s">
        <v>13</v>
      </c>
      <c r="N663" s="4">
        <v>3</v>
      </c>
      <c r="O663" s="5">
        <v>500</v>
      </c>
      <c r="P663">
        <f t="shared" si="94"/>
        <v>1500</v>
      </c>
      <c r="Q663" s="22">
        <f t="shared" si="95"/>
        <v>22.5</v>
      </c>
      <c r="R663" s="22">
        <f t="shared" si="96"/>
        <v>30</v>
      </c>
    </row>
    <row r="664" spans="1:18" x14ac:dyDescent="0.5">
      <c r="A664" s="2">
        <v>617</v>
      </c>
      <c r="B664" s="31" t="str">
        <f t="shared" si="90"/>
        <v>Thursday</v>
      </c>
      <c r="C664" s="40" t="str">
        <f t="shared" si="97"/>
        <v>August</v>
      </c>
      <c r="D664" s="40" t="str">
        <f t="shared" si="98"/>
        <v>Aug</v>
      </c>
      <c r="E664" s="4">
        <f t="shared" si="91"/>
        <v>26</v>
      </c>
      <c r="F664" s="33">
        <f t="shared" si="99"/>
        <v>8</v>
      </c>
      <c r="G664" s="4">
        <f t="shared" si="93"/>
        <v>2023</v>
      </c>
      <c r="H664" s="3">
        <v>45164</v>
      </c>
      <c r="I664" s="4" t="s">
        <v>738</v>
      </c>
      <c r="J664" s="4" t="s">
        <v>48</v>
      </c>
      <c r="K664" s="4">
        <v>34</v>
      </c>
      <c r="L664" s="4" t="str" cm="1">
        <f t="array" ref="L664">_xlfn.IFS(K664&gt;=50,"Senior",K664&lt;30,"Young Adult",K664&gt;=30,"Adult")</f>
        <v>Adult</v>
      </c>
      <c r="M664" s="4" t="s">
        <v>15</v>
      </c>
      <c r="N664" s="4">
        <v>1</v>
      </c>
      <c r="O664" s="5">
        <v>30</v>
      </c>
      <c r="P664">
        <f t="shared" si="94"/>
        <v>30</v>
      </c>
      <c r="Q664" s="22">
        <f t="shared" si="95"/>
        <v>0.44999999999999996</v>
      </c>
      <c r="R664" s="22">
        <f t="shared" si="96"/>
        <v>0.6</v>
      </c>
    </row>
    <row r="665" spans="1:18" x14ac:dyDescent="0.5">
      <c r="A665" s="2">
        <v>623</v>
      </c>
      <c r="B665" s="31" t="str">
        <f t="shared" si="90"/>
        <v>Tuesday</v>
      </c>
      <c r="C665" s="40" t="str">
        <f t="shared" si="97"/>
        <v>March</v>
      </c>
      <c r="D665" s="40" t="str">
        <f t="shared" si="98"/>
        <v>Mar</v>
      </c>
      <c r="E665" s="4">
        <f t="shared" si="91"/>
        <v>10</v>
      </c>
      <c r="F665" s="33">
        <f t="shared" si="99"/>
        <v>3</v>
      </c>
      <c r="G665" s="4">
        <f t="shared" si="93"/>
        <v>2023</v>
      </c>
      <c r="H665" s="3">
        <v>44995</v>
      </c>
      <c r="I665" s="4" t="s">
        <v>739</v>
      </c>
      <c r="J665" s="4" t="s">
        <v>48</v>
      </c>
      <c r="K665" s="4">
        <v>34</v>
      </c>
      <c r="L665" s="4" t="str" cm="1">
        <f t="array" ref="L665">_xlfn.IFS(K665&gt;=50,"Senior",K665&lt;30,"Young Adult",K665&gt;=30,"Adult")</f>
        <v>Adult</v>
      </c>
      <c r="M665" s="4" t="s">
        <v>14</v>
      </c>
      <c r="N665" s="4">
        <v>3</v>
      </c>
      <c r="O665" s="5">
        <v>50</v>
      </c>
      <c r="P665">
        <f t="shared" si="94"/>
        <v>150</v>
      </c>
      <c r="Q665" s="22">
        <f t="shared" si="95"/>
        <v>2.25</v>
      </c>
      <c r="R665" s="22">
        <f t="shared" si="96"/>
        <v>3</v>
      </c>
    </row>
    <row r="666" spans="1:18" x14ac:dyDescent="0.5">
      <c r="A666" s="2">
        <v>624</v>
      </c>
      <c r="B666" s="31" t="str">
        <f t="shared" si="90"/>
        <v>Thursday</v>
      </c>
      <c r="C666" s="40" t="str">
        <f t="shared" si="97"/>
        <v>August</v>
      </c>
      <c r="D666" s="40" t="str">
        <f t="shared" si="98"/>
        <v>Aug</v>
      </c>
      <c r="E666" s="4">
        <f t="shared" si="91"/>
        <v>26</v>
      </c>
      <c r="F666" s="33">
        <f t="shared" si="99"/>
        <v>8</v>
      </c>
      <c r="G666" s="4">
        <f t="shared" si="93"/>
        <v>2023</v>
      </c>
      <c r="H666" s="3">
        <v>45164</v>
      </c>
      <c r="I666" s="4" t="s">
        <v>740</v>
      </c>
      <c r="J666" s="4" t="s">
        <v>32</v>
      </c>
      <c r="K666" s="4">
        <v>34</v>
      </c>
      <c r="L666" s="4" t="str" cm="1">
        <f t="array" ref="L666">_xlfn.IFS(K666&gt;=50,"Senior",K666&lt;30,"Young Adult",K666&gt;=30,"Adult")</f>
        <v>Adult</v>
      </c>
      <c r="M666" s="4" t="s">
        <v>13</v>
      </c>
      <c r="N666" s="4">
        <v>3</v>
      </c>
      <c r="O666" s="5">
        <v>300</v>
      </c>
      <c r="P666">
        <f t="shared" si="94"/>
        <v>900</v>
      </c>
      <c r="Q666" s="22">
        <f t="shared" si="95"/>
        <v>13.5</v>
      </c>
      <c r="R666" s="22">
        <f t="shared" si="96"/>
        <v>18</v>
      </c>
    </row>
    <row r="667" spans="1:18" x14ac:dyDescent="0.5">
      <c r="A667" s="2">
        <v>652</v>
      </c>
      <c r="B667" s="31" t="str">
        <f t="shared" si="90"/>
        <v>Sunday</v>
      </c>
      <c r="C667" s="40" t="str">
        <f t="shared" si="97"/>
        <v>May</v>
      </c>
      <c r="D667" s="40" t="str">
        <f t="shared" si="98"/>
        <v>May</v>
      </c>
      <c r="E667" s="4">
        <f t="shared" si="91"/>
        <v>1</v>
      </c>
      <c r="F667" s="33">
        <f t="shared" si="99"/>
        <v>5</v>
      </c>
      <c r="G667" s="4">
        <f t="shared" si="93"/>
        <v>2023</v>
      </c>
      <c r="H667" s="3">
        <v>45047</v>
      </c>
      <c r="I667" s="4" t="s">
        <v>741</v>
      </c>
      <c r="J667" s="4" t="s">
        <v>32</v>
      </c>
      <c r="K667" s="4">
        <v>34</v>
      </c>
      <c r="L667" s="4" t="str" cm="1">
        <f t="array" ref="L667">_xlfn.IFS(K667&gt;=50,"Senior",K667&lt;30,"Young Adult",K667&gt;=30,"Adult")</f>
        <v>Adult</v>
      </c>
      <c r="M667" s="4" t="s">
        <v>13</v>
      </c>
      <c r="N667" s="4">
        <v>2</v>
      </c>
      <c r="O667" s="5">
        <v>50</v>
      </c>
      <c r="P667">
        <f t="shared" si="94"/>
        <v>100</v>
      </c>
      <c r="Q667" s="22">
        <f t="shared" si="95"/>
        <v>1.5</v>
      </c>
      <c r="R667" s="22">
        <f t="shared" si="96"/>
        <v>2</v>
      </c>
    </row>
    <row r="668" spans="1:18" x14ac:dyDescent="0.5">
      <c r="A668" s="2">
        <v>672</v>
      </c>
      <c r="B668" s="31" t="str">
        <f t="shared" si="90"/>
        <v>Sunday</v>
      </c>
      <c r="C668" s="40" t="str">
        <f t="shared" si="97"/>
        <v>August</v>
      </c>
      <c r="D668" s="40" t="str">
        <f t="shared" si="98"/>
        <v>Aug</v>
      </c>
      <c r="E668" s="4">
        <f t="shared" si="91"/>
        <v>1</v>
      </c>
      <c r="F668" s="33">
        <f t="shared" si="99"/>
        <v>8</v>
      </c>
      <c r="G668" s="4">
        <f t="shared" si="93"/>
        <v>2023</v>
      </c>
      <c r="H668" s="3">
        <v>45139</v>
      </c>
      <c r="I668" s="4" t="s">
        <v>742</v>
      </c>
      <c r="J668" s="4" t="s">
        <v>32</v>
      </c>
      <c r="K668" s="4">
        <v>34</v>
      </c>
      <c r="L668" s="4" t="str" cm="1">
        <f t="array" ref="L668">_xlfn.IFS(K668&gt;=50,"Senior",K668&lt;30,"Young Adult",K668&gt;=30,"Adult")</f>
        <v>Adult</v>
      </c>
      <c r="M668" s="4" t="s">
        <v>13</v>
      </c>
      <c r="N668" s="4">
        <v>2</v>
      </c>
      <c r="O668" s="5">
        <v>50</v>
      </c>
      <c r="P668">
        <f t="shared" si="94"/>
        <v>100</v>
      </c>
      <c r="Q668" s="22">
        <f t="shared" si="95"/>
        <v>1.5</v>
      </c>
      <c r="R668" s="22">
        <f t="shared" si="96"/>
        <v>2</v>
      </c>
    </row>
    <row r="669" spans="1:18" x14ac:dyDescent="0.5">
      <c r="A669" s="2">
        <v>703</v>
      </c>
      <c r="B669" s="31" t="str">
        <f t="shared" si="90"/>
        <v>Thursday</v>
      </c>
      <c r="C669" s="40" t="str">
        <f t="shared" si="97"/>
        <v>March</v>
      </c>
      <c r="D669" s="40" t="str">
        <f t="shared" si="98"/>
        <v>Mar</v>
      </c>
      <c r="E669" s="4">
        <f t="shared" si="91"/>
        <v>26</v>
      </c>
      <c r="F669" s="33">
        <f t="shared" si="99"/>
        <v>3</v>
      </c>
      <c r="G669" s="4">
        <f t="shared" si="93"/>
        <v>2023</v>
      </c>
      <c r="H669" s="3">
        <v>45011</v>
      </c>
      <c r="I669" s="4" t="s">
        <v>743</v>
      </c>
      <c r="J669" s="4" t="s">
        <v>48</v>
      </c>
      <c r="K669" s="4">
        <v>34</v>
      </c>
      <c r="L669" s="4" t="str" cm="1">
        <f t="array" ref="L669">_xlfn.IFS(K669&gt;=50,"Senior",K669&lt;30,"Young Adult",K669&gt;=30,"Adult")</f>
        <v>Adult</v>
      </c>
      <c r="M669" s="4" t="s">
        <v>15</v>
      </c>
      <c r="N669" s="4">
        <v>2</v>
      </c>
      <c r="O669" s="5">
        <v>50</v>
      </c>
      <c r="P669">
        <f t="shared" si="94"/>
        <v>100</v>
      </c>
      <c r="Q669" s="22">
        <f t="shared" si="95"/>
        <v>1.5</v>
      </c>
      <c r="R669" s="22">
        <f t="shared" si="96"/>
        <v>2</v>
      </c>
    </row>
    <row r="670" spans="1:18" x14ac:dyDescent="0.5">
      <c r="A670" s="2">
        <v>713</v>
      </c>
      <c r="B670" s="31" t="str">
        <f t="shared" si="90"/>
        <v>Saturday</v>
      </c>
      <c r="C670" s="40" t="str">
        <f t="shared" si="97"/>
        <v>January</v>
      </c>
      <c r="D670" s="40" t="str">
        <f t="shared" si="98"/>
        <v>Jan</v>
      </c>
      <c r="E670" s="4">
        <f t="shared" si="91"/>
        <v>14</v>
      </c>
      <c r="F670" s="33">
        <f t="shared" si="99"/>
        <v>1</v>
      </c>
      <c r="G670" s="4">
        <f t="shared" si="93"/>
        <v>2023</v>
      </c>
      <c r="H670" s="3">
        <v>44940</v>
      </c>
      <c r="I670" s="4" t="s">
        <v>744</v>
      </c>
      <c r="J670" s="4" t="s">
        <v>48</v>
      </c>
      <c r="K670" s="4">
        <v>34</v>
      </c>
      <c r="L670" s="4" t="str" cm="1">
        <f t="array" ref="L670">_xlfn.IFS(K670&gt;=50,"Senior",K670&lt;30,"Young Adult",K670&gt;=30,"Adult")</f>
        <v>Adult</v>
      </c>
      <c r="M670" s="4" t="s">
        <v>13</v>
      </c>
      <c r="N670" s="4">
        <v>3</v>
      </c>
      <c r="O670" s="5">
        <v>25</v>
      </c>
      <c r="P670">
        <f t="shared" si="94"/>
        <v>75</v>
      </c>
      <c r="Q670" s="22">
        <f t="shared" si="95"/>
        <v>1.125</v>
      </c>
      <c r="R670" s="22">
        <f t="shared" si="96"/>
        <v>1.5</v>
      </c>
    </row>
    <row r="671" spans="1:18" x14ac:dyDescent="0.5">
      <c r="A671" s="2">
        <v>733</v>
      </c>
      <c r="B671" s="31" t="str">
        <f t="shared" si="90"/>
        <v>Sunday</v>
      </c>
      <c r="C671" s="40" t="str">
        <f t="shared" si="97"/>
        <v>August</v>
      </c>
      <c r="D671" s="40" t="str">
        <f t="shared" si="98"/>
        <v>Aug</v>
      </c>
      <c r="E671" s="4">
        <f t="shared" si="91"/>
        <v>29</v>
      </c>
      <c r="F671" s="33">
        <f t="shared" si="99"/>
        <v>8</v>
      </c>
      <c r="G671" s="4">
        <f t="shared" si="93"/>
        <v>2023</v>
      </c>
      <c r="H671" s="3">
        <v>45167</v>
      </c>
      <c r="I671" s="4" t="s">
        <v>745</v>
      </c>
      <c r="J671" s="4" t="s">
        <v>48</v>
      </c>
      <c r="K671" s="4">
        <v>34</v>
      </c>
      <c r="L671" s="4" t="str" cm="1">
        <f t="array" ref="L671">_xlfn.IFS(K671&gt;=50,"Senior",K671&lt;30,"Young Adult",K671&gt;=30,"Adult")</f>
        <v>Adult</v>
      </c>
      <c r="M671" s="4" t="s">
        <v>13</v>
      </c>
      <c r="N671" s="4">
        <v>1</v>
      </c>
      <c r="O671" s="5">
        <v>30</v>
      </c>
      <c r="P671">
        <f t="shared" si="94"/>
        <v>30</v>
      </c>
      <c r="Q671" s="22">
        <f t="shared" si="95"/>
        <v>0.44999999999999996</v>
      </c>
      <c r="R671" s="22">
        <f t="shared" si="96"/>
        <v>0.6</v>
      </c>
    </row>
    <row r="672" spans="1:18" x14ac:dyDescent="0.5">
      <c r="A672" s="2">
        <v>743</v>
      </c>
      <c r="B672" s="31" t="str">
        <f t="shared" si="90"/>
        <v>Monday</v>
      </c>
      <c r="C672" s="40" t="str">
        <f t="shared" si="97"/>
        <v>January</v>
      </c>
      <c r="D672" s="40" t="str">
        <f t="shared" si="98"/>
        <v>Jan</v>
      </c>
      <c r="E672" s="4">
        <f t="shared" si="91"/>
        <v>16</v>
      </c>
      <c r="F672" s="33">
        <f t="shared" si="99"/>
        <v>1</v>
      </c>
      <c r="G672" s="4">
        <f t="shared" si="93"/>
        <v>2023</v>
      </c>
      <c r="H672" s="3">
        <v>44942</v>
      </c>
      <c r="I672" s="4" t="s">
        <v>746</v>
      </c>
      <c r="J672" s="4" t="s">
        <v>32</v>
      </c>
      <c r="K672" s="4">
        <v>34</v>
      </c>
      <c r="L672" s="4" t="str" cm="1">
        <f t="array" ref="L672">_xlfn.IFS(K672&gt;=50,"Senior",K672&lt;30,"Young Adult",K672&gt;=30,"Adult")</f>
        <v>Adult</v>
      </c>
      <c r="M672" s="4" t="s">
        <v>13</v>
      </c>
      <c r="N672" s="4">
        <v>4</v>
      </c>
      <c r="O672" s="5">
        <v>500</v>
      </c>
      <c r="P672">
        <f t="shared" si="94"/>
        <v>2000</v>
      </c>
      <c r="Q672" s="22">
        <f t="shared" si="95"/>
        <v>30</v>
      </c>
      <c r="R672" s="22">
        <f t="shared" si="96"/>
        <v>40</v>
      </c>
    </row>
    <row r="673" spans="1:18" x14ac:dyDescent="0.5">
      <c r="A673" s="2">
        <v>763</v>
      </c>
      <c r="B673" s="31" t="str">
        <f t="shared" si="90"/>
        <v>Saturday</v>
      </c>
      <c r="C673" s="40" t="str">
        <f t="shared" si="97"/>
        <v>February</v>
      </c>
      <c r="D673" s="40" t="str">
        <f t="shared" si="98"/>
        <v>Feb</v>
      </c>
      <c r="E673" s="4">
        <f t="shared" si="91"/>
        <v>28</v>
      </c>
      <c r="F673" s="33">
        <f t="shared" si="99"/>
        <v>2</v>
      </c>
      <c r="G673" s="4">
        <f t="shared" si="93"/>
        <v>2023</v>
      </c>
      <c r="H673" s="3">
        <v>44985</v>
      </c>
      <c r="I673" s="4" t="s">
        <v>747</v>
      </c>
      <c r="J673" s="4" t="s">
        <v>48</v>
      </c>
      <c r="K673" s="4">
        <v>34</v>
      </c>
      <c r="L673" s="4" t="str" cm="1">
        <f t="array" ref="L673">_xlfn.IFS(K673&gt;=50,"Senior",K673&lt;30,"Young Adult",K673&gt;=30,"Adult")</f>
        <v>Adult</v>
      </c>
      <c r="M673" s="4" t="s">
        <v>14</v>
      </c>
      <c r="N673" s="4">
        <v>2</v>
      </c>
      <c r="O673" s="5">
        <v>25</v>
      </c>
      <c r="P673">
        <f t="shared" si="94"/>
        <v>50</v>
      </c>
      <c r="Q673" s="22">
        <f t="shared" si="95"/>
        <v>0.75</v>
      </c>
      <c r="R673" s="22">
        <f t="shared" si="96"/>
        <v>1</v>
      </c>
    </row>
    <row r="674" spans="1:18" x14ac:dyDescent="0.5">
      <c r="A674" s="2">
        <v>784</v>
      </c>
      <c r="B674" s="31" t="str">
        <f t="shared" si="90"/>
        <v>Wednesday</v>
      </c>
      <c r="C674" s="40" t="str">
        <f t="shared" si="97"/>
        <v>November</v>
      </c>
      <c r="D674" s="40" t="str">
        <f t="shared" si="98"/>
        <v>Nov</v>
      </c>
      <c r="E674" s="4">
        <f t="shared" si="91"/>
        <v>4</v>
      </c>
      <c r="F674" s="33">
        <f t="shared" si="99"/>
        <v>11</v>
      </c>
      <c r="G674" s="4">
        <f t="shared" si="93"/>
        <v>2023</v>
      </c>
      <c r="H674" s="3">
        <v>45234</v>
      </c>
      <c r="I674" s="4" t="s">
        <v>748</v>
      </c>
      <c r="J674" s="4" t="s">
        <v>32</v>
      </c>
      <c r="K674" s="4">
        <v>34</v>
      </c>
      <c r="L674" s="4" t="str" cm="1">
        <f t="array" ref="L674">_xlfn.IFS(K674&gt;=50,"Senior",K674&lt;30,"Young Adult",K674&gt;=30,"Adult")</f>
        <v>Adult</v>
      </c>
      <c r="M674" s="4" t="s">
        <v>15</v>
      </c>
      <c r="N674" s="4">
        <v>1</v>
      </c>
      <c r="O674" s="5">
        <v>500</v>
      </c>
      <c r="P674">
        <f t="shared" si="94"/>
        <v>500</v>
      </c>
      <c r="Q674" s="22">
        <f t="shared" si="95"/>
        <v>7.5</v>
      </c>
      <c r="R674" s="22">
        <f t="shared" si="96"/>
        <v>10</v>
      </c>
    </row>
    <row r="675" spans="1:18" x14ac:dyDescent="0.5">
      <c r="A675" s="2">
        <v>890</v>
      </c>
      <c r="B675" s="31" t="str">
        <f t="shared" si="90"/>
        <v>Friday</v>
      </c>
      <c r="C675" s="40" t="str">
        <f t="shared" si="97"/>
        <v>December</v>
      </c>
      <c r="D675" s="40" t="str">
        <f t="shared" si="98"/>
        <v>Dec</v>
      </c>
      <c r="E675" s="4">
        <f t="shared" si="91"/>
        <v>20</v>
      </c>
      <c r="F675" s="33">
        <f t="shared" si="99"/>
        <v>12</v>
      </c>
      <c r="G675" s="4">
        <f t="shared" si="93"/>
        <v>2023</v>
      </c>
      <c r="H675" s="3">
        <v>45280</v>
      </c>
      <c r="I675" s="4" t="s">
        <v>749</v>
      </c>
      <c r="J675" s="4" t="s">
        <v>48</v>
      </c>
      <c r="K675" s="4">
        <v>34</v>
      </c>
      <c r="L675" s="4" t="str" cm="1">
        <f t="array" ref="L675">_xlfn.IFS(K675&gt;=50,"Senior",K675&lt;30,"Young Adult",K675&gt;=30,"Adult")</f>
        <v>Adult</v>
      </c>
      <c r="M675" s="4" t="s">
        <v>15</v>
      </c>
      <c r="N675" s="4">
        <v>2</v>
      </c>
      <c r="O675" s="5">
        <v>25</v>
      </c>
      <c r="P675">
        <f t="shared" si="94"/>
        <v>50</v>
      </c>
      <c r="Q675" s="22">
        <f t="shared" si="95"/>
        <v>0.75</v>
      </c>
      <c r="R675" s="22">
        <f t="shared" si="96"/>
        <v>1</v>
      </c>
    </row>
    <row r="676" spans="1:18" x14ac:dyDescent="0.5">
      <c r="A676" s="2">
        <v>935</v>
      </c>
      <c r="B676" s="31" t="str">
        <f t="shared" si="90"/>
        <v>Monday</v>
      </c>
      <c r="C676" s="40" t="str">
        <f t="shared" si="97"/>
        <v>September</v>
      </c>
      <c r="D676" s="40" t="str">
        <f t="shared" si="98"/>
        <v>Sep</v>
      </c>
      <c r="E676" s="4">
        <f t="shared" si="91"/>
        <v>9</v>
      </c>
      <c r="F676" s="33">
        <f t="shared" si="99"/>
        <v>9</v>
      </c>
      <c r="G676" s="4">
        <f t="shared" si="93"/>
        <v>2023</v>
      </c>
      <c r="H676" s="3">
        <v>45178</v>
      </c>
      <c r="I676" s="4" t="s">
        <v>750</v>
      </c>
      <c r="J676" s="4" t="s">
        <v>32</v>
      </c>
      <c r="K676" s="4">
        <v>34</v>
      </c>
      <c r="L676" s="4" t="str" cm="1">
        <f t="array" ref="L676">_xlfn.IFS(K676&gt;=50,"Senior",K676&lt;30,"Young Adult",K676&gt;=30,"Adult")</f>
        <v>Adult</v>
      </c>
      <c r="M676" s="4" t="s">
        <v>13</v>
      </c>
      <c r="N676" s="4">
        <v>1</v>
      </c>
      <c r="O676" s="5">
        <v>50</v>
      </c>
      <c r="P676">
        <f t="shared" si="94"/>
        <v>50</v>
      </c>
      <c r="Q676" s="22">
        <f t="shared" si="95"/>
        <v>0.75</v>
      </c>
      <c r="R676" s="22">
        <f t="shared" si="96"/>
        <v>1</v>
      </c>
    </row>
    <row r="677" spans="1:18" x14ac:dyDescent="0.5">
      <c r="A677" s="2">
        <v>991</v>
      </c>
      <c r="B677" s="31" t="str">
        <f t="shared" si="90"/>
        <v>Thursday</v>
      </c>
      <c r="C677" s="40" t="str">
        <f t="shared" si="97"/>
        <v>December</v>
      </c>
      <c r="D677" s="40" t="str">
        <f t="shared" si="98"/>
        <v>Dec</v>
      </c>
      <c r="E677" s="4">
        <f t="shared" si="91"/>
        <v>26</v>
      </c>
      <c r="F677" s="33">
        <f t="shared" si="99"/>
        <v>12</v>
      </c>
      <c r="G677" s="4">
        <f t="shared" si="93"/>
        <v>2023</v>
      </c>
      <c r="H677" s="3">
        <v>45286</v>
      </c>
      <c r="I677" s="4" t="s">
        <v>751</v>
      </c>
      <c r="J677" s="4" t="s">
        <v>32</v>
      </c>
      <c r="K677" s="4">
        <v>34</v>
      </c>
      <c r="L677" s="4" t="str" cm="1">
        <f t="array" ref="L677">_xlfn.IFS(K677&gt;=50,"Senior",K677&lt;30,"Young Adult",K677&gt;=30,"Adult")</f>
        <v>Adult</v>
      </c>
      <c r="M677" s="4" t="s">
        <v>14</v>
      </c>
      <c r="N677" s="4">
        <v>2</v>
      </c>
      <c r="O677" s="5">
        <v>50</v>
      </c>
      <c r="P677">
        <f t="shared" si="94"/>
        <v>100</v>
      </c>
      <c r="Q677" s="22">
        <f t="shared" si="95"/>
        <v>1.5</v>
      </c>
      <c r="R677" s="22">
        <f t="shared" si="96"/>
        <v>2</v>
      </c>
    </row>
    <row r="678" spans="1:18" x14ac:dyDescent="0.5">
      <c r="A678" s="2">
        <v>124</v>
      </c>
      <c r="B678" s="31" t="str">
        <f t="shared" si="90"/>
        <v>Friday</v>
      </c>
      <c r="C678" s="40" t="str">
        <f t="shared" si="97"/>
        <v>October</v>
      </c>
      <c r="D678" s="40" t="str">
        <f t="shared" si="98"/>
        <v>Oct</v>
      </c>
      <c r="E678" s="4">
        <f t="shared" si="91"/>
        <v>27</v>
      </c>
      <c r="F678" s="33">
        <f t="shared" si="99"/>
        <v>10</v>
      </c>
      <c r="G678" s="4">
        <f t="shared" si="93"/>
        <v>2023</v>
      </c>
      <c r="H678" s="3">
        <v>45226</v>
      </c>
      <c r="I678" s="4" t="s">
        <v>752</v>
      </c>
      <c r="J678" s="4" t="s">
        <v>48</v>
      </c>
      <c r="K678" s="4">
        <v>33</v>
      </c>
      <c r="L678" s="4" t="str" cm="1">
        <f t="array" ref="L678">_xlfn.IFS(K678&gt;=50,"Senior",K678&lt;30,"Young Adult",K678&gt;=30,"Adult")</f>
        <v>Adult</v>
      </c>
      <c r="M678" s="4" t="s">
        <v>14</v>
      </c>
      <c r="N678" s="4">
        <v>4</v>
      </c>
      <c r="O678" s="5">
        <v>500</v>
      </c>
      <c r="P678">
        <f t="shared" si="94"/>
        <v>2000</v>
      </c>
      <c r="Q678" s="22">
        <f t="shared" si="95"/>
        <v>30</v>
      </c>
      <c r="R678" s="22">
        <f t="shared" si="96"/>
        <v>40</v>
      </c>
    </row>
    <row r="679" spans="1:18" x14ac:dyDescent="0.5">
      <c r="A679" s="2">
        <v>127</v>
      </c>
      <c r="B679" s="31" t="str">
        <f t="shared" si="90"/>
        <v>Tuesday</v>
      </c>
      <c r="C679" s="40" t="str">
        <f t="shared" si="97"/>
        <v>July</v>
      </c>
      <c r="D679" s="40" t="str">
        <f t="shared" si="98"/>
        <v>Jul</v>
      </c>
      <c r="E679" s="4">
        <f t="shared" si="91"/>
        <v>24</v>
      </c>
      <c r="F679" s="33">
        <f t="shared" si="99"/>
        <v>7</v>
      </c>
      <c r="G679" s="4">
        <f t="shared" si="93"/>
        <v>2023</v>
      </c>
      <c r="H679" s="3">
        <v>45131</v>
      </c>
      <c r="I679" s="4" t="s">
        <v>753</v>
      </c>
      <c r="J679" s="4" t="s">
        <v>32</v>
      </c>
      <c r="K679" s="4">
        <v>33</v>
      </c>
      <c r="L679" s="4" t="str" cm="1">
        <f t="array" ref="L679">_xlfn.IFS(K679&gt;=50,"Senior",K679&lt;30,"Young Adult",K679&gt;=30,"Adult")</f>
        <v>Adult</v>
      </c>
      <c r="M679" s="4" t="s">
        <v>14</v>
      </c>
      <c r="N679" s="4">
        <v>2</v>
      </c>
      <c r="O679" s="5">
        <v>25</v>
      </c>
      <c r="P679">
        <f t="shared" si="94"/>
        <v>50</v>
      </c>
      <c r="Q679" s="22">
        <f t="shared" si="95"/>
        <v>0.75</v>
      </c>
      <c r="R679" s="22">
        <f t="shared" si="96"/>
        <v>1</v>
      </c>
    </row>
    <row r="680" spans="1:18" x14ac:dyDescent="0.5">
      <c r="A680" s="2">
        <v>526</v>
      </c>
      <c r="B680" s="31" t="str">
        <f t="shared" si="90"/>
        <v>Tuesday</v>
      </c>
      <c r="C680" s="40" t="str">
        <f t="shared" si="97"/>
        <v>December</v>
      </c>
      <c r="D680" s="40" t="str">
        <f t="shared" si="98"/>
        <v>Dec</v>
      </c>
      <c r="E680" s="4">
        <f t="shared" si="91"/>
        <v>10</v>
      </c>
      <c r="F680" s="33">
        <f t="shared" si="99"/>
        <v>12</v>
      </c>
      <c r="G680" s="4">
        <f t="shared" si="93"/>
        <v>2023</v>
      </c>
      <c r="H680" s="3">
        <v>45270</v>
      </c>
      <c r="I680" s="4" t="s">
        <v>754</v>
      </c>
      <c r="J680" s="4" t="s">
        <v>48</v>
      </c>
      <c r="K680" s="4">
        <v>33</v>
      </c>
      <c r="L680" s="4" t="str" cm="1">
        <f t="array" ref="L680">_xlfn.IFS(K680&gt;=50,"Senior",K680&lt;30,"Young Adult",K680&gt;=30,"Adult")</f>
        <v>Adult</v>
      </c>
      <c r="M680" s="4" t="s">
        <v>14</v>
      </c>
      <c r="N680" s="4">
        <v>2</v>
      </c>
      <c r="O680" s="5">
        <v>50</v>
      </c>
      <c r="P680">
        <f t="shared" si="94"/>
        <v>100</v>
      </c>
      <c r="Q680" s="22">
        <f t="shared" si="95"/>
        <v>1.5</v>
      </c>
      <c r="R680" s="22">
        <f t="shared" si="96"/>
        <v>2</v>
      </c>
    </row>
    <row r="681" spans="1:18" x14ac:dyDescent="0.5">
      <c r="A681" s="2">
        <v>576</v>
      </c>
      <c r="B681" s="31" t="str">
        <f t="shared" si="90"/>
        <v>Wednesday</v>
      </c>
      <c r="C681" s="40" t="str">
        <f t="shared" si="97"/>
        <v>December</v>
      </c>
      <c r="D681" s="40" t="str">
        <f t="shared" si="98"/>
        <v>Dec</v>
      </c>
      <c r="E681" s="4">
        <f t="shared" si="91"/>
        <v>4</v>
      </c>
      <c r="F681" s="33">
        <f t="shared" si="99"/>
        <v>12</v>
      </c>
      <c r="G681" s="4">
        <f t="shared" si="93"/>
        <v>2023</v>
      </c>
      <c r="H681" s="3">
        <v>45264</v>
      </c>
      <c r="I681" s="4" t="s">
        <v>755</v>
      </c>
      <c r="J681" s="4" t="s">
        <v>32</v>
      </c>
      <c r="K681" s="4">
        <v>33</v>
      </c>
      <c r="L681" s="4" t="str" cm="1">
        <f t="array" ref="L681">_xlfn.IFS(K681&gt;=50,"Senior",K681&lt;30,"Young Adult",K681&gt;=30,"Adult")</f>
        <v>Adult</v>
      </c>
      <c r="M681" s="4" t="s">
        <v>13</v>
      </c>
      <c r="N681" s="4">
        <v>3</v>
      </c>
      <c r="O681" s="5">
        <v>50</v>
      </c>
      <c r="P681">
        <f t="shared" si="94"/>
        <v>150</v>
      </c>
      <c r="Q681" s="22">
        <f t="shared" si="95"/>
        <v>2.25</v>
      </c>
      <c r="R681" s="22">
        <f t="shared" si="96"/>
        <v>3</v>
      </c>
    </row>
    <row r="682" spans="1:18" x14ac:dyDescent="0.5">
      <c r="A682" s="2">
        <v>737</v>
      </c>
      <c r="B682" s="31" t="str">
        <f t="shared" si="90"/>
        <v>Sunday</v>
      </c>
      <c r="C682" s="40" t="str">
        <f t="shared" si="97"/>
        <v>June</v>
      </c>
      <c r="D682" s="40" t="str">
        <f t="shared" si="98"/>
        <v>Jun</v>
      </c>
      <c r="E682" s="4">
        <f t="shared" si="91"/>
        <v>29</v>
      </c>
      <c r="F682" s="33">
        <f t="shared" si="99"/>
        <v>6</v>
      </c>
      <c r="G682" s="4">
        <f t="shared" si="93"/>
        <v>2023</v>
      </c>
      <c r="H682" s="3">
        <v>45106</v>
      </c>
      <c r="I682" s="4" t="s">
        <v>756</v>
      </c>
      <c r="J682" s="4" t="s">
        <v>32</v>
      </c>
      <c r="K682" s="4">
        <v>33</v>
      </c>
      <c r="L682" s="4" t="str" cm="1">
        <f t="array" ref="L682">_xlfn.IFS(K682&gt;=50,"Senior",K682&lt;30,"Young Adult",K682&gt;=30,"Adult")</f>
        <v>Adult</v>
      </c>
      <c r="M682" s="4" t="s">
        <v>14</v>
      </c>
      <c r="N682" s="4">
        <v>1</v>
      </c>
      <c r="O682" s="5">
        <v>50</v>
      </c>
      <c r="P682">
        <f t="shared" si="94"/>
        <v>50</v>
      </c>
      <c r="Q682" s="22">
        <f t="shared" si="95"/>
        <v>0.75</v>
      </c>
      <c r="R682" s="22">
        <f t="shared" si="96"/>
        <v>1</v>
      </c>
    </row>
    <row r="683" spans="1:18" x14ac:dyDescent="0.5">
      <c r="A683" s="2">
        <v>746</v>
      </c>
      <c r="B683" s="31" t="str">
        <f t="shared" si="90"/>
        <v>Wednesday</v>
      </c>
      <c r="C683" s="40" t="str">
        <f t="shared" si="97"/>
        <v>January</v>
      </c>
      <c r="D683" s="40" t="str">
        <f t="shared" si="98"/>
        <v>Jan</v>
      </c>
      <c r="E683" s="4">
        <f t="shared" si="91"/>
        <v>11</v>
      </c>
      <c r="F683" s="33">
        <f t="shared" si="99"/>
        <v>1</v>
      </c>
      <c r="G683" s="4">
        <f t="shared" si="93"/>
        <v>2023</v>
      </c>
      <c r="H683" s="3">
        <v>44937</v>
      </c>
      <c r="I683" s="4" t="s">
        <v>757</v>
      </c>
      <c r="J683" s="4" t="s">
        <v>32</v>
      </c>
      <c r="K683" s="4">
        <v>33</v>
      </c>
      <c r="L683" s="4" t="str" cm="1">
        <f t="array" ref="L683">_xlfn.IFS(K683&gt;=50,"Senior",K683&lt;30,"Young Adult",K683&gt;=30,"Adult")</f>
        <v>Adult</v>
      </c>
      <c r="M683" s="4" t="s">
        <v>14</v>
      </c>
      <c r="N683" s="4">
        <v>3</v>
      </c>
      <c r="O683" s="5">
        <v>30</v>
      </c>
      <c r="P683">
        <f t="shared" si="94"/>
        <v>90</v>
      </c>
      <c r="Q683" s="22">
        <f t="shared" si="95"/>
        <v>1.3499999999999999</v>
      </c>
      <c r="R683" s="22">
        <f t="shared" si="96"/>
        <v>1.8</v>
      </c>
    </row>
    <row r="684" spans="1:18" x14ac:dyDescent="0.5">
      <c r="A684" s="2">
        <v>761</v>
      </c>
      <c r="B684" s="31" t="str">
        <f t="shared" si="90"/>
        <v>Saturday</v>
      </c>
      <c r="C684" s="40" t="str">
        <f t="shared" si="97"/>
        <v>November</v>
      </c>
      <c r="D684" s="40" t="str">
        <f t="shared" si="98"/>
        <v>Nov</v>
      </c>
      <c r="E684" s="4">
        <f t="shared" si="91"/>
        <v>7</v>
      </c>
      <c r="F684" s="33">
        <f t="shared" si="99"/>
        <v>11</v>
      </c>
      <c r="G684" s="4">
        <f t="shared" si="93"/>
        <v>2023</v>
      </c>
      <c r="H684" s="3">
        <v>45237</v>
      </c>
      <c r="I684" s="4" t="s">
        <v>758</v>
      </c>
      <c r="J684" s="4" t="s">
        <v>32</v>
      </c>
      <c r="K684" s="4">
        <v>33</v>
      </c>
      <c r="L684" s="4" t="str" cm="1">
        <f t="array" ref="L684">_xlfn.IFS(K684&gt;=50,"Senior",K684&lt;30,"Young Adult",K684&gt;=30,"Adult")</f>
        <v>Adult</v>
      </c>
      <c r="M684" s="4" t="s">
        <v>14</v>
      </c>
      <c r="N684" s="4">
        <v>1</v>
      </c>
      <c r="O684" s="5">
        <v>500</v>
      </c>
      <c r="P684">
        <f t="shared" si="94"/>
        <v>500</v>
      </c>
      <c r="Q684" s="22">
        <f t="shared" si="95"/>
        <v>7.5</v>
      </c>
      <c r="R684" s="22">
        <f t="shared" si="96"/>
        <v>10</v>
      </c>
    </row>
    <row r="685" spans="1:18" x14ac:dyDescent="0.5">
      <c r="A685" s="2">
        <v>808</v>
      </c>
      <c r="B685" s="31" t="str">
        <f t="shared" si="90"/>
        <v>Sunday</v>
      </c>
      <c r="C685" s="40" t="str">
        <f t="shared" si="97"/>
        <v>April</v>
      </c>
      <c r="D685" s="40" t="str">
        <f t="shared" si="98"/>
        <v>Apr</v>
      </c>
      <c r="E685" s="4">
        <f t="shared" si="91"/>
        <v>1</v>
      </c>
      <c r="F685" s="33">
        <f t="shared" si="99"/>
        <v>4</v>
      </c>
      <c r="G685" s="4">
        <f t="shared" si="93"/>
        <v>2023</v>
      </c>
      <c r="H685" s="3">
        <v>45017</v>
      </c>
      <c r="I685" s="4" t="s">
        <v>759</v>
      </c>
      <c r="J685" s="4" t="s">
        <v>48</v>
      </c>
      <c r="K685" s="4">
        <v>33</v>
      </c>
      <c r="L685" s="4" t="str" cm="1">
        <f t="array" ref="L685">_xlfn.IFS(K685&gt;=50,"Senior",K685&lt;30,"Young Adult",K685&gt;=30,"Adult")</f>
        <v>Adult</v>
      </c>
      <c r="M685" s="4" t="s">
        <v>13</v>
      </c>
      <c r="N685" s="4">
        <v>4</v>
      </c>
      <c r="O685" s="5">
        <v>500</v>
      </c>
      <c r="P685">
        <f t="shared" si="94"/>
        <v>2000</v>
      </c>
      <c r="Q685" s="22">
        <f t="shared" si="95"/>
        <v>30</v>
      </c>
      <c r="R685" s="22">
        <f t="shared" si="96"/>
        <v>40</v>
      </c>
    </row>
    <row r="686" spans="1:18" x14ac:dyDescent="0.5">
      <c r="A686" s="2">
        <v>828</v>
      </c>
      <c r="B686" s="31" t="str">
        <f t="shared" si="90"/>
        <v>Monday</v>
      </c>
      <c r="C686" s="40" t="str">
        <f t="shared" si="97"/>
        <v>December</v>
      </c>
      <c r="D686" s="40" t="str">
        <f t="shared" si="98"/>
        <v>Dec</v>
      </c>
      <c r="E686" s="4">
        <f t="shared" si="91"/>
        <v>9</v>
      </c>
      <c r="F686" s="33">
        <f t="shared" si="99"/>
        <v>12</v>
      </c>
      <c r="G686" s="4">
        <f t="shared" si="93"/>
        <v>2023</v>
      </c>
      <c r="H686" s="3">
        <v>45269</v>
      </c>
      <c r="I686" s="4" t="s">
        <v>760</v>
      </c>
      <c r="J686" s="4" t="s">
        <v>32</v>
      </c>
      <c r="K686" s="4">
        <v>33</v>
      </c>
      <c r="L686" s="4" t="str" cm="1">
        <f t="array" ref="L686">_xlfn.IFS(K686&gt;=50,"Senior",K686&lt;30,"Young Adult",K686&gt;=30,"Adult")</f>
        <v>Adult</v>
      </c>
      <c r="M686" s="4" t="s">
        <v>15</v>
      </c>
      <c r="N686" s="4">
        <v>4</v>
      </c>
      <c r="O686" s="5">
        <v>300</v>
      </c>
      <c r="P686">
        <f t="shared" si="94"/>
        <v>1200</v>
      </c>
      <c r="Q686" s="22">
        <f t="shared" si="95"/>
        <v>18</v>
      </c>
      <c r="R686" s="22">
        <f t="shared" si="96"/>
        <v>24</v>
      </c>
    </row>
    <row r="687" spans="1:18" x14ac:dyDescent="0.5">
      <c r="A687" s="2">
        <v>951</v>
      </c>
      <c r="B687" s="31" t="str">
        <f t="shared" si="90"/>
        <v>Monday</v>
      </c>
      <c r="C687" s="40" t="str">
        <f t="shared" si="97"/>
        <v>November</v>
      </c>
      <c r="D687" s="40" t="str">
        <f t="shared" si="98"/>
        <v>Nov</v>
      </c>
      <c r="E687" s="4">
        <f t="shared" si="91"/>
        <v>2</v>
      </c>
      <c r="F687" s="33">
        <f t="shared" si="99"/>
        <v>11</v>
      </c>
      <c r="G687" s="4">
        <f t="shared" si="93"/>
        <v>2023</v>
      </c>
      <c r="H687" s="3">
        <v>45232</v>
      </c>
      <c r="I687" s="4" t="s">
        <v>761</v>
      </c>
      <c r="J687" s="4" t="s">
        <v>48</v>
      </c>
      <c r="K687" s="4">
        <v>33</v>
      </c>
      <c r="L687" s="4" t="str" cm="1">
        <f t="array" ref="L687">_xlfn.IFS(K687&gt;=50,"Senior",K687&lt;30,"Young Adult",K687&gt;=30,"Adult")</f>
        <v>Adult</v>
      </c>
      <c r="M687" s="4" t="s">
        <v>13</v>
      </c>
      <c r="N687" s="4">
        <v>2</v>
      </c>
      <c r="O687" s="5">
        <v>50</v>
      </c>
      <c r="P687">
        <f t="shared" si="94"/>
        <v>100</v>
      </c>
      <c r="Q687" s="22">
        <f t="shared" si="95"/>
        <v>1.5</v>
      </c>
      <c r="R687" s="22">
        <f t="shared" si="96"/>
        <v>2</v>
      </c>
    </row>
    <row r="688" spans="1:18" x14ac:dyDescent="0.5">
      <c r="A688" s="2">
        <v>82</v>
      </c>
      <c r="B688" s="31" t="str">
        <f t="shared" si="90"/>
        <v>Thursday</v>
      </c>
      <c r="C688" s="40" t="str">
        <f t="shared" si="97"/>
        <v>December</v>
      </c>
      <c r="D688" s="40" t="str">
        <f t="shared" si="98"/>
        <v>Dec</v>
      </c>
      <c r="E688" s="4">
        <f t="shared" si="91"/>
        <v>26</v>
      </c>
      <c r="F688" s="33">
        <f t="shared" si="99"/>
        <v>12</v>
      </c>
      <c r="G688" s="4">
        <f t="shared" si="93"/>
        <v>2023</v>
      </c>
      <c r="H688" s="3">
        <v>45286</v>
      </c>
      <c r="I688" s="4" t="s">
        <v>762</v>
      </c>
      <c r="J688" s="4" t="s">
        <v>32</v>
      </c>
      <c r="K688" s="4">
        <v>32</v>
      </c>
      <c r="L688" s="4" t="str" cm="1">
        <f t="array" ref="L688">_xlfn.IFS(K688&gt;=50,"Senior",K688&lt;30,"Young Adult",K688&gt;=30,"Adult")</f>
        <v>Adult</v>
      </c>
      <c r="M688" s="4" t="s">
        <v>13</v>
      </c>
      <c r="N688" s="4">
        <v>4</v>
      </c>
      <c r="O688" s="5">
        <v>50</v>
      </c>
      <c r="P688">
        <f t="shared" si="94"/>
        <v>200</v>
      </c>
      <c r="Q688" s="22">
        <f t="shared" si="95"/>
        <v>3</v>
      </c>
      <c r="R688" s="22">
        <f t="shared" si="96"/>
        <v>4</v>
      </c>
    </row>
    <row r="689" spans="1:18" x14ac:dyDescent="0.5">
      <c r="A689" s="2">
        <v>95</v>
      </c>
      <c r="B689" s="31" t="str">
        <f t="shared" si="90"/>
        <v>Tuesday</v>
      </c>
      <c r="C689" s="40" t="str">
        <f t="shared" si="97"/>
        <v>November</v>
      </c>
      <c r="D689" s="40" t="str">
        <f t="shared" si="98"/>
        <v>Nov</v>
      </c>
      <c r="E689" s="4">
        <f t="shared" si="91"/>
        <v>24</v>
      </c>
      <c r="F689" s="33">
        <f t="shared" si="99"/>
        <v>11</v>
      </c>
      <c r="G689" s="4">
        <f t="shared" si="93"/>
        <v>2023</v>
      </c>
      <c r="H689" s="3">
        <v>45254</v>
      </c>
      <c r="I689" s="4" t="s">
        <v>763</v>
      </c>
      <c r="J689" s="4" t="s">
        <v>32</v>
      </c>
      <c r="K689" s="4">
        <v>32</v>
      </c>
      <c r="L689" s="4" t="str" cm="1">
        <f t="array" ref="L689">_xlfn.IFS(K689&gt;=50,"Senior",K689&lt;30,"Young Adult",K689&gt;=30,"Adult")</f>
        <v>Adult</v>
      </c>
      <c r="M689" s="4" t="s">
        <v>14</v>
      </c>
      <c r="N689" s="4">
        <v>2</v>
      </c>
      <c r="O689" s="5">
        <v>30</v>
      </c>
      <c r="P689">
        <f t="shared" si="94"/>
        <v>60</v>
      </c>
      <c r="Q689" s="22">
        <f t="shared" si="95"/>
        <v>0.89999999999999991</v>
      </c>
      <c r="R689" s="22">
        <f t="shared" si="96"/>
        <v>1.2</v>
      </c>
    </row>
    <row r="690" spans="1:18" x14ac:dyDescent="0.5">
      <c r="A690" s="2">
        <v>101</v>
      </c>
      <c r="B690" s="31" t="str">
        <f t="shared" si="90"/>
        <v>Sunday</v>
      </c>
      <c r="C690" s="40" t="str">
        <f t="shared" si="97"/>
        <v>January</v>
      </c>
      <c r="D690" s="40" t="str">
        <f t="shared" si="98"/>
        <v>Jan</v>
      </c>
      <c r="E690" s="4">
        <f t="shared" si="91"/>
        <v>29</v>
      </c>
      <c r="F690" s="33">
        <f t="shared" si="99"/>
        <v>1</v>
      </c>
      <c r="G690" s="4">
        <f t="shared" si="93"/>
        <v>2023</v>
      </c>
      <c r="H690" s="3">
        <v>44955</v>
      </c>
      <c r="I690" s="4" t="s">
        <v>764</v>
      </c>
      <c r="J690" s="4" t="s">
        <v>48</v>
      </c>
      <c r="K690" s="4">
        <v>32</v>
      </c>
      <c r="L690" s="4" t="str" cm="1">
        <f t="array" ref="L690">_xlfn.IFS(K690&gt;=50,"Senior",K690&lt;30,"Young Adult",K690&gt;=30,"Adult")</f>
        <v>Adult</v>
      </c>
      <c r="M690" s="4" t="s">
        <v>14</v>
      </c>
      <c r="N690" s="4">
        <v>2</v>
      </c>
      <c r="O690" s="5">
        <v>300</v>
      </c>
      <c r="P690">
        <f t="shared" si="94"/>
        <v>600</v>
      </c>
      <c r="Q690" s="22">
        <f t="shared" si="95"/>
        <v>9</v>
      </c>
      <c r="R690" s="22">
        <f t="shared" si="96"/>
        <v>12</v>
      </c>
    </row>
    <row r="691" spans="1:18" x14ac:dyDescent="0.5">
      <c r="A691" s="2">
        <v>172</v>
      </c>
      <c r="B691" s="31" t="str">
        <f t="shared" si="90"/>
        <v>Tuesday</v>
      </c>
      <c r="C691" s="40" t="str">
        <f t="shared" si="97"/>
        <v>September</v>
      </c>
      <c r="D691" s="40" t="str">
        <f t="shared" si="98"/>
        <v>Sep</v>
      </c>
      <c r="E691" s="4">
        <f t="shared" si="91"/>
        <v>17</v>
      </c>
      <c r="F691" s="33">
        <f t="shared" si="99"/>
        <v>9</v>
      </c>
      <c r="G691" s="4">
        <f t="shared" si="93"/>
        <v>2023</v>
      </c>
      <c r="H691" s="3">
        <v>45186</v>
      </c>
      <c r="I691" s="4" t="s">
        <v>765</v>
      </c>
      <c r="J691" s="4" t="s">
        <v>48</v>
      </c>
      <c r="K691" s="4">
        <v>32</v>
      </c>
      <c r="L691" s="4" t="str" cm="1">
        <f t="array" ref="L691">_xlfn.IFS(K691&gt;=50,"Senior",K691&lt;30,"Young Adult",K691&gt;=30,"Adult")</f>
        <v>Adult</v>
      </c>
      <c r="M691" s="4" t="s">
        <v>13</v>
      </c>
      <c r="N691" s="4">
        <v>2</v>
      </c>
      <c r="O691" s="5">
        <v>25</v>
      </c>
      <c r="P691">
        <f t="shared" si="94"/>
        <v>50</v>
      </c>
      <c r="Q691" s="22">
        <f t="shared" si="95"/>
        <v>0.75</v>
      </c>
      <c r="R691" s="22">
        <f t="shared" si="96"/>
        <v>1</v>
      </c>
    </row>
    <row r="692" spans="1:18" x14ac:dyDescent="0.5">
      <c r="A692" s="2">
        <v>196</v>
      </c>
      <c r="B692" s="31" t="str">
        <f t="shared" si="90"/>
        <v>Monday</v>
      </c>
      <c r="C692" s="40" t="str">
        <f t="shared" si="97"/>
        <v>September</v>
      </c>
      <c r="D692" s="40" t="str">
        <f t="shared" si="98"/>
        <v>Sep</v>
      </c>
      <c r="E692" s="4">
        <f t="shared" si="91"/>
        <v>30</v>
      </c>
      <c r="F692" s="33">
        <f t="shared" si="99"/>
        <v>9</v>
      </c>
      <c r="G692" s="4">
        <f t="shared" si="93"/>
        <v>2023</v>
      </c>
      <c r="H692" s="3">
        <v>45199</v>
      </c>
      <c r="I692" s="4" t="s">
        <v>766</v>
      </c>
      <c r="J692" s="4" t="s">
        <v>32</v>
      </c>
      <c r="K692" s="4">
        <v>32</v>
      </c>
      <c r="L692" s="4" t="str" cm="1">
        <f t="array" ref="L692">_xlfn.IFS(K692&gt;=50,"Senior",K692&lt;30,"Young Adult",K692&gt;=30,"Adult")</f>
        <v>Adult</v>
      </c>
      <c r="M692" s="4" t="s">
        <v>14</v>
      </c>
      <c r="N692" s="4">
        <v>3</v>
      </c>
      <c r="O692" s="5">
        <v>300</v>
      </c>
      <c r="P692">
        <f t="shared" si="94"/>
        <v>900</v>
      </c>
      <c r="Q692" s="22">
        <f t="shared" si="95"/>
        <v>13.5</v>
      </c>
      <c r="R692" s="22">
        <f t="shared" si="96"/>
        <v>18</v>
      </c>
    </row>
    <row r="693" spans="1:18" x14ac:dyDescent="0.5">
      <c r="A693" s="2">
        <v>262</v>
      </c>
      <c r="B693" s="31" t="str">
        <f t="shared" si="90"/>
        <v>Monday</v>
      </c>
      <c r="C693" s="40" t="str">
        <f t="shared" si="97"/>
        <v>July</v>
      </c>
      <c r="D693" s="40" t="str">
        <f t="shared" si="98"/>
        <v>Jul</v>
      </c>
      <c r="E693" s="4">
        <f t="shared" si="91"/>
        <v>30</v>
      </c>
      <c r="F693" s="33">
        <f t="shared" si="99"/>
        <v>7</v>
      </c>
      <c r="G693" s="4">
        <f t="shared" si="93"/>
        <v>2023</v>
      </c>
      <c r="H693" s="3">
        <v>45137</v>
      </c>
      <c r="I693" s="4" t="s">
        <v>767</v>
      </c>
      <c r="J693" s="4" t="s">
        <v>32</v>
      </c>
      <c r="K693" s="4">
        <v>32</v>
      </c>
      <c r="L693" s="4" t="str" cm="1">
        <f t="array" ref="L693">_xlfn.IFS(K693&gt;=50,"Senior",K693&lt;30,"Young Adult",K693&gt;=30,"Adult")</f>
        <v>Adult</v>
      </c>
      <c r="M693" s="4" t="s">
        <v>13</v>
      </c>
      <c r="N693" s="4">
        <v>4</v>
      </c>
      <c r="O693" s="5">
        <v>30</v>
      </c>
      <c r="P693">
        <f t="shared" si="94"/>
        <v>120</v>
      </c>
      <c r="Q693" s="22">
        <f t="shared" si="95"/>
        <v>1.7999999999999998</v>
      </c>
      <c r="R693" s="22">
        <f t="shared" si="96"/>
        <v>2.4</v>
      </c>
    </row>
    <row r="694" spans="1:18" x14ac:dyDescent="0.5">
      <c r="A694" s="2">
        <v>267</v>
      </c>
      <c r="B694" s="31" t="str">
        <f t="shared" si="90"/>
        <v>Friday</v>
      </c>
      <c r="C694" s="40" t="str">
        <f t="shared" si="97"/>
        <v>November</v>
      </c>
      <c r="D694" s="40" t="str">
        <f t="shared" si="98"/>
        <v>Nov</v>
      </c>
      <c r="E694" s="4">
        <f t="shared" si="91"/>
        <v>27</v>
      </c>
      <c r="F694" s="33">
        <f t="shared" si="99"/>
        <v>11</v>
      </c>
      <c r="G694" s="4">
        <f t="shared" si="93"/>
        <v>2023</v>
      </c>
      <c r="H694" s="3">
        <v>45257</v>
      </c>
      <c r="I694" s="4" t="s">
        <v>768</v>
      </c>
      <c r="J694" s="4" t="s">
        <v>32</v>
      </c>
      <c r="K694" s="4">
        <v>32</v>
      </c>
      <c r="L694" s="4" t="str" cm="1">
        <f t="array" ref="L694">_xlfn.IFS(K694&gt;=50,"Senior",K694&lt;30,"Young Adult",K694&gt;=30,"Adult")</f>
        <v>Adult</v>
      </c>
      <c r="M694" s="4" t="s">
        <v>13</v>
      </c>
      <c r="N694" s="4">
        <v>3</v>
      </c>
      <c r="O694" s="5">
        <v>30</v>
      </c>
      <c r="P694">
        <f t="shared" si="94"/>
        <v>90</v>
      </c>
      <c r="Q694" s="22">
        <f t="shared" si="95"/>
        <v>1.3499999999999999</v>
      </c>
      <c r="R694" s="22">
        <f t="shared" si="96"/>
        <v>1.8</v>
      </c>
    </row>
    <row r="695" spans="1:18" x14ac:dyDescent="0.5">
      <c r="A695" s="2">
        <v>311</v>
      </c>
      <c r="B695" s="31" t="str">
        <f t="shared" si="90"/>
        <v>Thursday</v>
      </c>
      <c r="C695" s="40" t="str">
        <f t="shared" si="97"/>
        <v>December</v>
      </c>
      <c r="D695" s="40" t="str">
        <f t="shared" si="98"/>
        <v>Dec</v>
      </c>
      <c r="E695" s="4">
        <f t="shared" si="91"/>
        <v>5</v>
      </c>
      <c r="F695" s="33">
        <f t="shared" si="99"/>
        <v>12</v>
      </c>
      <c r="G695" s="4">
        <f t="shared" si="93"/>
        <v>2023</v>
      </c>
      <c r="H695" s="3">
        <v>45265</v>
      </c>
      <c r="I695" s="4" t="s">
        <v>769</v>
      </c>
      <c r="J695" s="4" t="s">
        <v>32</v>
      </c>
      <c r="K695" s="4">
        <v>32</v>
      </c>
      <c r="L695" s="4" t="str" cm="1">
        <f t="array" ref="L695">_xlfn.IFS(K695&gt;=50,"Senior",K695&lt;30,"Young Adult",K695&gt;=30,"Adult")</f>
        <v>Adult</v>
      </c>
      <c r="M695" s="4" t="s">
        <v>13</v>
      </c>
      <c r="N695" s="4">
        <v>4</v>
      </c>
      <c r="O695" s="5">
        <v>25</v>
      </c>
      <c r="P695">
        <f t="shared" si="94"/>
        <v>100</v>
      </c>
      <c r="Q695" s="22">
        <f t="shared" si="95"/>
        <v>1.5</v>
      </c>
      <c r="R695" s="22">
        <f t="shared" si="96"/>
        <v>2</v>
      </c>
    </row>
    <row r="696" spans="1:18" x14ac:dyDescent="0.5">
      <c r="A696" s="2">
        <v>358</v>
      </c>
      <c r="B696" s="31" t="str">
        <f t="shared" si="90"/>
        <v>Monday</v>
      </c>
      <c r="C696" s="40" t="str">
        <f t="shared" si="97"/>
        <v>May</v>
      </c>
      <c r="D696" s="40" t="str">
        <f t="shared" si="98"/>
        <v>May</v>
      </c>
      <c r="E696" s="4">
        <f t="shared" si="91"/>
        <v>16</v>
      </c>
      <c r="F696" s="33">
        <f t="shared" si="99"/>
        <v>5</v>
      </c>
      <c r="G696" s="4">
        <f t="shared" si="93"/>
        <v>2023</v>
      </c>
      <c r="H696" s="3">
        <v>45062</v>
      </c>
      <c r="I696" s="4" t="s">
        <v>770</v>
      </c>
      <c r="J696" s="4" t="s">
        <v>32</v>
      </c>
      <c r="K696" s="4">
        <v>32</v>
      </c>
      <c r="L696" s="4" t="str" cm="1">
        <f t="array" ref="L696">_xlfn.IFS(K696&gt;=50,"Senior",K696&lt;30,"Young Adult",K696&gt;=30,"Adult")</f>
        <v>Adult</v>
      </c>
      <c r="M696" s="4" t="s">
        <v>13</v>
      </c>
      <c r="N696" s="4">
        <v>1</v>
      </c>
      <c r="O696" s="5">
        <v>300</v>
      </c>
      <c r="P696">
        <f t="shared" si="94"/>
        <v>300</v>
      </c>
      <c r="Q696" s="22">
        <f t="shared" si="95"/>
        <v>4.5</v>
      </c>
      <c r="R696" s="22">
        <f t="shared" si="96"/>
        <v>6</v>
      </c>
    </row>
    <row r="697" spans="1:18" x14ac:dyDescent="0.5">
      <c r="A697" s="2">
        <v>375</v>
      </c>
      <c r="B697" s="31" t="str">
        <f t="shared" si="90"/>
        <v>Tuesday</v>
      </c>
      <c r="C697" s="40" t="str">
        <f t="shared" si="97"/>
        <v>September</v>
      </c>
      <c r="D697" s="40" t="str">
        <f t="shared" si="98"/>
        <v>Sep</v>
      </c>
      <c r="E697" s="4">
        <f t="shared" si="91"/>
        <v>17</v>
      </c>
      <c r="F697" s="33">
        <f t="shared" si="99"/>
        <v>9</v>
      </c>
      <c r="G697" s="4">
        <f t="shared" si="93"/>
        <v>2023</v>
      </c>
      <c r="H697" s="3">
        <v>45186</v>
      </c>
      <c r="I697" s="4" t="s">
        <v>771</v>
      </c>
      <c r="J697" s="4" t="s">
        <v>48</v>
      </c>
      <c r="K697" s="4">
        <v>32</v>
      </c>
      <c r="L697" s="4" t="str" cm="1">
        <f t="array" ref="L697">_xlfn.IFS(K697&gt;=50,"Senior",K697&lt;30,"Young Adult",K697&gt;=30,"Adult")</f>
        <v>Adult</v>
      </c>
      <c r="M697" s="4" t="s">
        <v>14</v>
      </c>
      <c r="N697" s="4">
        <v>1</v>
      </c>
      <c r="O697" s="5">
        <v>50</v>
      </c>
      <c r="P697">
        <f t="shared" si="94"/>
        <v>50</v>
      </c>
      <c r="Q697" s="22">
        <f t="shared" si="95"/>
        <v>0.75</v>
      </c>
      <c r="R697" s="22">
        <f t="shared" si="96"/>
        <v>1</v>
      </c>
    </row>
    <row r="698" spans="1:18" x14ac:dyDescent="0.5">
      <c r="A698" s="2">
        <v>403</v>
      </c>
      <c r="B698" s="31" t="str">
        <f t="shared" si="90"/>
        <v>Friday</v>
      </c>
      <c r="C698" s="40" t="str">
        <f t="shared" si="97"/>
        <v>May</v>
      </c>
      <c r="D698" s="40" t="str">
        <f t="shared" si="98"/>
        <v>May</v>
      </c>
      <c r="E698" s="4">
        <f t="shared" si="91"/>
        <v>20</v>
      </c>
      <c r="F698" s="33">
        <f t="shared" si="99"/>
        <v>5</v>
      </c>
      <c r="G698" s="4">
        <f t="shared" si="93"/>
        <v>2023</v>
      </c>
      <c r="H698" s="3">
        <v>45066</v>
      </c>
      <c r="I698" s="4" t="s">
        <v>772</v>
      </c>
      <c r="J698" s="4" t="s">
        <v>48</v>
      </c>
      <c r="K698" s="4">
        <v>32</v>
      </c>
      <c r="L698" s="4" t="str" cm="1">
        <f t="array" ref="L698">_xlfn.IFS(K698&gt;=50,"Senior",K698&lt;30,"Young Adult",K698&gt;=30,"Adult")</f>
        <v>Adult</v>
      </c>
      <c r="M698" s="4" t="s">
        <v>14</v>
      </c>
      <c r="N698" s="4">
        <v>2</v>
      </c>
      <c r="O698" s="5">
        <v>300</v>
      </c>
      <c r="P698">
        <f t="shared" si="94"/>
        <v>600</v>
      </c>
      <c r="Q698" s="22">
        <f t="shared" si="95"/>
        <v>9</v>
      </c>
      <c r="R698" s="22">
        <f t="shared" si="96"/>
        <v>12</v>
      </c>
    </row>
    <row r="699" spans="1:18" x14ac:dyDescent="0.5">
      <c r="A699" s="2">
        <v>471</v>
      </c>
      <c r="B699" s="31" t="str">
        <f t="shared" si="90"/>
        <v>Monday</v>
      </c>
      <c r="C699" s="40" t="str">
        <f t="shared" si="97"/>
        <v>March</v>
      </c>
      <c r="D699" s="40" t="str">
        <f t="shared" si="98"/>
        <v>Mar</v>
      </c>
      <c r="E699" s="4">
        <f t="shared" si="91"/>
        <v>23</v>
      </c>
      <c r="F699" s="33">
        <f t="shared" si="99"/>
        <v>3</v>
      </c>
      <c r="G699" s="4">
        <f t="shared" si="93"/>
        <v>2023</v>
      </c>
      <c r="H699" s="3">
        <v>45008</v>
      </c>
      <c r="I699" s="4" t="s">
        <v>773</v>
      </c>
      <c r="J699" s="4" t="s">
        <v>48</v>
      </c>
      <c r="K699" s="4">
        <v>32</v>
      </c>
      <c r="L699" s="4" t="str" cm="1">
        <f t="array" ref="L699">_xlfn.IFS(K699&gt;=50,"Senior",K699&lt;30,"Young Adult",K699&gt;=30,"Adult")</f>
        <v>Adult</v>
      </c>
      <c r="M699" s="4" t="s">
        <v>14</v>
      </c>
      <c r="N699" s="4">
        <v>3</v>
      </c>
      <c r="O699" s="5">
        <v>50</v>
      </c>
      <c r="P699">
        <f t="shared" si="94"/>
        <v>150</v>
      </c>
      <c r="Q699" s="22">
        <f t="shared" si="95"/>
        <v>2.25</v>
      </c>
      <c r="R699" s="22">
        <f t="shared" si="96"/>
        <v>3</v>
      </c>
    </row>
    <row r="700" spans="1:18" x14ac:dyDescent="0.5">
      <c r="A700" s="2">
        <v>753</v>
      </c>
      <c r="B700" s="31" t="str">
        <f t="shared" si="90"/>
        <v>Saturday</v>
      </c>
      <c r="C700" s="40" t="str">
        <f t="shared" si="97"/>
        <v>February</v>
      </c>
      <c r="D700" s="40" t="str">
        <f t="shared" si="98"/>
        <v>Feb</v>
      </c>
      <c r="E700" s="4">
        <f t="shared" si="91"/>
        <v>28</v>
      </c>
      <c r="F700" s="33">
        <f t="shared" si="99"/>
        <v>2</v>
      </c>
      <c r="G700" s="4">
        <f t="shared" si="93"/>
        <v>2023</v>
      </c>
      <c r="H700" s="3">
        <v>44985</v>
      </c>
      <c r="I700" s="4" t="s">
        <v>774</v>
      </c>
      <c r="J700" s="4" t="s">
        <v>32</v>
      </c>
      <c r="K700" s="4">
        <v>32</v>
      </c>
      <c r="L700" s="4" t="str" cm="1">
        <f t="array" ref="L700">_xlfn.IFS(K700&gt;=50,"Senior",K700&lt;30,"Young Adult",K700&gt;=30,"Adult")</f>
        <v>Adult</v>
      </c>
      <c r="M700" s="4" t="s">
        <v>14</v>
      </c>
      <c r="N700" s="4">
        <v>1</v>
      </c>
      <c r="O700" s="5">
        <v>30</v>
      </c>
      <c r="P700">
        <f t="shared" si="94"/>
        <v>30</v>
      </c>
      <c r="Q700" s="22">
        <f t="shared" si="95"/>
        <v>0.44999999999999996</v>
      </c>
      <c r="R700" s="22">
        <f t="shared" si="96"/>
        <v>0.6</v>
      </c>
    </row>
    <row r="701" spans="1:18" x14ac:dyDescent="0.5">
      <c r="A701" s="2">
        <v>770</v>
      </c>
      <c r="B701" s="31" t="str">
        <f t="shared" si="90"/>
        <v>Sunday</v>
      </c>
      <c r="C701" s="40" t="str">
        <f t="shared" si="97"/>
        <v>October</v>
      </c>
      <c r="D701" s="40" t="str">
        <f t="shared" si="98"/>
        <v>Oct</v>
      </c>
      <c r="E701" s="4">
        <f t="shared" si="91"/>
        <v>22</v>
      </c>
      <c r="F701" s="33">
        <f t="shared" si="99"/>
        <v>10</v>
      </c>
      <c r="G701" s="4">
        <f t="shared" si="93"/>
        <v>2023</v>
      </c>
      <c r="H701" s="3">
        <v>45221</v>
      </c>
      <c r="I701" s="4" t="s">
        <v>775</v>
      </c>
      <c r="J701" s="4" t="s">
        <v>48</v>
      </c>
      <c r="K701" s="4">
        <v>32</v>
      </c>
      <c r="L701" s="4" t="str" cm="1">
        <f t="array" ref="L701">_xlfn.IFS(K701&gt;=50,"Senior",K701&lt;30,"Young Adult",K701&gt;=30,"Adult")</f>
        <v>Adult</v>
      </c>
      <c r="M701" s="4" t="s">
        <v>14</v>
      </c>
      <c r="N701" s="4">
        <v>1</v>
      </c>
      <c r="O701" s="5">
        <v>50</v>
      </c>
      <c r="P701">
        <f t="shared" si="94"/>
        <v>50</v>
      </c>
      <c r="Q701" s="22">
        <f t="shared" si="95"/>
        <v>0.75</v>
      </c>
      <c r="R701" s="22">
        <f t="shared" si="96"/>
        <v>1</v>
      </c>
    </row>
    <row r="702" spans="1:18" x14ac:dyDescent="0.5">
      <c r="A702" s="2">
        <v>800</v>
      </c>
      <c r="B702" s="31" t="str">
        <f t="shared" si="90"/>
        <v>Tuesday</v>
      </c>
      <c r="C702" s="40" t="str">
        <f t="shared" si="97"/>
        <v>February</v>
      </c>
      <c r="D702" s="40" t="str">
        <f t="shared" si="98"/>
        <v>Feb</v>
      </c>
      <c r="E702" s="4">
        <f t="shared" si="91"/>
        <v>24</v>
      </c>
      <c r="F702" s="33">
        <f t="shared" si="99"/>
        <v>2</v>
      </c>
      <c r="G702" s="4">
        <f t="shared" si="93"/>
        <v>2023</v>
      </c>
      <c r="H702" s="3">
        <v>44981</v>
      </c>
      <c r="I702" s="4" t="s">
        <v>776</v>
      </c>
      <c r="J702" s="4" t="s">
        <v>48</v>
      </c>
      <c r="K702" s="4">
        <v>32</v>
      </c>
      <c r="L702" s="4" t="str" cm="1">
        <f t="array" ref="L702">_xlfn.IFS(K702&gt;=50,"Senior",K702&lt;30,"Young Adult",K702&gt;=30,"Adult")</f>
        <v>Adult</v>
      </c>
      <c r="M702" s="4" t="s">
        <v>14</v>
      </c>
      <c r="N702" s="4">
        <v>4</v>
      </c>
      <c r="O702" s="5">
        <v>300</v>
      </c>
      <c r="P702">
        <f t="shared" si="94"/>
        <v>1200</v>
      </c>
      <c r="Q702" s="22">
        <f t="shared" si="95"/>
        <v>18</v>
      </c>
      <c r="R702" s="22">
        <f t="shared" si="96"/>
        <v>24</v>
      </c>
    </row>
    <row r="703" spans="1:18" x14ac:dyDescent="0.5">
      <c r="A703" s="2">
        <v>849</v>
      </c>
      <c r="B703" s="31" t="str">
        <f t="shared" si="90"/>
        <v>Wednesday</v>
      </c>
      <c r="C703" s="40" t="str">
        <f t="shared" si="97"/>
        <v>May</v>
      </c>
      <c r="D703" s="40" t="str">
        <f t="shared" si="98"/>
        <v>May</v>
      </c>
      <c r="E703" s="4">
        <f t="shared" si="91"/>
        <v>4</v>
      </c>
      <c r="F703" s="33">
        <f t="shared" si="99"/>
        <v>5</v>
      </c>
      <c r="G703" s="4">
        <f t="shared" si="93"/>
        <v>2023</v>
      </c>
      <c r="H703" s="3">
        <v>45050</v>
      </c>
      <c r="I703" s="4" t="s">
        <v>777</v>
      </c>
      <c r="J703" s="4" t="s">
        <v>48</v>
      </c>
      <c r="K703" s="4">
        <v>32</v>
      </c>
      <c r="L703" s="4" t="str" cm="1">
        <f t="array" ref="L703">_xlfn.IFS(K703&gt;=50,"Senior",K703&lt;30,"Young Adult",K703&gt;=30,"Adult")</f>
        <v>Adult</v>
      </c>
      <c r="M703" s="4" t="s">
        <v>14</v>
      </c>
      <c r="N703" s="4">
        <v>2</v>
      </c>
      <c r="O703" s="5">
        <v>25</v>
      </c>
      <c r="P703">
        <f t="shared" si="94"/>
        <v>50</v>
      </c>
      <c r="Q703" s="22">
        <f t="shared" si="95"/>
        <v>0.75</v>
      </c>
      <c r="R703" s="22">
        <f t="shared" si="96"/>
        <v>1</v>
      </c>
    </row>
    <row r="704" spans="1:18" x14ac:dyDescent="0.5">
      <c r="A704" s="2">
        <v>851</v>
      </c>
      <c r="B704" s="31" t="str">
        <f t="shared" si="90"/>
        <v>Sunday</v>
      </c>
      <c r="C704" s="40" t="str">
        <f t="shared" si="97"/>
        <v>September</v>
      </c>
      <c r="D704" s="40" t="str">
        <f t="shared" si="98"/>
        <v>Sep</v>
      </c>
      <c r="E704" s="4">
        <f t="shared" si="91"/>
        <v>8</v>
      </c>
      <c r="F704" s="33">
        <f t="shared" si="99"/>
        <v>9</v>
      </c>
      <c r="G704" s="4">
        <f t="shared" si="93"/>
        <v>2023</v>
      </c>
      <c r="H704" s="3">
        <v>45177</v>
      </c>
      <c r="I704" s="4" t="s">
        <v>778</v>
      </c>
      <c r="J704" s="4" t="s">
        <v>48</v>
      </c>
      <c r="K704" s="4">
        <v>32</v>
      </c>
      <c r="L704" s="4" t="str" cm="1">
        <f t="array" ref="L704">_xlfn.IFS(K704&gt;=50,"Senior",K704&lt;30,"Young Adult",K704&gt;=30,"Adult")</f>
        <v>Adult</v>
      </c>
      <c r="M704" s="4" t="s">
        <v>15</v>
      </c>
      <c r="N704" s="4">
        <v>2</v>
      </c>
      <c r="O704" s="5">
        <v>25</v>
      </c>
      <c r="P704">
        <f t="shared" si="94"/>
        <v>50</v>
      </c>
      <c r="Q704" s="22">
        <f t="shared" si="95"/>
        <v>0.75</v>
      </c>
      <c r="R704" s="22">
        <f t="shared" si="96"/>
        <v>1</v>
      </c>
    </row>
    <row r="705" spans="1:18" x14ac:dyDescent="0.5">
      <c r="A705" s="2">
        <v>916</v>
      </c>
      <c r="B705" s="31" t="str">
        <f t="shared" si="90"/>
        <v>Tuesday</v>
      </c>
      <c r="C705" s="40" t="str">
        <f t="shared" si="97"/>
        <v>December</v>
      </c>
      <c r="D705" s="40" t="str">
        <f t="shared" si="98"/>
        <v>Dec</v>
      </c>
      <c r="E705" s="4">
        <f t="shared" si="91"/>
        <v>24</v>
      </c>
      <c r="F705" s="33">
        <f t="shared" si="99"/>
        <v>12</v>
      </c>
      <c r="G705" s="4">
        <f t="shared" si="93"/>
        <v>2023</v>
      </c>
      <c r="H705" s="3">
        <v>45284</v>
      </c>
      <c r="I705" s="4" t="s">
        <v>779</v>
      </c>
      <c r="J705" s="4" t="s">
        <v>32</v>
      </c>
      <c r="K705" s="4">
        <v>32</v>
      </c>
      <c r="L705" s="4" t="str" cm="1">
        <f t="array" ref="L705">_xlfn.IFS(K705&gt;=50,"Senior",K705&lt;30,"Young Adult",K705&gt;=30,"Adult")</f>
        <v>Adult</v>
      </c>
      <c r="M705" s="4" t="s">
        <v>15</v>
      </c>
      <c r="N705" s="4">
        <v>1</v>
      </c>
      <c r="O705" s="5">
        <v>50</v>
      </c>
      <c r="P705">
        <f t="shared" si="94"/>
        <v>50</v>
      </c>
      <c r="Q705" s="22">
        <f t="shared" si="95"/>
        <v>0.75</v>
      </c>
      <c r="R705" s="22">
        <f t="shared" si="96"/>
        <v>1</v>
      </c>
    </row>
    <row r="706" spans="1:18" x14ac:dyDescent="0.5">
      <c r="A706" s="2">
        <v>923</v>
      </c>
      <c r="B706" s="31" t="str">
        <f t="shared" ref="B706:B769" si="100">TEXT($E706,"DDDD")</f>
        <v>Thursday</v>
      </c>
      <c r="C706" s="40" t="str">
        <f t="shared" si="97"/>
        <v>May</v>
      </c>
      <c r="D706" s="40" t="str">
        <f t="shared" si="98"/>
        <v>May</v>
      </c>
      <c r="E706" s="4">
        <f t="shared" ref="E706:E769" si="101">DAY(H706)</f>
        <v>26</v>
      </c>
      <c r="F706" s="33">
        <f t="shared" si="99"/>
        <v>5</v>
      </c>
      <c r="G706" s="4">
        <f t="shared" ref="G706:G769" si="102">YEAR(H706)</f>
        <v>2023</v>
      </c>
      <c r="H706" s="3">
        <v>45072</v>
      </c>
      <c r="I706" s="4" t="s">
        <v>780</v>
      </c>
      <c r="J706" s="4" t="s">
        <v>48</v>
      </c>
      <c r="K706" s="4">
        <v>32</v>
      </c>
      <c r="L706" s="4" t="str" cm="1">
        <f t="array" ref="L706">_xlfn.IFS(K706&gt;=50,"Senior",K706&lt;30,"Young Adult",K706&gt;=30,"Adult")</f>
        <v>Adult</v>
      </c>
      <c r="M706" s="4" t="s">
        <v>13</v>
      </c>
      <c r="N706" s="4">
        <v>3</v>
      </c>
      <c r="O706" s="5">
        <v>300</v>
      </c>
      <c r="P706">
        <f t="shared" ref="P706:P769" si="103">N706*O706</f>
        <v>900</v>
      </c>
      <c r="Q706" s="22">
        <f t="shared" ref="Q706:Q769" si="104">P706*$U$3</f>
        <v>13.5</v>
      </c>
      <c r="R706" s="22">
        <f t="shared" ref="R706:R769" si="105">P706*$U$4</f>
        <v>18</v>
      </c>
    </row>
    <row r="707" spans="1:18" x14ac:dyDescent="0.5">
      <c r="A707" s="2">
        <v>55</v>
      </c>
      <c r="B707" s="31" t="str">
        <f t="shared" si="100"/>
        <v>Tuesday</v>
      </c>
      <c r="C707" s="40" t="str">
        <f t="shared" ref="C707:C770" si="106">TEXT(DATE(2020,F707,2),"mmmm")</f>
        <v>October</v>
      </c>
      <c r="D707" s="40" t="str">
        <f t="shared" ref="D707:D770" si="107">TEXT(DATE(2002,F707,1),"mmm")</f>
        <v>Oct</v>
      </c>
      <c r="E707" s="4">
        <f t="shared" si="101"/>
        <v>10</v>
      </c>
      <c r="F707" s="33">
        <f t="shared" si="99"/>
        <v>10</v>
      </c>
      <c r="G707" s="4">
        <f t="shared" si="102"/>
        <v>2023</v>
      </c>
      <c r="H707" s="3">
        <v>45209</v>
      </c>
      <c r="I707" s="4" t="s">
        <v>781</v>
      </c>
      <c r="J707" s="4" t="s">
        <v>48</v>
      </c>
      <c r="K707" s="4">
        <v>31</v>
      </c>
      <c r="L707" s="4" t="str" cm="1">
        <f t="array" ref="L707">_xlfn.IFS(K707&gt;=50,"Senior",K707&lt;30,"Young Adult",K707&gt;=30,"Adult")</f>
        <v>Adult</v>
      </c>
      <c r="M707" s="4" t="s">
        <v>13</v>
      </c>
      <c r="N707" s="4">
        <v>4</v>
      </c>
      <c r="O707" s="5">
        <v>30</v>
      </c>
      <c r="P707">
        <f t="shared" si="103"/>
        <v>120</v>
      </c>
      <c r="Q707" s="22">
        <f t="shared" si="104"/>
        <v>1.7999999999999998</v>
      </c>
      <c r="R707" s="22">
        <f t="shared" si="105"/>
        <v>2.4</v>
      </c>
    </row>
    <row r="708" spans="1:18" x14ac:dyDescent="0.5">
      <c r="A708" s="2">
        <v>85</v>
      </c>
      <c r="B708" s="31" t="str">
        <f t="shared" si="100"/>
        <v>Friday</v>
      </c>
      <c r="C708" s="40" t="str">
        <f t="shared" si="106"/>
        <v>February</v>
      </c>
      <c r="D708" s="40" t="str">
        <f t="shared" si="107"/>
        <v>Feb</v>
      </c>
      <c r="E708" s="4">
        <f t="shared" si="101"/>
        <v>6</v>
      </c>
      <c r="F708" s="33">
        <f t="shared" si="99"/>
        <v>2</v>
      </c>
      <c r="G708" s="4">
        <f t="shared" si="102"/>
        <v>2023</v>
      </c>
      <c r="H708" s="3">
        <v>44963</v>
      </c>
      <c r="I708" s="4" t="s">
        <v>782</v>
      </c>
      <c r="J708" s="4" t="s">
        <v>48</v>
      </c>
      <c r="K708" s="4">
        <v>31</v>
      </c>
      <c r="L708" s="4" t="str" cm="1">
        <f t="array" ref="L708">_xlfn.IFS(K708&gt;=50,"Senior",K708&lt;30,"Young Adult",K708&gt;=30,"Adult")</f>
        <v>Adult</v>
      </c>
      <c r="M708" s="4" t="s">
        <v>14</v>
      </c>
      <c r="N708" s="4">
        <v>3</v>
      </c>
      <c r="O708" s="5">
        <v>50</v>
      </c>
      <c r="P708">
        <f t="shared" si="103"/>
        <v>150</v>
      </c>
      <c r="Q708" s="22">
        <f t="shared" si="104"/>
        <v>2.25</v>
      </c>
      <c r="R708" s="22">
        <f t="shared" si="105"/>
        <v>3</v>
      </c>
    </row>
    <row r="709" spans="1:18" x14ac:dyDescent="0.5">
      <c r="A709" s="2">
        <v>155</v>
      </c>
      <c r="B709" s="31" t="str">
        <f t="shared" si="100"/>
        <v>Tuesday</v>
      </c>
      <c r="C709" s="40" t="str">
        <f t="shared" si="106"/>
        <v>May</v>
      </c>
      <c r="D709" s="40" t="str">
        <f t="shared" si="107"/>
        <v>May</v>
      </c>
      <c r="E709" s="4">
        <f t="shared" si="101"/>
        <v>17</v>
      </c>
      <c r="F709" s="33">
        <f t="shared" si="99"/>
        <v>5</v>
      </c>
      <c r="G709" s="4">
        <f t="shared" si="102"/>
        <v>2023</v>
      </c>
      <c r="H709" s="3">
        <v>45063</v>
      </c>
      <c r="I709" s="4" t="s">
        <v>783</v>
      </c>
      <c r="J709" s="4" t="s">
        <v>48</v>
      </c>
      <c r="K709" s="4">
        <v>31</v>
      </c>
      <c r="L709" s="4" t="str" cm="1">
        <f t="array" ref="L709">_xlfn.IFS(K709&gt;=50,"Senior",K709&lt;30,"Young Adult",K709&gt;=30,"Adult")</f>
        <v>Adult</v>
      </c>
      <c r="M709" s="4" t="s">
        <v>15</v>
      </c>
      <c r="N709" s="4">
        <v>4</v>
      </c>
      <c r="O709" s="5">
        <v>500</v>
      </c>
      <c r="P709">
        <f t="shared" si="103"/>
        <v>2000</v>
      </c>
      <c r="Q709" s="22">
        <f t="shared" si="104"/>
        <v>30</v>
      </c>
      <c r="R709" s="22">
        <f t="shared" si="105"/>
        <v>40</v>
      </c>
    </row>
    <row r="710" spans="1:18" x14ac:dyDescent="0.5">
      <c r="A710" s="2">
        <v>175</v>
      </c>
      <c r="B710" s="31" t="str">
        <f t="shared" si="100"/>
        <v>Friday</v>
      </c>
      <c r="C710" s="40" t="str">
        <f t="shared" si="106"/>
        <v>March</v>
      </c>
      <c r="D710" s="40" t="str">
        <f t="shared" si="107"/>
        <v>Mar</v>
      </c>
      <c r="E710" s="4">
        <f t="shared" si="101"/>
        <v>20</v>
      </c>
      <c r="F710" s="33">
        <f t="shared" si="99"/>
        <v>3</v>
      </c>
      <c r="G710" s="4">
        <f t="shared" si="102"/>
        <v>2023</v>
      </c>
      <c r="H710" s="3">
        <v>45005</v>
      </c>
      <c r="I710" s="4" t="s">
        <v>784</v>
      </c>
      <c r="J710" s="4" t="s">
        <v>32</v>
      </c>
      <c r="K710" s="4">
        <v>31</v>
      </c>
      <c r="L710" s="4" t="str" cm="1">
        <f t="array" ref="L710">_xlfn.IFS(K710&gt;=50,"Senior",K710&lt;30,"Young Adult",K710&gt;=30,"Adult")</f>
        <v>Adult</v>
      </c>
      <c r="M710" s="4" t="s">
        <v>15</v>
      </c>
      <c r="N710" s="4">
        <v>4</v>
      </c>
      <c r="O710" s="5">
        <v>25</v>
      </c>
      <c r="P710">
        <f t="shared" si="103"/>
        <v>100</v>
      </c>
      <c r="Q710" s="22">
        <f t="shared" si="104"/>
        <v>1.5</v>
      </c>
      <c r="R710" s="22">
        <f t="shared" si="105"/>
        <v>2</v>
      </c>
    </row>
    <row r="711" spans="1:18" x14ac:dyDescent="0.5">
      <c r="A711" s="2">
        <v>179</v>
      </c>
      <c r="B711" s="31" t="str">
        <f t="shared" si="100"/>
        <v>Sunday</v>
      </c>
      <c r="C711" s="40" t="str">
        <f t="shared" si="106"/>
        <v>September</v>
      </c>
      <c r="D711" s="40" t="str">
        <f t="shared" si="107"/>
        <v>Sep</v>
      </c>
      <c r="E711" s="4">
        <f t="shared" si="101"/>
        <v>29</v>
      </c>
      <c r="F711" s="33">
        <f t="shared" si="99"/>
        <v>9</v>
      </c>
      <c r="G711" s="4">
        <f t="shared" si="102"/>
        <v>2023</v>
      </c>
      <c r="H711" s="3">
        <v>45198</v>
      </c>
      <c r="I711" s="4" t="s">
        <v>785</v>
      </c>
      <c r="J711" s="4" t="s">
        <v>48</v>
      </c>
      <c r="K711" s="4">
        <v>31</v>
      </c>
      <c r="L711" s="4" t="str" cm="1">
        <f t="array" ref="L711">_xlfn.IFS(K711&gt;=50,"Senior",K711&lt;30,"Young Adult",K711&gt;=30,"Adult")</f>
        <v>Adult</v>
      </c>
      <c r="M711" s="4" t="s">
        <v>15</v>
      </c>
      <c r="N711" s="4">
        <v>1</v>
      </c>
      <c r="O711" s="5">
        <v>300</v>
      </c>
      <c r="P711">
        <f t="shared" si="103"/>
        <v>300</v>
      </c>
      <c r="Q711" s="22">
        <f t="shared" si="104"/>
        <v>4.5</v>
      </c>
      <c r="R711" s="22">
        <f t="shared" si="105"/>
        <v>6</v>
      </c>
    </row>
    <row r="712" spans="1:18" x14ac:dyDescent="0.5">
      <c r="A712" s="2">
        <v>184</v>
      </c>
      <c r="B712" s="31" t="str">
        <f t="shared" si="100"/>
        <v>Tuesday</v>
      </c>
      <c r="C712" s="40" t="str">
        <f t="shared" si="106"/>
        <v>January</v>
      </c>
      <c r="D712" s="40" t="str">
        <f t="shared" si="107"/>
        <v>Jan</v>
      </c>
      <c r="E712" s="4">
        <f t="shared" si="101"/>
        <v>10</v>
      </c>
      <c r="F712" s="33">
        <f t="shared" si="99"/>
        <v>1</v>
      </c>
      <c r="G712" s="4">
        <f t="shared" si="102"/>
        <v>2023</v>
      </c>
      <c r="H712" s="3">
        <v>44936</v>
      </c>
      <c r="I712" s="4" t="s">
        <v>786</v>
      </c>
      <c r="J712" s="4" t="s">
        <v>48</v>
      </c>
      <c r="K712" s="4">
        <v>31</v>
      </c>
      <c r="L712" s="4" t="str" cm="1">
        <f t="array" ref="L712">_xlfn.IFS(K712&gt;=50,"Senior",K712&lt;30,"Young Adult",K712&gt;=30,"Adult")</f>
        <v>Adult</v>
      </c>
      <c r="M712" s="4" t="s">
        <v>15</v>
      </c>
      <c r="N712" s="4">
        <v>4</v>
      </c>
      <c r="O712" s="5">
        <v>50</v>
      </c>
      <c r="P712">
        <f t="shared" si="103"/>
        <v>200</v>
      </c>
      <c r="Q712" s="22">
        <f t="shared" si="104"/>
        <v>3</v>
      </c>
      <c r="R712" s="22">
        <f t="shared" si="105"/>
        <v>4</v>
      </c>
    </row>
    <row r="713" spans="1:18" x14ac:dyDescent="0.5">
      <c r="A713" s="2">
        <v>285</v>
      </c>
      <c r="B713" s="31" t="str">
        <f t="shared" si="100"/>
        <v>Sunday</v>
      </c>
      <c r="C713" s="40" t="str">
        <f t="shared" si="106"/>
        <v>August</v>
      </c>
      <c r="D713" s="40" t="str">
        <f t="shared" si="107"/>
        <v>Aug</v>
      </c>
      <c r="E713" s="4">
        <f t="shared" si="101"/>
        <v>15</v>
      </c>
      <c r="F713" s="33">
        <f t="shared" si="99"/>
        <v>8</v>
      </c>
      <c r="G713" s="4">
        <f t="shared" si="102"/>
        <v>2023</v>
      </c>
      <c r="H713" s="3">
        <v>45153</v>
      </c>
      <c r="I713" s="4" t="s">
        <v>787</v>
      </c>
      <c r="J713" s="4" t="s">
        <v>32</v>
      </c>
      <c r="K713" s="4">
        <v>31</v>
      </c>
      <c r="L713" s="4" t="str" cm="1">
        <f t="array" ref="L713">_xlfn.IFS(K713&gt;=50,"Senior",K713&lt;30,"Young Adult",K713&gt;=30,"Adult")</f>
        <v>Adult</v>
      </c>
      <c r="M713" s="4" t="s">
        <v>15</v>
      </c>
      <c r="N713" s="4">
        <v>1</v>
      </c>
      <c r="O713" s="5">
        <v>25</v>
      </c>
      <c r="P713">
        <f t="shared" si="103"/>
        <v>25</v>
      </c>
      <c r="Q713" s="22">
        <f t="shared" si="104"/>
        <v>0.375</v>
      </c>
      <c r="R713" s="22">
        <f t="shared" si="105"/>
        <v>0.5</v>
      </c>
    </row>
    <row r="714" spans="1:18" x14ac:dyDescent="0.5">
      <c r="A714" s="2">
        <v>319</v>
      </c>
      <c r="B714" s="31" t="str">
        <f t="shared" si="100"/>
        <v>Thursday</v>
      </c>
      <c r="C714" s="40" t="str">
        <f t="shared" si="106"/>
        <v>October</v>
      </c>
      <c r="D714" s="40" t="str">
        <f t="shared" si="107"/>
        <v>Oct</v>
      </c>
      <c r="E714" s="4">
        <f t="shared" si="101"/>
        <v>5</v>
      </c>
      <c r="F714" s="33">
        <f t="shared" si="99"/>
        <v>10</v>
      </c>
      <c r="G714" s="4">
        <f t="shared" si="102"/>
        <v>2023</v>
      </c>
      <c r="H714" s="3">
        <v>45204</v>
      </c>
      <c r="I714" s="4" t="s">
        <v>788</v>
      </c>
      <c r="J714" s="4" t="s">
        <v>48</v>
      </c>
      <c r="K714" s="4">
        <v>31</v>
      </c>
      <c r="L714" s="4" t="str" cm="1">
        <f t="array" ref="L714">_xlfn.IFS(K714&gt;=50,"Senior",K714&lt;30,"Young Adult",K714&gt;=30,"Adult")</f>
        <v>Adult</v>
      </c>
      <c r="M714" s="4" t="s">
        <v>14</v>
      </c>
      <c r="N714" s="4">
        <v>1</v>
      </c>
      <c r="O714" s="5">
        <v>500</v>
      </c>
      <c r="P714">
        <f t="shared" si="103"/>
        <v>500</v>
      </c>
      <c r="Q714" s="22">
        <f t="shared" si="104"/>
        <v>7.5</v>
      </c>
      <c r="R714" s="22">
        <f t="shared" si="105"/>
        <v>10</v>
      </c>
    </row>
    <row r="715" spans="1:18" x14ac:dyDescent="0.5">
      <c r="A715" s="2">
        <v>334</v>
      </c>
      <c r="B715" s="31" t="str">
        <f t="shared" si="100"/>
        <v>Sunday</v>
      </c>
      <c r="C715" s="40" t="str">
        <f t="shared" si="106"/>
        <v>November</v>
      </c>
      <c r="D715" s="40" t="str">
        <f t="shared" si="107"/>
        <v>Nov</v>
      </c>
      <c r="E715" s="4">
        <f t="shared" si="101"/>
        <v>1</v>
      </c>
      <c r="F715" s="33">
        <f t="shared" ref="F715:F778" si="108">MONTH(H715)</f>
        <v>11</v>
      </c>
      <c r="G715" s="4">
        <f t="shared" si="102"/>
        <v>2023</v>
      </c>
      <c r="H715" s="3">
        <v>45231</v>
      </c>
      <c r="I715" s="4" t="s">
        <v>789</v>
      </c>
      <c r="J715" s="4" t="s">
        <v>48</v>
      </c>
      <c r="K715" s="4">
        <v>31</v>
      </c>
      <c r="L715" s="4" t="str" cm="1">
        <f t="array" ref="L715">_xlfn.IFS(K715&gt;=50,"Senior",K715&lt;30,"Young Adult",K715&gt;=30,"Adult")</f>
        <v>Adult</v>
      </c>
      <c r="M715" s="4" t="s">
        <v>15</v>
      </c>
      <c r="N715" s="4">
        <v>3</v>
      </c>
      <c r="O715" s="5">
        <v>300</v>
      </c>
      <c r="P715">
        <f t="shared" si="103"/>
        <v>900</v>
      </c>
      <c r="Q715" s="22">
        <f t="shared" si="104"/>
        <v>13.5</v>
      </c>
      <c r="R715" s="22">
        <f t="shared" si="105"/>
        <v>18</v>
      </c>
    </row>
    <row r="716" spans="1:18" x14ac:dyDescent="0.5">
      <c r="A716" s="2">
        <v>341</v>
      </c>
      <c r="B716" s="31" t="str">
        <f t="shared" si="100"/>
        <v>Saturday</v>
      </c>
      <c r="C716" s="40" t="str">
        <f t="shared" si="106"/>
        <v>May</v>
      </c>
      <c r="D716" s="40" t="str">
        <f t="shared" si="107"/>
        <v>May</v>
      </c>
      <c r="E716" s="4">
        <f t="shared" si="101"/>
        <v>7</v>
      </c>
      <c r="F716" s="33">
        <f t="shared" si="108"/>
        <v>5</v>
      </c>
      <c r="G716" s="4">
        <f t="shared" si="102"/>
        <v>2023</v>
      </c>
      <c r="H716" s="3">
        <v>45053</v>
      </c>
      <c r="I716" s="4" t="s">
        <v>790</v>
      </c>
      <c r="J716" s="4" t="s">
        <v>48</v>
      </c>
      <c r="K716" s="4">
        <v>31</v>
      </c>
      <c r="L716" s="4" t="str" cm="1">
        <f t="array" ref="L716">_xlfn.IFS(K716&gt;=50,"Senior",K716&lt;30,"Young Adult",K716&gt;=30,"Adult")</f>
        <v>Adult</v>
      </c>
      <c r="M716" s="4" t="s">
        <v>14</v>
      </c>
      <c r="N716" s="4">
        <v>4</v>
      </c>
      <c r="O716" s="5">
        <v>50</v>
      </c>
      <c r="P716">
        <f t="shared" si="103"/>
        <v>200</v>
      </c>
      <c r="Q716" s="22">
        <f t="shared" si="104"/>
        <v>3</v>
      </c>
      <c r="R716" s="22">
        <f t="shared" si="105"/>
        <v>4</v>
      </c>
    </row>
    <row r="717" spans="1:18" x14ac:dyDescent="0.5">
      <c r="A717" s="2">
        <v>353</v>
      </c>
      <c r="B717" s="31" t="str">
        <f t="shared" si="100"/>
        <v>Saturday</v>
      </c>
      <c r="C717" s="40" t="str">
        <f t="shared" si="106"/>
        <v>May</v>
      </c>
      <c r="D717" s="40" t="str">
        <f t="shared" si="107"/>
        <v>May</v>
      </c>
      <c r="E717" s="4">
        <f t="shared" si="101"/>
        <v>14</v>
      </c>
      <c r="F717" s="33">
        <f t="shared" si="108"/>
        <v>5</v>
      </c>
      <c r="G717" s="4">
        <f t="shared" si="102"/>
        <v>2023</v>
      </c>
      <c r="H717" s="3">
        <v>45060</v>
      </c>
      <c r="I717" s="4" t="s">
        <v>791</v>
      </c>
      <c r="J717" s="4" t="s">
        <v>48</v>
      </c>
      <c r="K717" s="4">
        <v>31</v>
      </c>
      <c r="L717" s="4" t="str" cm="1">
        <f t="array" ref="L717">_xlfn.IFS(K717&gt;=50,"Senior",K717&lt;30,"Young Adult",K717&gt;=30,"Adult")</f>
        <v>Adult</v>
      </c>
      <c r="M717" s="4" t="s">
        <v>15</v>
      </c>
      <c r="N717" s="4">
        <v>1</v>
      </c>
      <c r="O717" s="5">
        <v>500</v>
      </c>
      <c r="P717">
        <f t="shared" si="103"/>
        <v>500</v>
      </c>
      <c r="Q717" s="22">
        <f t="shared" si="104"/>
        <v>7.5</v>
      </c>
      <c r="R717" s="22">
        <f t="shared" si="105"/>
        <v>10</v>
      </c>
    </row>
    <row r="718" spans="1:18" x14ac:dyDescent="0.5">
      <c r="A718" s="2">
        <v>365</v>
      </c>
      <c r="B718" s="31" t="str">
        <f t="shared" si="100"/>
        <v>Wednesday</v>
      </c>
      <c r="C718" s="40" t="str">
        <f t="shared" si="106"/>
        <v>June</v>
      </c>
      <c r="D718" s="40" t="str">
        <f t="shared" si="107"/>
        <v>Jun</v>
      </c>
      <c r="E718" s="4">
        <f t="shared" si="101"/>
        <v>11</v>
      </c>
      <c r="F718" s="33">
        <f t="shared" si="108"/>
        <v>6</v>
      </c>
      <c r="G718" s="4">
        <f t="shared" si="102"/>
        <v>2023</v>
      </c>
      <c r="H718" s="3">
        <v>45088</v>
      </c>
      <c r="I718" s="4" t="s">
        <v>792</v>
      </c>
      <c r="J718" s="4" t="s">
        <v>48</v>
      </c>
      <c r="K718" s="4">
        <v>31</v>
      </c>
      <c r="L718" s="4" t="str" cm="1">
        <f t="array" ref="L718">_xlfn.IFS(K718&gt;=50,"Senior",K718&lt;30,"Young Adult",K718&gt;=30,"Adult")</f>
        <v>Adult</v>
      </c>
      <c r="M718" s="4" t="s">
        <v>14</v>
      </c>
      <c r="N718" s="4">
        <v>1</v>
      </c>
      <c r="O718" s="5">
        <v>300</v>
      </c>
      <c r="P718">
        <f t="shared" si="103"/>
        <v>300</v>
      </c>
      <c r="Q718" s="22">
        <f t="shared" si="104"/>
        <v>4.5</v>
      </c>
      <c r="R718" s="22">
        <f t="shared" si="105"/>
        <v>6</v>
      </c>
    </row>
    <row r="719" spans="1:18" x14ac:dyDescent="0.5">
      <c r="A719" s="2">
        <v>455</v>
      </c>
      <c r="B719" s="31" t="str">
        <f t="shared" si="100"/>
        <v>Sunday</v>
      </c>
      <c r="C719" s="40" t="str">
        <f t="shared" si="106"/>
        <v>July</v>
      </c>
      <c r="D719" s="40" t="str">
        <f t="shared" si="107"/>
        <v>Jul</v>
      </c>
      <c r="E719" s="4">
        <f t="shared" si="101"/>
        <v>1</v>
      </c>
      <c r="F719" s="33">
        <f t="shared" si="108"/>
        <v>7</v>
      </c>
      <c r="G719" s="4">
        <f t="shared" si="102"/>
        <v>2023</v>
      </c>
      <c r="H719" s="3">
        <v>45108</v>
      </c>
      <c r="I719" s="4" t="s">
        <v>793</v>
      </c>
      <c r="J719" s="4" t="s">
        <v>48</v>
      </c>
      <c r="K719" s="4">
        <v>31</v>
      </c>
      <c r="L719" s="4" t="str" cm="1">
        <f t="array" ref="L719">_xlfn.IFS(K719&gt;=50,"Senior",K719&lt;30,"Young Adult",K719&gt;=30,"Adult")</f>
        <v>Adult</v>
      </c>
      <c r="M719" s="4" t="s">
        <v>15</v>
      </c>
      <c r="N719" s="4">
        <v>4</v>
      </c>
      <c r="O719" s="5">
        <v>25</v>
      </c>
      <c r="P719">
        <f t="shared" si="103"/>
        <v>100</v>
      </c>
      <c r="Q719" s="22">
        <f t="shared" si="104"/>
        <v>1.5</v>
      </c>
      <c r="R719" s="22">
        <f t="shared" si="105"/>
        <v>2</v>
      </c>
    </row>
    <row r="720" spans="1:18" x14ac:dyDescent="0.5">
      <c r="A720" s="2">
        <v>531</v>
      </c>
      <c r="B720" s="31" t="str">
        <f t="shared" si="100"/>
        <v>Saturday</v>
      </c>
      <c r="C720" s="40" t="str">
        <f t="shared" si="106"/>
        <v>December</v>
      </c>
      <c r="D720" s="40" t="str">
        <f t="shared" si="107"/>
        <v>Dec</v>
      </c>
      <c r="E720" s="4">
        <f t="shared" si="101"/>
        <v>7</v>
      </c>
      <c r="F720" s="33">
        <f t="shared" si="108"/>
        <v>12</v>
      </c>
      <c r="G720" s="4">
        <f t="shared" si="102"/>
        <v>2023</v>
      </c>
      <c r="H720" s="3">
        <v>45267</v>
      </c>
      <c r="I720" s="4" t="s">
        <v>794</v>
      </c>
      <c r="J720" s="4" t="s">
        <v>48</v>
      </c>
      <c r="K720" s="4">
        <v>31</v>
      </c>
      <c r="L720" s="4" t="str" cm="1">
        <f t="array" ref="L720">_xlfn.IFS(K720&gt;=50,"Senior",K720&lt;30,"Young Adult",K720&gt;=30,"Adult")</f>
        <v>Adult</v>
      </c>
      <c r="M720" s="4" t="s">
        <v>15</v>
      </c>
      <c r="N720" s="4">
        <v>1</v>
      </c>
      <c r="O720" s="5">
        <v>500</v>
      </c>
      <c r="P720">
        <f t="shared" si="103"/>
        <v>500</v>
      </c>
      <c r="Q720" s="22">
        <f t="shared" si="104"/>
        <v>7.5</v>
      </c>
      <c r="R720" s="22">
        <f t="shared" si="105"/>
        <v>10</v>
      </c>
    </row>
    <row r="721" spans="1:18" x14ac:dyDescent="0.5">
      <c r="A721" s="2">
        <v>572</v>
      </c>
      <c r="B721" s="31" t="str">
        <f t="shared" si="100"/>
        <v>Friday</v>
      </c>
      <c r="C721" s="40" t="str">
        <f t="shared" si="106"/>
        <v>April</v>
      </c>
      <c r="D721" s="40" t="str">
        <f t="shared" si="107"/>
        <v>Apr</v>
      </c>
      <c r="E721" s="4">
        <f t="shared" si="101"/>
        <v>20</v>
      </c>
      <c r="F721" s="33">
        <f t="shared" si="108"/>
        <v>4</v>
      </c>
      <c r="G721" s="4">
        <f t="shared" si="102"/>
        <v>2023</v>
      </c>
      <c r="H721" s="3">
        <v>45036</v>
      </c>
      <c r="I721" s="4" t="s">
        <v>795</v>
      </c>
      <c r="J721" s="4" t="s">
        <v>48</v>
      </c>
      <c r="K721" s="4">
        <v>31</v>
      </c>
      <c r="L721" s="4" t="str" cm="1">
        <f t="array" ref="L721">_xlfn.IFS(K721&gt;=50,"Senior",K721&lt;30,"Young Adult",K721&gt;=30,"Adult")</f>
        <v>Adult</v>
      </c>
      <c r="M721" s="4" t="s">
        <v>14</v>
      </c>
      <c r="N721" s="4">
        <v>4</v>
      </c>
      <c r="O721" s="5">
        <v>500</v>
      </c>
      <c r="P721">
        <f t="shared" si="103"/>
        <v>2000</v>
      </c>
      <c r="Q721" s="22">
        <f t="shared" si="104"/>
        <v>30</v>
      </c>
      <c r="R721" s="22">
        <f t="shared" si="105"/>
        <v>40</v>
      </c>
    </row>
    <row r="722" spans="1:18" x14ac:dyDescent="0.5">
      <c r="A722" s="2">
        <v>580</v>
      </c>
      <c r="B722" s="31" t="str">
        <f t="shared" si="100"/>
        <v>Friday</v>
      </c>
      <c r="C722" s="40" t="str">
        <f t="shared" si="106"/>
        <v>December</v>
      </c>
      <c r="D722" s="40" t="str">
        <f t="shared" si="107"/>
        <v>Dec</v>
      </c>
      <c r="E722" s="4">
        <f t="shared" si="101"/>
        <v>6</v>
      </c>
      <c r="F722" s="33">
        <f t="shared" si="108"/>
        <v>12</v>
      </c>
      <c r="G722" s="4">
        <f t="shared" si="102"/>
        <v>2023</v>
      </c>
      <c r="H722" s="3">
        <v>45266</v>
      </c>
      <c r="I722" s="4" t="s">
        <v>796</v>
      </c>
      <c r="J722" s="4" t="s">
        <v>32</v>
      </c>
      <c r="K722" s="4">
        <v>31</v>
      </c>
      <c r="L722" s="4" t="str" cm="1">
        <f t="array" ref="L722">_xlfn.IFS(K722&gt;=50,"Senior",K722&lt;30,"Young Adult",K722&gt;=30,"Adult")</f>
        <v>Adult</v>
      </c>
      <c r="M722" s="4" t="s">
        <v>14</v>
      </c>
      <c r="N722" s="4">
        <v>3</v>
      </c>
      <c r="O722" s="5">
        <v>500</v>
      </c>
      <c r="P722">
        <f t="shared" si="103"/>
        <v>1500</v>
      </c>
      <c r="Q722" s="22">
        <f t="shared" si="104"/>
        <v>22.5</v>
      </c>
      <c r="R722" s="22">
        <f t="shared" si="105"/>
        <v>30</v>
      </c>
    </row>
    <row r="723" spans="1:18" x14ac:dyDescent="0.5">
      <c r="A723" s="2">
        <v>625</v>
      </c>
      <c r="B723" s="31" t="str">
        <f t="shared" si="100"/>
        <v>Sunday</v>
      </c>
      <c r="C723" s="40" t="str">
        <f t="shared" si="106"/>
        <v>December</v>
      </c>
      <c r="D723" s="40" t="str">
        <f t="shared" si="107"/>
        <v>Dec</v>
      </c>
      <c r="E723" s="4">
        <f t="shared" si="101"/>
        <v>8</v>
      </c>
      <c r="F723" s="33">
        <f t="shared" si="108"/>
        <v>12</v>
      </c>
      <c r="G723" s="4">
        <f t="shared" si="102"/>
        <v>2023</v>
      </c>
      <c r="H723" s="3">
        <v>45268</v>
      </c>
      <c r="I723" s="4" t="s">
        <v>797</v>
      </c>
      <c r="J723" s="4" t="s">
        <v>48</v>
      </c>
      <c r="K723" s="4">
        <v>31</v>
      </c>
      <c r="L723" s="4" t="str" cm="1">
        <f t="array" ref="L723">_xlfn.IFS(K723&gt;=50,"Senior",K723&lt;30,"Young Adult",K723&gt;=30,"Adult")</f>
        <v>Adult</v>
      </c>
      <c r="M723" s="4" t="s">
        <v>14</v>
      </c>
      <c r="N723" s="4">
        <v>1</v>
      </c>
      <c r="O723" s="5">
        <v>300</v>
      </c>
      <c r="P723">
        <f t="shared" si="103"/>
        <v>300</v>
      </c>
      <c r="Q723" s="22">
        <f t="shared" si="104"/>
        <v>4.5</v>
      </c>
      <c r="R723" s="22">
        <f t="shared" si="105"/>
        <v>6</v>
      </c>
    </row>
    <row r="724" spans="1:18" x14ac:dyDescent="0.5">
      <c r="A724" s="2">
        <v>769</v>
      </c>
      <c r="B724" s="31" t="str">
        <f t="shared" si="100"/>
        <v>Monday</v>
      </c>
      <c r="C724" s="40" t="str">
        <f t="shared" si="106"/>
        <v>June</v>
      </c>
      <c r="D724" s="40" t="str">
        <f t="shared" si="107"/>
        <v>Jun</v>
      </c>
      <c r="E724" s="4">
        <f t="shared" si="101"/>
        <v>9</v>
      </c>
      <c r="F724" s="33">
        <f t="shared" si="108"/>
        <v>6</v>
      </c>
      <c r="G724" s="4">
        <f t="shared" si="102"/>
        <v>2023</v>
      </c>
      <c r="H724" s="3">
        <v>45086</v>
      </c>
      <c r="I724" s="4" t="s">
        <v>798</v>
      </c>
      <c r="J724" s="4" t="s">
        <v>32</v>
      </c>
      <c r="K724" s="4">
        <v>31</v>
      </c>
      <c r="L724" s="4" t="str" cm="1">
        <f t="array" ref="L724">_xlfn.IFS(K724&gt;=50,"Senior",K724&lt;30,"Young Adult",K724&gt;=30,"Adult")</f>
        <v>Adult</v>
      </c>
      <c r="M724" s="4" t="s">
        <v>15</v>
      </c>
      <c r="N724" s="4">
        <v>4</v>
      </c>
      <c r="O724" s="5">
        <v>30</v>
      </c>
      <c r="P724">
        <f t="shared" si="103"/>
        <v>120</v>
      </c>
      <c r="Q724" s="22">
        <f t="shared" si="104"/>
        <v>1.7999999999999998</v>
      </c>
      <c r="R724" s="22">
        <f t="shared" si="105"/>
        <v>2.4</v>
      </c>
    </row>
    <row r="725" spans="1:18" x14ac:dyDescent="0.5">
      <c r="A725" s="2">
        <v>785</v>
      </c>
      <c r="B725" s="31" t="str">
        <f t="shared" si="100"/>
        <v>Tuesday</v>
      </c>
      <c r="C725" s="40" t="str">
        <f t="shared" si="106"/>
        <v>March</v>
      </c>
      <c r="D725" s="40" t="str">
        <f t="shared" si="107"/>
        <v>Mar</v>
      </c>
      <c r="E725" s="4">
        <f t="shared" si="101"/>
        <v>3</v>
      </c>
      <c r="F725" s="33">
        <f t="shared" si="108"/>
        <v>3</v>
      </c>
      <c r="G725" s="4">
        <f t="shared" si="102"/>
        <v>2023</v>
      </c>
      <c r="H725" s="3">
        <v>44988</v>
      </c>
      <c r="I725" s="4" t="s">
        <v>799</v>
      </c>
      <c r="J725" s="4" t="s">
        <v>32</v>
      </c>
      <c r="K725" s="4">
        <v>31</v>
      </c>
      <c r="L725" s="4" t="str" cm="1">
        <f t="array" ref="L725">_xlfn.IFS(K725&gt;=50,"Senior",K725&lt;30,"Young Adult",K725&gt;=30,"Adult")</f>
        <v>Adult</v>
      </c>
      <c r="M725" s="4" t="s">
        <v>13</v>
      </c>
      <c r="N725" s="4">
        <v>4</v>
      </c>
      <c r="O725" s="5">
        <v>50</v>
      </c>
      <c r="P725">
        <f t="shared" si="103"/>
        <v>200</v>
      </c>
      <c r="Q725" s="22">
        <f t="shared" si="104"/>
        <v>3</v>
      </c>
      <c r="R725" s="22">
        <f t="shared" si="105"/>
        <v>4</v>
      </c>
    </row>
    <row r="726" spans="1:18" x14ac:dyDescent="0.5">
      <c r="A726" s="2">
        <v>841</v>
      </c>
      <c r="B726" s="31" t="str">
        <f t="shared" si="100"/>
        <v>Monday</v>
      </c>
      <c r="C726" s="40" t="str">
        <f t="shared" si="106"/>
        <v>November</v>
      </c>
      <c r="D726" s="40" t="str">
        <f t="shared" si="107"/>
        <v>Nov</v>
      </c>
      <c r="E726" s="4">
        <f t="shared" si="101"/>
        <v>2</v>
      </c>
      <c r="F726" s="33">
        <f t="shared" si="108"/>
        <v>11</v>
      </c>
      <c r="G726" s="4">
        <f t="shared" si="102"/>
        <v>2023</v>
      </c>
      <c r="H726" s="3">
        <v>45232</v>
      </c>
      <c r="I726" s="4" t="s">
        <v>800</v>
      </c>
      <c r="J726" s="4" t="s">
        <v>48</v>
      </c>
      <c r="K726" s="4">
        <v>31</v>
      </c>
      <c r="L726" s="4" t="str" cm="1">
        <f t="array" ref="L726">_xlfn.IFS(K726&gt;=50,"Senior",K726&lt;30,"Young Adult",K726&gt;=30,"Adult")</f>
        <v>Adult</v>
      </c>
      <c r="M726" s="4" t="s">
        <v>15</v>
      </c>
      <c r="N726" s="4">
        <v>4</v>
      </c>
      <c r="O726" s="5">
        <v>25</v>
      </c>
      <c r="P726">
        <f t="shared" si="103"/>
        <v>100</v>
      </c>
      <c r="Q726" s="22">
        <f t="shared" si="104"/>
        <v>1.5</v>
      </c>
      <c r="R726" s="22">
        <f t="shared" si="105"/>
        <v>2</v>
      </c>
    </row>
    <row r="727" spans="1:18" x14ac:dyDescent="0.5">
      <c r="A727" s="2">
        <v>901</v>
      </c>
      <c r="B727" s="31" t="str">
        <f t="shared" si="100"/>
        <v>Tuesday</v>
      </c>
      <c r="C727" s="40" t="str">
        <f t="shared" si="106"/>
        <v>April</v>
      </c>
      <c r="D727" s="40" t="str">
        <f t="shared" si="107"/>
        <v>Apr</v>
      </c>
      <c r="E727" s="4">
        <f t="shared" si="101"/>
        <v>10</v>
      </c>
      <c r="F727" s="33">
        <f t="shared" si="108"/>
        <v>4</v>
      </c>
      <c r="G727" s="4">
        <f t="shared" si="102"/>
        <v>2023</v>
      </c>
      <c r="H727" s="3">
        <v>45026</v>
      </c>
      <c r="I727" s="4" t="s">
        <v>801</v>
      </c>
      <c r="J727" s="4" t="s">
        <v>48</v>
      </c>
      <c r="K727" s="4">
        <v>31</v>
      </c>
      <c r="L727" s="4" t="str" cm="1">
        <f t="array" ref="L727">_xlfn.IFS(K727&gt;=50,"Senior",K727&lt;30,"Young Adult",K727&gt;=30,"Adult")</f>
        <v>Adult</v>
      </c>
      <c r="M727" s="4" t="s">
        <v>15</v>
      </c>
      <c r="N727" s="4">
        <v>1</v>
      </c>
      <c r="O727" s="5">
        <v>30</v>
      </c>
      <c r="P727">
        <f t="shared" si="103"/>
        <v>30</v>
      </c>
      <c r="Q727" s="22">
        <f t="shared" si="104"/>
        <v>0.44999999999999996</v>
      </c>
      <c r="R727" s="22">
        <f t="shared" si="105"/>
        <v>0.6</v>
      </c>
    </row>
    <row r="728" spans="1:18" x14ac:dyDescent="0.5">
      <c r="A728" s="2">
        <v>980</v>
      </c>
      <c r="B728" s="31" t="str">
        <f t="shared" si="100"/>
        <v>Sunday</v>
      </c>
      <c r="C728" s="40" t="str">
        <f t="shared" si="106"/>
        <v>July</v>
      </c>
      <c r="D728" s="40" t="str">
        <f t="shared" si="107"/>
        <v>Jul</v>
      </c>
      <c r="E728" s="4">
        <f t="shared" si="101"/>
        <v>29</v>
      </c>
      <c r="F728" s="33">
        <f t="shared" si="108"/>
        <v>7</v>
      </c>
      <c r="G728" s="4">
        <f t="shared" si="102"/>
        <v>2023</v>
      </c>
      <c r="H728" s="3">
        <v>45136</v>
      </c>
      <c r="I728" s="4" t="s">
        <v>802</v>
      </c>
      <c r="J728" s="4" t="s">
        <v>32</v>
      </c>
      <c r="K728" s="4">
        <v>31</v>
      </c>
      <c r="L728" s="4" t="str" cm="1">
        <f t="array" ref="L728">_xlfn.IFS(K728&gt;=50,"Senior",K728&lt;30,"Young Adult",K728&gt;=30,"Adult")</f>
        <v>Adult</v>
      </c>
      <c r="M728" s="4" t="s">
        <v>15</v>
      </c>
      <c r="N728" s="4">
        <v>3</v>
      </c>
      <c r="O728" s="5">
        <v>25</v>
      </c>
      <c r="P728">
        <f t="shared" si="103"/>
        <v>75</v>
      </c>
      <c r="Q728" s="22">
        <f t="shared" si="104"/>
        <v>1.125</v>
      </c>
      <c r="R728" s="22">
        <f t="shared" si="105"/>
        <v>1.5</v>
      </c>
    </row>
    <row r="729" spans="1:18" x14ac:dyDescent="0.5">
      <c r="A729" s="2">
        <v>5</v>
      </c>
      <c r="B729" s="31" t="str">
        <f t="shared" si="100"/>
        <v>Friday</v>
      </c>
      <c r="C729" s="40" t="str">
        <f t="shared" si="106"/>
        <v>May</v>
      </c>
      <c r="D729" s="40" t="str">
        <f t="shared" si="107"/>
        <v>May</v>
      </c>
      <c r="E729" s="4">
        <f t="shared" si="101"/>
        <v>6</v>
      </c>
      <c r="F729" s="33">
        <f t="shared" si="108"/>
        <v>5</v>
      </c>
      <c r="G729" s="4">
        <f t="shared" si="102"/>
        <v>2023</v>
      </c>
      <c r="H729" s="3">
        <v>45052</v>
      </c>
      <c r="I729" s="4" t="s">
        <v>803</v>
      </c>
      <c r="J729" s="4" t="s">
        <v>48</v>
      </c>
      <c r="K729" s="4">
        <v>30</v>
      </c>
      <c r="L729" s="4" t="str" cm="1">
        <f t="array" ref="L729">_xlfn.IFS(K729&gt;=50,"Senior",K729&lt;30,"Young Adult",K729&gt;=30,"Adult")</f>
        <v>Adult</v>
      </c>
      <c r="M729" s="4" t="s">
        <v>13</v>
      </c>
      <c r="N729" s="4">
        <v>2</v>
      </c>
      <c r="O729" s="5">
        <v>50</v>
      </c>
      <c r="P729">
        <f t="shared" si="103"/>
        <v>100</v>
      </c>
      <c r="Q729" s="22">
        <f t="shared" si="104"/>
        <v>1.5</v>
      </c>
      <c r="R729" s="22">
        <f t="shared" si="105"/>
        <v>2</v>
      </c>
    </row>
    <row r="730" spans="1:18" x14ac:dyDescent="0.5">
      <c r="A730" s="2">
        <v>8</v>
      </c>
      <c r="B730" s="31" t="str">
        <f t="shared" si="100"/>
        <v>Sunday</v>
      </c>
      <c r="C730" s="40" t="str">
        <f t="shared" si="106"/>
        <v>February</v>
      </c>
      <c r="D730" s="40" t="str">
        <f t="shared" si="107"/>
        <v>Feb</v>
      </c>
      <c r="E730" s="4">
        <f t="shared" si="101"/>
        <v>22</v>
      </c>
      <c r="F730" s="33">
        <f t="shared" si="108"/>
        <v>2</v>
      </c>
      <c r="G730" s="4">
        <f t="shared" si="102"/>
        <v>2023</v>
      </c>
      <c r="H730" s="3">
        <v>44979</v>
      </c>
      <c r="I730" s="4" t="s">
        <v>804</v>
      </c>
      <c r="J730" s="4" t="s">
        <v>48</v>
      </c>
      <c r="K730" s="4">
        <v>30</v>
      </c>
      <c r="L730" s="4" t="str" cm="1">
        <f t="array" ref="L730">_xlfn.IFS(K730&gt;=50,"Senior",K730&lt;30,"Young Adult",K730&gt;=30,"Adult")</f>
        <v>Adult</v>
      </c>
      <c r="M730" s="4" t="s">
        <v>15</v>
      </c>
      <c r="N730" s="4">
        <v>4</v>
      </c>
      <c r="O730" s="5">
        <v>25</v>
      </c>
      <c r="P730">
        <f t="shared" si="103"/>
        <v>100</v>
      </c>
      <c r="Q730" s="22">
        <f t="shared" si="104"/>
        <v>1.5</v>
      </c>
      <c r="R730" s="22">
        <f t="shared" si="105"/>
        <v>2</v>
      </c>
    </row>
    <row r="731" spans="1:18" x14ac:dyDescent="0.5">
      <c r="A731" s="2">
        <v>32</v>
      </c>
      <c r="B731" s="31" t="str">
        <f t="shared" si="100"/>
        <v>Wednesday</v>
      </c>
      <c r="C731" s="40" t="str">
        <f t="shared" si="106"/>
        <v>January</v>
      </c>
      <c r="D731" s="40" t="str">
        <f t="shared" si="107"/>
        <v>Jan</v>
      </c>
      <c r="E731" s="4">
        <f t="shared" si="101"/>
        <v>4</v>
      </c>
      <c r="F731" s="33">
        <f t="shared" si="108"/>
        <v>1</v>
      </c>
      <c r="G731" s="4">
        <f t="shared" si="102"/>
        <v>2023</v>
      </c>
      <c r="H731" s="3">
        <v>44930</v>
      </c>
      <c r="I731" s="4" t="s">
        <v>805</v>
      </c>
      <c r="J731" s="4" t="s">
        <v>48</v>
      </c>
      <c r="K731" s="4">
        <v>30</v>
      </c>
      <c r="L731" s="4" t="str" cm="1">
        <f t="array" ref="L731">_xlfn.IFS(K731&gt;=50,"Senior",K731&lt;30,"Young Adult",K731&gt;=30,"Adult")</f>
        <v>Adult</v>
      </c>
      <c r="M731" s="4" t="s">
        <v>13</v>
      </c>
      <c r="N731" s="4">
        <v>3</v>
      </c>
      <c r="O731" s="5">
        <v>30</v>
      </c>
      <c r="P731">
        <f t="shared" si="103"/>
        <v>90</v>
      </c>
      <c r="Q731" s="22">
        <f t="shared" si="104"/>
        <v>1.3499999999999999</v>
      </c>
      <c r="R731" s="22">
        <f t="shared" si="105"/>
        <v>1.8</v>
      </c>
    </row>
    <row r="732" spans="1:18" x14ac:dyDescent="0.5">
      <c r="A732" s="2">
        <v>60</v>
      </c>
      <c r="B732" s="31" t="str">
        <f t="shared" si="100"/>
        <v>Monday</v>
      </c>
      <c r="C732" s="40" t="str">
        <f t="shared" si="106"/>
        <v>October</v>
      </c>
      <c r="D732" s="40" t="str">
        <f t="shared" si="107"/>
        <v>Oct</v>
      </c>
      <c r="E732" s="4">
        <f t="shared" si="101"/>
        <v>23</v>
      </c>
      <c r="F732" s="33">
        <f t="shared" si="108"/>
        <v>10</v>
      </c>
      <c r="G732" s="4">
        <f t="shared" si="102"/>
        <v>2023</v>
      </c>
      <c r="H732" s="3">
        <v>45222</v>
      </c>
      <c r="I732" s="4" t="s">
        <v>806</v>
      </c>
      <c r="J732" s="4" t="s">
        <v>48</v>
      </c>
      <c r="K732" s="4">
        <v>30</v>
      </c>
      <c r="L732" s="4" t="str" cm="1">
        <f t="array" ref="L732">_xlfn.IFS(K732&gt;=50,"Senior",K732&lt;30,"Young Adult",K732&gt;=30,"Adult")</f>
        <v>Adult</v>
      </c>
      <c r="M732" s="4" t="s">
        <v>13</v>
      </c>
      <c r="N732" s="4">
        <v>3</v>
      </c>
      <c r="O732" s="5">
        <v>50</v>
      </c>
      <c r="P732">
        <f t="shared" si="103"/>
        <v>150</v>
      </c>
      <c r="Q732" s="22">
        <f t="shared" si="104"/>
        <v>2.25</v>
      </c>
      <c r="R732" s="22">
        <f t="shared" si="105"/>
        <v>3</v>
      </c>
    </row>
    <row r="733" spans="1:18" x14ac:dyDescent="0.5">
      <c r="A733" s="2">
        <v>118</v>
      </c>
      <c r="B733" s="31" t="str">
        <f t="shared" si="100"/>
        <v>Monday</v>
      </c>
      <c r="C733" s="40" t="str">
        <f t="shared" si="106"/>
        <v>May</v>
      </c>
      <c r="D733" s="40" t="str">
        <f t="shared" si="107"/>
        <v>May</v>
      </c>
      <c r="E733" s="4">
        <f t="shared" si="101"/>
        <v>16</v>
      </c>
      <c r="F733" s="33">
        <f t="shared" si="108"/>
        <v>5</v>
      </c>
      <c r="G733" s="4">
        <f t="shared" si="102"/>
        <v>2023</v>
      </c>
      <c r="H733" s="3">
        <v>45062</v>
      </c>
      <c r="I733" s="4" t="s">
        <v>807</v>
      </c>
      <c r="J733" s="4" t="s">
        <v>32</v>
      </c>
      <c r="K733" s="4">
        <v>30</v>
      </c>
      <c r="L733" s="4" t="str" cm="1">
        <f t="array" ref="L733">_xlfn.IFS(K733&gt;=50,"Senior",K733&lt;30,"Young Adult",K733&gt;=30,"Adult")</f>
        <v>Adult</v>
      </c>
      <c r="M733" s="4" t="s">
        <v>15</v>
      </c>
      <c r="N733" s="4">
        <v>4</v>
      </c>
      <c r="O733" s="5">
        <v>500</v>
      </c>
      <c r="P733">
        <f t="shared" si="103"/>
        <v>2000</v>
      </c>
      <c r="Q733" s="22">
        <f t="shared" si="104"/>
        <v>30</v>
      </c>
      <c r="R733" s="22">
        <f t="shared" si="105"/>
        <v>40</v>
      </c>
    </row>
    <row r="734" spans="1:18" x14ac:dyDescent="0.5">
      <c r="A734" s="2">
        <v>209</v>
      </c>
      <c r="B734" s="31" t="str">
        <f t="shared" si="100"/>
        <v>Friday</v>
      </c>
      <c r="C734" s="40" t="str">
        <f t="shared" si="106"/>
        <v>December</v>
      </c>
      <c r="D734" s="40" t="str">
        <f t="shared" si="107"/>
        <v>Dec</v>
      </c>
      <c r="E734" s="4">
        <f t="shared" si="101"/>
        <v>20</v>
      </c>
      <c r="F734" s="33">
        <f t="shared" si="108"/>
        <v>12</v>
      </c>
      <c r="G734" s="4">
        <f t="shared" si="102"/>
        <v>2023</v>
      </c>
      <c r="H734" s="3">
        <v>45280</v>
      </c>
      <c r="I734" s="4" t="s">
        <v>808</v>
      </c>
      <c r="J734" s="4" t="s">
        <v>32</v>
      </c>
      <c r="K734" s="4">
        <v>30</v>
      </c>
      <c r="L734" s="4" t="str" cm="1">
        <f t="array" ref="L734">_xlfn.IFS(K734&gt;=50,"Senior",K734&lt;30,"Young Adult",K734&gt;=30,"Adult")</f>
        <v>Adult</v>
      </c>
      <c r="M734" s="4" t="s">
        <v>15</v>
      </c>
      <c r="N734" s="4">
        <v>4</v>
      </c>
      <c r="O734" s="5">
        <v>50</v>
      </c>
      <c r="P734">
        <f t="shared" si="103"/>
        <v>200</v>
      </c>
      <c r="Q734" s="22">
        <f t="shared" si="104"/>
        <v>3</v>
      </c>
      <c r="R734" s="22">
        <f t="shared" si="105"/>
        <v>4</v>
      </c>
    </row>
    <row r="735" spans="1:18" x14ac:dyDescent="0.5">
      <c r="A735" s="2">
        <v>290</v>
      </c>
      <c r="B735" s="31" t="str">
        <f t="shared" si="100"/>
        <v>Wednesday</v>
      </c>
      <c r="C735" s="40" t="str">
        <f t="shared" si="106"/>
        <v>October</v>
      </c>
      <c r="D735" s="40" t="str">
        <f t="shared" si="107"/>
        <v>Oct</v>
      </c>
      <c r="E735" s="4">
        <f t="shared" si="101"/>
        <v>4</v>
      </c>
      <c r="F735" s="33">
        <f t="shared" si="108"/>
        <v>10</v>
      </c>
      <c r="G735" s="4">
        <f t="shared" si="102"/>
        <v>2023</v>
      </c>
      <c r="H735" s="3">
        <v>45203</v>
      </c>
      <c r="I735" s="4" t="s">
        <v>809</v>
      </c>
      <c r="J735" s="4" t="s">
        <v>32</v>
      </c>
      <c r="K735" s="4">
        <v>30</v>
      </c>
      <c r="L735" s="4" t="str" cm="1">
        <f t="array" ref="L735">_xlfn.IFS(K735&gt;=50,"Senior",K735&lt;30,"Young Adult",K735&gt;=30,"Adult")</f>
        <v>Adult</v>
      </c>
      <c r="M735" s="4" t="s">
        <v>13</v>
      </c>
      <c r="N735" s="4">
        <v>2</v>
      </c>
      <c r="O735" s="5">
        <v>300</v>
      </c>
      <c r="P735">
        <f t="shared" si="103"/>
        <v>600</v>
      </c>
      <c r="Q735" s="22">
        <f t="shared" si="104"/>
        <v>9</v>
      </c>
      <c r="R735" s="22">
        <f t="shared" si="105"/>
        <v>12</v>
      </c>
    </row>
    <row r="736" spans="1:18" x14ac:dyDescent="0.5">
      <c r="A736" s="2">
        <v>301</v>
      </c>
      <c r="B736" s="31" t="str">
        <f t="shared" si="100"/>
        <v>Thursday</v>
      </c>
      <c r="C736" s="40" t="str">
        <f t="shared" si="106"/>
        <v>March</v>
      </c>
      <c r="D736" s="40" t="str">
        <f t="shared" si="107"/>
        <v>Mar</v>
      </c>
      <c r="E736" s="4">
        <f t="shared" si="101"/>
        <v>26</v>
      </c>
      <c r="F736" s="33">
        <f t="shared" si="108"/>
        <v>3</v>
      </c>
      <c r="G736" s="4">
        <f t="shared" si="102"/>
        <v>2023</v>
      </c>
      <c r="H736" s="3">
        <v>45011</v>
      </c>
      <c r="I736" s="4" t="s">
        <v>810</v>
      </c>
      <c r="J736" s="4" t="s">
        <v>48</v>
      </c>
      <c r="K736" s="4">
        <v>30</v>
      </c>
      <c r="L736" s="4" t="str" cm="1">
        <f t="array" ref="L736">_xlfn.IFS(K736&gt;=50,"Senior",K736&lt;30,"Young Adult",K736&gt;=30,"Adult")</f>
        <v>Adult</v>
      </c>
      <c r="M736" s="4" t="s">
        <v>14</v>
      </c>
      <c r="N736" s="4">
        <v>4</v>
      </c>
      <c r="O736" s="5">
        <v>30</v>
      </c>
      <c r="P736">
        <f t="shared" si="103"/>
        <v>120</v>
      </c>
      <c r="Q736" s="22">
        <f t="shared" si="104"/>
        <v>1.7999999999999998</v>
      </c>
      <c r="R736" s="22">
        <f t="shared" si="105"/>
        <v>2.4</v>
      </c>
    </row>
    <row r="737" spans="1:18" x14ac:dyDescent="0.5">
      <c r="A737" s="2">
        <v>397</v>
      </c>
      <c r="B737" s="31" t="str">
        <f t="shared" si="100"/>
        <v>Tuesday</v>
      </c>
      <c r="C737" s="40" t="str">
        <f t="shared" si="106"/>
        <v>March</v>
      </c>
      <c r="D737" s="40" t="str">
        <f t="shared" si="107"/>
        <v>Mar</v>
      </c>
      <c r="E737" s="4">
        <f t="shared" si="101"/>
        <v>10</v>
      </c>
      <c r="F737" s="33">
        <f t="shared" si="108"/>
        <v>3</v>
      </c>
      <c r="G737" s="4">
        <f t="shared" si="102"/>
        <v>2023</v>
      </c>
      <c r="H737" s="3">
        <v>44995</v>
      </c>
      <c r="I737" s="4" t="s">
        <v>811</v>
      </c>
      <c r="J737" s="4" t="s">
        <v>32</v>
      </c>
      <c r="K737" s="4">
        <v>30</v>
      </c>
      <c r="L737" s="4" t="str" cm="1">
        <f t="array" ref="L737">_xlfn.IFS(K737&gt;=50,"Senior",K737&lt;30,"Young Adult",K737&gt;=30,"Adult")</f>
        <v>Adult</v>
      </c>
      <c r="M737" s="4" t="s">
        <v>13</v>
      </c>
      <c r="N737" s="4">
        <v>1</v>
      </c>
      <c r="O737" s="5">
        <v>25</v>
      </c>
      <c r="P737">
        <f t="shared" si="103"/>
        <v>25</v>
      </c>
      <c r="Q737" s="22">
        <f t="shared" si="104"/>
        <v>0.375</v>
      </c>
      <c r="R737" s="22">
        <f t="shared" si="105"/>
        <v>0.5</v>
      </c>
    </row>
    <row r="738" spans="1:18" x14ac:dyDescent="0.5">
      <c r="A738" s="2">
        <v>435</v>
      </c>
      <c r="B738" s="31" t="str">
        <f t="shared" si="100"/>
        <v>Friday</v>
      </c>
      <c r="C738" s="40" t="str">
        <f t="shared" si="106"/>
        <v>December</v>
      </c>
      <c r="D738" s="40" t="str">
        <f t="shared" si="107"/>
        <v>Dec</v>
      </c>
      <c r="E738" s="4">
        <f t="shared" si="101"/>
        <v>20</v>
      </c>
      <c r="F738" s="33">
        <f t="shared" si="108"/>
        <v>12</v>
      </c>
      <c r="G738" s="4">
        <f t="shared" si="102"/>
        <v>2023</v>
      </c>
      <c r="H738" s="3">
        <v>45280</v>
      </c>
      <c r="I738" s="4" t="s">
        <v>812</v>
      </c>
      <c r="J738" s="4" t="s">
        <v>32</v>
      </c>
      <c r="K738" s="4">
        <v>30</v>
      </c>
      <c r="L738" s="4" t="str" cm="1">
        <f t="array" ref="L738">_xlfn.IFS(K738&gt;=50,"Senior",K738&lt;30,"Young Adult",K738&gt;=30,"Adult")</f>
        <v>Adult</v>
      </c>
      <c r="M738" s="4" t="s">
        <v>13</v>
      </c>
      <c r="N738" s="4">
        <v>3</v>
      </c>
      <c r="O738" s="5">
        <v>300</v>
      </c>
      <c r="P738">
        <f t="shared" si="103"/>
        <v>900</v>
      </c>
      <c r="Q738" s="22">
        <f t="shared" si="104"/>
        <v>13.5</v>
      </c>
      <c r="R738" s="22">
        <f t="shared" si="105"/>
        <v>18</v>
      </c>
    </row>
    <row r="739" spans="1:18" x14ac:dyDescent="0.5">
      <c r="A739" s="2">
        <v>516</v>
      </c>
      <c r="B739" s="31" t="str">
        <f t="shared" si="100"/>
        <v>Monday</v>
      </c>
      <c r="C739" s="40" t="str">
        <f t="shared" si="106"/>
        <v>October</v>
      </c>
      <c r="D739" s="40" t="str">
        <f t="shared" si="107"/>
        <v>Oct</v>
      </c>
      <c r="E739" s="4">
        <f t="shared" si="101"/>
        <v>23</v>
      </c>
      <c r="F739" s="33">
        <f t="shared" si="108"/>
        <v>10</v>
      </c>
      <c r="G739" s="4">
        <f t="shared" si="102"/>
        <v>2023</v>
      </c>
      <c r="H739" s="3">
        <v>45222</v>
      </c>
      <c r="I739" s="4" t="s">
        <v>813</v>
      </c>
      <c r="J739" s="4" t="s">
        <v>48</v>
      </c>
      <c r="K739" s="4">
        <v>30</v>
      </c>
      <c r="L739" s="4" t="str" cm="1">
        <f t="array" ref="L739">_xlfn.IFS(K739&gt;=50,"Senior",K739&lt;30,"Young Adult",K739&gt;=30,"Adult")</f>
        <v>Adult</v>
      </c>
      <c r="M739" s="4" t="s">
        <v>13</v>
      </c>
      <c r="N739" s="4">
        <v>4</v>
      </c>
      <c r="O739" s="5">
        <v>25</v>
      </c>
      <c r="P739">
        <f t="shared" si="103"/>
        <v>100</v>
      </c>
      <c r="Q739" s="22">
        <f t="shared" si="104"/>
        <v>1.5</v>
      </c>
      <c r="R739" s="22">
        <f t="shared" si="105"/>
        <v>2</v>
      </c>
    </row>
    <row r="740" spans="1:18" x14ac:dyDescent="0.5">
      <c r="A740" s="2">
        <v>805</v>
      </c>
      <c r="B740" s="31" t="str">
        <f t="shared" si="100"/>
        <v>Sunday</v>
      </c>
      <c r="C740" s="40" t="str">
        <f t="shared" si="106"/>
        <v>December</v>
      </c>
      <c r="D740" s="40" t="str">
        <f t="shared" si="107"/>
        <v>Dec</v>
      </c>
      <c r="E740" s="4">
        <f t="shared" si="101"/>
        <v>29</v>
      </c>
      <c r="F740" s="33">
        <f t="shared" si="108"/>
        <v>12</v>
      </c>
      <c r="G740" s="4">
        <f t="shared" si="102"/>
        <v>2023</v>
      </c>
      <c r="H740" s="3">
        <v>45289</v>
      </c>
      <c r="I740" s="4" t="s">
        <v>814</v>
      </c>
      <c r="J740" s="4" t="s">
        <v>32</v>
      </c>
      <c r="K740" s="4">
        <v>30</v>
      </c>
      <c r="L740" s="4" t="str" cm="1">
        <f t="array" ref="L740">_xlfn.IFS(K740&gt;=50,"Senior",K740&lt;30,"Young Adult",K740&gt;=30,"Adult")</f>
        <v>Adult</v>
      </c>
      <c r="M740" s="4" t="s">
        <v>13</v>
      </c>
      <c r="N740" s="4">
        <v>3</v>
      </c>
      <c r="O740" s="5">
        <v>500</v>
      </c>
      <c r="P740">
        <f t="shared" si="103"/>
        <v>1500</v>
      </c>
      <c r="Q740" s="22">
        <f t="shared" si="104"/>
        <v>22.5</v>
      </c>
      <c r="R740" s="22">
        <f t="shared" si="105"/>
        <v>30</v>
      </c>
    </row>
    <row r="741" spans="1:18" x14ac:dyDescent="0.5">
      <c r="A741" s="2">
        <v>817</v>
      </c>
      <c r="B741" s="31" t="str">
        <f t="shared" si="100"/>
        <v>Tuesday</v>
      </c>
      <c r="C741" s="40" t="str">
        <f t="shared" si="106"/>
        <v>October</v>
      </c>
      <c r="D741" s="40" t="str">
        <f t="shared" si="107"/>
        <v>Oct</v>
      </c>
      <c r="E741" s="4">
        <f t="shared" si="101"/>
        <v>31</v>
      </c>
      <c r="F741" s="33">
        <f t="shared" si="108"/>
        <v>10</v>
      </c>
      <c r="G741" s="4">
        <f t="shared" si="102"/>
        <v>2023</v>
      </c>
      <c r="H741" s="3">
        <v>45230</v>
      </c>
      <c r="I741" s="4" t="s">
        <v>815</v>
      </c>
      <c r="J741" s="4" t="s">
        <v>48</v>
      </c>
      <c r="K741" s="4">
        <v>30</v>
      </c>
      <c r="L741" s="4" t="str" cm="1">
        <f t="array" ref="L741">_xlfn.IFS(K741&gt;=50,"Senior",K741&lt;30,"Young Adult",K741&gt;=30,"Adult")</f>
        <v>Adult</v>
      </c>
      <c r="M741" s="4" t="s">
        <v>13</v>
      </c>
      <c r="N741" s="4">
        <v>4</v>
      </c>
      <c r="O741" s="5">
        <v>50</v>
      </c>
      <c r="P741">
        <f t="shared" si="103"/>
        <v>200</v>
      </c>
      <c r="Q741" s="22">
        <f t="shared" si="104"/>
        <v>3</v>
      </c>
      <c r="R741" s="22">
        <f t="shared" si="105"/>
        <v>4</v>
      </c>
    </row>
    <row r="742" spans="1:18" x14ac:dyDescent="0.5">
      <c r="A742" s="2">
        <v>818</v>
      </c>
      <c r="B742" s="31" t="str">
        <f t="shared" si="100"/>
        <v>Wednesday</v>
      </c>
      <c r="C742" s="40" t="str">
        <f t="shared" si="106"/>
        <v>May</v>
      </c>
      <c r="D742" s="40" t="str">
        <f t="shared" si="107"/>
        <v>May</v>
      </c>
      <c r="E742" s="4">
        <f t="shared" si="101"/>
        <v>18</v>
      </c>
      <c r="F742" s="33">
        <f t="shared" si="108"/>
        <v>5</v>
      </c>
      <c r="G742" s="4">
        <f t="shared" si="102"/>
        <v>2023</v>
      </c>
      <c r="H742" s="3">
        <v>45064</v>
      </c>
      <c r="I742" s="4" t="s">
        <v>816</v>
      </c>
      <c r="J742" s="4" t="s">
        <v>48</v>
      </c>
      <c r="K742" s="4">
        <v>30</v>
      </c>
      <c r="L742" s="4" t="str" cm="1">
        <f t="array" ref="L742">_xlfn.IFS(K742&gt;=50,"Senior",K742&lt;30,"Young Adult",K742&gt;=30,"Adult")</f>
        <v>Adult</v>
      </c>
      <c r="M742" s="4" t="s">
        <v>15</v>
      </c>
      <c r="N742" s="4">
        <v>1</v>
      </c>
      <c r="O742" s="5">
        <v>500</v>
      </c>
      <c r="P742">
        <f t="shared" si="103"/>
        <v>500</v>
      </c>
      <c r="Q742" s="22">
        <f t="shared" si="104"/>
        <v>7.5</v>
      </c>
      <c r="R742" s="22">
        <f t="shared" si="105"/>
        <v>10</v>
      </c>
    </row>
    <row r="743" spans="1:18" x14ac:dyDescent="0.5">
      <c r="A743" s="2">
        <v>863</v>
      </c>
      <c r="B743" s="31" t="str">
        <f t="shared" si="100"/>
        <v>Tuesday</v>
      </c>
      <c r="C743" s="40" t="str">
        <f t="shared" si="106"/>
        <v>April</v>
      </c>
      <c r="D743" s="40" t="str">
        <f t="shared" si="107"/>
        <v>Apr</v>
      </c>
      <c r="E743" s="4">
        <f t="shared" si="101"/>
        <v>24</v>
      </c>
      <c r="F743" s="33">
        <f t="shared" si="108"/>
        <v>4</v>
      </c>
      <c r="G743" s="4">
        <f t="shared" si="102"/>
        <v>2023</v>
      </c>
      <c r="H743" s="3">
        <v>45040</v>
      </c>
      <c r="I743" s="4" t="s">
        <v>817</v>
      </c>
      <c r="J743" s="4" t="s">
        <v>32</v>
      </c>
      <c r="K743" s="4">
        <v>30</v>
      </c>
      <c r="L743" s="4" t="str" cm="1">
        <f t="array" ref="L743">_xlfn.IFS(K743&gt;=50,"Senior",K743&lt;30,"Young Adult",K743&gt;=30,"Adult")</f>
        <v>Adult</v>
      </c>
      <c r="M743" s="4" t="s">
        <v>15</v>
      </c>
      <c r="N743" s="4">
        <v>2</v>
      </c>
      <c r="O743" s="5">
        <v>25</v>
      </c>
      <c r="P743">
        <f t="shared" si="103"/>
        <v>50</v>
      </c>
      <c r="Q743" s="22">
        <f t="shared" si="104"/>
        <v>0.75</v>
      </c>
      <c r="R743" s="22">
        <f t="shared" si="105"/>
        <v>1</v>
      </c>
    </row>
    <row r="744" spans="1:18" x14ac:dyDescent="0.5">
      <c r="A744" s="2">
        <v>896</v>
      </c>
      <c r="B744" s="31" t="str">
        <f t="shared" si="100"/>
        <v>Sunday</v>
      </c>
      <c r="C744" s="40" t="str">
        <f t="shared" si="106"/>
        <v>October</v>
      </c>
      <c r="D744" s="40" t="str">
        <f t="shared" si="107"/>
        <v>Oct</v>
      </c>
      <c r="E744" s="4">
        <f t="shared" si="101"/>
        <v>29</v>
      </c>
      <c r="F744" s="33">
        <f t="shared" si="108"/>
        <v>10</v>
      </c>
      <c r="G744" s="4">
        <f t="shared" si="102"/>
        <v>2023</v>
      </c>
      <c r="H744" s="3">
        <v>45228</v>
      </c>
      <c r="I744" s="4" t="s">
        <v>818</v>
      </c>
      <c r="J744" s="4" t="s">
        <v>32</v>
      </c>
      <c r="K744" s="4">
        <v>30</v>
      </c>
      <c r="L744" s="4" t="str" cm="1">
        <f t="array" ref="L744">_xlfn.IFS(K744&gt;=50,"Senior",K744&lt;30,"Young Adult",K744&gt;=30,"Adult")</f>
        <v>Adult</v>
      </c>
      <c r="M744" s="4" t="s">
        <v>15</v>
      </c>
      <c r="N744" s="4">
        <v>2</v>
      </c>
      <c r="O744" s="5">
        <v>25</v>
      </c>
      <c r="P744">
        <f t="shared" si="103"/>
        <v>50</v>
      </c>
      <c r="Q744" s="22">
        <f t="shared" si="104"/>
        <v>0.75</v>
      </c>
      <c r="R744" s="22">
        <f t="shared" si="105"/>
        <v>1</v>
      </c>
    </row>
    <row r="745" spans="1:18" x14ac:dyDescent="0.5">
      <c r="A745" s="2">
        <v>931</v>
      </c>
      <c r="B745" s="31" t="str">
        <f t="shared" si="100"/>
        <v>Monday</v>
      </c>
      <c r="C745" s="40" t="str">
        <f t="shared" si="106"/>
        <v>September</v>
      </c>
      <c r="D745" s="40" t="str">
        <f t="shared" si="107"/>
        <v>Sep</v>
      </c>
      <c r="E745" s="4">
        <f t="shared" si="101"/>
        <v>2</v>
      </c>
      <c r="F745" s="33">
        <f t="shared" si="108"/>
        <v>9</v>
      </c>
      <c r="G745" s="4">
        <f t="shared" si="102"/>
        <v>2023</v>
      </c>
      <c r="H745" s="3">
        <v>45171</v>
      </c>
      <c r="I745" s="4" t="s">
        <v>819</v>
      </c>
      <c r="J745" s="4" t="s">
        <v>48</v>
      </c>
      <c r="K745" s="4">
        <v>30</v>
      </c>
      <c r="L745" s="4" t="str" cm="1">
        <f t="array" ref="L745">_xlfn.IFS(K745&gt;=50,"Senior",K745&lt;30,"Young Adult",K745&gt;=30,"Adult")</f>
        <v>Adult</v>
      </c>
      <c r="M745" s="4" t="s">
        <v>13</v>
      </c>
      <c r="N745" s="4">
        <v>4</v>
      </c>
      <c r="O745" s="5">
        <v>30</v>
      </c>
      <c r="P745">
        <f t="shared" si="103"/>
        <v>120</v>
      </c>
      <c r="Q745" s="22">
        <f t="shared" si="104"/>
        <v>1.7999999999999998</v>
      </c>
      <c r="R745" s="22">
        <f t="shared" si="105"/>
        <v>2.4</v>
      </c>
    </row>
    <row r="746" spans="1:18" x14ac:dyDescent="0.5">
      <c r="A746" s="2">
        <v>934</v>
      </c>
      <c r="B746" s="31" t="str">
        <f t="shared" si="100"/>
        <v>Wednesday</v>
      </c>
      <c r="C746" s="40" t="str">
        <f t="shared" si="106"/>
        <v>July</v>
      </c>
      <c r="D746" s="40" t="str">
        <f t="shared" si="107"/>
        <v>Jul</v>
      </c>
      <c r="E746" s="4">
        <f t="shared" si="101"/>
        <v>25</v>
      </c>
      <c r="F746" s="33">
        <f t="shared" si="108"/>
        <v>7</v>
      </c>
      <c r="G746" s="4">
        <f t="shared" si="102"/>
        <v>2023</v>
      </c>
      <c r="H746" s="3">
        <v>45132</v>
      </c>
      <c r="I746" s="4" t="s">
        <v>820</v>
      </c>
      <c r="J746" s="4" t="s">
        <v>48</v>
      </c>
      <c r="K746" s="4">
        <v>30</v>
      </c>
      <c r="L746" s="4" t="str" cm="1">
        <f t="array" ref="L746">_xlfn.IFS(K746&gt;=50,"Senior",K746&lt;30,"Young Adult",K746&gt;=30,"Adult")</f>
        <v>Adult</v>
      </c>
      <c r="M746" s="4" t="s">
        <v>13</v>
      </c>
      <c r="N746" s="4">
        <v>1</v>
      </c>
      <c r="O746" s="5">
        <v>500</v>
      </c>
      <c r="P746">
        <f t="shared" si="103"/>
        <v>500</v>
      </c>
      <c r="Q746" s="22">
        <f t="shared" si="104"/>
        <v>7.5</v>
      </c>
      <c r="R746" s="22">
        <f t="shared" si="105"/>
        <v>10</v>
      </c>
    </row>
    <row r="747" spans="1:18" x14ac:dyDescent="0.5">
      <c r="A747" s="2">
        <v>945</v>
      </c>
      <c r="B747" s="31" t="str">
        <f t="shared" si="100"/>
        <v>Friday</v>
      </c>
      <c r="C747" s="40" t="str">
        <f t="shared" si="106"/>
        <v>February</v>
      </c>
      <c r="D747" s="40" t="str">
        <f t="shared" si="107"/>
        <v>Feb</v>
      </c>
      <c r="E747" s="4">
        <f t="shared" si="101"/>
        <v>13</v>
      </c>
      <c r="F747" s="33">
        <f t="shared" si="108"/>
        <v>2</v>
      </c>
      <c r="G747" s="4">
        <f t="shared" si="102"/>
        <v>2023</v>
      </c>
      <c r="H747" s="3">
        <v>44970</v>
      </c>
      <c r="I747" s="4" t="s">
        <v>821</v>
      </c>
      <c r="J747" s="4" t="s">
        <v>48</v>
      </c>
      <c r="K747" s="4">
        <v>30</v>
      </c>
      <c r="L747" s="4" t="str" cm="1">
        <f t="array" ref="L747">_xlfn.IFS(K747&gt;=50,"Senior",K747&lt;30,"Young Adult",K747&gt;=30,"Adult")</f>
        <v>Adult</v>
      </c>
      <c r="M747" s="4" t="s">
        <v>13</v>
      </c>
      <c r="N747" s="4">
        <v>1</v>
      </c>
      <c r="O747" s="5">
        <v>25</v>
      </c>
      <c r="P747">
        <f t="shared" si="103"/>
        <v>25</v>
      </c>
      <c r="Q747" s="22">
        <f t="shared" si="104"/>
        <v>0.375</v>
      </c>
      <c r="R747" s="22">
        <f t="shared" si="105"/>
        <v>0.5</v>
      </c>
    </row>
    <row r="748" spans="1:18" x14ac:dyDescent="0.5">
      <c r="A748" s="2">
        <v>956</v>
      </c>
      <c r="B748" s="31" t="str">
        <f t="shared" si="100"/>
        <v>Thursday</v>
      </c>
      <c r="C748" s="40" t="str">
        <f t="shared" si="106"/>
        <v>August</v>
      </c>
      <c r="D748" s="40" t="str">
        <f t="shared" si="107"/>
        <v>Aug</v>
      </c>
      <c r="E748" s="4">
        <f t="shared" si="101"/>
        <v>19</v>
      </c>
      <c r="F748" s="33">
        <f t="shared" si="108"/>
        <v>8</v>
      </c>
      <c r="G748" s="4">
        <f t="shared" si="102"/>
        <v>2023</v>
      </c>
      <c r="H748" s="3">
        <v>45157</v>
      </c>
      <c r="I748" s="4" t="s">
        <v>822</v>
      </c>
      <c r="J748" s="4" t="s">
        <v>48</v>
      </c>
      <c r="K748" s="4">
        <v>30</v>
      </c>
      <c r="L748" s="4" t="str" cm="1">
        <f t="array" ref="L748">_xlfn.IFS(K748&gt;=50,"Senior",K748&lt;30,"Young Adult",K748&gt;=30,"Adult")</f>
        <v>Adult</v>
      </c>
      <c r="M748" s="4" t="s">
        <v>14</v>
      </c>
      <c r="N748" s="4">
        <v>3</v>
      </c>
      <c r="O748" s="5">
        <v>500</v>
      </c>
      <c r="P748">
        <f t="shared" si="103"/>
        <v>1500</v>
      </c>
      <c r="Q748" s="22">
        <f t="shared" si="104"/>
        <v>22.5</v>
      </c>
      <c r="R748" s="22">
        <f t="shared" si="105"/>
        <v>30</v>
      </c>
    </row>
    <row r="749" spans="1:18" x14ac:dyDescent="0.5">
      <c r="A749" s="2">
        <v>981</v>
      </c>
      <c r="B749" s="31" t="str">
        <f t="shared" si="100"/>
        <v>Thursday</v>
      </c>
      <c r="C749" s="40" t="str">
        <f t="shared" si="106"/>
        <v>August</v>
      </c>
      <c r="D749" s="40" t="str">
        <f t="shared" si="107"/>
        <v>Aug</v>
      </c>
      <c r="E749" s="4">
        <f t="shared" si="101"/>
        <v>19</v>
      </c>
      <c r="F749" s="33">
        <f t="shared" si="108"/>
        <v>8</v>
      </c>
      <c r="G749" s="4">
        <f t="shared" si="102"/>
        <v>2023</v>
      </c>
      <c r="H749" s="3">
        <v>45157</v>
      </c>
      <c r="I749" s="4" t="s">
        <v>823</v>
      </c>
      <c r="J749" s="4" t="s">
        <v>32</v>
      </c>
      <c r="K749" s="4">
        <v>30</v>
      </c>
      <c r="L749" s="4" t="str" cm="1">
        <f t="array" ref="L749">_xlfn.IFS(K749&gt;=50,"Senior",K749&lt;30,"Young Adult",K749&gt;=30,"Adult")</f>
        <v>Adult</v>
      </c>
      <c r="M749" s="4" t="s">
        <v>15</v>
      </c>
      <c r="N749" s="4">
        <v>2</v>
      </c>
      <c r="O749" s="5">
        <v>30</v>
      </c>
      <c r="P749">
        <f t="shared" si="103"/>
        <v>60</v>
      </c>
      <c r="Q749" s="22">
        <f t="shared" si="104"/>
        <v>0.89999999999999991</v>
      </c>
      <c r="R749" s="22">
        <f t="shared" si="105"/>
        <v>1.2</v>
      </c>
    </row>
    <row r="750" spans="1:18" x14ac:dyDescent="0.5">
      <c r="A750" s="2">
        <v>987</v>
      </c>
      <c r="B750" s="31" t="str">
        <f t="shared" si="100"/>
        <v>Sunday</v>
      </c>
      <c r="C750" s="40" t="str">
        <f t="shared" si="106"/>
        <v>April</v>
      </c>
      <c r="D750" s="40" t="str">
        <f t="shared" si="107"/>
        <v>Apr</v>
      </c>
      <c r="E750" s="4">
        <f t="shared" si="101"/>
        <v>29</v>
      </c>
      <c r="F750" s="33">
        <f t="shared" si="108"/>
        <v>4</v>
      </c>
      <c r="G750" s="4">
        <f t="shared" si="102"/>
        <v>2023</v>
      </c>
      <c r="H750" s="3">
        <v>45045</v>
      </c>
      <c r="I750" s="4" t="s">
        <v>824</v>
      </c>
      <c r="J750" s="4" t="s">
        <v>32</v>
      </c>
      <c r="K750" s="4">
        <v>30</v>
      </c>
      <c r="L750" s="4" t="str" cm="1">
        <f t="array" ref="L750">_xlfn.IFS(K750&gt;=50,"Senior",K750&lt;30,"Young Adult",K750&gt;=30,"Adult")</f>
        <v>Adult</v>
      </c>
      <c r="M750" s="4" t="s">
        <v>14</v>
      </c>
      <c r="N750" s="4">
        <v>3</v>
      </c>
      <c r="O750" s="5">
        <v>300</v>
      </c>
      <c r="P750">
        <f t="shared" si="103"/>
        <v>900</v>
      </c>
      <c r="Q750" s="22">
        <f t="shared" si="104"/>
        <v>13.5</v>
      </c>
      <c r="R750" s="22">
        <f t="shared" si="105"/>
        <v>18</v>
      </c>
    </row>
    <row r="751" spans="1:18" x14ac:dyDescent="0.5">
      <c r="A751" s="2">
        <v>73</v>
      </c>
      <c r="B751" s="31" t="str">
        <f t="shared" si="100"/>
        <v>Saturday</v>
      </c>
      <c r="C751" s="40" t="str">
        <f t="shared" si="106"/>
        <v>August</v>
      </c>
      <c r="D751" s="40" t="str">
        <f t="shared" si="107"/>
        <v>Aug</v>
      </c>
      <c r="E751" s="4">
        <f t="shared" si="101"/>
        <v>21</v>
      </c>
      <c r="F751" s="33">
        <f t="shared" si="108"/>
        <v>8</v>
      </c>
      <c r="G751" s="4">
        <f t="shared" si="102"/>
        <v>2023</v>
      </c>
      <c r="H751" s="3">
        <v>45159</v>
      </c>
      <c r="I751" s="4" t="s">
        <v>825</v>
      </c>
      <c r="J751" s="4" t="s">
        <v>48</v>
      </c>
      <c r="K751" s="4">
        <v>29</v>
      </c>
      <c r="L751" s="4" t="str" cm="1">
        <f t="array" ref="L751">_xlfn.IFS(K751&gt;=50,"Senior",K751&lt;30,"Young Adult",K751&gt;=30,"Adult")</f>
        <v>Young Adult</v>
      </c>
      <c r="M751" s="4" t="s">
        <v>15</v>
      </c>
      <c r="N751" s="4">
        <v>3</v>
      </c>
      <c r="O751" s="5">
        <v>30</v>
      </c>
      <c r="P751">
        <f t="shared" si="103"/>
        <v>90</v>
      </c>
      <c r="Q751" s="22">
        <f t="shared" si="104"/>
        <v>1.3499999999999999</v>
      </c>
      <c r="R751" s="22">
        <f t="shared" si="105"/>
        <v>1.8</v>
      </c>
    </row>
    <row r="752" spans="1:18" x14ac:dyDescent="0.5">
      <c r="A752" s="2">
        <v>151</v>
      </c>
      <c r="B752" s="31" t="str">
        <f t="shared" si="100"/>
        <v>Sunday</v>
      </c>
      <c r="C752" s="40" t="str">
        <f t="shared" si="106"/>
        <v>December</v>
      </c>
      <c r="D752" s="40" t="str">
        <f t="shared" si="107"/>
        <v>Dec</v>
      </c>
      <c r="E752" s="4">
        <f t="shared" si="101"/>
        <v>15</v>
      </c>
      <c r="F752" s="33">
        <f t="shared" si="108"/>
        <v>12</v>
      </c>
      <c r="G752" s="4">
        <f t="shared" si="102"/>
        <v>2023</v>
      </c>
      <c r="H752" s="3">
        <v>45275</v>
      </c>
      <c r="I752" s="4" t="s">
        <v>826</v>
      </c>
      <c r="J752" s="4" t="s">
        <v>48</v>
      </c>
      <c r="K752" s="4">
        <v>29</v>
      </c>
      <c r="L752" s="4" t="str" cm="1">
        <f t="array" ref="L752">_xlfn.IFS(K752&gt;=50,"Senior",K752&lt;30,"Young Adult",K752&gt;=30,"Adult")</f>
        <v>Young Adult</v>
      </c>
      <c r="M752" s="4" t="s">
        <v>14</v>
      </c>
      <c r="N752" s="4">
        <v>1</v>
      </c>
      <c r="O752" s="5">
        <v>50</v>
      </c>
      <c r="P752">
        <f t="shared" si="103"/>
        <v>50</v>
      </c>
      <c r="Q752" s="22">
        <f t="shared" si="104"/>
        <v>0.75</v>
      </c>
      <c r="R752" s="22">
        <f t="shared" si="105"/>
        <v>1</v>
      </c>
    </row>
    <row r="753" spans="1:18" x14ac:dyDescent="0.5">
      <c r="A753" s="2">
        <v>281</v>
      </c>
      <c r="B753" s="31" t="str">
        <f t="shared" si="100"/>
        <v>Monday</v>
      </c>
      <c r="C753" s="40" t="str">
        <f t="shared" si="106"/>
        <v>May</v>
      </c>
      <c r="D753" s="40" t="str">
        <f t="shared" si="107"/>
        <v>May</v>
      </c>
      <c r="E753" s="4">
        <f t="shared" si="101"/>
        <v>23</v>
      </c>
      <c r="F753" s="33">
        <f t="shared" si="108"/>
        <v>5</v>
      </c>
      <c r="G753" s="4">
        <f t="shared" si="102"/>
        <v>2023</v>
      </c>
      <c r="H753" s="3">
        <v>45069</v>
      </c>
      <c r="I753" s="4" t="s">
        <v>827</v>
      </c>
      <c r="J753" s="4" t="s">
        <v>32</v>
      </c>
      <c r="K753" s="4">
        <v>29</v>
      </c>
      <c r="L753" s="4" t="str" cm="1">
        <f t="array" ref="L753">_xlfn.IFS(K753&gt;=50,"Senior",K753&lt;30,"Young Adult",K753&gt;=30,"Adult")</f>
        <v>Young Adult</v>
      </c>
      <c r="M753" s="4" t="s">
        <v>13</v>
      </c>
      <c r="N753" s="4">
        <v>4</v>
      </c>
      <c r="O753" s="5">
        <v>500</v>
      </c>
      <c r="P753">
        <f t="shared" si="103"/>
        <v>2000</v>
      </c>
      <c r="Q753" s="22">
        <f t="shared" si="104"/>
        <v>30</v>
      </c>
      <c r="R753" s="22">
        <f t="shared" si="105"/>
        <v>40</v>
      </c>
    </row>
    <row r="754" spans="1:18" x14ac:dyDescent="0.5">
      <c r="A754" s="2">
        <v>323</v>
      </c>
      <c r="B754" s="31" t="str">
        <f t="shared" si="100"/>
        <v>Thursday</v>
      </c>
      <c r="C754" s="40" t="str">
        <f t="shared" si="106"/>
        <v>January</v>
      </c>
      <c r="D754" s="40" t="str">
        <f t="shared" si="107"/>
        <v>Jan</v>
      </c>
      <c r="E754" s="4">
        <f t="shared" si="101"/>
        <v>26</v>
      </c>
      <c r="F754" s="33">
        <f t="shared" si="108"/>
        <v>1</v>
      </c>
      <c r="G754" s="4">
        <f t="shared" si="102"/>
        <v>2023</v>
      </c>
      <c r="H754" s="3">
        <v>44952</v>
      </c>
      <c r="I754" s="4" t="s">
        <v>828</v>
      </c>
      <c r="J754" s="4" t="s">
        <v>32</v>
      </c>
      <c r="K754" s="4">
        <v>29</v>
      </c>
      <c r="L754" s="4" t="str" cm="1">
        <f t="array" ref="L754">_xlfn.IFS(K754&gt;=50,"Senior",K754&lt;30,"Young Adult",K754&gt;=30,"Adult")</f>
        <v>Young Adult</v>
      </c>
      <c r="M754" s="4" t="s">
        <v>13</v>
      </c>
      <c r="N754" s="4">
        <v>3</v>
      </c>
      <c r="O754" s="5">
        <v>300</v>
      </c>
      <c r="P754">
        <f t="shared" si="103"/>
        <v>900</v>
      </c>
      <c r="Q754" s="22">
        <f t="shared" si="104"/>
        <v>13.5</v>
      </c>
      <c r="R754" s="22">
        <f t="shared" si="105"/>
        <v>18</v>
      </c>
    </row>
    <row r="755" spans="1:18" x14ac:dyDescent="0.5">
      <c r="A755" s="2">
        <v>410</v>
      </c>
      <c r="B755" s="31" t="str">
        <f t="shared" si="100"/>
        <v>Saturday</v>
      </c>
      <c r="C755" s="40" t="str">
        <f t="shared" si="106"/>
        <v>November</v>
      </c>
      <c r="D755" s="40" t="str">
        <f t="shared" si="107"/>
        <v>Nov</v>
      </c>
      <c r="E755" s="4">
        <f t="shared" si="101"/>
        <v>21</v>
      </c>
      <c r="F755" s="33">
        <f t="shared" si="108"/>
        <v>11</v>
      </c>
      <c r="G755" s="4">
        <f t="shared" si="102"/>
        <v>2023</v>
      </c>
      <c r="H755" s="3">
        <v>45251</v>
      </c>
      <c r="I755" s="4" t="s">
        <v>829</v>
      </c>
      <c r="J755" s="4" t="s">
        <v>32</v>
      </c>
      <c r="K755" s="4">
        <v>29</v>
      </c>
      <c r="L755" s="4" t="str" cm="1">
        <f t="array" ref="L755">_xlfn.IFS(K755&gt;=50,"Senior",K755&lt;30,"Young Adult",K755&gt;=30,"Adult")</f>
        <v>Young Adult</v>
      </c>
      <c r="M755" s="4" t="s">
        <v>14</v>
      </c>
      <c r="N755" s="4">
        <v>2</v>
      </c>
      <c r="O755" s="5">
        <v>50</v>
      </c>
      <c r="P755">
        <f t="shared" si="103"/>
        <v>100</v>
      </c>
      <c r="Q755" s="22">
        <f t="shared" si="104"/>
        <v>1.5</v>
      </c>
      <c r="R755" s="22">
        <f t="shared" si="105"/>
        <v>2</v>
      </c>
    </row>
    <row r="756" spans="1:18" x14ac:dyDescent="0.5">
      <c r="A756" s="2">
        <v>433</v>
      </c>
      <c r="B756" s="31" t="str">
        <f t="shared" si="100"/>
        <v>Friday</v>
      </c>
      <c r="C756" s="40" t="str">
        <f t="shared" si="106"/>
        <v>February</v>
      </c>
      <c r="D756" s="40" t="str">
        <f t="shared" si="107"/>
        <v>Feb</v>
      </c>
      <c r="E756" s="4">
        <f t="shared" si="101"/>
        <v>27</v>
      </c>
      <c r="F756" s="33">
        <f t="shared" si="108"/>
        <v>2</v>
      </c>
      <c r="G756" s="4">
        <f t="shared" si="102"/>
        <v>2023</v>
      </c>
      <c r="H756" s="3">
        <v>44984</v>
      </c>
      <c r="I756" s="4" t="s">
        <v>830</v>
      </c>
      <c r="J756" s="4" t="s">
        <v>48</v>
      </c>
      <c r="K756" s="4">
        <v>29</v>
      </c>
      <c r="L756" s="4" t="str" cm="1">
        <f t="array" ref="L756">_xlfn.IFS(K756&gt;=50,"Senior",K756&lt;30,"Young Adult",K756&gt;=30,"Adult")</f>
        <v>Young Adult</v>
      </c>
      <c r="M756" s="4" t="s">
        <v>13</v>
      </c>
      <c r="N756" s="4">
        <v>4</v>
      </c>
      <c r="O756" s="5">
        <v>50</v>
      </c>
      <c r="P756">
        <f t="shared" si="103"/>
        <v>200</v>
      </c>
      <c r="Q756" s="22">
        <f t="shared" si="104"/>
        <v>3</v>
      </c>
      <c r="R756" s="22">
        <f t="shared" si="105"/>
        <v>4</v>
      </c>
    </row>
    <row r="757" spans="1:18" x14ac:dyDescent="0.5">
      <c r="A757" s="2">
        <v>443</v>
      </c>
      <c r="B757" s="31" t="str">
        <f t="shared" si="100"/>
        <v>Monday</v>
      </c>
      <c r="C757" s="40" t="str">
        <f t="shared" si="106"/>
        <v>August</v>
      </c>
      <c r="D757" s="40" t="str">
        <f t="shared" si="107"/>
        <v>Aug</v>
      </c>
      <c r="E757" s="4">
        <f t="shared" si="101"/>
        <v>9</v>
      </c>
      <c r="F757" s="33">
        <f t="shared" si="108"/>
        <v>8</v>
      </c>
      <c r="G757" s="4">
        <f t="shared" si="102"/>
        <v>2023</v>
      </c>
      <c r="H757" s="3">
        <v>45147</v>
      </c>
      <c r="I757" s="4" t="s">
        <v>831</v>
      </c>
      <c r="J757" s="4" t="s">
        <v>48</v>
      </c>
      <c r="K757" s="4">
        <v>29</v>
      </c>
      <c r="L757" s="4" t="str" cm="1">
        <f t="array" ref="L757">_xlfn.IFS(K757&gt;=50,"Senior",K757&lt;30,"Young Adult",K757&gt;=30,"Adult")</f>
        <v>Young Adult</v>
      </c>
      <c r="M757" s="4" t="s">
        <v>14</v>
      </c>
      <c r="N757" s="4">
        <v>2</v>
      </c>
      <c r="O757" s="5">
        <v>300</v>
      </c>
      <c r="P757">
        <f t="shared" si="103"/>
        <v>600</v>
      </c>
      <c r="Q757" s="22">
        <f t="shared" si="104"/>
        <v>9</v>
      </c>
      <c r="R757" s="22">
        <f t="shared" si="105"/>
        <v>12</v>
      </c>
    </row>
    <row r="758" spans="1:18" x14ac:dyDescent="0.5">
      <c r="A758" s="2">
        <v>604</v>
      </c>
      <c r="B758" s="31" t="str">
        <f t="shared" si="100"/>
        <v>Wednesday</v>
      </c>
      <c r="C758" s="40" t="str">
        <f t="shared" si="106"/>
        <v>September</v>
      </c>
      <c r="D758" s="40" t="str">
        <f t="shared" si="107"/>
        <v>Sep</v>
      </c>
      <c r="E758" s="4">
        <f t="shared" si="101"/>
        <v>11</v>
      </c>
      <c r="F758" s="33">
        <f t="shared" si="108"/>
        <v>9</v>
      </c>
      <c r="G758" s="4">
        <f t="shared" si="102"/>
        <v>2023</v>
      </c>
      <c r="H758" s="3">
        <v>45180</v>
      </c>
      <c r="I758" s="4" t="s">
        <v>832</v>
      </c>
      <c r="J758" s="4" t="s">
        <v>32</v>
      </c>
      <c r="K758" s="4">
        <v>29</v>
      </c>
      <c r="L758" s="4" t="str" cm="1">
        <f t="array" ref="L758">_xlfn.IFS(K758&gt;=50,"Senior",K758&lt;30,"Young Adult",K758&gt;=30,"Adult")</f>
        <v>Young Adult</v>
      </c>
      <c r="M758" s="4" t="s">
        <v>15</v>
      </c>
      <c r="N758" s="4">
        <v>4</v>
      </c>
      <c r="O758" s="5">
        <v>50</v>
      </c>
      <c r="P758">
        <f t="shared" si="103"/>
        <v>200</v>
      </c>
      <c r="Q758" s="22">
        <f t="shared" si="104"/>
        <v>3</v>
      </c>
      <c r="R758" s="22">
        <f t="shared" si="105"/>
        <v>4</v>
      </c>
    </row>
    <row r="759" spans="1:18" x14ac:dyDescent="0.5">
      <c r="A759" s="2">
        <v>656</v>
      </c>
      <c r="B759" s="31" t="str">
        <f t="shared" si="100"/>
        <v>Wednesday</v>
      </c>
      <c r="C759" s="40" t="str">
        <f t="shared" si="106"/>
        <v>October</v>
      </c>
      <c r="D759" s="40" t="str">
        <f t="shared" si="107"/>
        <v>Oct</v>
      </c>
      <c r="E759" s="4">
        <f t="shared" si="101"/>
        <v>4</v>
      </c>
      <c r="F759" s="33">
        <f t="shared" si="108"/>
        <v>10</v>
      </c>
      <c r="G759" s="4">
        <f t="shared" si="102"/>
        <v>2023</v>
      </c>
      <c r="H759" s="3">
        <v>45203</v>
      </c>
      <c r="I759" s="4" t="s">
        <v>833</v>
      </c>
      <c r="J759" s="4" t="s">
        <v>48</v>
      </c>
      <c r="K759" s="4">
        <v>29</v>
      </c>
      <c r="L759" s="4" t="str" cm="1">
        <f t="array" ref="L759">_xlfn.IFS(K759&gt;=50,"Senior",K759&lt;30,"Young Adult",K759&gt;=30,"Adult")</f>
        <v>Young Adult</v>
      </c>
      <c r="M759" s="4" t="s">
        <v>13</v>
      </c>
      <c r="N759" s="4">
        <v>3</v>
      </c>
      <c r="O759" s="5">
        <v>30</v>
      </c>
      <c r="P759">
        <f t="shared" si="103"/>
        <v>90</v>
      </c>
      <c r="Q759" s="22">
        <f t="shared" si="104"/>
        <v>1.3499999999999999</v>
      </c>
      <c r="R759" s="22">
        <f t="shared" si="105"/>
        <v>1.8</v>
      </c>
    </row>
    <row r="760" spans="1:18" x14ac:dyDescent="0.5">
      <c r="A760" s="2">
        <v>667</v>
      </c>
      <c r="B760" s="31" t="str">
        <f t="shared" si="100"/>
        <v>Sunday</v>
      </c>
      <c r="C760" s="40" t="str">
        <f t="shared" si="106"/>
        <v>August</v>
      </c>
      <c r="D760" s="40" t="str">
        <f t="shared" si="107"/>
        <v>Aug</v>
      </c>
      <c r="E760" s="4">
        <f t="shared" si="101"/>
        <v>1</v>
      </c>
      <c r="F760" s="33">
        <f t="shared" si="108"/>
        <v>8</v>
      </c>
      <c r="G760" s="4">
        <f t="shared" si="102"/>
        <v>2023</v>
      </c>
      <c r="H760" s="3">
        <v>45139</v>
      </c>
      <c r="I760" s="4" t="s">
        <v>834</v>
      </c>
      <c r="J760" s="4" t="s">
        <v>32</v>
      </c>
      <c r="K760" s="4">
        <v>29</v>
      </c>
      <c r="L760" s="4" t="str" cm="1">
        <f t="array" ref="L760">_xlfn.IFS(K760&gt;=50,"Senior",K760&lt;30,"Young Adult",K760&gt;=30,"Adult")</f>
        <v>Young Adult</v>
      </c>
      <c r="M760" s="4" t="s">
        <v>15</v>
      </c>
      <c r="N760" s="4">
        <v>1</v>
      </c>
      <c r="O760" s="5">
        <v>500</v>
      </c>
      <c r="P760">
        <f t="shared" si="103"/>
        <v>500</v>
      </c>
      <c r="Q760" s="22">
        <f t="shared" si="104"/>
        <v>7.5</v>
      </c>
      <c r="R760" s="22">
        <f t="shared" si="105"/>
        <v>10</v>
      </c>
    </row>
    <row r="761" spans="1:18" x14ac:dyDescent="0.5">
      <c r="A761" s="2">
        <v>729</v>
      </c>
      <c r="B761" s="31" t="str">
        <f t="shared" si="100"/>
        <v>Monday</v>
      </c>
      <c r="C761" s="40" t="str">
        <f t="shared" si="106"/>
        <v>May</v>
      </c>
      <c r="D761" s="40" t="str">
        <f t="shared" si="107"/>
        <v>May</v>
      </c>
      <c r="E761" s="4">
        <f t="shared" si="101"/>
        <v>23</v>
      </c>
      <c r="F761" s="33">
        <f t="shared" si="108"/>
        <v>5</v>
      </c>
      <c r="G761" s="4">
        <f t="shared" si="102"/>
        <v>2023</v>
      </c>
      <c r="H761" s="3">
        <v>45069</v>
      </c>
      <c r="I761" s="4" t="s">
        <v>835</v>
      </c>
      <c r="J761" s="4" t="s">
        <v>48</v>
      </c>
      <c r="K761" s="4">
        <v>29</v>
      </c>
      <c r="L761" s="4" t="str" cm="1">
        <f t="array" ref="L761">_xlfn.IFS(K761&gt;=50,"Senior",K761&lt;30,"Young Adult",K761&gt;=30,"Adult")</f>
        <v>Young Adult</v>
      </c>
      <c r="M761" s="4" t="s">
        <v>14</v>
      </c>
      <c r="N761" s="4">
        <v>4</v>
      </c>
      <c r="O761" s="5">
        <v>300</v>
      </c>
      <c r="P761">
        <f t="shared" si="103"/>
        <v>1200</v>
      </c>
      <c r="Q761" s="22">
        <f t="shared" si="104"/>
        <v>18</v>
      </c>
      <c r="R761" s="22">
        <f t="shared" si="105"/>
        <v>24</v>
      </c>
    </row>
    <row r="762" spans="1:18" x14ac:dyDescent="0.5">
      <c r="A762" s="2">
        <v>736</v>
      </c>
      <c r="B762" s="31" t="str">
        <f t="shared" si="100"/>
        <v>Friday</v>
      </c>
      <c r="C762" s="40" t="str">
        <f t="shared" si="106"/>
        <v>January</v>
      </c>
      <c r="D762" s="40" t="str">
        <f t="shared" si="107"/>
        <v>Jan</v>
      </c>
      <c r="E762" s="4">
        <f t="shared" si="101"/>
        <v>27</v>
      </c>
      <c r="F762" s="33">
        <f t="shared" si="108"/>
        <v>1</v>
      </c>
      <c r="G762" s="4">
        <f t="shared" si="102"/>
        <v>2023</v>
      </c>
      <c r="H762" s="3">
        <v>44953</v>
      </c>
      <c r="I762" s="4" t="s">
        <v>836</v>
      </c>
      <c r="J762" s="4" t="s">
        <v>48</v>
      </c>
      <c r="K762" s="4">
        <v>29</v>
      </c>
      <c r="L762" s="4" t="str" cm="1">
        <f t="array" ref="L762">_xlfn.IFS(K762&gt;=50,"Senior",K762&lt;30,"Young Adult",K762&gt;=30,"Adult")</f>
        <v>Young Adult</v>
      </c>
      <c r="M762" s="4" t="s">
        <v>14</v>
      </c>
      <c r="N762" s="4">
        <v>4</v>
      </c>
      <c r="O762" s="5">
        <v>25</v>
      </c>
      <c r="P762">
        <f t="shared" si="103"/>
        <v>100</v>
      </c>
      <c r="Q762" s="22">
        <f t="shared" si="104"/>
        <v>1.5</v>
      </c>
      <c r="R762" s="22">
        <f t="shared" si="105"/>
        <v>2</v>
      </c>
    </row>
    <row r="763" spans="1:18" x14ac:dyDescent="0.5">
      <c r="A763" s="2">
        <v>752</v>
      </c>
      <c r="B763" s="31" t="str">
        <f t="shared" si="100"/>
        <v>Monday</v>
      </c>
      <c r="C763" s="40" t="str">
        <f t="shared" si="106"/>
        <v>December</v>
      </c>
      <c r="D763" s="40" t="str">
        <f t="shared" si="107"/>
        <v>Dec</v>
      </c>
      <c r="E763" s="4">
        <f t="shared" si="101"/>
        <v>9</v>
      </c>
      <c r="F763" s="33">
        <f t="shared" si="108"/>
        <v>12</v>
      </c>
      <c r="G763" s="4">
        <f t="shared" si="102"/>
        <v>2023</v>
      </c>
      <c r="H763" s="3">
        <v>45269</v>
      </c>
      <c r="I763" s="4" t="s">
        <v>837</v>
      </c>
      <c r="J763" s="4" t="s">
        <v>48</v>
      </c>
      <c r="K763" s="4">
        <v>29</v>
      </c>
      <c r="L763" s="4" t="str" cm="1">
        <f t="array" ref="L763">_xlfn.IFS(K763&gt;=50,"Senior",K763&lt;30,"Young Adult",K763&gt;=30,"Adult")</f>
        <v>Young Adult</v>
      </c>
      <c r="M763" s="4" t="s">
        <v>14</v>
      </c>
      <c r="N763" s="4">
        <v>2</v>
      </c>
      <c r="O763" s="5">
        <v>50</v>
      </c>
      <c r="P763">
        <f t="shared" si="103"/>
        <v>100</v>
      </c>
      <c r="Q763" s="22">
        <f t="shared" si="104"/>
        <v>1.5</v>
      </c>
      <c r="R763" s="22">
        <f t="shared" si="105"/>
        <v>2</v>
      </c>
    </row>
    <row r="764" spans="1:18" x14ac:dyDescent="0.5">
      <c r="A764" s="2">
        <v>854</v>
      </c>
      <c r="B764" s="31" t="str">
        <f t="shared" si="100"/>
        <v>Friday</v>
      </c>
      <c r="C764" s="40" t="str">
        <f t="shared" si="106"/>
        <v>December</v>
      </c>
      <c r="D764" s="40" t="str">
        <f t="shared" si="107"/>
        <v>Dec</v>
      </c>
      <c r="E764" s="4">
        <f t="shared" si="101"/>
        <v>20</v>
      </c>
      <c r="F764" s="33">
        <f t="shared" si="108"/>
        <v>12</v>
      </c>
      <c r="G764" s="4">
        <f t="shared" si="102"/>
        <v>2023</v>
      </c>
      <c r="H764" s="3">
        <v>45280</v>
      </c>
      <c r="I764" s="4" t="s">
        <v>838</v>
      </c>
      <c r="J764" s="4" t="s">
        <v>48</v>
      </c>
      <c r="K764" s="4">
        <v>29</v>
      </c>
      <c r="L764" s="4" t="str" cm="1">
        <f t="array" ref="L764">_xlfn.IFS(K764&gt;=50,"Senior",K764&lt;30,"Young Adult",K764&gt;=30,"Adult")</f>
        <v>Young Adult</v>
      </c>
      <c r="M764" s="4" t="s">
        <v>14</v>
      </c>
      <c r="N764" s="4">
        <v>1</v>
      </c>
      <c r="O764" s="5">
        <v>50</v>
      </c>
      <c r="P764">
        <f t="shared" si="103"/>
        <v>50</v>
      </c>
      <c r="Q764" s="22">
        <f t="shared" si="104"/>
        <v>0.75</v>
      </c>
      <c r="R764" s="22">
        <f t="shared" si="105"/>
        <v>1</v>
      </c>
    </row>
    <row r="765" spans="1:18" x14ac:dyDescent="0.5">
      <c r="A765" s="2">
        <v>913</v>
      </c>
      <c r="B765" s="31" t="str">
        <f t="shared" si="100"/>
        <v>Saturday</v>
      </c>
      <c r="C765" s="40" t="str">
        <f t="shared" si="106"/>
        <v>January</v>
      </c>
      <c r="D765" s="40" t="str">
        <f t="shared" si="107"/>
        <v>Jan</v>
      </c>
      <c r="E765" s="4">
        <f t="shared" si="101"/>
        <v>28</v>
      </c>
      <c r="F765" s="33">
        <f t="shared" si="108"/>
        <v>1</v>
      </c>
      <c r="G765" s="4">
        <f t="shared" si="102"/>
        <v>2023</v>
      </c>
      <c r="H765" s="3">
        <v>44954</v>
      </c>
      <c r="I765" s="4" t="s">
        <v>839</v>
      </c>
      <c r="J765" s="4" t="s">
        <v>48</v>
      </c>
      <c r="K765" s="4">
        <v>29</v>
      </c>
      <c r="L765" s="4" t="str" cm="1">
        <f t="array" ref="L765">_xlfn.IFS(K765&gt;=50,"Senior",K765&lt;30,"Young Adult",K765&gt;=30,"Adult")</f>
        <v>Young Adult</v>
      </c>
      <c r="M765" s="4" t="s">
        <v>15</v>
      </c>
      <c r="N765" s="4">
        <v>3</v>
      </c>
      <c r="O765" s="5">
        <v>30</v>
      </c>
      <c r="P765">
        <f t="shared" si="103"/>
        <v>90</v>
      </c>
      <c r="Q765" s="22">
        <f t="shared" si="104"/>
        <v>1.3499999999999999</v>
      </c>
      <c r="R765" s="22">
        <f t="shared" si="105"/>
        <v>1.8</v>
      </c>
    </row>
    <row r="766" spans="1:18" x14ac:dyDescent="0.5">
      <c r="A766" s="2">
        <v>983</v>
      </c>
      <c r="B766" s="31" t="str">
        <f t="shared" si="100"/>
        <v>Sunday</v>
      </c>
      <c r="C766" s="40" t="str">
        <f t="shared" si="106"/>
        <v>November</v>
      </c>
      <c r="D766" s="40" t="str">
        <f t="shared" si="107"/>
        <v>Nov</v>
      </c>
      <c r="E766" s="4">
        <f t="shared" si="101"/>
        <v>1</v>
      </c>
      <c r="F766" s="33">
        <f t="shared" si="108"/>
        <v>11</v>
      </c>
      <c r="G766" s="4">
        <f t="shared" si="102"/>
        <v>2023</v>
      </c>
      <c r="H766" s="3">
        <v>45231</v>
      </c>
      <c r="I766" s="4" t="s">
        <v>840</v>
      </c>
      <c r="J766" s="4" t="s">
        <v>32</v>
      </c>
      <c r="K766" s="4">
        <v>29</v>
      </c>
      <c r="L766" s="4" t="str" cm="1">
        <f t="array" ref="L766">_xlfn.IFS(K766&gt;=50,"Senior",K766&lt;30,"Young Adult",K766&gt;=30,"Adult")</f>
        <v>Young Adult</v>
      </c>
      <c r="M766" s="4" t="s">
        <v>14</v>
      </c>
      <c r="N766" s="4">
        <v>1</v>
      </c>
      <c r="O766" s="5">
        <v>300</v>
      </c>
      <c r="P766">
        <f t="shared" si="103"/>
        <v>300</v>
      </c>
      <c r="Q766" s="22">
        <f t="shared" si="104"/>
        <v>4.5</v>
      </c>
      <c r="R766" s="22">
        <f t="shared" si="105"/>
        <v>6</v>
      </c>
    </row>
    <row r="767" spans="1:18" x14ac:dyDescent="0.5">
      <c r="A767" s="2">
        <v>26</v>
      </c>
      <c r="B767" s="31" t="str">
        <f t="shared" si="100"/>
        <v>Saturday</v>
      </c>
      <c r="C767" s="40" t="str">
        <f t="shared" si="106"/>
        <v>October</v>
      </c>
      <c r="D767" s="40" t="str">
        <f t="shared" si="107"/>
        <v>Oct</v>
      </c>
      <c r="E767" s="4">
        <f t="shared" si="101"/>
        <v>7</v>
      </c>
      <c r="F767" s="33">
        <f t="shared" si="108"/>
        <v>10</v>
      </c>
      <c r="G767" s="4">
        <f t="shared" si="102"/>
        <v>2023</v>
      </c>
      <c r="H767" s="3">
        <v>45206</v>
      </c>
      <c r="I767" s="4" t="s">
        <v>841</v>
      </c>
      <c r="J767" s="4" t="s">
        <v>32</v>
      </c>
      <c r="K767" s="4">
        <v>28</v>
      </c>
      <c r="L767" s="4" t="str" cm="1">
        <f t="array" ref="L767">_xlfn.IFS(K767&gt;=50,"Senior",K767&lt;30,"Young Adult",K767&gt;=30,"Adult")</f>
        <v>Young Adult</v>
      </c>
      <c r="M767" s="4" t="s">
        <v>15</v>
      </c>
      <c r="N767" s="4">
        <v>2</v>
      </c>
      <c r="O767" s="5">
        <v>500</v>
      </c>
      <c r="P767">
        <f t="shared" si="103"/>
        <v>1000</v>
      </c>
      <c r="Q767" s="22">
        <f t="shared" si="104"/>
        <v>15</v>
      </c>
      <c r="R767" s="22">
        <f t="shared" si="105"/>
        <v>20</v>
      </c>
    </row>
    <row r="768" spans="1:18" x14ac:dyDescent="0.5">
      <c r="A768" s="2">
        <v>87</v>
      </c>
      <c r="B768" s="31" t="str">
        <f t="shared" si="100"/>
        <v>Sunday</v>
      </c>
      <c r="C768" s="40" t="str">
        <f t="shared" si="106"/>
        <v>November</v>
      </c>
      <c r="D768" s="40" t="str">
        <f t="shared" si="107"/>
        <v>Nov</v>
      </c>
      <c r="E768" s="4">
        <f t="shared" si="101"/>
        <v>22</v>
      </c>
      <c r="F768" s="33">
        <f t="shared" si="108"/>
        <v>11</v>
      </c>
      <c r="G768" s="4">
        <f t="shared" si="102"/>
        <v>2023</v>
      </c>
      <c r="H768" s="3">
        <v>45252</v>
      </c>
      <c r="I768" s="4" t="s">
        <v>842</v>
      </c>
      <c r="J768" s="4" t="s">
        <v>32</v>
      </c>
      <c r="K768" s="4">
        <v>28</v>
      </c>
      <c r="L768" s="4" t="str" cm="1">
        <f t="array" ref="L768">_xlfn.IFS(K768&gt;=50,"Senior",K768&lt;30,"Young Adult",K768&gt;=30,"Adult")</f>
        <v>Young Adult</v>
      </c>
      <c r="M768" s="4" t="s">
        <v>13</v>
      </c>
      <c r="N768" s="4">
        <v>2</v>
      </c>
      <c r="O768" s="5">
        <v>50</v>
      </c>
      <c r="P768">
        <f t="shared" si="103"/>
        <v>100</v>
      </c>
      <c r="Q768" s="22">
        <f t="shared" si="104"/>
        <v>1.5</v>
      </c>
      <c r="R768" s="22">
        <f t="shared" si="105"/>
        <v>2</v>
      </c>
    </row>
    <row r="769" spans="1:18" x14ac:dyDescent="0.5">
      <c r="A769" s="2">
        <v>121</v>
      </c>
      <c r="B769" s="31" t="str">
        <f t="shared" si="100"/>
        <v>Sunday</v>
      </c>
      <c r="C769" s="40" t="str">
        <f t="shared" si="106"/>
        <v>October</v>
      </c>
      <c r="D769" s="40" t="str">
        <f t="shared" si="107"/>
        <v>Oct</v>
      </c>
      <c r="E769" s="4">
        <f t="shared" si="101"/>
        <v>15</v>
      </c>
      <c r="F769" s="33">
        <f t="shared" si="108"/>
        <v>10</v>
      </c>
      <c r="G769" s="4">
        <f t="shared" si="102"/>
        <v>2023</v>
      </c>
      <c r="H769" s="3">
        <v>45214</v>
      </c>
      <c r="I769" s="4" t="s">
        <v>843</v>
      </c>
      <c r="J769" s="4" t="s">
        <v>32</v>
      </c>
      <c r="K769" s="4">
        <v>28</v>
      </c>
      <c r="L769" s="4" t="str" cm="1">
        <f t="array" ref="L769">_xlfn.IFS(K769&gt;=50,"Senior",K769&lt;30,"Young Adult",K769&gt;=30,"Adult")</f>
        <v>Young Adult</v>
      </c>
      <c r="M769" s="4" t="s">
        <v>15</v>
      </c>
      <c r="N769" s="4">
        <v>4</v>
      </c>
      <c r="O769" s="5">
        <v>50</v>
      </c>
      <c r="P769">
        <f t="shared" si="103"/>
        <v>200</v>
      </c>
      <c r="Q769" s="22">
        <f t="shared" si="104"/>
        <v>3</v>
      </c>
      <c r="R769" s="22">
        <f t="shared" si="105"/>
        <v>4</v>
      </c>
    </row>
    <row r="770" spans="1:18" x14ac:dyDescent="0.5">
      <c r="A770" s="2">
        <v>126</v>
      </c>
      <c r="B770" s="31" t="str">
        <f t="shared" ref="B770:B833" si="109">TEXT($E770,"DDDD")</f>
        <v>Thursday</v>
      </c>
      <c r="C770" s="40" t="str">
        <f t="shared" si="106"/>
        <v>October</v>
      </c>
      <c r="D770" s="40" t="str">
        <f t="shared" si="107"/>
        <v>Oct</v>
      </c>
      <c r="E770" s="4">
        <f t="shared" ref="E770:E833" si="110">DAY(H770)</f>
        <v>26</v>
      </c>
      <c r="F770" s="33">
        <f t="shared" si="108"/>
        <v>10</v>
      </c>
      <c r="G770" s="4">
        <f t="shared" ref="G770:G833" si="111">YEAR(H770)</f>
        <v>2023</v>
      </c>
      <c r="H770" s="3">
        <v>45225</v>
      </c>
      <c r="I770" s="4" t="s">
        <v>844</v>
      </c>
      <c r="J770" s="4" t="s">
        <v>32</v>
      </c>
      <c r="K770" s="4">
        <v>28</v>
      </c>
      <c r="L770" s="4" t="str" cm="1">
        <f t="array" ref="L770">_xlfn.IFS(K770&gt;=50,"Senior",K770&lt;30,"Young Adult",K770&gt;=30,"Adult")</f>
        <v>Young Adult</v>
      </c>
      <c r="M770" s="4" t="s">
        <v>14</v>
      </c>
      <c r="N770" s="4">
        <v>3</v>
      </c>
      <c r="O770" s="5">
        <v>30</v>
      </c>
      <c r="P770">
        <f t="shared" ref="P770:P833" si="112">N770*O770</f>
        <v>90</v>
      </c>
      <c r="Q770" s="22">
        <f t="shared" ref="Q770:Q833" si="113">P770*$U$3</f>
        <v>1.3499999999999999</v>
      </c>
      <c r="R770" s="22">
        <f t="shared" ref="R770:R833" si="114">P770*$U$4</f>
        <v>1.8</v>
      </c>
    </row>
    <row r="771" spans="1:18" x14ac:dyDescent="0.5">
      <c r="A771" s="2">
        <v>244</v>
      </c>
      <c r="B771" s="31" t="str">
        <f t="shared" si="109"/>
        <v>Monday</v>
      </c>
      <c r="C771" s="40" t="str">
        <f t="shared" ref="C771:C834" si="115">TEXT(DATE(2020,F771,2),"mmmm")</f>
        <v>December</v>
      </c>
      <c r="D771" s="40" t="str">
        <f t="shared" ref="D771:D834" si="116">TEXT(DATE(2002,F771,1),"mmm")</f>
        <v>Dec</v>
      </c>
      <c r="E771" s="4">
        <f t="shared" si="110"/>
        <v>9</v>
      </c>
      <c r="F771" s="33">
        <f t="shared" si="108"/>
        <v>12</v>
      </c>
      <c r="G771" s="4">
        <f t="shared" si="111"/>
        <v>2023</v>
      </c>
      <c r="H771" s="3">
        <v>45269</v>
      </c>
      <c r="I771" s="4" t="s">
        <v>845</v>
      </c>
      <c r="J771" s="4" t="s">
        <v>48</v>
      </c>
      <c r="K771" s="4">
        <v>28</v>
      </c>
      <c r="L771" s="4" t="str" cm="1">
        <f t="array" ref="L771">_xlfn.IFS(K771&gt;=50,"Senior",K771&lt;30,"Young Adult",K771&gt;=30,"Adult")</f>
        <v>Young Adult</v>
      </c>
      <c r="M771" s="4" t="s">
        <v>13</v>
      </c>
      <c r="N771" s="4">
        <v>2</v>
      </c>
      <c r="O771" s="5">
        <v>50</v>
      </c>
      <c r="P771">
        <f t="shared" si="112"/>
        <v>100</v>
      </c>
      <c r="Q771" s="22">
        <f t="shared" si="113"/>
        <v>1.5</v>
      </c>
      <c r="R771" s="22">
        <f t="shared" si="114"/>
        <v>2</v>
      </c>
    </row>
    <row r="772" spans="1:18" x14ac:dyDescent="0.5">
      <c r="A772" s="2">
        <v>260</v>
      </c>
      <c r="B772" s="31" t="str">
        <f t="shared" si="109"/>
        <v>Sunday</v>
      </c>
      <c r="C772" s="40" t="str">
        <f t="shared" si="115"/>
        <v>July</v>
      </c>
      <c r="D772" s="40" t="str">
        <f t="shared" si="116"/>
        <v>Jul</v>
      </c>
      <c r="E772" s="4">
        <f t="shared" si="110"/>
        <v>1</v>
      </c>
      <c r="F772" s="33">
        <f t="shared" si="108"/>
        <v>7</v>
      </c>
      <c r="G772" s="4">
        <f t="shared" si="111"/>
        <v>2023</v>
      </c>
      <c r="H772" s="3">
        <v>45108</v>
      </c>
      <c r="I772" s="4" t="s">
        <v>846</v>
      </c>
      <c r="J772" s="4" t="s">
        <v>48</v>
      </c>
      <c r="K772" s="4">
        <v>28</v>
      </c>
      <c r="L772" s="4" t="str" cm="1">
        <f t="array" ref="L772">_xlfn.IFS(K772&gt;=50,"Senior",K772&lt;30,"Young Adult",K772&gt;=30,"Adult")</f>
        <v>Young Adult</v>
      </c>
      <c r="M772" s="4" t="s">
        <v>13</v>
      </c>
      <c r="N772" s="4">
        <v>2</v>
      </c>
      <c r="O772" s="5">
        <v>30</v>
      </c>
      <c r="P772">
        <f t="shared" si="112"/>
        <v>60</v>
      </c>
      <c r="Q772" s="22">
        <f t="shared" si="113"/>
        <v>0.89999999999999991</v>
      </c>
      <c r="R772" s="22">
        <f t="shared" si="114"/>
        <v>1.2</v>
      </c>
    </row>
    <row r="773" spans="1:18" x14ac:dyDescent="0.5">
      <c r="A773" s="2">
        <v>268</v>
      </c>
      <c r="B773" s="31" t="str">
        <f t="shared" si="109"/>
        <v>Friday</v>
      </c>
      <c r="C773" s="40" t="str">
        <f t="shared" si="115"/>
        <v>February</v>
      </c>
      <c r="D773" s="40" t="str">
        <f t="shared" si="116"/>
        <v>Feb</v>
      </c>
      <c r="E773" s="4">
        <f t="shared" si="110"/>
        <v>20</v>
      </c>
      <c r="F773" s="33">
        <f t="shared" si="108"/>
        <v>2</v>
      </c>
      <c r="G773" s="4">
        <f t="shared" si="111"/>
        <v>2023</v>
      </c>
      <c r="H773" s="3">
        <v>44977</v>
      </c>
      <c r="I773" s="4" t="s">
        <v>847</v>
      </c>
      <c r="J773" s="4" t="s">
        <v>32</v>
      </c>
      <c r="K773" s="4">
        <v>28</v>
      </c>
      <c r="L773" s="4" t="str" cm="1">
        <f t="array" ref="L773">_xlfn.IFS(K773&gt;=50,"Senior",K773&lt;30,"Young Adult",K773&gt;=30,"Adult")</f>
        <v>Young Adult</v>
      </c>
      <c r="M773" s="4" t="s">
        <v>15</v>
      </c>
      <c r="N773" s="4">
        <v>1</v>
      </c>
      <c r="O773" s="5">
        <v>30</v>
      </c>
      <c r="P773">
        <f t="shared" si="112"/>
        <v>30</v>
      </c>
      <c r="Q773" s="22">
        <f t="shared" si="113"/>
        <v>0.44999999999999996</v>
      </c>
      <c r="R773" s="22">
        <f t="shared" si="114"/>
        <v>0.6</v>
      </c>
    </row>
    <row r="774" spans="1:18" x14ac:dyDescent="0.5">
      <c r="A774" s="2">
        <v>288</v>
      </c>
      <c r="B774" s="31" t="str">
        <f t="shared" si="109"/>
        <v>Thursday</v>
      </c>
      <c r="C774" s="40" t="str">
        <f t="shared" si="115"/>
        <v>January</v>
      </c>
      <c r="D774" s="40" t="str">
        <f t="shared" si="116"/>
        <v>Jan</v>
      </c>
      <c r="E774" s="4">
        <f t="shared" si="110"/>
        <v>26</v>
      </c>
      <c r="F774" s="33">
        <f t="shared" si="108"/>
        <v>1</v>
      </c>
      <c r="G774" s="4">
        <f t="shared" si="111"/>
        <v>2023</v>
      </c>
      <c r="H774" s="3">
        <v>44952</v>
      </c>
      <c r="I774" s="4" t="s">
        <v>848</v>
      </c>
      <c r="J774" s="4" t="s">
        <v>48</v>
      </c>
      <c r="K774" s="4">
        <v>28</v>
      </c>
      <c r="L774" s="4" t="str" cm="1">
        <f t="array" ref="L774">_xlfn.IFS(K774&gt;=50,"Senior",K774&lt;30,"Young Adult",K774&gt;=30,"Adult")</f>
        <v>Young Adult</v>
      </c>
      <c r="M774" s="4" t="s">
        <v>14</v>
      </c>
      <c r="N774" s="4">
        <v>4</v>
      </c>
      <c r="O774" s="5">
        <v>30</v>
      </c>
      <c r="P774">
        <f t="shared" si="112"/>
        <v>120</v>
      </c>
      <c r="Q774" s="22">
        <f t="shared" si="113"/>
        <v>1.7999999999999998</v>
      </c>
      <c r="R774" s="22">
        <f t="shared" si="114"/>
        <v>2.4</v>
      </c>
    </row>
    <row r="775" spans="1:18" x14ac:dyDescent="0.5">
      <c r="A775" s="2">
        <v>310</v>
      </c>
      <c r="B775" s="31" t="str">
        <f t="shared" si="109"/>
        <v>Thursday</v>
      </c>
      <c r="C775" s="40" t="str">
        <f t="shared" si="115"/>
        <v>October</v>
      </c>
      <c r="D775" s="40" t="str">
        <f t="shared" si="116"/>
        <v>Oct</v>
      </c>
      <c r="E775" s="4">
        <f t="shared" si="110"/>
        <v>12</v>
      </c>
      <c r="F775" s="33">
        <f t="shared" si="108"/>
        <v>10</v>
      </c>
      <c r="G775" s="4">
        <f t="shared" si="111"/>
        <v>2023</v>
      </c>
      <c r="H775" s="3">
        <v>45211</v>
      </c>
      <c r="I775" s="4" t="s">
        <v>849</v>
      </c>
      <c r="J775" s="4" t="s">
        <v>32</v>
      </c>
      <c r="K775" s="4">
        <v>28</v>
      </c>
      <c r="L775" s="4" t="str" cm="1">
        <f t="array" ref="L775">_xlfn.IFS(K775&gt;=50,"Senior",K775&lt;30,"Young Adult",K775&gt;=30,"Adult")</f>
        <v>Young Adult</v>
      </c>
      <c r="M775" s="4" t="s">
        <v>13</v>
      </c>
      <c r="N775" s="4">
        <v>1</v>
      </c>
      <c r="O775" s="5">
        <v>25</v>
      </c>
      <c r="P775">
        <f t="shared" si="112"/>
        <v>25</v>
      </c>
      <c r="Q775" s="22">
        <f t="shared" si="113"/>
        <v>0.375</v>
      </c>
      <c r="R775" s="22">
        <f t="shared" si="114"/>
        <v>0.5</v>
      </c>
    </row>
    <row r="776" spans="1:18" x14ac:dyDescent="0.5">
      <c r="A776" s="2">
        <v>320</v>
      </c>
      <c r="B776" s="31" t="str">
        <f t="shared" si="109"/>
        <v>Sunday</v>
      </c>
      <c r="C776" s="40" t="str">
        <f t="shared" si="115"/>
        <v>February</v>
      </c>
      <c r="D776" s="40" t="str">
        <f t="shared" si="116"/>
        <v>Feb</v>
      </c>
      <c r="E776" s="4">
        <f t="shared" si="110"/>
        <v>1</v>
      </c>
      <c r="F776" s="33">
        <f t="shared" si="108"/>
        <v>2</v>
      </c>
      <c r="G776" s="4">
        <f t="shared" si="111"/>
        <v>2023</v>
      </c>
      <c r="H776" s="3">
        <v>44958</v>
      </c>
      <c r="I776" s="4" t="s">
        <v>850</v>
      </c>
      <c r="J776" s="4" t="s">
        <v>32</v>
      </c>
      <c r="K776" s="4">
        <v>28</v>
      </c>
      <c r="L776" s="4" t="str" cm="1">
        <f t="array" ref="L776">_xlfn.IFS(K776&gt;=50,"Senior",K776&lt;30,"Young Adult",K776&gt;=30,"Adult")</f>
        <v>Young Adult</v>
      </c>
      <c r="M776" s="4" t="s">
        <v>15</v>
      </c>
      <c r="N776" s="4">
        <v>4</v>
      </c>
      <c r="O776" s="5">
        <v>300</v>
      </c>
      <c r="P776">
        <f t="shared" si="112"/>
        <v>1200</v>
      </c>
      <c r="Q776" s="22">
        <f t="shared" si="113"/>
        <v>18</v>
      </c>
      <c r="R776" s="22">
        <f t="shared" si="114"/>
        <v>24</v>
      </c>
    </row>
    <row r="777" spans="1:18" x14ac:dyDescent="0.5">
      <c r="A777" s="2">
        <v>331</v>
      </c>
      <c r="B777" s="31" t="str">
        <f t="shared" si="109"/>
        <v>Wednesday</v>
      </c>
      <c r="C777" s="40" t="str">
        <f t="shared" si="115"/>
        <v>February</v>
      </c>
      <c r="D777" s="40" t="str">
        <f t="shared" si="116"/>
        <v>Feb</v>
      </c>
      <c r="E777" s="4">
        <f t="shared" si="110"/>
        <v>11</v>
      </c>
      <c r="F777" s="33">
        <f t="shared" si="108"/>
        <v>2</v>
      </c>
      <c r="G777" s="4">
        <f t="shared" si="111"/>
        <v>2023</v>
      </c>
      <c r="H777" s="3">
        <v>44968</v>
      </c>
      <c r="I777" s="4" t="s">
        <v>851</v>
      </c>
      <c r="J777" s="4" t="s">
        <v>48</v>
      </c>
      <c r="K777" s="4">
        <v>28</v>
      </c>
      <c r="L777" s="4" t="str" cm="1">
        <f t="array" ref="L777">_xlfn.IFS(K777&gt;=50,"Senior",K777&lt;30,"Young Adult",K777&gt;=30,"Adult")</f>
        <v>Young Adult</v>
      </c>
      <c r="M777" s="4" t="s">
        <v>15</v>
      </c>
      <c r="N777" s="4">
        <v>3</v>
      </c>
      <c r="O777" s="5">
        <v>30</v>
      </c>
      <c r="P777">
        <f t="shared" si="112"/>
        <v>90</v>
      </c>
      <c r="Q777" s="22">
        <f t="shared" si="113"/>
        <v>1.3499999999999999</v>
      </c>
      <c r="R777" s="22">
        <f t="shared" si="114"/>
        <v>1.8</v>
      </c>
    </row>
    <row r="778" spans="1:18" x14ac:dyDescent="0.5">
      <c r="A778" s="2">
        <v>422</v>
      </c>
      <c r="B778" s="31" t="str">
        <f t="shared" si="109"/>
        <v>Friday</v>
      </c>
      <c r="C778" s="40" t="str">
        <f t="shared" si="115"/>
        <v>June</v>
      </c>
      <c r="D778" s="40" t="str">
        <f t="shared" si="116"/>
        <v>Jun</v>
      </c>
      <c r="E778" s="4">
        <f t="shared" si="110"/>
        <v>20</v>
      </c>
      <c r="F778" s="33">
        <f t="shared" si="108"/>
        <v>6</v>
      </c>
      <c r="G778" s="4">
        <f t="shared" si="111"/>
        <v>2023</v>
      </c>
      <c r="H778" s="3">
        <v>45097</v>
      </c>
      <c r="I778" s="4" t="s">
        <v>852</v>
      </c>
      <c r="J778" s="4" t="s">
        <v>32</v>
      </c>
      <c r="K778" s="4">
        <v>28</v>
      </c>
      <c r="L778" s="4" t="str" cm="1">
        <f t="array" ref="L778">_xlfn.IFS(K778&gt;=50,"Senior",K778&lt;30,"Young Adult",K778&gt;=30,"Adult")</f>
        <v>Young Adult</v>
      </c>
      <c r="M778" s="4" t="s">
        <v>14</v>
      </c>
      <c r="N778" s="4">
        <v>3</v>
      </c>
      <c r="O778" s="5">
        <v>30</v>
      </c>
      <c r="P778">
        <f t="shared" si="112"/>
        <v>90</v>
      </c>
      <c r="Q778" s="22">
        <f t="shared" si="113"/>
        <v>1.3499999999999999</v>
      </c>
      <c r="R778" s="22">
        <f t="shared" si="114"/>
        <v>1.8</v>
      </c>
    </row>
    <row r="779" spans="1:18" x14ac:dyDescent="0.5">
      <c r="A779" s="2">
        <v>459</v>
      </c>
      <c r="B779" s="31" t="str">
        <f t="shared" si="109"/>
        <v>Saturday</v>
      </c>
      <c r="C779" s="40" t="str">
        <f t="shared" si="115"/>
        <v>March</v>
      </c>
      <c r="D779" s="40" t="str">
        <f t="shared" si="116"/>
        <v>Mar</v>
      </c>
      <c r="E779" s="4">
        <f t="shared" si="110"/>
        <v>21</v>
      </c>
      <c r="F779" s="33">
        <f t="shared" ref="F779:F842" si="117">MONTH(H779)</f>
        <v>3</v>
      </c>
      <c r="G779" s="4">
        <f t="shared" si="111"/>
        <v>2023</v>
      </c>
      <c r="H779" s="3">
        <v>45006</v>
      </c>
      <c r="I779" s="4" t="s">
        <v>853</v>
      </c>
      <c r="J779" s="4" t="s">
        <v>48</v>
      </c>
      <c r="K779" s="4">
        <v>28</v>
      </c>
      <c r="L779" s="4" t="str" cm="1">
        <f t="array" ref="L779">_xlfn.IFS(K779&gt;=50,"Senior",K779&lt;30,"Young Adult",K779&gt;=30,"Adult")</f>
        <v>Young Adult</v>
      </c>
      <c r="M779" s="4" t="s">
        <v>14</v>
      </c>
      <c r="N779" s="4">
        <v>4</v>
      </c>
      <c r="O779" s="5">
        <v>300</v>
      </c>
      <c r="P779">
        <f t="shared" si="112"/>
        <v>1200</v>
      </c>
      <c r="Q779" s="22">
        <f t="shared" si="113"/>
        <v>18</v>
      </c>
      <c r="R779" s="22">
        <f t="shared" si="114"/>
        <v>24</v>
      </c>
    </row>
    <row r="780" spans="1:18" x14ac:dyDescent="0.5">
      <c r="A780" s="2">
        <v>482</v>
      </c>
      <c r="B780" s="31" t="str">
        <f t="shared" si="109"/>
        <v>Friday</v>
      </c>
      <c r="C780" s="40" t="str">
        <f t="shared" si="115"/>
        <v>April</v>
      </c>
      <c r="D780" s="40" t="str">
        <f t="shared" si="116"/>
        <v>Apr</v>
      </c>
      <c r="E780" s="4">
        <f t="shared" si="110"/>
        <v>27</v>
      </c>
      <c r="F780" s="33">
        <f t="shared" si="117"/>
        <v>4</v>
      </c>
      <c r="G780" s="4">
        <f t="shared" si="111"/>
        <v>2023</v>
      </c>
      <c r="H780" s="3">
        <v>45043</v>
      </c>
      <c r="I780" s="4" t="s">
        <v>854</v>
      </c>
      <c r="J780" s="4" t="s">
        <v>32</v>
      </c>
      <c r="K780" s="4">
        <v>28</v>
      </c>
      <c r="L780" s="4" t="str" cm="1">
        <f t="array" ref="L780">_xlfn.IFS(K780&gt;=50,"Senior",K780&lt;30,"Young Adult",K780&gt;=30,"Adult")</f>
        <v>Young Adult</v>
      </c>
      <c r="M780" s="4" t="s">
        <v>14</v>
      </c>
      <c r="N780" s="4">
        <v>4</v>
      </c>
      <c r="O780" s="5">
        <v>300</v>
      </c>
      <c r="P780">
        <f t="shared" si="112"/>
        <v>1200</v>
      </c>
      <c r="Q780" s="22">
        <f t="shared" si="113"/>
        <v>18</v>
      </c>
      <c r="R780" s="22">
        <f t="shared" si="114"/>
        <v>24</v>
      </c>
    </row>
    <row r="781" spans="1:18" x14ac:dyDescent="0.5">
      <c r="A781" s="2">
        <v>599</v>
      </c>
      <c r="B781" s="31" t="str">
        <f t="shared" si="109"/>
        <v>Thursday</v>
      </c>
      <c r="C781" s="40" t="str">
        <f t="shared" si="115"/>
        <v>November</v>
      </c>
      <c r="D781" s="40" t="str">
        <f t="shared" si="116"/>
        <v>Nov</v>
      </c>
      <c r="E781" s="4">
        <f t="shared" si="110"/>
        <v>19</v>
      </c>
      <c r="F781" s="33">
        <f t="shared" si="117"/>
        <v>11</v>
      </c>
      <c r="G781" s="4">
        <f t="shared" si="111"/>
        <v>2023</v>
      </c>
      <c r="H781" s="3">
        <v>45249</v>
      </c>
      <c r="I781" s="4" t="s">
        <v>855</v>
      </c>
      <c r="J781" s="4" t="s">
        <v>32</v>
      </c>
      <c r="K781" s="4">
        <v>28</v>
      </c>
      <c r="L781" s="4" t="str" cm="1">
        <f t="array" ref="L781">_xlfn.IFS(K781&gt;=50,"Senior",K781&lt;30,"Young Adult",K781&gt;=30,"Adult")</f>
        <v>Young Adult</v>
      </c>
      <c r="M781" s="4" t="s">
        <v>13</v>
      </c>
      <c r="N781" s="4">
        <v>2</v>
      </c>
      <c r="O781" s="5">
        <v>50</v>
      </c>
      <c r="P781">
        <f t="shared" si="112"/>
        <v>100</v>
      </c>
      <c r="Q781" s="22">
        <f t="shared" si="113"/>
        <v>1.5</v>
      </c>
      <c r="R781" s="22">
        <f t="shared" si="114"/>
        <v>2</v>
      </c>
    </row>
    <row r="782" spans="1:18" x14ac:dyDescent="0.5">
      <c r="A782" s="2">
        <v>643</v>
      </c>
      <c r="B782" s="31" t="str">
        <f t="shared" si="109"/>
        <v>Tuesday</v>
      </c>
      <c r="C782" s="40" t="str">
        <f t="shared" si="115"/>
        <v>September</v>
      </c>
      <c r="D782" s="40" t="str">
        <f t="shared" si="116"/>
        <v>Sep</v>
      </c>
      <c r="E782" s="4">
        <f t="shared" si="110"/>
        <v>24</v>
      </c>
      <c r="F782" s="33">
        <f t="shared" si="117"/>
        <v>9</v>
      </c>
      <c r="G782" s="4">
        <f t="shared" si="111"/>
        <v>2023</v>
      </c>
      <c r="H782" s="3">
        <v>45193</v>
      </c>
      <c r="I782" s="4" t="s">
        <v>856</v>
      </c>
      <c r="J782" s="4" t="s">
        <v>32</v>
      </c>
      <c r="K782" s="4">
        <v>28</v>
      </c>
      <c r="L782" s="4" t="str" cm="1">
        <f t="array" ref="L782">_xlfn.IFS(K782&gt;=50,"Senior",K782&lt;30,"Young Adult",K782&gt;=30,"Adult")</f>
        <v>Young Adult</v>
      </c>
      <c r="M782" s="4" t="s">
        <v>15</v>
      </c>
      <c r="N782" s="4">
        <v>3</v>
      </c>
      <c r="O782" s="5">
        <v>30</v>
      </c>
      <c r="P782">
        <f t="shared" si="112"/>
        <v>90</v>
      </c>
      <c r="Q782" s="22">
        <f t="shared" si="113"/>
        <v>1.3499999999999999</v>
      </c>
      <c r="R782" s="22">
        <f t="shared" si="114"/>
        <v>1.8</v>
      </c>
    </row>
    <row r="783" spans="1:18" x14ac:dyDescent="0.5">
      <c r="A783" s="2">
        <v>684</v>
      </c>
      <c r="B783" s="31" t="str">
        <f t="shared" si="109"/>
        <v>Monday</v>
      </c>
      <c r="C783" s="40" t="str">
        <f t="shared" si="115"/>
        <v>June</v>
      </c>
      <c r="D783" s="40" t="str">
        <f t="shared" si="116"/>
        <v>Jun</v>
      </c>
      <c r="E783" s="4">
        <f t="shared" si="110"/>
        <v>30</v>
      </c>
      <c r="F783" s="33">
        <f t="shared" si="117"/>
        <v>6</v>
      </c>
      <c r="G783" s="4">
        <f t="shared" si="111"/>
        <v>2023</v>
      </c>
      <c r="H783" s="3">
        <v>45107</v>
      </c>
      <c r="I783" s="4" t="s">
        <v>857</v>
      </c>
      <c r="J783" s="4" t="s">
        <v>32</v>
      </c>
      <c r="K783" s="4">
        <v>28</v>
      </c>
      <c r="L783" s="4" t="str" cm="1">
        <f t="array" ref="L783">_xlfn.IFS(K783&gt;=50,"Senior",K783&lt;30,"Young Adult",K783&gt;=30,"Adult")</f>
        <v>Young Adult</v>
      </c>
      <c r="M783" s="4" t="s">
        <v>14</v>
      </c>
      <c r="N783" s="4">
        <v>2</v>
      </c>
      <c r="O783" s="5">
        <v>500</v>
      </c>
      <c r="P783">
        <f t="shared" si="112"/>
        <v>1000</v>
      </c>
      <c r="Q783" s="22">
        <f t="shared" si="113"/>
        <v>15</v>
      </c>
      <c r="R783" s="22">
        <f t="shared" si="114"/>
        <v>20</v>
      </c>
    </row>
    <row r="784" spans="1:18" x14ac:dyDescent="0.5">
      <c r="A784" s="2">
        <v>686</v>
      </c>
      <c r="B784" s="31" t="str">
        <f t="shared" si="109"/>
        <v>Thursday</v>
      </c>
      <c r="C784" s="40" t="str">
        <f t="shared" si="115"/>
        <v>July</v>
      </c>
      <c r="D784" s="40" t="str">
        <f t="shared" si="116"/>
        <v>Jul</v>
      </c>
      <c r="E784" s="4">
        <f t="shared" si="110"/>
        <v>19</v>
      </c>
      <c r="F784" s="33">
        <f t="shared" si="117"/>
        <v>7</v>
      </c>
      <c r="G784" s="4">
        <f t="shared" si="111"/>
        <v>2023</v>
      </c>
      <c r="H784" s="3">
        <v>45126</v>
      </c>
      <c r="I784" s="4" t="s">
        <v>858</v>
      </c>
      <c r="J784" s="4" t="s">
        <v>32</v>
      </c>
      <c r="K784" s="4">
        <v>28</v>
      </c>
      <c r="L784" s="4" t="str" cm="1">
        <f t="array" ref="L784">_xlfn.IFS(K784&gt;=50,"Senior",K784&lt;30,"Young Adult",K784&gt;=30,"Adult")</f>
        <v>Young Adult</v>
      </c>
      <c r="M784" s="4" t="s">
        <v>15</v>
      </c>
      <c r="N784" s="4">
        <v>4</v>
      </c>
      <c r="O784" s="5">
        <v>50</v>
      </c>
      <c r="P784">
        <f t="shared" si="112"/>
        <v>200</v>
      </c>
      <c r="Q784" s="22">
        <f t="shared" si="113"/>
        <v>3</v>
      </c>
      <c r="R784" s="22">
        <f t="shared" si="114"/>
        <v>4</v>
      </c>
    </row>
    <row r="785" spans="1:18" x14ac:dyDescent="0.5">
      <c r="A785" s="2">
        <v>862</v>
      </c>
      <c r="B785" s="31" t="str">
        <f t="shared" si="109"/>
        <v>Tuesday</v>
      </c>
      <c r="C785" s="40" t="str">
        <f t="shared" si="115"/>
        <v>May</v>
      </c>
      <c r="D785" s="40" t="str">
        <f t="shared" si="116"/>
        <v>May</v>
      </c>
      <c r="E785" s="4">
        <f t="shared" si="110"/>
        <v>31</v>
      </c>
      <c r="F785" s="33">
        <f t="shared" si="117"/>
        <v>5</v>
      </c>
      <c r="G785" s="4">
        <f t="shared" si="111"/>
        <v>2023</v>
      </c>
      <c r="H785" s="3">
        <v>45077</v>
      </c>
      <c r="I785" s="4" t="s">
        <v>859</v>
      </c>
      <c r="J785" s="4" t="s">
        <v>48</v>
      </c>
      <c r="K785" s="4">
        <v>28</v>
      </c>
      <c r="L785" s="4" t="str" cm="1">
        <f t="array" ref="L785">_xlfn.IFS(K785&gt;=50,"Senior",K785&lt;30,"Young Adult",K785&gt;=30,"Adult")</f>
        <v>Young Adult</v>
      </c>
      <c r="M785" s="4" t="s">
        <v>15</v>
      </c>
      <c r="N785" s="4">
        <v>4</v>
      </c>
      <c r="O785" s="5">
        <v>300</v>
      </c>
      <c r="P785">
        <f t="shared" si="112"/>
        <v>1200</v>
      </c>
      <c r="Q785" s="22">
        <f t="shared" si="113"/>
        <v>18</v>
      </c>
      <c r="R785" s="22">
        <f t="shared" si="114"/>
        <v>24</v>
      </c>
    </row>
    <row r="786" spans="1:18" x14ac:dyDescent="0.5">
      <c r="A786" s="2">
        <v>904</v>
      </c>
      <c r="B786" s="31" t="str">
        <f t="shared" si="109"/>
        <v>Wednesday</v>
      </c>
      <c r="C786" s="40" t="str">
        <f t="shared" si="115"/>
        <v>July</v>
      </c>
      <c r="D786" s="40" t="str">
        <f t="shared" si="116"/>
        <v>Jul</v>
      </c>
      <c r="E786" s="4">
        <f t="shared" si="110"/>
        <v>4</v>
      </c>
      <c r="F786" s="33">
        <f t="shared" si="117"/>
        <v>7</v>
      </c>
      <c r="G786" s="4">
        <f t="shared" si="111"/>
        <v>2023</v>
      </c>
      <c r="H786" s="3">
        <v>45111</v>
      </c>
      <c r="I786" s="4" t="s">
        <v>860</v>
      </c>
      <c r="J786" s="4" t="s">
        <v>48</v>
      </c>
      <c r="K786" s="4">
        <v>28</v>
      </c>
      <c r="L786" s="4" t="str" cm="1">
        <f t="array" ref="L786">_xlfn.IFS(K786&gt;=50,"Senior",K786&lt;30,"Young Adult",K786&gt;=30,"Adult")</f>
        <v>Young Adult</v>
      </c>
      <c r="M786" s="4" t="s">
        <v>14</v>
      </c>
      <c r="N786" s="4">
        <v>1</v>
      </c>
      <c r="O786" s="5">
        <v>500</v>
      </c>
      <c r="P786">
        <f t="shared" si="112"/>
        <v>500</v>
      </c>
      <c r="Q786" s="22">
        <f t="shared" si="113"/>
        <v>7.5</v>
      </c>
      <c r="R786" s="22">
        <f t="shared" si="114"/>
        <v>10</v>
      </c>
    </row>
    <row r="787" spans="1:18" x14ac:dyDescent="0.5">
      <c r="A787" s="2">
        <v>920</v>
      </c>
      <c r="B787" s="31" t="str">
        <f t="shared" si="109"/>
        <v>Sunday</v>
      </c>
      <c r="C787" s="40" t="str">
        <f t="shared" si="115"/>
        <v>February</v>
      </c>
      <c r="D787" s="40" t="str">
        <f t="shared" si="116"/>
        <v>Feb</v>
      </c>
      <c r="E787" s="4">
        <f t="shared" si="110"/>
        <v>22</v>
      </c>
      <c r="F787" s="33">
        <f t="shared" si="117"/>
        <v>2</v>
      </c>
      <c r="G787" s="4">
        <f t="shared" si="111"/>
        <v>2023</v>
      </c>
      <c r="H787" s="3">
        <v>44979</v>
      </c>
      <c r="I787" s="4" t="s">
        <v>861</v>
      </c>
      <c r="J787" s="4" t="s">
        <v>32</v>
      </c>
      <c r="K787" s="4">
        <v>28</v>
      </c>
      <c r="L787" s="4" t="str" cm="1">
        <f t="array" ref="L787">_xlfn.IFS(K787&gt;=50,"Senior",K787&lt;30,"Young Adult",K787&gt;=30,"Adult")</f>
        <v>Young Adult</v>
      </c>
      <c r="M787" s="4" t="s">
        <v>13</v>
      </c>
      <c r="N787" s="4">
        <v>3</v>
      </c>
      <c r="O787" s="5">
        <v>25</v>
      </c>
      <c r="P787">
        <f t="shared" si="112"/>
        <v>75</v>
      </c>
      <c r="Q787" s="22">
        <f t="shared" si="113"/>
        <v>1.125</v>
      </c>
      <c r="R787" s="22">
        <f t="shared" si="114"/>
        <v>1.5</v>
      </c>
    </row>
    <row r="788" spans="1:18" x14ac:dyDescent="0.5">
      <c r="A788" s="2">
        <v>17</v>
      </c>
      <c r="B788" s="31" t="str">
        <f t="shared" si="109"/>
        <v>Sunday</v>
      </c>
      <c r="C788" s="40" t="str">
        <f t="shared" si="115"/>
        <v>April</v>
      </c>
      <c r="D788" s="40" t="str">
        <f t="shared" si="116"/>
        <v>Apr</v>
      </c>
      <c r="E788" s="4">
        <f t="shared" si="110"/>
        <v>22</v>
      </c>
      <c r="F788" s="33">
        <f t="shared" si="117"/>
        <v>4</v>
      </c>
      <c r="G788" s="4">
        <f t="shared" si="111"/>
        <v>2023</v>
      </c>
      <c r="H788" s="3">
        <v>45038</v>
      </c>
      <c r="I788" s="4" t="s">
        <v>862</v>
      </c>
      <c r="J788" s="4" t="s">
        <v>32</v>
      </c>
      <c r="K788" s="4">
        <v>27</v>
      </c>
      <c r="L788" s="4" t="str" cm="1">
        <f t="array" ref="L788">_xlfn.IFS(K788&gt;=50,"Senior",K788&lt;30,"Young Adult",K788&gt;=30,"Adult")</f>
        <v>Young Adult</v>
      </c>
      <c r="M788" s="4" t="s">
        <v>14</v>
      </c>
      <c r="N788" s="4">
        <v>4</v>
      </c>
      <c r="O788" s="5">
        <v>25</v>
      </c>
      <c r="P788">
        <f t="shared" si="112"/>
        <v>100</v>
      </c>
      <c r="Q788" s="22">
        <f t="shared" si="113"/>
        <v>1.5</v>
      </c>
      <c r="R788" s="22">
        <f t="shared" si="114"/>
        <v>2</v>
      </c>
    </row>
    <row r="789" spans="1:18" x14ac:dyDescent="0.5">
      <c r="A789" s="2">
        <v>50</v>
      </c>
      <c r="B789" s="31" t="str">
        <f t="shared" si="109"/>
        <v>Tuesday</v>
      </c>
      <c r="C789" s="40" t="str">
        <f t="shared" si="115"/>
        <v>August</v>
      </c>
      <c r="D789" s="40" t="str">
        <f t="shared" si="116"/>
        <v>Aug</v>
      </c>
      <c r="E789" s="4">
        <f t="shared" si="110"/>
        <v>24</v>
      </c>
      <c r="F789" s="33">
        <f t="shared" si="117"/>
        <v>8</v>
      </c>
      <c r="G789" s="4">
        <f t="shared" si="111"/>
        <v>2023</v>
      </c>
      <c r="H789" s="3">
        <v>45162</v>
      </c>
      <c r="I789" s="4" t="s">
        <v>863</v>
      </c>
      <c r="J789" s="4" t="s">
        <v>32</v>
      </c>
      <c r="K789" s="4">
        <v>27</v>
      </c>
      <c r="L789" s="4" t="str" cm="1">
        <f t="array" ref="L789">_xlfn.IFS(K789&gt;=50,"Senior",K789&lt;30,"Young Adult",K789&gt;=30,"Adult")</f>
        <v>Young Adult</v>
      </c>
      <c r="M789" s="4" t="s">
        <v>13</v>
      </c>
      <c r="N789" s="4">
        <v>3</v>
      </c>
      <c r="O789" s="5">
        <v>25</v>
      </c>
      <c r="P789">
        <f t="shared" si="112"/>
        <v>75</v>
      </c>
      <c r="Q789" s="22">
        <f t="shared" si="113"/>
        <v>1.125</v>
      </c>
      <c r="R789" s="22">
        <f t="shared" si="114"/>
        <v>1.5</v>
      </c>
    </row>
    <row r="790" spans="1:18" x14ac:dyDescent="0.5">
      <c r="A790" s="2">
        <v>51</v>
      </c>
      <c r="B790" s="31" t="str">
        <f t="shared" si="109"/>
        <v>Monday</v>
      </c>
      <c r="C790" s="40" t="str">
        <f t="shared" si="115"/>
        <v>October</v>
      </c>
      <c r="D790" s="40" t="str">
        <f t="shared" si="116"/>
        <v>Oct</v>
      </c>
      <c r="E790" s="4">
        <f t="shared" si="110"/>
        <v>2</v>
      </c>
      <c r="F790" s="33">
        <f t="shared" si="117"/>
        <v>10</v>
      </c>
      <c r="G790" s="4">
        <f t="shared" si="111"/>
        <v>2023</v>
      </c>
      <c r="H790" s="3">
        <v>45201</v>
      </c>
      <c r="I790" s="4" t="s">
        <v>864</v>
      </c>
      <c r="J790" s="4" t="s">
        <v>48</v>
      </c>
      <c r="K790" s="4">
        <v>27</v>
      </c>
      <c r="L790" s="4" t="str" cm="1">
        <f t="array" ref="L790">_xlfn.IFS(K790&gt;=50,"Senior",K790&lt;30,"Young Adult",K790&gt;=30,"Adult")</f>
        <v>Young Adult</v>
      </c>
      <c r="M790" s="4" t="s">
        <v>13</v>
      </c>
      <c r="N790" s="4">
        <v>3</v>
      </c>
      <c r="O790" s="5">
        <v>25</v>
      </c>
      <c r="P790">
        <f t="shared" si="112"/>
        <v>75</v>
      </c>
      <c r="Q790" s="22">
        <f t="shared" si="113"/>
        <v>1.125</v>
      </c>
      <c r="R790" s="22">
        <f t="shared" si="114"/>
        <v>1.5</v>
      </c>
    </row>
    <row r="791" spans="1:18" x14ac:dyDescent="0.5">
      <c r="A791" s="2">
        <v>108</v>
      </c>
      <c r="B791" s="31" t="str">
        <f t="shared" si="109"/>
        <v>Thursday</v>
      </c>
      <c r="C791" s="40" t="str">
        <f t="shared" si="115"/>
        <v>April</v>
      </c>
      <c r="D791" s="40" t="str">
        <f t="shared" si="116"/>
        <v>Apr</v>
      </c>
      <c r="E791" s="4">
        <f t="shared" si="110"/>
        <v>19</v>
      </c>
      <c r="F791" s="33">
        <f t="shared" si="117"/>
        <v>4</v>
      </c>
      <c r="G791" s="4">
        <f t="shared" si="111"/>
        <v>2023</v>
      </c>
      <c r="H791" s="3">
        <v>45035</v>
      </c>
      <c r="I791" s="4" t="s">
        <v>865</v>
      </c>
      <c r="J791" s="4" t="s">
        <v>32</v>
      </c>
      <c r="K791" s="4">
        <v>27</v>
      </c>
      <c r="L791" s="4" t="str" cm="1">
        <f t="array" ref="L791">_xlfn.IFS(K791&gt;=50,"Senior",K791&lt;30,"Young Adult",K791&gt;=30,"Adult")</f>
        <v>Young Adult</v>
      </c>
      <c r="M791" s="4" t="s">
        <v>13</v>
      </c>
      <c r="N791" s="4">
        <v>3</v>
      </c>
      <c r="O791" s="5">
        <v>25</v>
      </c>
      <c r="P791">
        <f t="shared" si="112"/>
        <v>75</v>
      </c>
      <c r="Q791" s="22">
        <f t="shared" si="113"/>
        <v>1.125</v>
      </c>
      <c r="R791" s="22">
        <f t="shared" si="114"/>
        <v>1.5</v>
      </c>
    </row>
    <row r="792" spans="1:18" x14ac:dyDescent="0.5">
      <c r="A792" s="2">
        <v>110</v>
      </c>
      <c r="B792" s="31" t="str">
        <f t="shared" si="109"/>
        <v>Wednesday</v>
      </c>
      <c r="C792" s="40" t="str">
        <f t="shared" si="115"/>
        <v>June</v>
      </c>
      <c r="D792" s="40" t="str">
        <f t="shared" si="116"/>
        <v>Jun</v>
      </c>
      <c r="E792" s="4">
        <f t="shared" si="110"/>
        <v>11</v>
      </c>
      <c r="F792" s="33">
        <f t="shared" si="117"/>
        <v>6</v>
      </c>
      <c r="G792" s="4">
        <f t="shared" si="111"/>
        <v>2023</v>
      </c>
      <c r="H792" s="3">
        <v>45088</v>
      </c>
      <c r="I792" s="4" t="s">
        <v>866</v>
      </c>
      <c r="J792" s="4" t="s">
        <v>48</v>
      </c>
      <c r="K792" s="4">
        <v>27</v>
      </c>
      <c r="L792" s="4" t="str" cm="1">
        <f t="array" ref="L792">_xlfn.IFS(K792&gt;=50,"Senior",K792&lt;30,"Young Adult",K792&gt;=30,"Adult")</f>
        <v>Young Adult</v>
      </c>
      <c r="M792" s="4" t="s">
        <v>14</v>
      </c>
      <c r="N792" s="4">
        <v>3</v>
      </c>
      <c r="O792" s="5">
        <v>300</v>
      </c>
      <c r="P792">
        <f t="shared" si="112"/>
        <v>900</v>
      </c>
      <c r="Q792" s="22">
        <f t="shared" si="113"/>
        <v>13.5</v>
      </c>
      <c r="R792" s="22">
        <f t="shared" si="114"/>
        <v>18</v>
      </c>
    </row>
    <row r="793" spans="1:18" x14ac:dyDescent="0.5">
      <c r="A793" s="2">
        <v>200</v>
      </c>
      <c r="B793" s="31" t="str">
        <f t="shared" si="109"/>
        <v>Sunday</v>
      </c>
      <c r="C793" s="40" t="str">
        <f t="shared" si="115"/>
        <v>September</v>
      </c>
      <c r="D793" s="40" t="str">
        <f t="shared" si="116"/>
        <v>Sep</v>
      </c>
      <c r="E793" s="4">
        <f t="shared" si="110"/>
        <v>1</v>
      </c>
      <c r="F793" s="33">
        <f t="shared" si="117"/>
        <v>9</v>
      </c>
      <c r="G793" s="4">
        <f t="shared" si="111"/>
        <v>2023</v>
      </c>
      <c r="H793" s="3">
        <v>45170</v>
      </c>
      <c r="I793" s="4" t="s">
        <v>867</v>
      </c>
      <c r="J793" s="4" t="s">
        <v>48</v>
      </c>
      <c r="K793" s="4">
        <v>27</v>
      </c>
      <c r="L793" s="4" t="str" cm="1">
        <f t="array" ref="L793">_xlfn.IFS(K793&gt;=50,"Senior",K793&lt;30,"Young Adult",K793&gt;=30,"Adult")</f>
        <v>Young Adult</v>
      </c>
      <c r="M793" s="4" t="s">
        <v>13</v>
      </c>
      <c r="N793" s="4">
        <v>3</v>
      </c>
      <c r="O793" s="5">
        <v>50</v>
      </c>
      <c r="P793">
        <f t="shared" si="112"/>
        <v>150</v>
      </c>
      <c r="Q793" s="22">
        <f t="shared" si="113"/>
        <v>2.25</v>
      </c>
      <c r="R793" s="22">
        <f t="shared" si="114"/>
        <v>3</v>
      </c>
    </row>
    <row r="794" spans="1:18" x14ac:dyDescent="0.5">
      <c r="A794" s="2">
        <v>213</v>
      </c>
      <c r="B794" s="31" t="str">
        <f t="shared" si="109"/>
        <v>Tuesday</v>
      </c>
      <c r="C794" s="40" t="str">
        <f t="shared" si="115"/>
        <v>July</v>
      </c>
      <c r="D794" s="40" t="str">
        <f t="shared" si="116"/>
        <v>Jul</v>
      </c>
      <c r="E794" s="4">
        <f t="shared" si="110"/>
        <v>24</v>
      </c>
      <c r="F794" s="33">
        <f t="shared" si="117"/>
        <v>7</v>
      </c>
      <c r="G794" s="4">
        <f t="shared" si="111"/>
        <v>2023</v>
      </c>
      <c r="H794" s="3">
        <v>45131</v>
      </c>
      <c r="I794" s="4" t="s">
        <v>868</v>
      </c>
      <c r="J794" s="4" t="s">
        <v>48</v>
      </c>
      <c r="K794" s="4">
        <v>27</v>
      </c>
      <c r="L794" s="4" t="str" cm="1">
        <f t="array" ref="L794">_xlfn.IFS(K794&gt;=50,"Senior",K794&lt;30,"Young Adult",K794&gt;=30,"Adult")</f>
        <v>Young Adult</v>
      </c>
      <c r="M794" s="4" t="s">
        <v>13</v>
      </c>
      <c r="N794" s="4">
        <v>3</v>
      </c>
      <c r="O794" s="5">
        <v>500</v>
      </c>
      <c r="P794">
        <f t="shared" si="112"/>
        <v>1500</v>
      </c>
      <c r="Q794" s="22">
        <f t="shared" si="113"/>
        <v>22.5</v>
      </c>
      <c r="R794" s="22">
        <f t="shared" si="114"/>
        <v>30</v>
      </c>
    </row>
    <row r="795" spans="1:18" x14ac:dyDescent="0.5">
      <c r="A795" s="2">
        <v>295</v>
      </c>
      <c r="B795" s="31" t="str">
        <f t="shared" si="109"/>
        <v>Saturday</v>
      </c>
      <c r="C795" s="40" t="str">
        <f t="shared" si="115"/>
        <v>July</v>
      </c>
      <c r="D795" s="40" t="str">
        <f t="shared" si="116"/>
        <v>Jul</v>
      </c>
      <c r="E795" s="4">
        <f t="shared" si="110"/>
        <v>28</v>
      </c>
      <c r="F795" s="33">
        <f t="shared" si="117"/>
        <v>7</v>
      </c>
      <c r="G795" s="4">
        <f t="shared" si="111"/>
        <v>2023</v>
      </c>
      <c r="H795" s="3">
        <v>45135</v>
      </c>
      <c r="I795" s="4" t="s">
        <v>869</v>
      </c>
      <c r="J795" s="4" t="s">
        <v>32</v>
      </c>
      <c r="K795" s="4">
        <v>27</v>
      </c>
      <c r="L795" s="4" t="str" cm="1">
        <f t="array" ref="L795">_xlfn.IFS(K795&gt;=50,"Senior",K795&lt;30,"Young Adult",K795&gt;=30,"Adult")</f>
        <v>Young Adult</v>
      </c>
      <c r="M795" s="4" t="s">
        <v>13</v>
      </c>
      <c r="N795" s="4">
        <v>3</v>
      </c>
      <c r="O795" s="5">
        <v>300</v>
      </c>
      <c r="P795">
        <f t="shared" si="112"/>
        <v>900</v>
      </c>
      <c r="Q795" s="22">
        <f t="shared" si="113"/>
        <v>13.5</v>
      </c>
      <c r="R795" s="22">
        <f t="shared" si="114"/>
        <v>18</v>
      </c>
    </row>
    <row r="796" spans="1:18" x14ac:dyDescent="0.5">
      <c r="A796" s="2">
        <v>298</v>
      </c>
      <c r="B796" s="31" t="str">
        <f t="shared" si="109"/>
        <v>Friday</v>
      </c>
      <c r="C796" s="40" t="str">
        <f t="shared" si="115"/>
        <v>April</v>
      </c>
      <c r="D796" s="40" t="str">
        <f t="shared" si="116"/>
        <v>Apr</v>
      </c>
      <c r="E796" s="4">
        <f t="shared" si="110"/>
        <v>20</v>
      </c>
      <c r="F796" s="33">
        <f t="shared" si="117"/>
        <v>4</v>
      </c>
      <c r="G796" s="4">
        <f t="shared" si="111"/>
        <v>2023</v>
      </c>
      <c r="H796" s="3">
        <v>45036</v>
      </c>
      <c r="I796" s="4" t="s">
        <v>870</v>
      </c>
      <c r="J796" s="4" t="s">
        <v>48</v>
      </c>
      <c r="K796" s="4">
        <v>27</v>
      </c>
      <c r="L796" s="4" t="str" cm="1">
        <f t="array" ref="L796">_xlfn.IFS(K796&gt;=50,"Senior",K796&lt;30,"Young Adult",K796&gt;=30,"Adult")</f>
        <v>Young Adult</v>
      </c>
      <c r="M796" s="4" t="s">
        <v>13</v>
      </c>
      <c r="N796" s="4">
        <v>4</v>
      </c>
      <c r="O796" s="5">
        <v>300</v>
      </c>
      <c r="P796">
        <f t="shared" si="112"/>
        <v>1200</v>
      </c>
      <c r="Q796" s="22">
        <f t="shared" si="113"/>
        <v>18</v>
      </c>
      <c r="R796" s="22">
        <f t="shared" si="114"/>
        <v>24</v>
      </c>
    </row>
    <row r="797" spans="1:18" x14ac:dyDescent="0.5">
      <c r="A797" s="2">
        <v>392</v>
      </c>
      <c r="B797" s="31" t="str">
        <f t="shared" si="109"/>
        <v>Sunday</v>
      </c>
      <c r="C797" s="40" t="str">
        <f t="shared" si="115"/>
        <v>December</v>
      </c>
      <c r="D797" s="40" t="str">
        <f t="shared" si="116"/>
        <v>Dec</v>
      </c>
      <c r="E797" s="4">
        <f t="shared" si="110"/>
        <v>8</v>
      </c>
      <c r="F797" s="33">
        <f t="shared" si="117"/>
        <v>12</v>
      </c>
      <c r="G797" s="4">
        <f t="shared" si="111"/>
        <v>2023</v>
      </c>
      <c r="H797" s="3">
        <v>45268</v>
      </c>
      <c r="I797" s="4" t="s">
        <v>871</v>
      </c>
      <c r="J797" s="4" t="s">
        <v>48</v>
      </c>
      <c r="K797" s="4">
        <v>27</v>
      </c>
      <c r="L797" s="4" t="str" cm="1">
        <f t="array" ref="L797">_xlfn.IFS(K797&gt;=50,"Senior",K797&lt;30,"Young Adult",K797&gt;=30,"Adult")</f>
        <v>Young Adult</v>
      </c>
      <c r="M797" s="4" t="s">
        <v>14</v>
      </c>
      <c r="N797" s="4">
        <v>2</v>
      </c>
      <c r="O797" s="5">
        <v>300</v>
      </c>
      <c r="P797">
        <f t="shared" si="112"/>
        <v>600</v>
      </c>
      <c r="Q797" s="22">
        <f t="shared" si="113"/>
        <v>9</v>
      </c>
      <c r="R797" s="22">
        <f t="shared" si="114"/>
        <v>12</v>
      </c>
    </row>
    <row r="798" spans="1:18" x14ac:dyDescent="0.5">
      <c r="A798" s="2">
        <v>394</v>
      </c>
      <c r="B798" s="31" t="str">
        <f t="shared" si="109"/>
        <v>Tuesday</v>
      </c>
      <c r="C798" s="40" t="str">
        <f t="shared" si="115"/>
        <v>June</v>
      </c>
      <c r="D798" s="40" t="str">
        <f t="shared" si="116"/>
        <v>Jun</v>
      </c>
      <c r="E798" s="4">
        <f t="shared" si="110"/>
        <v>3</v>
      </c>
      <c r="F798" s="33">
        <f t="shared" si="117"/>
        <v>6</v>
      </c>
      <c r="G798" s="4">
        <f t="shared" si="111"/>
        <v>2023</v>
      </c>
      <c r="H798" s="3">
        <v>45080</v>
      </c>
      <c r="I798" s="4" t="s">
        <v>872</v>
      </c>
      <c r="J798" s="4" t="s">
        <v>32</v>
      </c>
      <c r="K798" s="4">
        <v>27</v>
      </c>
      <c r="L798" s="4" t="str" cm="1">
        <f t="array" ref="L798">_xlfn.IFS(K798&gt;=50,"Senior",K798&lt;30,"Young Adult",K798&gt;=30,"Adult")</f>
        <v>Young Adult</v>
      </c>
      <c r="M798" s="4" t="s">
        <v>14</v>
      </c>
      <c r="N798" s="4">
        <v>1</v>
      </c>
      <c r="O798" s="5">
        <v>500</v>
      </c>
      <c r="P798">
        <f t="shared" si="112"/>
        <v>500</v>
      </c>
      <c r="Q798" s="22">
        <f t="shared" si="113"/>
        <v>7.5</v>
      </c>
      <c r="R798" s="22">
        <f t="shared" si="114"/>
        <v>10</v>
      </c>
    </row>
    <row r="799" spans="1:18" x14ac:dyDescent="0.5">
      <c r="A799" s="2">
        <v>423</v>
      </c>
      <c r="B799" s="31" t="str">
        <f t="shared" si="109"/>
        <v>Sunday</v>
      </c>
      <c r="C799" s="40" t="str">
        <f t="shared" si="115"/>
        <v>March</v>
      </c>
      <c r="D799" s="40" t="str">
        <f t="shared" si="116"/>
        <v>Mar</v>
      </c>
      <c r="E799" s="4">
        <f t="shared" si="110"/>
        <v>8</v>
      </c>
      <c r="F799" s="33">
        <f t="shared" si="117"/>
        <v>3</v>
      </c>
      <c r="G799" s="4">
        <f t="shared" si="111"/>
        <v>2023</v>
      </c>
      <c r="H799" s="3">
        <v>44993</v>
      </c>
      <c r="I799" s="4" t="s">
        <v>873</v>
      </c>
      <c r="J799" s="4" t="s">
        <v>32</v>
      </c>
      <c r="K799" s="4">
        <v>27</v>
      </c>
      <c r="L799" s="4" t="str" cm="1">
        <f t="array" ref="L799">_xlfn.IFS(K799&gt;=50,"Senior",K799&lt;30,"Young Adult",K799&gt;=30,"Adult")</f>
        <v>Young Adult</v>
      </c>
      <c r="M799" s="4" t="s">
        <v>14</v>
      </c>
      <c r="N799" s="4">
        <v>1</v>
      </c>
      <c r="O799" s="5">
        <v>25</v>
      </c>
      <c r="P799">
        <f t="shared" si="112"/>
        <v>25</v>
      </c>
      <c r="Q799" s="22">
        <f t="shared" si="113"/>
        <v>0.375</v>
      </c>
      <c r="R799" s="22">
        <f t="shared" si="114"/>
        <v>0.5</v>
      </c>
    </row>
    <row r="800" spans="1:18" x14ac:dyDescent="0.5">
      <c r="A800" s="2">
        <v>476</v>
      </c>
      <c r="B800" s="31" t="str">
        <f t="shared" si="109"/>
        <v>Sunday</v>
      </c>
      <c r="C800" s="40" t="str">
        <f t="shared" si="115"/>
        <v>August</v>
      </c>
      <c r="D800" s="40" t="str">
        <f t="shared" si="116"/>
        <v>Aug</v>
      </c>
      <c r="E800" s="4">
        <f t="shared" si="110"/>
        <v>29</v>
      </c>
      <c r="F800" s="33">
        <f t="shared" si="117"/>
        <v>8</v>
      </c>
      <c r="G800" s="4">
        <f t="shared" si="111"/>
        <v>2023</v>
      </c>
      <c r="H800" s="3">
        <v>45167</v>
      </c>
      <c r="I800" s="4" t="s">
        <v>874</v>
      </c>
      <c r="J800" s="4" t="s">
        <v>32</v>
      </c>
      <c r="K800" s="4">
        <v>27</v>
      </c>
      <c r="L800" s="4" t="str" cm="1">
        <f t="array" ref="L800">_xlfn.IFS(K800&gt;=50,"Senior",K800&lt;30,"Young Adult",K800&gt;=30,"Adult")</f>
        <v>Young Adult</v>
      </c>
      <c r="M800" s="4" t="s">
        <v>14</v>
      </c>
      <c r="N800" s="4">
        <v>4</v>
      </c>
      <c r="O800" s="5">
        <v>500</v>
      </c>
      <c r="P800">
        <f t="shared" si="112"/>
        <v>2000</v>
      </c>
      <c r="Q800" s="22">
        <f t="shared" si="113"/>
        <v>30</v>
      </c>
      <c r="R800" s="22">
        <f t="shared" si="114"/>
        <v>40</v>
      </c>
    </row>
    <row r="801" spans="1:18" x14ac:dyDescent="0.5">
      <c r="A801" s="2">
        <v>544</v>
      </c>
      <c r="B801" s="31" t="str">
        <f t="shared" si="109"/>
        <v>Monday</v>
      </c>
      <c r="C801" s="40" t="str">
        <f t="shared" si="115"/>
        <v>December</v>
      </c>
      <c r="D801" s="40" t="str">
        <f t="shared" si="116"/>
        <v>Dec</v>
      </c>
      <c r="E801" s="4">
        <f t="shared" si="110"/>
        <v>23</v>
      </c>
      <c r="F801" s="33">
        <f t="shared" si="117"/>
        <v>12</v>
      </c>
      <c r="G801" s="4">
        <f t="shared" si="111"/>
        <v>2023</v>
      </c>
      <c r="H801" s="3">
        <v>45283</v>
      </c>
      <c r="I801" s="4" t="s">
        <v>875</v>
      </c>
      <c r="J801" s="4" t="s">
        <v>32</v>
      </c>
      <c r="K801" s="4">
        <v>27</v>
      </c>
      <c r="L801" s="4" t="str" cm="1">
        <f t="array" ref="L801">_xlfn.IFS(K801&gt;=50,"Senior",K801&lt;30,"Young Adult",K801&gt;=30,"Adult")</f>
        <v>Young Adult</v>
      </c>
      <c r="M801" s="4" t="s">
        <v>15</v>
      </c>
      <c r="N801" s="4">
        <v>1</v>
      </c>
      <c r="O801" s="5">
        <v>25</v>
      </c>
      <c r="P801">
        <f t="shared" si="112"/>
        <v>25</v>
      </c>
      <c r="Q801" s="22">
        <f t="shared" si="113"/>
        <v>0.375</v>
      </c>
      <c r="R801" s="22">
        <f t="shared" si="114"/>
        <v>0.5</v>
      </c>
    </row>
    <row r="802" spans="1:18" x14ac:dyDescent="0.5">
      <c r="A802" s="2">
        <v>545</v>
      </c>
      <c r="B802" s="31" t="str">
        <f t="shared" si="109"/>
        <v>Sunday</v>
      </c>
      <c r="C802" s="40" t="str">
        <f t="shared" si="115"/>
        <v>June</v>
      </c>
      <c r="D802" s="40" t="str">
        <f t="shared" si="116"/>
        <v>Jun</v>
      </c>
      <c r="E802" s="4">
        <f t="shared" si="110"/>
        <v>1</v>
      </c>
      <c r="F802" s="33">
        <f t="shared" si="117"/>
        <v>6</v>
      </c>
      <c r="G802" s="4">
        <f t="shared" si="111"/>
        <v>2023</v>
      </c>
      <c r="H802" s="3">
        <v>45078</v>
      </c>
      <c r="I802" s="4" t="s">
        <v>876</v>
      </c>
      <c r="J802" s="4" t="s">
        <v>48</v>
      </c>
      <c r="K802" s="4">
        <v>27</v>
      </c>
      <c r="L802" s="4" t="str" cm="1">
        <f t="array" ref="L802">_xlfn.IFS(K802&gt;=50,"Senior",K802&lt;30,"Young Adult",K802&gt;=30,"Adult")</f>
        <v>Young Adult</v>
      </c>
      <c r="M802" s="4" t="s">
        <v>14</v>
      </c>
      <c r="N802" s="4">
        <v>2</v>
      </c>
      <c r="O802" s="5">
        <v>25</v>
      </c>
      <c r="P802">
        <f t="shared" si="112"/>
        <v>50</v>
      </c>
      <c r="Q802" s="22">
        <f t="shared" si="113"/>
        <v>0.75</v>
      </c>
      <c r="R802" s="22">
        <f t="shared" si="114"/>
        <v>1</v>
      </c>
    </row>
    <row r="803" spans="1:18" x14ac:dyDescent="0.5">
      <c r="A803" s="2">
        <v>584</v>
      </c>
      <c r="B803" s="31" t="str">
        <f t="shared" si="109"/>
        <v>Tuesday</v>
      </c>
      <c r="C803" s="40" t="str">
        <f t="shared" si="115"/>
        <v>February</v>
      </c>
      <c r="D803" s="40" t="str">
        <f t="shared" si="116"/>
        <v>Feb</v>
      </c>
      <c r="E803" s="4">
        <f t="shared" si="110"/>
        <v>17</v>
      </c>
      <c r="F803" s="33">
        <f t="shared" si="117"/>
        <v>2</v>
      </c>
      <c r="G803" s="4">
        <f t="shared" si="111"/>
        <v>2023</v>
      </c>
      <c r="H803" s="3">
        <v>44974</v>
      </c>
      <c r="I803" s="4" t="s">
        <v>877</v>
      </c>
      <c r="J803" s="4" t="s">
        <v>32</v>
      </c>
      <c r="K803" s="4">
        <v>27</v>
      </c>
      <c r="L803" s="4" t="str" cm="1">
        <f t="array" ref="L803">_xlfn.IFS(K803&gt;=50,"Senior",K803&lt;30,"Young Adult",K803&gt;=30,"Adult")</f>
        <v>Young Adult</v>
      </c>
      <c r="M803" s="4" t="s">
        <v>13</v>
      </c>
      <c r="N803" s="4">
        <v>4</v>
      </c>
      <c r="O803" s="5">
        <v>50</v>
      </c>
      <c r="P803">
        <f t="shared" si="112"/>
        <v>200</v>
      </c>
      <c r="Q803" s="22">
        <f t="shared" si="113"/>
        <v>3</v>
      </c>
      <c r="R803" s="22">
        <f t="shared" si="114"/>
        <v>4</v>
      </c>
    </row>
    <row r="804" spans="1:18" x14ac:dyDescent="0.5">
      <c r="A804" s="2">
        <v>618</v>
      </c>
      <c r="B804" s="31" t="str">
        <f t="shared" si="109"/>
        <v>Thursday</v>
      </c>
      <c r="C804" s="40" t="str">
        <f t="shared" si="115"/>
        <v>January</v>
      </c>
      <c r="D804" s="40" t="str">
        <f t="shared" si="116"/>
        <v>Jan</v>
      </c>
      <c r="E804" s="4">
        <f t="shared" si="110"/>
        <v>26</v>
      </c>
      <c r="F804" s="33">
        <f t="shared" si="117"/>
        <v>1</v>
      </c>
      <c r="G804" s="4">
        <f t="shared" si="111"/>
        <v>2023</v>
      </c>
      <c r="H804" s="3">
        <v>44952</v>
      </c>
      <c r="I804" s="4" t="s">
        <v>878</v>
      </c>
      <c r="J804" s="4" t="s">
        <v>32</v>
      </c>
      <c r="K804" s="4">
        <v>27</v>
      </c>
      <c r="L804" s="4" t="str" cm="1">
        <f t="array" ref="L804">_xlfn.IFS(K804&gt;=50,"Senior",K804&lt;30,"Young Adult",K804&gt;=30,"Adult")</f>
        <v>Young Adult</v>
      </c>
      <c r="M804" s="4" t="s">
        <v>13</v>
      </c>
      <c r="N804" s="4">
        <v>1</v>
      </c>
      <c r="O804" s="5">
        <v>50</v>
      </c>
      <c r="P804">
        <f t="shared" si="112"/>
        <v>50</v>
      </c>
      <c r="Q804" s="22">
        <f t="shared" si="113"/>
        <v>0.75</v>
      </c>
      <c r="R804" s="22">
        <f t="shared" si="114"/>
        <v>1</v>
      </c>
    </row>
    <row r="805" spans="1:18" x14ac:dyDescent="0.5">
      <c r="A805" s="2">
        <v>670</v>
      </c>
      <c r="B805" s="31" t="str">
        <f t="shared" si="109"/>
        <v>Thursday</v>
      </c>
      <c r="C805" s="40" t="str">
        <f t="shared" si="115"/>
        <v>October</v>
      </c>
      <c r="D805" s="40" t="str">
        <f t="shared" si="116"/>
        <v>Oct</v>
      </c>
      <c r="E805" s="4">
        <f t="shared" si="110"/>
        <v>5</v>
      </c>
      <c r="F805" s="33">
        <f t="shared" si="117"/>
        <v>10</v>
      </c>
      <c r="G805" s="4">
        <f t="shared" si="111"/>
        <v>2023</v>
      </c>
      <c r="H805" s="3">
        <v>45204</v>
      </c>
      <c r="I805" s="4" t="s">
        <v>879</v>
      </c>
      <c r="J805" s="4" t="s">
        <v>48</v>
      </c>
      <c r="K805" s="4">
        <v>27</v>
      </c>
      <c r="L805" s="4" t="str" cm="1">
        <f t="array" ref="L805">_xlfn.IFS(K805&gt;=50,"Senior",K805&lt;30,"Young Adult",K805&gt;=30,"Adult")</f>
        <v>Young Adult</v>
      </c>
      <c r="M805" s="4" t="s">
        <v>13</v>
      </c>
      <c r="N805" s="4">
        <v>1</v>
      </c>
      <c r="O805" s="5">
        <v>30</v>
      </c>
      <c r="P805">
        <f t="shared" si="112"/>
        <v>30</v>
      </c>
      <c r="Q805" s="22">
        <f t="shared" si="113"/>
        <v>0.44999999999999996</v>
      </c>
      <c r="R805" s="22">
        <f t="shared" si="114"/>
        <v>0.6</v>
      </c>
    </row>
    <row r="806" spans="1:18" x14ac:dyDescent="0.5">
      <c r="A806" s="2">
        <v>734</v>
      </c>
      <c r="B806" s="31" t="str">
        <f t="shared" si="109"/>
        <v>Tuesday</v>
      </c>
      <c r="C806" s="40" t="str">
        <f t="shared" si="115"/>
        <v>January</v>
      </c>
      <c r="D806" s="40" t="str">
        <f t="shared" si="116"/>
        <v>Jan</v>
      </c>
      <c r="E806" s="4">
        <f t="shared" si="110"/>
        <v>10</v>
      </c>
      <c r="F806" s="33">
        <f t="shared" si="117"/>
        <v>1</v>
      </c>
      <c r="G806" s="4">
        <f t="shared" si="111"/>
        <v>2023</v>
      </c>
      <c r="H806" s="3">
        <v>44936</v>
      </c>
      <c r="I806" s="4" t="s">
        <v>880</v>
      </c>
      <c r="J806" s="4" t="s">
        <v>32</v>
      </c>
      <c r="K806" s="4">
        <v>27</v>
      </c>
      <c r="L806" s="4" t="str" cm="1">
        <f t="array" ref="L806">_xlfn.IFS(K806&gt;=50,"Senior",K806&lt;30,"Young Adult",K806&gt;=30,"Adult")</f>
        <v>Young Adult</v>
      </c>
      <c r="M806" s="4" t="s">
        <v>14</v>
      </c>
      <c r="N806" s="4">
        <v>1</v>
      </c>
      <c r="O806" s="5">
        <v>30</v>
      </c>
      <c r="P806">
        <f t="shared" si="112"/>
        <v>30</v>
      </c>
      <c r="Q806" s="22">
        <f t="shared" si="113"/>
        <v>0.44999999999999996</v>
      </c>
      <c r="R806" s="22">
        <f t="shared" si="114"/>
        <v>0.6</v>
      </c>
    </row>
    <row r="807" spans="1:18" x14ac:dyDescent="0.5">
      <c r="A807" s="2">
        <v>760</v>
      </c>
      <c r="B807" s="31" t="str">
        <f t="shared" si="109"/>
        <v>Friday</v>
      </c>
      <c r="C807" s="40" t="str">
        <f t="shared" si="115"/>
        <v>March</v>
      </c>
      <c r="D807" s="40" t="str">
        <f t="shared" si="116"/>
        <v>Mar</v>
      </c>
      <c r="E807" s="4">
        <f t="shared" si="110"/>
        <v>27</v>
      </c>
      <c r="F807" s="33">
        <f t="shared" si="117"/>
        <v>3</v>
      </c>
      <c r="G807" s="4">
        <f t="shared" si="111"/>
        <v>2023</v>
      </c>
      <c r="H807" s="3">
        <v>45012</v>
      </c>
      <c r="I807" s="4" t="s">
        <v>881</v>
      </c>
      <c r="J807" s="4" t="s">
        <v>48</v>
      </c>
      <c r="K807" s="4">
        <v>27</v>
      </c>
      <c r="L807" s="4" t="str" cm="1">
        <f t="array" ref="L807">_xlfn.IFS(K807&gt;=50,"Senior",K807&lt;30,"Young Adult",K807&gt;=30,"Adult")</f>
        <v>Young Adult</v>
      </c>
      <c r="M807" s="4" t="s">
        <v>13</v>
      </c>
      <c r="N807" s="4">
        <v>1</v>
      </c>
      <c r="O807" s="5">
        <v>500</v>
      </c>
      <c r="P807">
        <f t="shared" si="112"/>
        <v>500</v>
      </c>
      <c r="Q807" s="22">
        <f t="shared" si="113"/>
        <v>7.5</v>
      </c>
      <c r="R807" s="22">
        <f t="shared" si="114"/>
        <v>10</v>
      </c>
    </row>
    <row r="808" spans="1:18" x14ac:dyDescent="0.5">
      <c r="A808" s="2">
        <v>831</v>
      </c>
      <c r="B808" s="31" t="str">
        <f t="shared" si="109"/>
        <v>Sunday</v>
      </c>
      <c r="C808" s="40" t="str">
        <f t="shared" si="115"/>
        <v>January</v>
      </c>
      <c r="D808" s="40" t="str">
        <f t="shared" si="116"/>
        <v>Jan</v>
      </c>
      <c r="E808" s="4">
        <f t="shared" si="110"/>
        <v>15</v>
      </c>
      <c r="F808" s="33">
        <f t="shared" si="117"/>
        <v>1</v>
      </c>
      <c r="G808" s="4">
        <f t="shared" si="111"/>
        <v>2023</v>
      </c>
      <c r="H808" s="3">
        <v>44941</v>
      </c>
      <c r="I808" s="4" t="s">
        <v>882</v>
      </c>
      <c r="J808" s="4" t="s">
        <v>48</v>
      </c>
      <c r="K808" s="4">
        <v>27</v>
      </c>
      <c r="L808" s="4" t="str" cm="1">
        <f t="array" ref="L808">_xlfn.IFS(K808&gt;=50,"Senior",K808&lt;30,"Young Adult",K808&gt;=30,"Adult")</f>
        <v>Young Adult</v>
      </c>
      <c r="M808" s="4" t="s">
        <v>15</v>
      </c>
      <c r="N808" s="4">
        <v>4</v>
      </c>
      <c r="O808" s="5">
        <v>25</v>
      </c>
      <c r="P808">
        <f t="shared" si="112"/>
        <v>100</v>
      </c>
      <c r="Q808" s="22">
        <f t="shared" si="113"/>
        <v>1.5</v>
      </c>
      <c r="R808" s="22">
        <f t="shared" si="114"/>
        <v>2</v>
      </c>
    </row>
    <row r="809" spans="1:18" x14ac:dyDescent="0.5">
      <c r="A809" s="2">
        <v>873</v>
      </c>
      <c r="B809" s="31" t="str">
        <f t="shared" si="109"/>
        <v>Sunday</v>
      </c>
      <c r="C809" s="40" t="str">
        <f t="shared" si="115"/>
        <v>September</v>
      </c>
      <c r="D809" s="40" t="str">
        <f t="shared" si="116"/>
        <v>Sep</v>
      </c>
      <c r="E809" s="4">
        <f t="shared" si="110"/>
        <v>29</v>
      </c>
      <c r="F809" s="33">
        <f t="shared" si="117"/>
        <v>9</v>
      </c>
      <c r="G809" s="4">
        <f t="shared" si="111"/>
        <v>2023</v>
      </c>
      <c r="H809" s="3">
        <v>45198</v>
      </c>
      <c r="I809" s="4" t="s">
        <v>883</v>
      </c>
      <c r="J809" s="4" t="s">
        <v>32</v>
      </c>
      <c r="K809" s="4">
        <v>27</v>
      </c>
      <c r="L809" s="4" t="str" cm="1">
        <f t="array" ref="L809">_xlfn.IFS(K809&gt;=50,"Senior",K809&lt;30,"Young Adult",K809&gt;=30,"Adult")</f>
        <v>Young Adult</v>
      </c>
      <c r="M809" s="4" t="s">
        <v>15</v>
      </c>
      <c r="N809" s="4">
        <v>4</v>
      </c>
      <c r="O809" s="5">
        <v>25</v>
      </c>
      <c r="P809">
        <f t="shared" si="112"/>
        <v>100</v>
      </c>
      <c r="Q809" s="22">
        <f t="shared" si="113"/>
        <v>1.5</v>
      </c>
      <c r="R809" s="22">
        <f t="shared" si="114"/>
        <v>2</v>
      </c>
    </row>
    <row r="810" spans="1:18" x14ac:dyDescent="0.5">
      <c r="A810" s="2">
        <v>971</v>
      </c>
      <c r="B810" s="31" t="str">
        <f t="shared" si="109"/>
        <v>Thursday</v>
      </c>
      <c r="C810" s="40" t="str">
        <f t="shared" si="115"/>
        <v>December</v>
      </c>
      <c r="D810" s="40" t="str">
        <f t="shared" si="116"/>
        <v>Dec</v>
      </c>
      <c r="E810" s="4">
        <f t="shared" si="110"/>
        <v>5</v>
      </c>
      <c r="F810" s="33">
        <f t="shared" si="117"/>
        <v>12</v>
      </c>
      <c r="G810" s="4">
        <f t="shared" si="111"/>
        <v>2023</v>
      </c>
      <c r="H810" s="3">
        <v>45265</v>
      </c>
      <c r="I810" s="4" t="s">
        <v>884</v>
      </c>
      <c r="J810" s="4" t="s">
        <v>32</v>
      </c>
      <c r="K810" s="4">
        <v>27</v>
      </c>
      <c r="L810" s="4" t="str" cm="1">
        <f t="array" ref="L810">_xlfn.IFS(K810&gt;=50,"Senior",K810&lt;30,"Young Adult",K810&gt;=30,"Adult")</f>
        <v>Young Adult</v>
      </c>
      <c r="M810" s="4" t="s">
        <v>15</v>
      </c>
      <c r="N810" s="4">
        <v>4</v>
      </c>
      <c r="O810" s="5">
        <v>50</v>
      </c>
      <c r="P810">
        <f t="shared" si="112"/>
        <v>200</v>
      </c>
      <c r="Q810" s="22">
        <f t="shared" si="113"/>
        <v>3</v>
      </c>
      <c r="R810" s="22">
        <f t="shared" si="114"/>
        <v>4</v>
      </c>
    </row>
    <row r="811" spans="1:18" x14ac:dyDescent="0.5">
      <c r="A811" s="2">
        <v>2</v>
      </c>
      <c r="B811" s="31" t="str">
        <f t="shared" si="109"/>
        <v>Friday</v>
      </c>
      <c r="C811" s="40" t="str">
        <f t="shared" si="115"/>
        <v>February</v>
      </c>
      <c r="D811" s="40" t="str">
        <f t="shared" si="116"/>
        <v>Feb</v>
      </c>
      <c r="E811" s="4">
        <f t="shared" si="110"/>
        <v>27</v>
      </c>
      <c r="F811" s="33">
        <f t="shared" si="117"/>
        <v>2</v>
      </c>
      <c r="G811" s="4">
        <f t="shared" si="111"/>
        <v>2023</v>
      </c>
      <c r="H811" s="3">
        <v>44984</v>
      </c>
      <c r="I811" s="4" t="s">
        <v>885</v>
      </c>
      <c r="J811" s="4" t="s">
        <v>32</v>
      </c>
      <c r="K811" s="4">
        <v>26</v>
      </c>
      <c r="L811" s="4" t="str" cm="1">
        <f t="array" ref="L811">_xlfn.IFS(K811&gt;=50,"Senior",K811&lt;30,"Young Adult",K811&gt;=30,"Adult")</f>
        <v>Young Adult</v>
      </c>
      <c r="M811" s="4" t="s">
        <v>14</v>
      </c>
      <c r="N811" s="4">
        <v>2</v>
      </c>
      <c r="O811" s="5">
        <v>500</v>
      </c>
      <c r="P811">
        <f t="shared" si="112"/>
        <v>1000</v>
      </c>
      <c r="Q811" s="22">
        <f t="shared" si="113"/>
        <v>15</v>
      </c>
      <c r="R811" s="22">
        <f t="shared" si="114"/>
        <v>20</v>
      </c>
    </row>
    <row r="812" spans="1:18" x14ac:dyDescent="0.5">
      <c r="A812" s="2">
        <v>56</v>
      </c>
      <c r="B812" s="31" t="str">
        <f t="shared" si="109"/>
        <v>Tuesday</v>
      </c>
      <c r="C812" s="40" t="str">
        <f t="shared" si="115"/>
        <v>May</v>
      </c>
      <c r="D812" s="40" t="str">
        <f t="shared" si="116"/>
        <v>May</v>
      </c>
      <c r="E812" s="4">
        <f t="shared" si="110"/>
        <v>31</v>
      </c>
      <c r="F812" s="33">
        <f t="shared" si="117"/>
        <v>5</v>
      </c>
      <c r="G812" s="4">
        <f t="shared" si="111"/>
        <v>2023</v>
      </c>
      <c r="H812" s="3">
        <v>45077</v>
      </c>
      <c r="I812" s="4" t="s">
        <v>886</v>
      </c>
      <c r="J812" s="4" t="s">
        <v>32</v>
      </c>
      <c r="K812" s="4">
        <v>26</v>
      </c>
      <c r="L812" s="4" t="str" cm="1">
        <f t="array" ref="L812">_xlfn.IFS(K812&gt;=50,"Senior",K812&lt;30,"Young Adult",K812&gt;=30,"Adult")</f>
        <v>Young Adult</v>
      </c>
      <c r="M812" s="4" t="s">
        <v>14</v>
      </c>
      <c r="N812" s="4">
        <v>3</v>
      </c>
      <c r="O812" s="5">
        <v>300</v>
      </c>
      <c r="P812">
        <f t="shared" si="112"/>
        <v>900</v>
      </c>
      <c r="Q812" s="22">
        <f t="shared" si="113"/>
        <v>13.5</v>
      </c>
      <c r="R812" s="22">
        <f t="shared" si="114"/>
        <v>18</v>
      </c>
    </row>
    <row r="813" spans="1:18" x14ac:dyDescent="0.5">
      <c r="A813" s="2">
        <v>159</v>
      </c>
      <c r="B813" s="31" t="str">
        <f t="shared" si="109"/>
        <v>Tuesday</v>
      </c>
      <c r="C813" s="40" t="str">
        <f t="shared" si="115"/>
        <v>May</v>
      </c>
      <c r="D813" s="40" t="str">
        <f t="shared" si="116"/>
        <v>May</v>
      </c>
      <c r="E813" s="4">
        <f t="shared" si="110"/>
        <v>31</v>
      </c>
      <c r="F813" s="33">
        <f t="shared" si="117"/>
        <v>5</v>
      </c>
      <c r="G813" s="4">
        <f t="shared" si="111"/>
        <v>2023</v>
      </c>
      <c r="H813" s="3">
        <v>45077</v>
      </c>
      <c r="I813" s="4" t="s">
        <v>887</v>
      </c>
      <c r="J813" s="4" t="s">
        <v>48</v>
      </c>
      <c r="K813" s="4">
        <v>26</v>
      </c>
      <c r="L813" s="4" t="str" cm="1">
        <f t="array" ref="L813">_xlfn.IFS(K813&gt;=50,"Senior",K813&lt;30,"Young Adult",K813&gt;=30,"Adult")</f>
        <v>Young Adult</v>
      </c>
      <c r="M813" s="4" t="s">
        <v>14</v>
      </c>
      <c r="N813" s="4">
        <v>4</v>
      </c>
      <c r="O813" s="5">
        <v>50</v>
      </c>
      <c r="P813">
        <f t="shared" si="112"/>
        <v>200</v>
      </c>
      <c r="Q813" s="22">
        <f t="shared" si="113"/>
        <v>3</v>
      </c>
      <c r="R813" s="22">
        <f t="shared" si="114"/>
        <v>4</v>
      </c>
    </row>
    <row r="814" spans="1:18" x14ac:dyDescent="0.5">
      <c r="A814" s="2">
        <v>248</v>
      </c>
      <c r="B814" s="31" t="str">
        <f t="shared" si="109"/>
        <v>Monday</v>
      </c>
      <c r="C814" s="40" t="str">
        <f t="shared" si="115"/>
        <v>March</v>
      </c>
      <c r="D814" s="40" t="str">
        <f t="shared" si="116"/>
        <v>Mar</v>
      </c>
      <c r="E814" s="4">
        <f t="shared" si="110"/>
        <v>9</v>
      </c>
      <c r="F814" s="33">
        <f t="shared" si="117"/>
        <v>3</v>
      </c>
      <c r="G814" s="4">
        <f t="shared" si="111"/>
        <v>2023</v>
      </c>
      <c r="H814" s="3">
        <v>44994</v>
      </c>
      <c r="I814" s="4" t="s">
        <v>888</v>
      </c>
      <c r="J814" s="4" t="s">
        <v>48</v>
      </c>
      <c r="K814" s="4">
        <v>26</v>
      </c>
      <c r="L814" s="4" t="str" cm="1">
        <f t="array" ref="L814">_xlfn.IFS(K814&gt;=50,"Senior",K814&lt;30,"Young Adult",K814&gt;=30,"Adult")</f>
        <v>Young Adult</v>
      </c>
      <c r="M814" s="4" t="s">
        <v>14</v>
      </c>
      <c r="N814" s="4">
        <v>3</v>
      </c>
      <c r="O814" s="5">
        <v>300</v>
      </c>
      <c r="P814">
        <f t="shared" si="112"/>
        <v>900</v>
      </c>
      <c r="Q814" s="22">
        <f t="shared" si="113"/>
        <v>13.5</v>
      </c>
      <c r="R814" s="22">
        <f t="shared" si="114"/>
        <v>18</v>
      </c>
    </row>
    <row r="815" spans="1:18" x14ac:dyDescent="0.5">
      <c r="A815" s="2">
        <v>307</v>
      </c>
      <c r="B815" s="31" t="str">
        <f t="shared" si="109"/>
        <v>Friday</v>
      </c>
      <c r="C815" s="40" t="str">
        <f t="shared" si="115"/>
        <v>May</v>
      </c>
      <c r="D815" s="40" t="str">
        <f t="shared" si="116"/>
        <v>May</v>
      </c>
      <c r="E815" s="4">
        <f t="shared" si="110"/>
        <v>27</v>
      </c>
      <c r="F815" s="33">
        <f t="shared" si="117"/>
        <v>5</v>
      </c>
      <c r="G815" s="4">
        <f t="shared" si="111"/>
        <v>2023</v>
      </c>
      <c r="H815" s="3">
        <v>45073</v>
      </c>
      <c r="I815" s="4" t="s">
        <v>889</v>
      </c>
      <c r="J815" s="4" t="s">
        <v>32</v>
      </c>
      <c r="K815" s="4">
        <v>26</v>
      </c>
      <c r="L815" s="4" t="str" cm="1">
        <f t="array" ref="L815">_xlfn.IFS(K815&gt;=50,"Senior",K815&lt;30,"Young Adult",K815&gt;=30,"Adult")</f>
        <v>Young Adult</v>
      </c>
      <c r="M815" s="4" t="s">
        <v>15</v>
      </c>
      <c r="N815" s="4">
        <v>2</v>
      </c>
      <c r="O815" s="5">
        <v>25</v>
      </c>
      <c r="P815">
        <f t="shared" si="112"/>
        <v>50</v>
      </c>
      <c r="Q815" s="22">
        <f t="shared" si="113"/>
        <v>0.75</v>
      </c>
      <c r="R815" s="22">
        <f t="shared" si="114"/>
        <v>1</v>
      </c>
    </row>
    <row r="816" spans="1:18" x14ac:dyDescent="0.5">
      <c r="A816" s="2">
        <v>309</v>
      </c>
      <c r="B816" s="31" t="str">
        <f t="shared" si="109"/>
        <v>Monday</v>
      </c>
      <c r="C816" s="40" t="str">
        <f t="shared" si="115"/>
        <v>December</v>
      </c>
      <c r="D816" s="40" t="str">
        <f t="shared" si="116"/>
        <v>Dec</v>
      </c>
      <c r="E816" s="4">
        <f t="shared" si="110"/>
        <v>23</v>
      </c>
      <c r="F816" s="33">
        <f t="shared" si="117"/>
        <v>12</v>
      </c>
      <c r="G816" s="4">
        <f t="shared" si="111"/>
        <v>2023</v>
      </c>
      <c r="H816" s="3">
        <v>45283</v>
      </c>
      <c r="I816" s="4" t="s">
        <v>890</v>
      </c>
      <c r="J816" s="4" t="s">
        <v>32</v>
      </c>
      <c r="K816" s="4">
        <v>26</v>
      </c>
      <c r="L816" s="4" t="str" cm="1">
        <f t="array" ref="L816">_xlfn.IFS(K816&gt;=50,"Senior",K816&lt;30,"Young Adult",K816&gt;=30,"Adult")</f>
        <v>Young Adult</v>
      </c>
      <c r="M816" s="4" t="s">
        <v>13</v>
      </c>
      <c r="N816" s="4">
        <v>1</v>
      </c>
      <c r="O816" s="5">
        <v>25</v>
      </c>
      <c r="P816">
        <f t="shared" si="112"/>
        <v>25</v>
      </c>
      <c r="Q816" s="22">
        <f t="shared" si="113"/>
        <v>0.375</v>
      </c>
      <c r="R816" s="22">
        <f t="shared" si="114"/>
        <v>0.5</v>
      </c>
    </row>
    <row r="817" spans="1:18" x14ac:dyDescent="0.5">
      <c r="A817" s="2">
        <v>321</v>
      </c>
      <c r="B817" s="31" t="str">
        <f t="shared" si="109"/>
        <v>Tuesday</v>
      </c>
      <c r="C817" s="40" t="str">
        <f t="shared" si="115"/>
        <v>June</v>
      </c>
      <c r="D817" s="40" t="str">
        <f t="shared" si="116"/>
        <v>Jun</v>
      </c>
      <c r="E817" s="4">
        <f t="shared" si="110"/>
        <v>10</v>
      </c>
      <c r="F817" s="33">
        <f t="shared" si="117"/>
        <v>6</v>
      </c>
      <c r="G817" s="4">
        <f t="shared" si="111"/>
        <v>2023</v>
      </c>
      <c r="H817" s="3">
        <v>45087</v>
      </c>
      <c r="I817" s="4" t="s">
        <v>891</v>
      </c>
      <c r="J817" s="4" t="s">
        <v>32</v>
      </c>
      <c r="K817" s="4">
        <v>26</v>
      </c>
      <c r="L817" s="4" t="str" cm="1">
        <f t="array" ref="L817">_xlfn.IFS(K817&gt;=50,"Senior",K817&lt;30,"Young Adult",K817&gt;=30,"Adult")</f>
        <v>Young Adult</v>
      </c>
      <c r="M817" s="4" t="s">
        <v>15</v>
      </c>
      <c r="N817" s="4">
        <v>2</v>
      </c>
      <c r="O817" s="5">
        <v>25</v>
      </c>
      <c r="P817">
        <f t="shared" si="112"/>
        <v>50</v>
      </c>
      <c r="Q817" s="22">
        <f t="shared" si="113"/>
        <v>0.75</v>
      </c>
      <c r="R817" s="22">
        <f t="shared" si="114"/>
        <v>1</v>
      </c>
    </row>
    <row r="818" spans="1:18" x14ac:dyDescent="0.5">
      <c r="A818" s="2">
        <v>453</v>
      </c>
      <c r="B818" s="31" t="str">
        <f t="shared" si="109"/>
        <v>Sunday</v>
      </c>
      <c r="C818" s="40" t="str">
        <f t="shared" si="115"/>
        <v>December</v>
      </c>
      <c r="D818" s="40" t="str">
        <f t="shared" si="116"/>
        <v>Dec</v>
      </c>
      <c r="E818" s="4">
        <f t="shared" si="110"/>
        <v>8</v>
      </c>
      <c r="F818" s="33">
        <f t="shared" si="117"/>
        <v>12</v>
      </c>
      <c r="G818" s="4">
        <f t="shared" si="111"/>
        <v>2023</v>
      </c>
      <c r="H818" s="3">
        <v>45268</v>
      </c>
      <c r="I818" s="4" t="s">
        <v>892</v>
      </c>
      <c r="J818" s="4" t="s">
        <v>32</v>
      </c>
      <c r="K818" s="4">
        <v>26</v>
      </c>
      <c r="L818" s="4" t="str" cm="1">
        <f t="array" ref="L818">_xlfn.IFS(K818&gt;=50,"Senior",K818&lt;30,"Young Adult",K818&gt;=30,"Adult")</f>
        <v>Young Adult</v>
      </c>
      <c r="M818" s="4" t="s">
        <v>14</v>
      </c>
      <c r="N818" s="4">
        <v>2</v>
      </c>
      <c r="O818" s="5">
        <v>500</v>
      </c>
      <c r="P818">
        <f t="shared" si="112"/>
        <v>1000</v>
      </c>
      <c r="Q818" s="22">
        <f t="shared" si="113"/>
        <v>15</v>
      </c>
      <c r="R818" s="22">
        <f t="shared" si="114"/>
        <v>20</v>
      </c>
    </row>
    <row r="819" spans="1:18" x14ac:dyDescent="0.5">
      <c r="A819" s="2">
        <v>474</v>
      </c>
      <c r="B819" s="31" t="str">
        <f t="shared" si="109"/>
        <v>Sunday</v>
      </c>
      <c r="C819" s="40" t="str">
        <f t="shared" si="115"/>
        <v>July</v>
      </c>
      <c r="D819" s="40" t="str">
        <f t="shared" si="116"/>
        <v>Jul</v>
      </c>
      <c r="E819" s="4">
        <f t="shared" si="110"/>
        <v>15</v>
      </c>
      <c r="F819" s="33">
        <f t="shared" si="117"/>
        <v>7</v>
      </c>
      <c r="G819" s="4">
        <f t="shared" si="111"/>
        <v>2023</v>
      </c>
      <c r="H819" s="3">
        <v>45122</v>
      </c>
      <c r="I819" s="4" t="s">
        <v>893</v>
      </c>
      <c r="J819" s="4" t="s">
        <v>32</v>
      </c>
      <c r="K819" s="4">
        <v>26</v>
      </c>
      <c r="L819" s="4" t="str" cm="1">
        <f t="array" ref="L819">_xlfn.IFS(K819&gt;=50,"Senior",K819&lt;30,"Young Adult",K819&gt;=30,"Adult")</f>
        <v>Young Adult</v>
      </c>
      <c r="M819" s="4" t="s">
        <v>14</v>
      </c>
      <c r="N819" s="4">
        <v>3</v>
      </c>
      <c r="O819" s="5">
        <v>500</v>
      </c>
      <c r="P819">
        <f t="shared" si="112"/>
        <v>1500</v>
      </c>
      <c r="Q819" s="22">
        <f t="shared" si="113"/>
        <v>22.5</v>
      </c>
      <c r="R819" s="22">
        <f t="shared" si="114"/>
        <v>30</v>
      </c>
    </row>
    <row r="820" spans="1:18" x14ac:dyDescent="0.5">
      <c r="A820" s="2">
        <v>475</v>
      </c>
      <c r="B820" s="31" t="str">
        <f t="shared" si="109"/>
        <v>Friday</v>
      </c>
      <c r="C820" s="40" t="str">
        <f t="shared" si="115"/>
        <v>January</v>
      </c>
      <c r="D820" s="40" t="str">
        <f t="shared" si="116"/>
        <v>Jan</v>
      </c>
      <c r="E820" s="4">
        <f t="shared" si="110"/>
        <v>20</v>
      </c>
      <c r="F820" s="33">
        <f t="shared" si="117"/>
        <v>1</v>
      </c>
      <c r="G820" s="4">
        <f t="shared" si="111"/>
        <v>2023</v>
      </c>
      <c r="H820" s="3">
        <v>44946</v>
      </c>
      <c r="I820" s="4" t="s">
        <v>894</v>
      </c>
      <c r="J820" s="4" t="s">
        <v>48</v>
      </c>
      <c r="K820" s="4">
        <v>26</v>
      </c>
      <c r="L820" s="4" t="str" cm="1">
        <f t="array" ref="L820">_xlfn.IFS(K820&gt;=50,"Senior",K820&lt;30,"Young Adult",K820&gt;=30,"Adult")</f>
        <v>Young Adult</v>
      </c>
      <c r="M820" s="4" t="s">
        <v>14</v>
      </c>
      <c r="N820" s="4">
        <v>3</v>
      </c>
      <c r="O820" s="5">
        <v>25</v>
      </c>
      <c r="P820">
        <f t="shared" si="112"/>
        <v>75</v>
      </c>
      <c r="Q820" s="22">
        <f t="shared" si="113"/>
        <v>1.125</v>
      </c>
      <c r="R820" s="22">
        <f t="shared" si="114"/>
        <v>1.5</v>
      </c>
    </row>
    <row r="821" spans="1:18" x14ac:dyDescent="0.5">
      <c r="A821" s="2">
        <v>610</v>
      </c>
      <c r="B821" s="31" t="str">
        <f t="shared" si="109"/>
        <v>Tuesday</v>
      </c>
      <c r="C821" s="40" t="str">
        <f t="shared" si="115"/>
        <v>January</v>
      </c>
      <c r="D821" s="40" t="str">
        <f t="shared" si="116"/>
        <v>Jan</v>
      </c>
      <c r="E821" s="4">
        <f t="shared" si="110"/>
        <v>3</v>
      </c>
      <c r="F821" s="33">
        <f t="shared" si="117"/>
        <v>1</v>
      </c>
      <c r="G821" s="4">
        <f t="shared" si="111"/>
        <v>2023</v>
      </c>
      <c r="H821" s="3">
        <v>44929</v>
      </c>
      <c r="I821" s="4" t="s">
        <v>895</v>
      </c>
      <c r="J821" s="4" t="s">
        <v>32</v>
      </c>
      <c r="K821" s="4">
        <v>26</v>
      </c>
      <c r="L821" s="4" t="str" cm="1">
        <f t="array" ref="L821">_xlfn.IFS(K821&gt;=50,"Senior",K821&lt;30,"Young Adult",K821&gt;=30,"Adult")</f>
        <v>Young Adult</v>
      </c>
      <c r="M821" s="4" t="s">
        <v>13</v>
      </c>
      <c r="N821" s="4">
        <v>2</v>
      </c>
      <c r="O821" s="5">
        <v>300</v>
      </c>
      <c r="P821">
        <f t="shared" si="112"/>
        <v>600</v>
      </c>
      <c r="Q821" s="22">
        <f t="shared" si="113"/>
        <v>9</v>
      </c>
      <c r="R821" s="22">
        <f t="shared" si="114"/>
        <v>12</v>
      </c>
    </row>
    <row r="822" spans="1:18" x14ac:dyDescent="0.5">
      <c r="A822" s="2">
        <v>626</v>
      </c>
      <c r="B822" s="31" t="str">
        <f t="shared" si="109"/>
        <v>Sunday</v>
      </c>
      <c r="C822" s="40" t="str">
        <f t="shared" si="115"/>
        <v>September</v>
      </c>
      <c r="D822" s="40" t="str">
        <f t="shared" si="116"/>
        <v>Sep</v>
      </c>
      <c r="E822" s="4">
        <f t="shared" si="110"/>
        <v>29</v>
      </c>
      <c r="F822" s="33">
        <f t="shared" si="117"/>
        <v>9</v>
      </c>
      <c r="G822" s="4">
        <f t="shared" si="111"/>
        <v>2023</v>
      </c>
      <c r="H822" s="3">
        <v>45198</v>
      </c>
      <c r="I822" s="4" t="s">
        <v>896</v>
      </c>
      <c r="J822" s="4" t="s">
        <v>32</v>
      </c>
      <c r="K822" s="4">
        <v>26</v>
      </c>
      <c r="L822" s="4" t="str" cm="1">
        <f t="array" ref="L822">_xlfn.IFS(K822&gt;=50,"Senior",K822&lt;30,"Young Adult",K822&gt;=30,"Adult")</f>
        <v>Young Adult</v>
      </c>
      <c r="M822" s="4" t="s">
        <v>14</v>
      </c>
      <c r="N822" s="4">
        <v>4</v>
      </c>
      <c r="O822" s="5">
        <v>500</v>
      </c>
      <c r="P822">
        <f t="shared" si="112"/>
        <v>2000</v>
      </c>
      <c r="Q822" s="22">
        <f t="shared" si="113"/>
        <v>30</v>
      </c>
      <c r="R822" s="22">
        <f t="shared" si="114"/>
        <v>40</v>
      </c>
    </row>
    <row r="823" spans="1:18" x14ac:dyDescent="0.5">
      <c r="A823" s="2">
        <v>632</v>
      </c>
      <c r="B823" s="31" t="str">
        <f t="shared" si="109"/>
        <v>Monday</v>
      </c>
      <c r="C823" s="40" t="str">
        <f t="shared" si="115"/>
        <v>September</v>
      </c>
      <c r="D823" s="40" t="str">
        <f t="shared" si="116"/>
        <v>Sep</v>
      </c>
      <c r="E823" s="4">
        <f t="shared" si="110"/>
        <v>16</v>
      </c>
      <c r="F823" s="33">
        <f t="shared" si="117"/>
        <v>9</v>
      </c>
      <c r="G823" s="4">
        <f t="shared" si="111"/>
        <v>2023</v>
      </c>
      <c r="H823" s="3">
        <v>45185</v>
      </c>
      <c r="I823" s="4" t="s">
        <v>897</v>
      </c>
      <c r="J823" s="4" t="s">
        <v>32</v>
      </c>
      <c r="K823" s="4">
        <v>26</v>
      </c>
      <c r="L823" s="4" t="str" cm="1">
        <f t="array" ref="L823">_xlfn.IFS(K823&gt;=50,"Senior",K823&lt;30,"Young Adult",K823&gt;=30,"Adult")</f>
        <v>Young Adult</v>
      </c>
      <c r="M823" s="4" t="s">
        <v>15</v>
      </c>
      <c r="N823" s="4">
        <v>4</v>
      </c>
      <c r="O823" s="5">
        <v>25</v>
      </c>
      <c r="P823">
        <f t="shared" si="112"/>
        <v>100</v>
      </c>
      <c r="Q823" s="22">
        <f t="shared" si="113"/>
        <v>1.5</v>
      </c>
      <c r="R823" s="22">
        <f t="shared" si="114"/>
        <v>2</v>
      </c>
    </row>
    <row r="824" spans="1:18" x14ac:dyDescent="0.5">
      <c r="A824" s="2">
        <v>707</v>
      </c>
      <c r="B824" s="31" t="str">
        <f t="shared" si="109"/>
        <v>Sunday</v>
      </c>
      <c r="C824" s="40" t="str">
        <f t="shared" si="115"/>
        <v>October</v>
      </c>
      <c r="D824" s="40" t="str">
        <f t="shared" si="116"/>
        <v>Oct</v>
      </c>
      <c r="E824" s="4">
        <f t="shared" si="110"/>
        <v>1</v>
      </c>
      <c r="F824" s="33">
        <f t="shared" si="117"/>
        <v>10</v>
      </c>
      <c r="G824" s="4">
        <f t="shared" si="111"/>
        <v>2023</v>
      </c>
      <c r="H824" s="3">
        <v>45200</v>
      </c>
      <c r="I824" s="4" t="s">
        <v>898</v>
      </c>
      <c r="J824" s="4" t="s">
        <v>32</v>
      </c>
      <c r="K824" s="4">
        <v>26</v>
      </c>
      <c r="L824" s="4" t="str" cm="1">
        <f t="array" ref="L824">_xlfn.IFS(K824&gt;=50,"Senior",K824&lt;30,"Young Adult",K824&gt;=30,"Adult")</f>
        <v>Young Adult</v>
      </c>
      <c r="M824" s="4" t="s">
        <v>14</v>
      </c>
      <c r="N824" s="4">
        <v>1</v>
      </c>
      <c r="O824" s="5">
        <v>500</v>
      </c>
      <c r="P824">
        <f t="shared" si="112"/>
        <v>500</v>
      </c>
      <c r="Q824" s="22">
        <f t="shared" si="113"/>
        <v>7.5</v>
      </c>
      <c r="R824" s="22">
        <f t="shared" si="114"/>
        <v>10</v>
      </c>
    </row>
    <row r="825" spans="1:18" x14ac:dyDescent="0.5">
      <c r="A825" s="2">
        <v>710</v>
      </c>
      <c r="B825" s="31" t="str">
        <f t="shared" si="109"/>
        <v>Tuesday</v>
      </c>
      <c r="C825" s="40" t="str">
        <f t="shared" si="115"/>
        <v>October</v>
      </c>
      <c r="D825" s="40" t="str">
        <f t="shared" si="116"/>
        <v>Oct</v>
      </c>
      <c r="E825" s="4">
        <f t="shared" si="110"/>
        <v>31</v>
      </c>
      <c r="F825" s="33">
        <f t="shared" si="117"/>
        <v>10</v>
      </c>
      <c r="G825" s="4">
        <f t="shared" si="111"/>
        <v>2023</v>
      </c>
      <c r="H825" s="3">
        <v>45230</v>
      </c>
      <c r="I825" s="4" t="s">
        <v>899</v>
      </c>
      <c r="J825" s="4" t="s">
        <v>32</v>
      </c>
      <c r="K825" s="4">
        <v>26</v>
      </c>
      <c r="L825" s="4" t="str" cm="1">
        <f t="array" ref="L825">_xlfn.IFS(K825&gt;=50,"Senior",K825&lt;30,"Young Adult",K825&gt;=30,"Adult")</f>
        <v>Young Adult</v>
      </c>
      <c r="M825" s="4" t="s">
        <v>15</v>
      </c>
      <c r="N825" s="4">
        <v>3</v>
      </c>
      <c r="O825" s="5">
        <v>500</v>
      </c>
      <c r="P825">
        <f t="shared" si="112"/>
        <v>1500</v>
      </c>
      <c r="Q825" s="22">
        <f t="shared" si="113"/>
        <v>22.5</v>
      </c>
      <c r="R825" s="22">
        <f t="shared" si="114"/>
        <v>30</v>
      </c>
    </row>
    <row r="826" spans="1:18" x14ac:dyDescent="0.5">
      <c r="A826" s="2">
        <v>711</v>
      </c>
      <c r="B826" s="31" t="str">
        <f t="shared" si="109"/>
        <v>Monday</v>
      </c>
      <c r="C826" s="40" t="str">
        <f t="shared" si="115"/>
        <v>October</v>
      </c>
      <c r="D826" s="40" t="str">
        <f t="shared" si="116"/>
        <v>Oct</v>
      </c>
      <c r="E826" s="4">
        <f t="shared" si="110"/>
        <v>16</v>
      </c>
      <c r="F826" s="33">
        <f t="shared" si="117"/>
        <v>10</v>
      </c>
      <c r="G826" s="4">
        <f t="shared" si="111"/>
        <v>2023</v>
      </c>
      <c r="H826" s="3">
        <v>45215</v>
      </c>
      <c r="I826" s="4" t="s">
        <v>900</v>
      </c>
      <c r="J826" s="4" t="s">
        <v>48</v>
      </c>
      <c r="K826" s="4">
        <v>26</v>
      </c>
      <c r="L826" s="4" t="str" cm="1">
        <f t="array" ref="L826">_xlfn.IFS(K826&gt;=50,"Senior",K826&lt;30,"Young Adult",K826&gt;=30,"Adult")</f>
        <v>Young Adult</v>
      </c>
      <c r="M826" s="4" t="s">
        <v>15</v>
      </c>
      <c r="N826" s="4">
        <v>3</v>
      </c>
      <c r="O826" s="5">
        <v>500</v>
      </c>
      <c r="P826">
        <f t="shared" si="112"/>
        <v>1500</v>
      </c>
      <c r="Q826" s="22">
        <f t="shared" si="113"/>
        <v>22.5</v>
      </c>
      <c r="R826" s="22">
        <f t="shared" si="114"/>
        <v>30</v>
      </c>
    </row>
    <row r="827" spans="1:18" x14ac:dyDescent="0.5">
      <c r="A827" s="2">
        <v>772</v>
      </c>
      <c r="B827" s="31" t="str">
        <f t="shared" si="109"/>
        <v>Thursday</v>
      </c>
      <c r="C827" s="40" t="str">
        <f t="shared" si="115"/>
        <v>July</v>
      </c>
      <c r="D827" s="40" t="str">
        <f t="shared" si="116"/>
        <v>Jul</v>
      </c>
      <c r="E827" s="4">
        <f t="shared" si="110"/>
        <v>12</v>
      </c>
      <c r="F827" s="33">
        <f t="shared" si="117"/>
        <v>7</v>
      </c>
      <c r="G827" s="4">
        <f t="shared" si="111"/>
        <v>2023</v>
      </c>
      <c r="H827" s="3">
        <v>45119</v>
      </c>
      <c r="I827" s="4" t="s">
        <v>901</v>
      </c>
      <c r="J827" s="4" t="s">
        <v>48</v>
      </c>
      <c r="K827" s="4">
        <v>26</v>
      </c>
      <c r="L827" s="4" t="str" cm="1">
        <f t="array" ref="L827">_xlfn.IFS(K827&gt;=50,"Senior",K827&lt;30,"Young Adult",K827&gt;=30,"Adult")</f>
        <v>Young Adult</v>
      </c>
      <c r="M827" s="4" t="s">
        <v>15</v>
      </c>
      <c r="N827" s="4">
        <v>1</v>
      </c>
      <c r="O827" s="5">
        <v>30</v>
      </c>
      <c r="P827">
        <f t="shared" si="112"/>
        <v>30</v>
      </c>
      <c r="Q827" s="22">
        <f t="shared" si="113"/>
        <v>0.44999999999999996</v>
      </c>
      <c r="R827" s="22">
        <f t="shared" si="114"/>
        <v>0.6</v>
      </c>
    </row>
    <row r="828" spans="1:18" x14ac:dyDescent="0.5">
      <c r="A828" s="2">
        <v>850</v>
      </c>
      <c r="B828" s="31" t="str">
        <f t="shared" si="109"/>
        <v>Saturday</v>
      </c>
      <c r="C828" s="40" t="str">
        <f t="shared" si="115"/>
        <v>July</v>
      </c>
      <c r="D828" s="40" t="str">
        <f t="shared" si="116"/>
        <v>Jul</v>
      </c>
      <c r="E828" s="4">
        <f t="shared" si="110"/>
        <v>28</v>
      </c>
      <c r="F828" s="33">
        <f t="shared" si="117"/>
        <v>7</v>
      </c>
      <c r="G828" s="4">
        <f t="shared" si="111"/>
        <v>2023</v>
      </c>
      <c r="H828" s="3">
        <v>45135</v>
      </c>
      <c r="I828" s="4" t="s">
        <v>902</v>
      </c>
      <c r="J828" s="4" t="s">
        <v>32</v>
      </c>
      <c r="K828" s="4">
        <v>26</v>
      </c>
      <c r="L828" s="4" t="str" cm="1">
        <f t="array" ref="L828">_xlfn.IFS(K828&gt;=50,"Senior",K828&lt;30,"Young Adult",K828&gt;=30,"Adult")</f>
        <v>Young Adult</v>
      </c>
      <c r="M828" s="4" t="s">
        <v>13</v>
      </c>
      <c r="N828" s="4">
        <v>2</v>
      </c>
      <c r="O828" s="5">
        <v>500</v>
      </c>
      <c r="P828">
        <f t="shared" si="112"/>
        <v>1000</v>
      </c>
      <c r="Q828" s="22">
        <f t="shared" si="113"/>
        <v>15</v>
      </c>
      <c r="R828" s="22">
        <f t="shared" si="114"/>
        <v>20</v>
      </c>
    </row>
    <row r="829" spans="1:18" x14ac:dyDescent="0.5">
      <c r="A829" s="2">
        <v>884</v>
      </c>
      <c r="B829" s="31" t="str">
        <f t="shared" si="109"/>
        <v>Sunday</v>
      </c>
      <c r="C829" s="40" t="str">
        <f t="shared" si="115"/>
        <v>April</v>
      </c>
      <c r="D829" s="40" t="str">
        <f t="shared" si="116"/>
        <v>Apr</v>
      </c>
      <c r="E829" s="4">
        <f t="shared" si="110"/>
        <v>29</v>
      </c>
      <c r="F829" s="33">
        <f t="shared" si="117"/>
        <v>4</v>
      </c>
      <c r="G829" s="4">
        <f t="shared" si="111"/>
        <v>2023</v>
      </c>
      <c r="H829" s="3">
        <v>45045</v>
      </c>
      <c r="I829" s="4" t="s">
        <v>903</v>
      </c>
      <c r="J829" s="4" t="s">
        <v>32</v>
      </c>
      <c r="K829" s="4">
        <v>26</v>
      </c>
      <c r="L829" s="4" t="str" cm="1">
        <f t="array" ref="L829">_xlfn.IFS(K829&gt;=50,"Senior",K829&lt;30,"Young Adult",K829&gt;=30,"Adult")</f>
        <v>Young Adult</v>
      </c>
      <c r="M829" s="4" t="s">
        <v>14</v>
      </c>
      <c r="N829" s="4">
        <v>2</v>
      </c>
      <c r="O829" s="5">
        <v>30</v>
      </c>
      <c r="P829">
        <f t="shared" si="112"/>
        <v>60</v>
      </c>
      <c r="Q829" s="22">
        <f t="shared" si="113"/>
        <v>0.89999999999999991</v>
      </c>
      <c r="R829" s="22">
        <f t="shared" si="114"/>
        <v>1.2</v>
      </c>
    </row>
    <row r="830" spans="1:18" x14ac:dyDescent="0.5">
      <c r="A830" s="2">
        <v>899</v>
      </c>
      <c r="B830" s="31" t="str">
        <f t="shared" si="109"/>
        <v>Wednesday</v>
      </c>
      <c r="C830" s="40" t="str">
        <f t="shared" si="115"/>
        <v>May</v>
      </c>
      <c r="D830" s="40" t="str">
        <f t="shared" si="116"/>
        <v>May</v>
      </c>
      <c r="E830" s="4">
        <f t="shared" si="110"/>
        <v>25</v>
      </c>
      <c r="F830" s="33">
        <f t="shared" si="117"/>
        <v>5</v>
      </c>
      <c r="G830" s="4">
        <f t="shared" si="111"/>
        <v>2023</v>
      </c>
      <c r="H830" s="3">
        <v>45071</v>
      </c>
      <c r="I830" s="4" t="s">
        <v>904</v>
      </c>
      <c r="J830" s="4" t="s">
        <v>48</v>
      </c>
      <c r="K830" s="4">
        <v>26</v>
      </c>
      <c r="L830" s="4" t="str" cm="1">
        <f t="array" ref="L830">_xlfn.IFS(K830&gt;=50,"Senior",K830&lt;30,"Young Adult",K830&gt;=30,"Adult")</f>
        <v>Young Adult</v>
      </c>
      <c r="M830" s="4" t="s">
        <v>14</v>
      </c>
      <c r="N830" s="4">
        <v>2</v>
      </c>
      <c r="O830" s="5">
        <v>300</v>
      </c>
      <c r="P830">
        <f t="shared" si="112"/>
        <v>600</v>
      </c>
      <c r="Q830" s="22">
        <f t="shared" si="113"/>
        <v>9</v>
      </c>
      <c r="R830" s="22">
        <f t="shared" si="114"/>
        <v>12</v>
      </c>
    </row>
    <row r="831" spans="1:18" x14ac:dyDescent="0.5">
      <c r="A831" s="2">
        <v>909</v>
      </c>
      <c r="B831" s="31" t="str">
        <f t="shared" si="109"/>
        <v>Sunday</v>
      </c>
      <c r="C831" s="40" t="str">
        <f t="shared" si="115"/>
        <v>October</v>
      </c>
      <c r="D831" s="40" t="str">
        <f t="shared" si="116"/>
        <v>Oct</v>
      </c>
      <c r="E831" s="4">
        <f t="shared" si="110"/>
        <v>1</v>
      </c>
      <c r="F831" s="33">
        <f t="shared" si="117"/>
        <v>10</v>
      </c>
      <c r="G831" s="4">
        <f t="shared" si="111"/>
        <v>2023</v>
      </c>
      <c r="H831" s="3">
        <v>45200</v>
      </c>
      <c r="I831" s="4" t="s">
        <v>905</v>
      </c>
      <c r="J831" s="4" t="s">
        <v>48</v>
      </c>
      <c r="K831" s="4">
        <v>26</v>
      </c>
      <c r="L831" s="4" t="str" cm="1">
        <f t="array" ref="L831">_xlfn.IFS(K831&gt;=50,"Senior",K831&lt;30,"Young Adult",K831&gt;=30,"Adult")</f>
        <v>Young Adult</v>
      </c>
      <c r="M831" s="4" t="s">
        <v>15</v>
      </c>
      <c r="N831" s="4">
        <v>1</v>
      </c>
      <c r="O831" s="5">
        <v>300</v>
      </c>
      <c r="P831">
        <f t="shared" si="112"/>
        <v>300</v>
      </c>
      <c r="Q831" s="22">
        <f t="shared" si="113"/>
        <v>4.5</v>
      </c>
      <c r="R831" s="22">
        <f t="shared" si="114"/>
        <v>6</v>
      </c>
    </row>
    <row r="832" spans="1:18" x14ac:dyDescent="0.5">
      <c r="A832" s="2">
        <v>915</v>
      </c>
      <c r="B832" s="31" t="str">
        <f t="shared" si="109"/>
        <v>Monday</v>
      </c>
      <c r="C832" s="40" t="str">
        <f t="shared" si="115"/>
        <v>May</v>
      </c>
      <c r="D832" s="40" t="str">
        <f t="shared" si="116"/>
        <v>May</v>
      </c>
      <c r="E832" s="4">
        <f t="shared" si="110"/>
        <v>30</v>
      </c>
      <c r="F832" s="33">
        <f t="shared" si="117"/>
        <v>5</v>
      </c>
      <c r="G832" s="4">
        <f t="shared" si="111"/>
        <v>2023</v>
      </c>
      <c r="H832" s="3">
        <v>45076</v>
      </c>
      <c r="I832" s="4" t="s">
        <v>906</v>
      </c>
      <c r="J832" s="4" t="s">
        <v>32</v>
      </c>
      <c r="K832" s="4">
        <v>26</v>
      </c>
      <c r="L832" s="4" t="str" cm="1">
        <f t="array" ref="L832">_xlfn.IFS(K832&gt;=50,"Senior",K832&lt;30,"Young Adult",K832&gt;=30,"Adult")</f>
        <v>Young Adult</v>
      </c>
      <c r="M832" s="4" t="s">
        <v>13</v>
      </c>
      <c r="N832" s="4">
        <v>3</v>
      </c>
      <c r="O832" s="5">
        <v>30</v>
      </c>
      <c r="P832">
        <f t="shared" si="112"/>
        <v>90</v>
      </c>
      <c r="Q832" s="22">
        <f t="shared" si="113"/>
        <v>1.3499999999999999</v>
      </c>
      <c r="R832" s="22">
        <f t="shared" si="114"/>
        <v>1.8</v>
      </c>
    </row>
    <row r="833" spans="1:18" x14ac:dyDescent="0.5">
      <c r="A833" s="2">
        <v>68</v>
      </c>
      <c r="B833" s="31" t="str">
        <f t="shared" si="109"/>
        <v>Tuesday</v>
      </c>
      <c r="C833" s="40" t="str">
        <f t="shared" si="115"/>
        <v>February</v>
      </c>
      <c r="D833" s="40" t="str">
        <f t="shared" si="116"/>
        <v>Feb</v>
      </c>
      <c r="E833" s="4">
        <f t="shared" si="110"/>
        <v>10</v>
      </c>
      <c r="F833" s="33">
        <f t="shared" si="117"/>
        <v>2</v>
      </c>
      <c r="G833" s="4">
        <f t="shared" si="111"/>
        <v>2023</v>
      </c>
      <c r="H833" s="3">
        <v>44967</v>
      </c>
      <c r="I833" s="4" t="s">
        <v>907</v>
      </c>
      <c r="J833" s="4" t="s">
        <v>48</v>
      </c>
      <c r="K833" s="4">
        <v>25</v>
      </c>
      <c r="L833" s="4" t="str" cm="1">
        <f t="array" ref="L833">_xlfn.IFS(K833&gt;=50,"Senior",K833&lt;30,"Young Adult",K833&gt;=30,"Adult")</f>
        <v>Young Adult</v>
      </c>
      <c r="M833" s="4" t="s">
        <v>15</v>
      </c>
      <c r="N833" s="4">
        <v>1</v>
      </c>
      <c r="O833" s="5">
        <v>300</v>
      </c>
      <c r="P833">
        <f t="shared" si="112"/>
        <v>300</v>
      </c>
      <c r="Q833" s="22">
        <f t="shared" si="113"/>
        <v>4.5</v>
      </c>
      <c r="R833" s="22">
        <f t="shared" si="114"/>
        <v>6</v>
      </c>
    </row>
    <row r="834" spans="1:18" x14ac:dyDescent="0.5">
      <c r="A834" s="2">
        <v>128</v>
      </c>
      <c r="B834" s="31" t="str">
        <f t="shared" ref="B834:B897" si="118">TEXT($E834,"DDDD")</f>
        <v>Thursday</v>
      </c>
      <c r="C834" s="40" t="str">
        <f t="shared" si="115"/>
        <v>July</v>
      </c>
      <c r="D834" s="40" t="str">
        <f t="shared" si="116"/>
        <v>Jul</v>
      </c>
      <c r="E834" s="4">
        <f t="shared" ref="E834:E897" si="119">DAY(H834)</f>
        <v>5</v>
      </c>
      <c r="F834" s="33">
        <f t="shared" si="117"/>
        <v>7</v>
      </c>
      <c r="G834" s="4">
        <f t="shared" ref="G834:G897" si="120">YEAR(H834)</f>
        <v>2023</v>
      </c>
      <c r="H834" s="3">
        <v>45112</v>
      </c>
      <c r="I834" s="4" t="s">
        <v>908</v>
      </c>
      <c r="J834" s="4" t="s">
        <v>48</v>
      </c>
      <c r="K834" s="4">
        <v>25</v>
      </c>
      <c r="L834" s="4" t="str" cm="1">
        <f t="array" ref="L834">_xlfn.IFS(K834&gt;=50,"Senior",K834&lt;30,"Young Adult",K834&gt;=30,"Adult")</f>
        <v>Young Adult</v>
      </c>
      <c r="M834" s="4" t="s">
        <v>13</v>
      </c>
      <c r="N834" s="4">
        <v>1</v>
      </c>
      <c r="O834" s="5">
        <v>500</v>
      </c>
      <c r="P834">
        <f t="shared" ref="P834:P897" si="121">N834*O834</f>
        <v>500</v>
      </c>
      <c r="Q834" s="22">
        <f t="shared" ref="Q834:Q897" si="122">P834*$U$3</f>
        <v>7.5</v>
      </c>
      <c r="R834" s="22">
        <f t="shared" ref="R834:R897" si="123">P834*$U$4</f>
        <v>10</v>
      </c>
    </row>
    <row r="835" spans="1:18" x14ac:dyDescent="0.5">
      <c r="A835" s="2">
        <v>170</v>
      </c>
      <c r="B835" s="31" t="str">
        <f t="shared" si="118"/>
        <v>Monday</v>
      </c>
      <c r="C835" s="40" t="str">
        <f t="shared" ref="C835:C898" si="124">TEXT(DATE(2020,F835,2),"mmmm")</f>
        <v>June</v>
      </c>
      <c r="D835" s="40" t="str">
        <f t="shared" ref="D835:D898" si="125">TEXT(DATE(2002,F835,1),"mmm")</f>
        <v>Jun</v>
      </c>
      <c r="E835" s="4">
        <f t="shared" si="119"/>
        <v>2</v>
      </c>
      <c r="F835" s="33">
        <f t="shared" si="117"/>
        <v>6</v>
      </c>
      <c r="G835" s="4">
        <f t="shared" si="120"/>
        <v>2023</v>
      </c>
      <c r="H835" s="3">
        <v>45079</v>
      </c>
      <c r="I835" s="4" t="s">
        <v>909</v>
      </c>
      <c r="J835" s="4" t="s">
        <v>32</v>
      </c>
      <c r="K835" s="4">
        <v>25</v>
      </c>
      <c r="L835" s="4" t="str" cm="1">
        <f t="array" ref="L835">_xlfn.IFS(K835&gt;=50,"Senior",K835&lt;30,"Young Adult",K835&gt;=30,"Adult")</f>
        <v>Young Adult</v>
      </c>
      <c r="M835" s="4" t="s">
        <v>14</v>
      </c>
      <c r="N835" s="4">
        <v>2</v>
      </c>
      <c r="O835" s="5">
        <v>25</v>
      </c>
      <c r="P835">
        <f t="shared" si="121"/>
        <v>50</v>
      </c>
      <c r="Q835" s="22">
        <f t="shared" si="122"/>
        <v>0.75</v>
      </c>
      <c r="R835" s="22">
        <f t="shared" si="123"/>
        <v>1</v>
      </c>
    </row>
    <row r="836" spans="1:18" x14ac:dyDescent="0.5">
      <c r="A836" s="2">
        <v>224</v>
      </c>
      <c r="B836" s="31" t="str">
        <f t="shared" si="118"/>
        <v>Monday</v>
      </c>
      <c r="C836" s="40" t="str">
        <f t="shared" si="124"/>
        <v>June</v>
      </c>
      <c r="D836" s="40" t="str">
        <f t="shared" si="125"/>
        <v>Jun</v>
      </c>
      <c r="E836" s="4">
        <f t="shared" si="119"/>
        <v>23</v>
      </c>
      <c r="F836" s="33">
        <f t="shared" si="117"/>
        <v>6</v>
      </c>
      <c r="G836" s="4">
        <f t="shared" si="120"/>
        <v>2023</v>
      </c>
      <c r="H836" s="3">
        <v>45100</v>
      </c>
      <c r="I836" s="4" t="s">
        <v>910</v>
      </c>
      <c r="J836" s="4" t="s">
        <v>32</v>
      </c>
      <c r="K836" s="4">
        <v>25</v>
      </c>
      <c r="L836" s="4" t="str" cm="1">
        <f t="array" ref="L836">_xlfn.IFS(K836&gt;=50,"Senior",K836&lt;30,"Young Adult",K836&gt;=30,"Adult")</f>
        <v>Young Adult</v>
      </c>
      <c r="M836" s="4" t="s">
        <v>14</v>
      </c>
      <c r="N836" s="4">
        <v>1</v>
      </c>
      <c r="O836" s="5">
        <v>50</v>
      </c>
      <c r="P836">
        <f t="shared" si="121"/>
        <v>50</v>
      </c>
      <c r="Q836" s="22">
        <f t="shared" si="122"/>
        <v>0.75</v>
      </c>
      <c r="R836" s="22">
        <f t="shared" si="123"/>
        <v>1</v>
      </c>
    </row>
    <row r="837" spans="1:18" x14ac:dyDescent="0.5">
      <c r="A837" s="2">
        <v>269</v>
      </c>
      <c r="B837" s="31" t="str">
        <f t="shared" si="118"/>
        <v>Sunday</v>
      </c>
      <c r="C837" s="40" t="str">
        <f t="shared" si="124"/>
        <v>February</v>
      </c>
      <c r="D837" s="40" t="str">
        <f t="shared" si="125"/>
        <v>Feb</v>
      </c>
      <c r="E837" s="4">
        <f t="shared" si="119"/>
        <v>1</v>
      </c>
      <c r="F837" s="33">
        <f t="shared" si="117"/>
        <v>2</v>
      </c>
      <c r="G837" s="4">
        <f t="shared" si="120"/>
        <v>2023</v>
      </c>
      <c r="H837" s="3">
        <v>44958</v>
      </c>
      <c r="I837" s="4" t="s">
        <v>911</v>
      </c>
      <c r="J837" s="4" t="s">
        <v>48</v>
      </c>
      <c r="K837" s="4">
        <v>25</v>
      </c>
      <c r="L837" s="4" t="str" cm="1">
        <f t="array" ref="L837">_xlfn.IFS(K837&gt;=50,"Senior",K837&lt;30,"Young Adult",K837&gt;=30,"Adult")</f>
        <v>Young Adult</v>
      </c>
      <c r="M837" s="4" t="s">
        <v>14</v>
      </c>
      <c r="N837" s="4">
        <v>4</v>
      </c>
      <c r="O837" s="5">
        <v>500</v>
      </c>
      <c r="P837">
        <f t="shared" si="121"/>
        <v>2000</v>
      </c>
      <c r="Q837" s="22">
        <f t="shared" si="122"/>
        <v>30</v>
      </c>
      <c r="R837" s="22">
        <f t="shared" si="123"/>
        <v>40</v>
      </c>
    </row>
    <row r="838" spans="1:18" x14ac:dyDescent="0.5">
      <c r="A838" s="2">
        <v>330</v>
      </c>
      <c r="B838" s="31" t="str">
        <f t="shared" si="118"/>
        <v>Wednesday</v>
      </c>
      <c r="C838" s="40" t="str">
        <f t="shared" si="124"/>
        <v>September</v>
      </c>
      <c r="D838" s="40" t="str">
        <f t="shared" si="125"/>
        <v>Sep</v>
      </c>
      <c r="E838" s="4">
        <f t="shared" si="119"/>
        <v>18</v>
      </c>
      <c r="F838" s="33">
        <f t="shared" si="117"/>
        <v>9</v>
      </c>
      <c r="G838" s="4">
        <f t="shared" si="120"/>
        <v>2023</v>
      </c>
      <c r="H838" s="3">
        <v>45187</v>
      </c>
      <c r="I838" s="4" t="s">
        <v>912</v>
      </c>
      <c r="J838" s="4" t="s">
        <v>32</v>
      </c>
      <c r="K838" s="4">
        <v>25</v>
      </c>
      <c r="L838" s="4" t="str" cm="1">
        <f t="array" ref="L838">_xlfn.IFS(K838&gt;=50,"Senior",K838&lt;30,"Young Adult",K838&gt;=30,"Adult")</f>
        <v>Young Adult</v>
      </c>
      <c r="M838" s="4" t="s">
        <v>13</v>
      </c>
      <c r="N838" s="4">
        <v>4</v>
      </c>
      <c r="O838" s="5">
        <v>50</v>
      </c>
      <c r="P838">
        <f t="shared" si="121"/>
        <v>200</v>
      </c>
      <c r="Q838" s="22">
        <f t="shared" si="122"/>
        <v>3</v>
      </c>
      <c r="R838" s="22">
        <f t="shared" si="123"/>
        <v>4</v>
      </c>
    </row>
    <row r="839" spans="1:18" x14ac:dyDescent="0.5">
      <c r="A839" s="2">
        <v>350</v>
      </c>
      <c r="B839" s="31" t="str">
        <f t="shared" si="118"/>
        <v>Tuesday</v>
      </c>
      <c r="C839" s="40" t="str">
        <f t="shared" si="124"/>
        <v>October</v>
      </c>
      <c r="D839" s="40" t="str">
        <f t="shared" si="125"/>
        <v>Oct</v>
      </c>
      <c r="E839" s="4">
        <f t="shared" si="119"/>
        <v>17</v>
      </c>
      <c r="F839" s="33">
        <f t="shared" si="117"/>
        <v>10</v>
      </c>
      <c r="G839" s="4">
        <f t="shared" si="120"/>
        <v>2023</v>
      </c>
      <c r="H839" s="3">
        <v>45216</v>
      </c>
      <c r="I839" s="4" t="s">
        <v>913</v>
      </c>
      <c r="J839" s="4" t="s">
        <v>48</v>
      </c>
      <c r="K839" s="4">
        <v>25</v>
      </c>
      <c r="L839" s="4" t="str" cm="1">
        <f t="array" ref="L839">_xlfn.IFS(K839&gt;=50,"Senior",K839&lt;30,"Young Adult",K839&gt;=30,"Adult")</f>
        <v>Young Adult</v>
      </c>
      <c r="M839" s="4" t="s">
        <v>13</v>
      </c>
      <c r="N839" s="4">
        <v>3</v>
      </c>
      <c r="O839" s="5">
        <v>25</v>
      </c>
      <c r="P839">
        <f t="shared" si="121"/>
        <v>75</v>
      </c>
      <c r="Q839" s="22">
        <f t="shared" si="122"/>
        <v>1.125</v>
      </c>
      <c r="R839" s="22">
        <f t="shared" si="123"/>
        <v>1.5</v>
      </c>
    </row>
    <row r="840" spans="1:18" x14ac:dyDescent="0.5">
      <c r="A840" s="2">
        <v>373</v>
      </c>
      <c r="B840" s="31" t="str">
        <f t="shared" si="118"/>
        <v>Tuesday</v>
      </c>
      <c r="C840" s="40" t="str">
        <f t="shared" si="124"/>
        <v>October</v>
      </c>
      <c r="D840" s="40" t="str">
        <f t="shared" si="125"/>
        <v>Oct</v>
      </c>
      <c r="E840" s="4">
        <f t="shared" si="119"/>
        <v>3</v>
      </c>
      <c r="F840" s="33">
        <f t="shared" si="117"/>
        <v>10</v>
      </c>
      <c r="G840" s="4">
        <f t="shared" si="120"/>
        <v>2023</v>
      </c>
      <c r="H840" s="3">
        <v>45202</v>
      </c>
      <c r="I840" s="4" t="s">
        <v>914</v>
      </c>
      <c r="J840" s="4" t="s">
        <v>32</v>
      </c>
      <c r="K840" s="4">
        <v>25</v>
      </c>
      <c r="L840" s="4" t="str" cm="1">
        <f t="array" ref="L840">_xlfn.IFS(K840&gt;=50,"Senior",K840&lt;30,"Young Adult",K840&gt;=30,"Adult")</f>
        <v>Young Adult</v>
      </c>
      <c r="M840" s="4" t="s">
        <v>13</v>
      </c>
      <c r="N840" s="4">
        <v>2</v>
      </c>
      <c r="O840" s="5">
        <v>300</v>
      </c>
      <c r="P840">
        <f t="shared" si="121"/>
        <v>600</v>
      </c>
      <c r="Q840" s="22">
        <f t="shared" si="122"/>
        <v>9</v>
      </c>
      <c r="R840" s="22">
        <f t="shared" si="123"/>
        <v>12</v>
      </c>
    </row>
    <row r="841" spans="1:18" x14ac:dyDescent="0.5">
      <c r="A841" s="2">
        <v>405</v>
      </c>
      <c r="B841" s="31" t="str">
        <f t="shared" si="118"/>
        <v>Friday</v>
      </c>
      <c r="C841" s="40" t="str">
        <f t="shared" si="124"/>
        <v>November</v>
      </c>
      <c r="D841" s="40" t="str">
        <f t="shared" si="125"/>
        <v>Nov</v>
      </c>
      <c r="E841" s="4">
        <f t="shared" si="119"/>
        <v>6</v>
      </c>
      <c r="F841" s="33">
        <f t="shared" si="117"/>
        <v>11</v>
      </c>
      <c r="G841" s="4">
        <f t="shared" si="120"/>
        <v>2023</v>
      </c>
      <c r="H841" s="3">
        <v>45236</v>
      </c>
      <c r="I841" s="4" t="s">
        <v>915</v>
      </c>
      <c r="J841" s="4" t="s">
        <v>32</v>
      </c>
      <c r="K841" s="4">
        <v>25</v>
      </c>
      <c r="L841" s="4" t="str" cm="1">
        <f t="array" ref="L841">_xlfn.IFS(K841&gt;=50,"Senior",K841&lt;30,"Young Adult",K841&gt;=30,"Adult")</f>
        <v>Young Adult</v>
      </c>
      <c r="M841" s="4" t="s">
        <v>14</v>
      </c>
      <c r="N841" s="4">
        <v>4</v>
      </c>
      <c r="O841" s="5">
        <v>300</v>
      </c>
      <c r="P841">
        <f t="shared" si="121"/>
        <v>1200</v>
      </c>
      <c r="Q841" s="22">
        <f t="shared" si="122"/>
        <v>18</v>
      </c>
      <c r="R841" s="22">
        <f t="shared" si="123"/>
        <v>24</v>
      </c>
    </row>
    <row r="842" spans="1:18" x14ac:dyDescent="0.5">
      <c r="A842" s="2">
        <v>427</v>
      </c>
      <c r="B842" s="31" t="str">
        <f t="shared" si="118"/>
        <v>Sunday</v>
      </c>
      <c r="C842" s="40" t="str">
        <f t="shared" si="124"/>
        <v>August</v>
      </c>
      <c r="D842" s="40" t="str">
        <f t="shared" si="125"/>
        <v>Aug</v>
      </c>
      <c r="E842" s="4">
        <f t="shared" si="119"/>
        <v>15</v>
      </c>
      <c r="F842" s="33">
        <f t="shared" si="117"/>
        <v>8</v>
      </c>
      <c r="G842" s="4">
        <f t="shared" si="120"/>
        <v>2023</v>
      </c>
      <c r="H842" s="3">
        <v>45153</v>
      </c>
      <c r="I842" s="4" t="s">
        <v>916</v>
      </c>
      <c r="J842" s="4" t="s">
        <v>48</v>
      </c>
      <c r="K842" s="4">
        <v>25</v>
      </c>
      <c r="L842" s="4" t="str" cm="1">
        <f t="array" ref="L842">_xlfn.IFS(K842&gt;=50,"Senior",K842&lt;30,"Young Adult",K842&gt;=30,"Adult")</f>
        <v>Young Adult</v>
      </c>
      <c r="M842" s="4" t="s">
        <v>15</v>
      </c>
      <c r="N842" s="4">
        <v>1</v>
      </c>
      <c r="O842" s="5">
        <v>25</v>
      </c>
      <c r="P842">
        <f t="shared" si="121"/>
        <v>25</v>
      </c>
      <c r="Q842" s="22">
        <f t="shared" si="122"/>
        <v>0.375</v>
      </c>
      <c r="R842" s="22">
        <f t="shared" si="123"/>
        <v>0.5</v>
      </c>
    </row>
    <row r="843" spans="1:18" x14ac:dyDescent="0.5">
      <c r="A843" s="2">
        <v>449</v>
      </c>
      <c r="B843" s="31" t="str">
        <f t="shared" si="118"/>
        <v>Tuesday</v>
      </c>
      <c r="C843" s="40" t="str">
        <f t="shared" si="124"/>
        <v>July</v>
      </c>
      <c r="D843" s="40" t="str">
        <f t="shared" si="125"/>
        <v>Jul</v>
      </c>
      <c r="E843" s="4">
        <f t="shared" si="119"/>
        <v>3</v>
      </c>
      <c r="F843" s="33">
        <f t="shared" ref="F843:F906" si="126">MONTH(H843)</f>
        <v>7</v>
      </c>
      <c r="G843" s="4">
        <f t="shared" si="120"/>
        <v>2023</v>
      </c>
      <c r="H843" s="3">
        <v>45110</v>
      </c>
      <c r="I843" s="4" t="s">
        <v>917</v>
      </c>
      <c r="J843" s="4" t="s">
        <v>48</v>
      </c>
      <c r="K843" s="4">
        <v>25</v>
      </c>
      <c r="L843" s="4" t="str" cm="1">
        <f t="array" ref="L843">_xlfn.IFS(K843&gt;=50,"Senior",K843&lt;30,"Young Adult",K843&gt;=30,"Adult")</f>
        <v>Young Adult</v>
      </c>
      <c r="M843" s="4" t="s">
        <v>15</v>
      </c>
      <c r="N843" s="4">
        <v>4</v>
      </c>
      <c r="O843" s="5">
        <v>50</v>
      </c>
      <c r="P843">
        <f t="shared" si="121"/>
        <v>200</v>
      </c>
      <c r="Q843" s="22">
        <f t="shared" si="122"/>
        <v>3</v>
      </c>
      <c r="R843" s="22">
        <f t="shared" si="123"/>
        <v>4</v>
      </c>
    </row>
    <row r="844" spans="1:18" x14ac:dyDescent="0.5">
      <c r="A844" s="2">
        <v>539</v>
      </c>
      <c r="B844" s="31" t="str">
        <f t="shared" si="118"/>
        <v>Sunday</v>
      </c>
      <c r="C844" s="40" t="str">
        <f t="shared" si="124"/>
        <v>June</v>
      </c>
      <c r="D844" s="40" t="str">
        <f t="shared" si="125"/>
        <v>Jun</v>
      </c>
      <c r="E844" s="4">
        <f t="shared" si="119"/>
        <v>8</v>
      </c>
      <c r="F844" s="33">
        <f t="shared" si="126"/>
        <v>6</v>
      </c>
      <c r="G844" s="4">
        <f t="shared" si="120"/>
        <v>2023</v>
      </c>
      <c r="H844" s="3">
        <v>45085</v>
      </c>
      <c r="I844" s="4" t="s">
        <v>918</v>
      </c>
      <c r="J844" s="4" t="s">
        <v>48</v>
      </c>
      <c r="K844" s="4">
        <v>25</v>
      </c>
      <c r="L844" s="4" t="str" cm="1">
        <f t="array" ref="L844">_xlfn.IFS(K844&gt;=50,"Senior",K844&lt;30,"Young Adult",K844&gt;=30,"Adult")</f>
        <v>Young Adult</v>
      </c>
      <c r="M844" s="4" t="s">
        <v>13</v>
      </c>
      <c r="N844" s="4">
        <v>1</v>
      </c>
      <c r="O844" s="5">
        <v>500</v>
      </c>
      <c r="P844">
        <f t="shared" si="121"/>
        <v>500</v>
      </c>
      <c r="Q844" s="22">
        <f t="shared" si="122"/>
        <v>7.5</v>
      </c>
      <c r="R844" s="22">
        <f t="shared" si="123"/>
        <v>10</v>
      </c>
    </row>
    <row r="845" spans="1:18" x14ac:dyDescent="0.5">
      <c r="A845" s="2">
        <v>555</v>
      </c>
      <c r="B845" s="31" t="str">
        <f t="shared" si="118"/>
        <v>Thursday</v>
      </c>
      <c r="C845" s="40" t="str">
        <f t="shared" si="124"/>
        <v>October</v>
      </c>
      <c r="D845" s="40" t="str">
        <f t="shared" si="125"/>
        <v>Oct</v>
      </c>
      <c r="E845" s="4">
        <f t="shared" si="119"/>
        <v>19</v>
      </c>
      <c r="F845" s="33">
        <f t="shared" si="126"/>
        <v>10</v>
      </c>
      <c r="G845" s="4">
        <f t="shared" si="120"/>
        <v>2023</v>
      </c>
      <c r="H845" s="3">
        <v>45218</v>
      </c>
      <c r="I845" s="4" t="s">
        <v>919</v>
      </c>
      <c r="J845" s="4" t="s">
        <v>48</v>
      </c>
      <c r="K845" s="4">
        <v>25</v>
      </c>
      <c r="L845" s="4" t="str" cm="1">
        <f t="array" ref="L845">_xlfn.IFS(K845&gt;=50,"Senior",K845&lt;30,"Young Adult",K845&gt;=30,"Adult")</f>
        <v>Young Adult</v>
      </c>
      <c r="M845" s="4" t="s">
        <v>13</v>
      </c>
      <c r="N845" s="4">
        <v>1</v>
      </c>
      <c r="O845" s="5">
        <v>300</v>
      </c>
      <c r="P845">
        <f t="shared" si="121"/>
        <v>300</v>
      </c>
      <c r="Q845" s="22">
        <f t="shared" si="122"/>
        <v>4.5</v>
      </c>
      <c r="R845" s="22">
        <f t="shared" si="123"/>
        <v>6</v>
      </c>
    </row>
    <row r="846" spans="1:18" x14ac:dyDescent="0.5">
      <c r="A846" s="2">
        <v>560</v>
      </c>
      <c r="B846" s="31" t="str">
        <f t="shared" si="118"/>
        <v>Thursday</v>
      </c>
      <c r="C846" s="40" t="str">
        <f t="shared" si="124"/>
        <v>June</v>
      </c>
      <c r="D846" s="40" t="str">
        <f t="shared" si="125"/>
        <v>Jun</v>
      </c>
      <c r="E846" s="4">
        <f t="shared" si="119"/>
        <v>5</v>
      </c>
      <c r="F846" s="33">
        <f t="shared" si="126"/>
        <v>6</v>
      </c>
      <c r="G846" s="4">
        <f t="shared" si="120"/>
        <v>2023</v>
      </c>
      <c r="H846" s="3">
        <v>45082</v>
      </c>
      <c r="I846" s="4" t="s">
        <v>920</v>
      </c>
      <c r="J846" s="4" t="s">
        <v>32</v>
      </c>
      <c r="K846" s="4">
        <v>25</v>
      </c>
      <c r="L846" s="4" t="str" cm="1">
        <f t="array" ref="L846">_xlfn.IFS(K846&gt;=50,"Senior",K846&lt;30,"Young Adult",K846&gt;=30,"Adult")</f>
        <v>Young Adult</v>
      </c>
      <c r="M846" s="4" t="s">
        <v>15</v>
      </c>
      <c r="N846" s="4">
        <v>1</v>
      </c>
      <c r="O846" s="5">
        <v>50</v>
      </c>
      <c r="P846">
        <f t="shared" si="121"/>
        <v>50</v>
      </c>
      <c r="Q846" s="22">
        <f t="shared" si="122"/>
        <v>0.75</v>
      </c>
      <c r="R846" s="22">
        <f t="shared" si="123"/>
        <v>1</v>
      </c>
    </row>
    <row r="847" spans="1:18" x14ac:dyDescent="0.5">
      <c r="A847" s="2">
        <v>567</v>
      </c>
      <c r="B847" s="31" t="str">
        <f t="shared" si="118"/>
        <v>Saturday</v>
      </c>
      <c r="C847" s="40" t="str">
        <f t="shared" si="124"/>
        <v>June</v>
      </c>
      <c r="D847" s="40" t="str">
        <f t="shared" si="125"/>
        <v>Jun</v>
      </c>
      <c r="E847" s="4">
        <f t="shared" si="119"/>
        <v>14</v>
      </c>
      <c r="F847" s="33">
        <f t="shared" si="126"/>
        <v>6</v>
      </c>
      <c r="G847" s="4">
        <f t="shared" si="120"/>
        <v>2023</v>
      </c>
      <c r="H847" s="3">
        <v>45091</v>
      </c>
      <c r="I847" s="4" t="s">
        <v>921</v>
      </c>
      <c r="J847" s="4" t="s">
        <v>32</v>
      </c>
      <c r="K847" s="4">
        <v>25</v>
      </c>
      <c r="L847" s="4" t="str" cm="1">
        <f t="array" ref="L847">_xlfn.IFS(K847&gt;=50,"Senior",K847&lt;30,"Young Adult",K847&gt;=30,"Adult")</f>
        <v>Young Adult</v>
      </c>
      <c r="M847" s="4" t="s">
        <v>14</v>
      </c>
      <c r="N847" s="4">
        <v>3</v>
      </c>
      <c r="O847" s="5">
        <v>300</v>
      </c>
      <c r="P847">
        <f t="shared" si="121"/>
        <v>900</v>
      </c>
      <c r="Q847" s="22">
        <f t="shared" si="122"/>
        <v>13.5</v>
      </c>
      <c r="R847" s="22">
        <f t="shared" si="123"/>
        <v>18</v>
      </c>
    </row>
    <row r="848" spans="1:18" x14ac:dyDescent="0.5">
      <c r="A848" s="2">
        <v>740</v>
      </c>
      <c r="B848" s="31" t="str">
        <f t="shared" si="118"/>
        <v>Thursday</v>
      </c>
      <c r="C848" s="40" t="str">
        <f t="shared" si="124"/>
        <v>February</v>
      </c>
      <c r="D848" s="40" t="str">
        <f t="shared" si="125"/>
        <v>Feb</v>
      </c>
      <c r="E848" s="4">
        <f t="shared" si="119"/>
        <v>5</v>
      </c>
      <c r="F848" s="33">
        <f t="shared" si="126"/>
        <v>2</v>
      </c>
      <c r="G848" s="4">
        <f t="shared" si="120"/>
        <v>2023</v>
      </c>
      <c r="H848" s="3">
        <v>44962</v>
      </c>
      <c r="I848" s="4" t="s">
        <v>922</v>
      </c>
      <c r="J848" s="4" t="s">
        <v>32</v>
      </c>
      <c r="K848" s="4">
        <v>25</v>
      </c>
      <c r="L848" s="4" t="str" cm="1">
        <f t="array" ref="L848">_xlfn.IFS(K848&gt;=50,"Senior",K848&lt;30,"Young Adult",K848&gt;=30,"Adult")</f>
        <v>Young Adult</v>
      </c>
      <c r="M848" s="4" t="s">
        <v>13</v>
      </c>
      <c r="N848" s="4">
        <v>4</v>
      </c>
      <c r="O848" s="5">
        <v>50</v>
      </c>
      <c r="P848">
        <f t="shared" si="121"/>
        <v>200</v>
      </c>
      <c r="Q848" s="22">
        <f t="shared" si="122"/>
        <v>3</v>
      </c>
      <c r="R848" s="22">
        <f t="shared" si="123"/>
        <v>4</v>
      </c>
    </row>
    <row r="849" spans="1:18" x14ac:dyDescent="0.5">
      <c r="A849" s="2">
        <v>748</v>
      </c>
      <c r="B849" s="31" t="str">
        <f t="shared" si="118"/>
        <v>Friday</v>
      </c>
      <c r="C849" s="40" t="str">
        <f t="shared" si="124"/>
        <v>March</v>
      </c>
      <c r="D849" s="40" t="str">
        <f t="shared" si="125"/>
        <v>Mar</v>
      </c>
      <c r="E849" s="4">
        <f t="shared" si="119"/>
        <v>20</v>
      </c>
      <c r="F849" s="33">
        <f t="shared" si="126"/>
        <v>3</v>
      </c>
      <c r="G849" s="4">
        <f t="shared" si="120"/>
        <v>2023</v>
      </c>
      <c r="H849" s="3">
        <v>45005</v>
      </c>
      <c r="I849" s="4" t="s">
        <v>923</v>
      </c>
      <c r="J849" s="4" t="s">
        <v>48</v>
      </c>
      <c r="K849" s="4">
        <v>25</v>
      </c>
      <c r="L849" s="4" t="str" cm="1">
        <f t="array" ref="L849">_xlfn.IFS(K849&gt;=50,"Senior",K849&lt;30,"Young Adult",K849&gt;=30,"Adult")</f>
        <v>Young Adult</v>
      </c>
      <c r="M849" s="4" t="s">
        <v>14</v>
      </c>
      <c r="N849" s="4">
        <v>3</v>
      </c>
      <c r="O849" s="5">
        <v>50</v>
      </c>
      <c r="P849">
        <f t="shared" si="121"/>
        <v>150</v>
      </c>
      <c r="Q849" s="22">
        <f t="shared" si="122"/>
        <v>2.25</v>
      </c>
      <c r="R849" s="22">
        <f t="shared" si="123"/>
        <v>3</v>
      </c>
    </row>
    <row r="850" spans="1:18" x14ac:dyDescent="0.5">
      <c r="A850" s="2">
        <v>773</v>
      </c>
      <c r="B850" s="31" t="str">
        <f t="shared" si="118"/>
        <v>Monday</v>
      </c>
      <c r="C850" s="40" t="str">
        <f t="shared" si="124"/>
        <v>July</v>
      </c>
      <c r="D850" s="40" t="str">
        <f t="shared" si="125"/>
        <v>Jul</v>
      </c>
      <c r="E850" s="4">
        <f t="shared" si="119"/>
        <v>23</v>
      </c>
      <c r="F850" s="33">
        <f t="shared" si="126"/>
        <v>7</v>
      </c>
      <c r="G850" s="4">
        <f t="shared" si="120"/>
        <v>2023</v>
      </c>
      <c r="H850" s="3">
        <v>45130</v>
      </c>
      <c r="I850" s="4" t="s">
        <v>924</v>
      </c>
      <c r="J850" s="4" t="s">
        <v>48</v>
      </c>
      <c r="K850" s="4">
        <v>25</v>
      </c>
      <c r="L850" s="4" t="str" cm="1">
        <f t="array" ref="L850">_xlfn.IFS(K850&gt;=50,"Senior",K850&lt;30,"Young Adult",K850&gt;=30,"Adult")</f>
        <v>Young Adult</v>
      </c>
      <c r="M850" s="4" t="s">
        <v>15</v>
      </c>
      <c r="N850" s="4">
        <v>4</v>
      </c>
      <c r="O850" s="5">
        <v>500</v>
      </c>
      <c r="P850">
        <f t="shared" si="121"/>
        <v>2000</v>
      </c>
      <c r="Q850" s="22">
        <f t="shared" si="122"/>
        <v>30</v>
      </c>
      <c r="R850" s="22">
        <f t="shared" si="123"/>
        <v>40</v>
      </c>
    </row>
    <row r="851" spans="1:18" x14ac:dyDescent="0.5">
      <c r="A851" s="2">
        <v>868</v>
      </c>
      <c r="B851" s="31" t="str">
        <f t="shared" si="118"/>
        <v>Friday</v>
      </c>
      <c r="C851" s="40" t="str">
        <f t="shared" si="124"/>
        <v>December</v>
      </c>
      <c r="D851" s="40" t="str">
        <f t="shared" si="125"/>
        <v>Dec</v>
      </c>
      <c r="E851" s="4">
        <f t="shared" si="119"/>
        <v>6</v>
      </c>
      <c r="F851" s="33">
        <f t="shared" si="126"/>
        <v>12</v>
      </c>
      <c r="G851" s="4">
        <f t="shared" si="120"/>
        <v>2023</v>
      </c>
      <c r="H851" s="3">
        <v>45266</v>
      </c>
      <c r="I851" s="4" t="s">
        <v>925</v>
      </c>
      <c r="J851" s="4" t="s">
        <v>32</v>
      </c>
      <c r="K851" s="4">
        <v>25</v>
      </c>
      <c r="L851" s="4" t="str" cm="1">
        <f t="array" ref="L851">_xlfn.IFS(K851&gt;=50,"Senior",K851&lt;30,"Young Adult",K851&gt;=30,"Adult")</f>
        <v>Young Adult</v>
      </c>
      <c r="M851" s="4" t="s">
        <v>15</v>
      </c>
      <c r="N851" s="4">
        <v>1</v>
      </c>
      <c r="O851" s="5">
        <v>300</v>
      </c>
      <c r="P851">
        <f t="shared" si="121"/>
        <v>300</v>
      </c>
      <c r="Q851" s="22">
        <f t="shared" si="122"/>
        <v>4.5</v>
      </c>
      <c r="R851" s="22">
        <f t="shared" si="123"/>
        <v>6</v>
      </c>
    </row>
    <row r="852" spans="1:18" x14ac:dyDescent="0.5">
      <c r="A852" s="2">
        <v>925</v>
      </c>
      <c r="B852" s="31" t="str">
        <f t="shared" si="118"/>
        <v>Tuesday</v>
      </c>
      <c r="C852" s="40" t="str">
        <f t="shared" si="124"/>
        <v>September</v>
      </c>
      <c r="D852" s="40" t="str">
        <f t="shared" si="125"/>
        <v>Sep</v>
      </c>
      <c r="E852" s="4">
        <f t="shared" si="119"/>
        <v>3</v>
      </c>
      <c r="F852" s="33">
        <f t="shared" si="126"/>
        <v>9</v>
      </c>
      <c r="G852" s="4">
        <f t="shared" si="120"/>
        <v>2023</v>
      </c>
      <c r="H852" s="3">
        <v>45172</v>
      </c>
      <c r="I852" s="4" t="s">
        <v>926</v>
      </c>
      <c r="J852" s="4" t="s">
        <v>48</v>
      </c>
      <c r="K852" s="4">
        <v>25</v>
      </c>
      <c r="L852" s="4" t="str" cm="1">
        <f t="array" ref="L852">_xlfn.IFS(K852&gt;=50,"Senior",K852&lt;30,"Young Adult",K852&gt;=30,"Adult")</f>
        <v>Young Adult</v>
      </c>
      <c r="M852" s="4" t="s">
        <v>15</v>
      </c>
      <c r="N852" s="4">
        <v>1</v>
      </c>
      <c r="O852" s="5">
        <v>300</v>
      </c>
      <c r="P852">
        <f t="shared" si="121"/>
        <v>300</v>
      </c>
      <c r="Q852" s="22">
        <f t="shared" si="122"/>
        <v>4.5</v>
      </c>
      <c r="R852" s="22">
        <f t="shared" si="123"/>
        <v>6</v>
      </c>
    </row>
    <row r="853" spans="1:18" x14ac:dyDescent="0.5">
      <c r="A853" s="2">
        <v>185</v>
      </c>
      <c r="B853" s="31" t="str">
        <f t="shared" si="118"/>
        <v>Friday</v>
      </c>
      <c r="C853" s="40" t="str">
        <f t="shared" si="124"/>
        <v>February</v>
      </c>
      <c r="D853" s="40" t="str">
        <f t="shared" si="125"/>
        <v>Feb</v>
      </c>
      <c r="E853" s="4">
        <f t="shared" si="119"/>
        <v>27</v>
      </c>
      <c r="F853" s="33">
        <f t="shared" si="126"/>
        <v>2</v>
      </c>
      <c r="G853" s="4">
        <f t="shared" si="120"/>
        <v>2023</v>
      </c>
      <c r="H853" s="3">
        <v>44984</v>
      </c>
      <c r="I853" s="4" t="s">
        <v>927</v>
      </c>
      <c r="J853" s="4" t="s">
        <v>48</v>
      </c>
      <c r="K853" s="4">
        <v>24</v>
      </c>
      <c r="L853" s="4" t="str" cm="1">
        <f t="array" ref="L853">_xlfn.IFS(K853&gt;=50,"Senior",K853&lt;30,"Young Adult",K853&gt;=30,"Adult")</f>
        <v>Young Adult</v>
      </c>
      <c r="M853" s="4" t="s">
        <v>14</v>
      </c>
      <c r="N853" s="4">
        <v>1</v>
      </c>
      <c r="O853" s="5">
        <v>25</v>
      </c>
      <c r="P853">
        <f t="shared" si="121"/>
        <v>25</v>
      </c>
      <c r="Q853" s="22">
        <f t="shared" si="122"/>
        <v>0.375</v>
      </c>
      <c r="R853" s="22">
        <f t="shared" si="123"/>
        <v>0.5</v>
      </c>
    </row>
    <row r="854" spans="1:18" x14ac:dyDescent="0.5">
      <c r="A854" s="2">
        <v>372</v>
      </c>
      <c r="B854" s="31" t="str">
        <f t="shared" si="118"/>
        <v>Saturday</v>
      </c>
      <c r="C854" s="40" t="str">
        <f t="shared" si="124"/>
        <v>February</v>
      </c>
      <c r="D854" s="40" t="str">
        <f t="shared" si="125"/>
        <v>Feb</v>
      </c>
      <c r="E854" s="4">
        <f t="shared" si="119"/>
        <v>7</v>
      </c>
      <c r="F854" s="33">
        <f t="shared" si="126"/>
        <v>2</v>
      </c>
      <c r="G854" s="4">
        <f t="shared" si="120"/>
        <v>2023</v>
      </c>
      <c r="H854" s="3">
        <v>44964</v>
      </c>
      <c r="I854" s="4" t="s">
        <v>928</v>
      </c>
      <c r="J854" s="4" t="s">
        <v>32</v>
      </c>
      <c r="K854" s="4">
        <v>24</v>
      </c>
      <c r="L854" s="4" t="str" cm="1">
        <f t="array" ref="L854">_xlfn.IFS(K854&gt;=50,"Senior",K854&lt;30,"Young Adult",K854&gt;=30,"Adult")</f>
        <v>Young Adult</v>
      </c>
      <c r="M854" s="4" t="s">
        <v>13</v>
      </c>
      <c r="N854" s="4">
        <v>3</v>
      </c>
      <c r="O854" s="5">
        <v>500</v>
      </c>
      <c r="P854">
        <f t="shared" si="121"/>
        <v>1500</v>
      </c>
      <c r="Q854" s="22">
        <f t="shared" si="122"/>
        <v>22.5</v>
      </c>
      <c r="R854" s="22">
        <f t="shared" si="123"/>
        <v>30</v>
      </c>
    </row>
    <row r="855" spans="1:18" x14ac:dyDescent="0.5">
      <c r="A855" s="2">
        <v>485</v>
      </c>
      <c r="B855" s="31" t="str">
        <f t="shared" si="118"/>
        <v>Wednesday</v>
      </c>
      <c r="C855" s="40" t="str">
        <f t="shared" si="124"/>
        <v>December</v>
      </c>
      <c r="D855" s="40" t="str">
        <f t="shared" si="125"/>
        <v>Dec</v>
      </c>
      <c r="E855" s="4">
        <f t="shared" si="119"/>
        <v>4</v>
      </c>
      <c r="F855" s="33">
        <f t="shared" si="126"/>
        <v>12</v>
      </c>
      <c r="G855" s="4">
        <f t="shared" si="120"/>
        <v>2023</v>
      </c>
      <c r="H855" s="3">
        <v>45264</v>
      </c>
      <c r="I855" s="4" t="s">
        <v>929</v>
      </c>
      <c r="J855" s="4" t="s">
        <v>48</v>
      </c>
      <c r="K855" s="4">
        <v>24</v>
      </c>
      <c r="L855" s="4" t="str" cm="1">
        <f t="array" ref="L855">_xlfn.IFS(K855&gt;=50,"Senior",K855&lt;30,"Young Adult",K855&gt;=30,"Adult")</f>
        <v>Young Adult</v>
      </c>
      <c r="M855" s="4" t="s">
        <v>15</v>
      </c>
      <c r="N855" s="4">
        <v>1</v>
      </c>
      <c r="O855" s="5">
        <v>30</v>
      </c>
      <c r="P855">
        <f t="shared" si="121"/>
        <v>30</v>
      </c>
      <c r="Q855" s="22">
        <f t="shared" si="122"/>
        <v>0.44999999999999996</v>
      </c>
      <c r="R855" s="22">
        <f t="shared" si="123"/>
        <v>0.6</v>
      </c>
    </row>
    <row r="856" spans="1:18" x14ac:dyDescent="0.5">
      <c r="A856" s="2">
        <v>495</v>
      </c>
      <c r="B856" s="31" t="str">
        <f t="shared" si="118"/>
        <v>Tuesday</v>
      </c>
      <c r="C856" s="40" t="str">
        <f t="shared" si="124"/>
        <v>July</v>
      </c>
      <c r="D856" s="40" t="str">
        <f t="shared" si="125"/>
        <v>Jul</v>
      </c>
      <c r="E856" s="4">
        <f t="shared" si="119"/>
        <v>24</v>
      </c>
      <c r="F856" s="33">
        <f t="shared" si="126"/>
        <v>7</v>
      </c>
      <c r="G856" s="4">
        <f t="shared" si="120"/>
        <v>2023</v>
      </c>
      <c r="H856" s="3">
        <v>45131</v>
      </c>
      <c r="I856" s="4" t="s">
        <v>930</v>
      </c>
      <c r="J856" s="4" t="s">
        <v>48</v>
      </c>
      <c r="K856" s="4">
        <v>24</v>
      </c>
      <c r="L856" s="4" t="str" cm="1">
        <f t="array" ref="L856">_xlfn.IFS(K856&gt;=50,"Senior",K856&lt;30,"Young Adult",K856&gt;=30,"Adult")</f>
        <v>Young Adult</v>
      </c>
      <c r="M856" s="4" t="s">
        <v>13</v>
      </c>
      <c r="N856" s="4">
        <v>2</v>
      </c>
      <c r="O856" s="5">
        <v>30</v>
      </c>
      <c r="P856">
        <f t="shared" si="121"/>
        <v>60</v>
      </c>
      <c r="Q856" s="22">
        <f t="shared" si="122"/>
        <v>0.89999999999999991</v>
      </c>
      <c r="R856" s="22">
        <f t="shared" si="123"/>
        <v>1.2</v>
      </c>
    </row>
    <row r="857" spans="1:18" x14ac:dyDescent="0.5">
      <c r="A857" s="2">
        <v>505</v>
      </c>
      <c r="B857" s="31" t="str">
        <f t="shared" si="118"/>
        <v>Friday</v>
      </c>
      <c r="C857" s="40" t="str">
        <f t="shared" si="124"/>
        <v>January</v>
      </c>
      <c r="D857" s="40" t="str">
        <f t="shared" si="125"/>
        <v>Jan</v>
      </c>
      <c r="E857" s="4">
        <f t="shared" si="119"/>
        <v>20</v>
      </c>
      <c r="F857" s="33">
        <f t="shared" si="126"/>
        <v>1</v>
      </c>
      <c r="G857" s="4">
        <f t="shared" si="120"/>
        <v>2023</v>
      </c>
      <c r="H857" s="3">
        <v>44946</v>
      </c>
      <c r="I857" s="4" t="s">
        <v>931</v>
      </c>
      <c r="J857" s="4" t="s">
        <v>48</v>
      </c>
      <c r="K857" s="4">
        <v>24</v>
      </c>
      <c r="L857" s="4" t="str" cm="1">
        <f t="array" ref="L857">_xlfn.IFS(K857&gt;=50,"Senior",K857&lt;30,"Young Adult",K857&gt;=30,"Adult")</f>
        <v>Young Adult</v>
      </c>
      <c r="M857" s="4" t="s">
        <v>13</v>
      </c>
      <c r="N857" s="4">
        <v>1</v>
      </c>
      <c r="O857" s="5">
        <v>50</v>
      </c>
      <c r="P857">
        <f t="shared" si="121"/>
        <v>50</v>
      </c>
      <c r="Q857" s="22">
        <f t="shared" si="122"/>
        <v>0.75</v>
      </c>
      <c r="R857" s="22">
        <f t="shared" si="123"/>
        <v>1</v>
      </c>
    </row>
    <row r="858" spans="1:18" x14ac:dyDescent="0.5">
      <c r="A858" s="2">
        <v>513</v>
      </c>
      <c r="B858" s="31" t="str">
        <f t="shared" si="118"/>
        <v>Thursday</v>
      </c>
      <c r="C858" s="40" t="str">
        <f t="shared" si="124"/>
        <v>September</v>
      </c>
      <c r="D858" s="40" t="str">
        <f t="shared" si="125"/>
        <v>Sep</v>
      </c>
      <c r="E858" s="4">
        <f t="shared" si="119"/>
        <v>19</v>
      </c>
      <c r="F858" s="33">
        <f t="shared" si="126"/>
        <v>9</v>
      </c>
      <c r="G858" s="4">
        <f t="shared" si="120"/>
        <v>2023</v>
      </c>
      <c r="H858" s="3">
        <v>45188</v>
      </c>
      <c r="I858" s="4" t="s">
        <v>932</v>
      </c>
      <c r="J858" s="4" t="s">
        <v>48</v>
      </c>
      <c r="K858" s="4">
        <v>24</v>
      </c>
      <c r="L858" s="4" t="str" cm="1">
        <f t="array" ref="L858">_xlfn.IFS(K858&gt;=50,"Senior",K858&lt;30,"Young Adult",K858&gt;=30,"Adult")</f>
        <v>Young Adult</v>
      </c>
      <c r="M858" s="4" t="s">
        <v>15</v>
      </c>
      <c r="N858" s="4">
        <v>4</v>
      </c>
      <c r="O858" s="5">
        <v>25</v>
      </c>
      <c r="P858">
        <f t="shared" si="121"/>
        <v>100</v>
      </c>
      <c r="Q858" s="22">
        <f t="shared" si="122"/>
        <v>1.5</v>
      </c>
      <c r="R858" s="22">
        <f t="shared" si="123"/>
        <v>2</v>
      </c>
    </row>
    <row r="859" spans="1:18" x14ac:dyDescent="0.5">
      <c r="A859" s="2">
        <v>553</v>
      </c>
      <c r="B859" s="31" t="str">
        <f t="shared" si="118"/>
        <v>Tuesday</v>
      </c>
      <c r="C859" s="40" t="str">
        <f t="shared" si="124"/>
        <v>March</v>
      </c>
      <c r="D859" s="40" t="str">
        <f t="shared" si="125"/>
        <v>Mar</v>
      </c>
      <c r="E859" s="4">
        <f t="shared" si="119"/>
        <v>31</v>
      </c>
      <c r="F859" s="33">
        <f t="shared" si="126"/>
        <v>3</v>
      </c>
      <c r="G859" s="4">
        <f t="shared" si="120"/>
        <v>2023</v>
      </c>
      <c r="H859" s="3">
        <v>45016</v>
      </c>
      <c r="I859" s="4" t="s">
        <v>933</v>
      </c>
      <c r="J859" s="4" t="s">
        <v>48</v>
      </c>
      <c r="K859" s="4">
        <v>24</v>
      </c>
      <c r="L859" s="4" t="str" cm="1">
        <f t="array" ref="L859">_xlfn.IFS(K859&gt;=50,"Senior",K859&lt;30,"Young Adult",K859&gt;=30,"Adult")</f>
        <v>Young Adult</v>
      </c>
      <c r="M859" s="4" t="s">
        <v>14</v>
      </c>
      <c r="N859" s="4">
        <v>4</v>
      </c>
      <c r="O859" s="5">
        <v>300</v>
      </c>
      <c r="P859">
        <f t="shared" si="121"/>
        <v>1200</v>
      </c>
      <c r="Q859" s="22">
        <f t="shared" si="122"/>
        <v>18</v>
      </c>
      <c r="R859" s="22">
        <f t="shared" si="123"/>
        <v>24</v>
      </c>
    </row>
    <row r="860" spans="1:18" x14ac:dyDescent="0.5">
      <c r="A860" s="2">
        <v>583</v>
      </c>
      <c r="B860" s="31" t="str">
        <f t="shared" si="118"/>
        <v>Saturday</v>
      </c>
      <c r="C860" s="40" t="str">
        <f t="shared" si="124"/>
        <v>June</v>
      </c>
      <c r="D860" s="40" t="str">
        <f t="shared" si="125"/>
        <v>Jun</v>
      </c>
      <c r="E860" s="4">
        <f t="shared" si="119"/>
        <v>21</v>
      </c>
      <c r="F860" s="33">
        <f t="shared" si="126"/>
        <v>6</v>
      </c>
      <c r="G860" s="4">
        <f t="shared" si="120"/>
        <v>2023</v>
      </c>
      <c r="H860" s="3">
        <v>45098</v>
      </c>
      <c r="I860" s="4" t="s">
        <v>934</v>
      </c>
      <c r="J860" s="4" t="s">
        <v>32</v>
      </c>
      <c r="K860" s="4">
        <v>24</v>
      </c>
      <c r="L860" s="4" t="str" cm="1">
        <f t="array" ref="L860">_xlfn.IFS(K860&gt;=50,"Senior",K860&lt;30,"Young Adult",K860&gt;=30,"Adult")</f>
        <v>Young Adult</v>
      </c>
      <c r="M860" s="4" t="s">
        <v>15</v>
      </c>
      <c r="N860" s="4">
        <v>4</v>
      </c>
      <c r="O860" s="5">
        <v>25</v>
      </c>
      <c r="P860">
        <f t="shared" si="121"/>
        <v>100</v>
      </c>
      <c r="Q860" s="22">
        <f t="shared" si="122"/>
        <v>1.5</v>
      </c>
      <c r="R860" s="22">
        <f t="shared" si="123"/>
        <v>2</v>
      </c>
    </row>
    <row r="861" spans="1:18" x14ac:dyDescent="0.5">
      <c r="A861" s="2">
        <v>585</v>
      </c>
      <c r="B861" s="31" t="str">
        <f t="shared" si="118"/>
        <v>Sunday</v>
      </c>
      <c r="C861" s="40" t="str">
        <f t="shared" si="124"/>
        <v>May</v>
      </c>
      <c r="D861" s="40" t="str">
        <f t="shared" si="125"/>
        <v>May</v>
      </c>
      <c r="E861" s="4">
        <f t="shared" si="119"/>
        <v>1</v>
      </c>
      <c r="F861" s="33">
        <f t="shared" si="126"/>
        <v>5</v>
      </c>
      <c r="G861" s="4">
        <f t="shared" si="120"/>
        <v>2023</v>
      </c>
      <c r="H861" s="3">
        <v>45047</v>
      </c>
      <c r="I861" s="4" t="s">
        <v>935</v>
      </c>
      <c r="J861" s="4" t="s">
        <v>32</v>
      </c>
      <c r="K861" s="4">
        <v>24</v>
      </c>
      <c r="L861" s="4" t="str" cm="1">
        <f t="array" ref="L861">_xlfn.IFS(K861&gt;=50,"Senior",K861&lt;30,"Young Adult",K861&gt;=30,"Adult")</f>
        <v>Young Adult</v>
      </c>
      <c r="M861" s="4" t="s">
        <v>14</v>
      </c>
      <c r="N861" s="4">
        <v>1</v>
      </c>
      <c r="O861" s="5">
        <v>25</v>
      </c>
      <c r="P861">
        <f t="shared" si="121"/>
        <v>25</v>
      </c>
      <c r="Q861" s="22">
        <f t="shared" si="122"/>
        <v>0.375</v>
      </c>
      <c r="R861" s="22">
        <f t="shared" si="123"/>
        <v>0.5</v>
      </c>
    </row>
    <row r="862" spans="1:18" x14ac:dyDescent="0.5">
      <c r="A862" s="2">
        <v>669</v>
      </c>
      <c r="B862" s="31" t="str">
        <f t="shared" si="118"/>
        <v>Thursday</v>
      </c>
      <c r="C862" s="40" t="str">
        <f t="shared" si="124"/>
        <v>June</v>
      </c>
      <c r="D862" s="40" t="str">
        <f t="shared" si="125"/>
        <v>Jun</v>
      </c>
      <c r="E862" s="4">
        <f t="shared" si="119"/>
        <v>19</v>
      </c>
      <c r="F862" s="33">
        <f t="shared" si="126"/>
        <v>6</v>
      </c>
      <c r="G862" s="4">
        <f t="shared" si="120"/>
        <v>2023</v>
      </c>
      <c r="H862" s="3">
        <v>45096</v>
      </c>
      <c r="I862" s="4" t="s">
        <v>936</v>
      </c>
      <c r="J862" s="4" t="s">
        <v>48</v>
      </c>
      <c r="K862" s="4">
        <v>24</v>
      </c>
      <c r="L862" s="4" t="str" cm="1">
        <f t="array" ref="L862">_xlfn.IFS(K862&gt;=50,"Senior",K862&lt;30,"Young Adult",K862&gt;=30,"Adult")</f>
        <v>Young Adult</v>
      </c>
      <c r="M862" s="4" t="s">
        <v>13</v>
      </c>
      <c r="N862" s="4">
        <v>4</v>
      </c>
      <c r="O862" s="5">
        <v>300</v>
      </c>
      <c r="P862">
        <f t="shared" si="121"/>
        <v>1200</v>
      </c>
      <c r="Q862" s="22">
        <f t="shared" si="122"/>
        <v>18</v>
      </c>
      <c r="R862" s="22">
        <f t="shared" si="123"/>
        <v>24</v>
      </c>
    </row>
    <row r="863" spans="1:18" x14ac:dyDescent="0.5">
      <c r="A863" s="2">
        <v>762</v>
      </c>
      <c r="B863" s="31" t="str">
        <f t="shared" si="118"/>
        <v>Saturday</v>
      </c>
      <c r="C863" s="40" t="str">
        <f t="shared" si="124"/>
        <v>November</v>
      </c>
      <c r="D863" s="40" t="str">
        <f t="shared" si="125"/>
        <v>Nov</v>
      </c>
      <c r="E863" s="4">
        <f t="shared" si="119"/>
        <v>7</v>
      </c>
      <c r="F863" s="33">
        <f t="shared" si="126"/>
        <v>11</v>
      </c>
      <c r="G863" s="4">
        <f t="shared" si="120"/>
        <v>2023</v>
      </c>
      <c r="H863" s="3">
        <v>45237</v>
      </c>
      <c r="I863" s="4" t="s">
        <v>937</v>
      </c>
      <c r="J863" s="4" t="s">
        <v>32</v>
      </c>
      <c r="K863" s="4">
        <v>24</v>
      </c>
      <c r="L863" s="4" t="str" cm="1">
        <f t="array" ref="L863">_xlfn.IFS(K863&gt;=50,"Senior",K863&lt;30,"Young Adult",K863&gt;=30,"Adult")</f>
        <v>Young Adult</v>
      </c>
      <c r="M863" s="4" t="s">
        <v>15</v>
      </c>
      <c r="N863" s="4">
        <v>2</v>
      </c>
      <c r="O863" s="5">
        <v>25</v>
      </c>
      <c r="P863">
        <f t="shared" si="121"/>
        <v>50</v>
      </c>
      <c r="Q863" s="22">
        <f t="shared" si="122"/>
        <v>0.75</v>
      </c>
      <c r="R863" s="22">
        <f t="shared" si="123"/>
        <v>1</v>
      </c>
    </row>
    <row r="864" spans="1:18" x14ac:dyDescent="0.5">
      <c r="A864" s="2">
        <v>768</v>
      </c>
      <c r="B864" s="31" t="str">
        <f t="shared" si="118"/>
        <v>Saturday</v>
      </c>
      <c r="C864" s="40" t="str">
        <f t="shared" si="124"/>
        <v>January</v>
      </c>
      <c r="D864" s="40" t="str">
        <f t="shared" si="125"/>
        <v>Jan</v>
      </c>
      <c r="E864" s="4">
        <f t="shared" si="119"/>
        <v>14</v>
      </c>
      <c r="F864" s="33">
        <f t="shared" si="126"/>
        <v>1</v>
      </c>
      <c r="G864" s="4">
        <f t="shared" si="120"/>
        <v>2023</v>
      </c>
      <c r="H864" s="3">
        <v>44940</v>
      </c>
      <c r="I864" s="4" t="s">
        <v>938</v>
      </c>
      <c r="J864" s="4" t="s">
        <v>32</v>
      </c>
      <c r="K864" s="4">
        <v>24</v>
      </c>
      <c r="L864" s="4" t="str" cm="1">
        <f t="array" ref="L864">_xlfn.IFS(K864&gt;=50,"Senior",K864&lt;30,"Young Adult",K864&gt;=30,"Adult")</f>
        <v>Young Adult</v>
      </c>
      <c r="M864" s="4" t="s">
        <v>13</v>
      </c>
      <c r="N864" s="4">
        <v>3</v>
      </c>
      <c r="O864" s="5">
        <v>25</v>
      </c>
      <c r="P864">
        <f t="shared" si="121"/>
        <v>75</v>
      </c>
      <c r="Q864" s="22">
        <f t="shared" si="122"/>
        <v>1.125</v>
      </c>
      <c r="R864" s="22">
        <f t="shared" si="123"/>
        <v>1.5</v>
      </c>
    </row>
    <row r="865" spans="1:18" x14ac:dyDescent="0.5">
      <c r="A865" s="2">
        <v>771</v>
      </c>
      <c r="B865" s="31" t="str">
        <f t="shared" si="118"/>
        <v>Friday</v>
      </c>
      <c r="C865" s="40" t="str">
        <f t="shared" si="124"/>
        <v>December</v>
      </c>
      <c r="D865" s="40" t="str">
        <f t="shared" si="125"/>
        <v>Dec</v>
      </c>
      <c r="E865" s="4">
        <f t="shared" si="119"/>
        <v>13</v>
      </c>
      <c r="F865" s="33">
        <f t="shared" si="126"/>
        <v>12</v>
      </c>
      <c r="G865" s="4">
        <f t="shared" si="120"/>
        <v>2023</v>
      </c>
      <c r="H865" s="3">
        <v>45273</v>
      </c>
      <c r="I865" s="4" t="s">
        <v>939</v>
      </c>
      <c r="J865" s="4" t="s">
        <v>48</v>
      </c>
      <c r="K865" s="4">
        <v>24</v>
      </c>
      <c r="L865" s="4" t="str" cm="1">
        <f t="array" ref="L865">_xlfn.IFS(K865&gt;=50,"Senior",K865&lt;30,"Young Adult",K865&gt;=30,"Adult")</f>
        <v>Young Adult</v>
      </c>
      <c r="M865" s="4" t="s">
        <v>15</v>
      </c>
      <c r="N865" s="4">
        <v>2</v>
      </c>
      <c r="O865" s="5">
        <v>25</v>
      </c>
      <c r="P865">
        <f t="shared" si="121"/>
        <v>50</v>
      </c>
      <c r="Q865" s="22">
        <f t="shared" si="122"/>
        <v>0.75</v>
      </c>
      <c r="R865" s="22">
        <f t="shared" si="123"/>
        <v>1</v>
      </c>
    </row>
    <row r="866" spans="1:18" x14ac:dyDescent="0.5">
      <c r="A866" s="2">
        <v>866</v>
      </c>
      <c r="B866" s="31" t="str">
        <f t="shared" si="118"/>
        <v>Thursday</v>
      </c>
      <c r="C866" s="40" t="str">
        <f t="shared" si="124"/>
        <v>May</v>
      </c>
      <c r="D866" s="40" t="str">
        <f t="shared" si="125"/>
        <v>May</v>
      </c>
      <c r="E866" s="4">
        <f t="shared" si="119"/>
        <v>5</v>
      </c>
      <c r="F866" s="33">
        <f t="shared" si="126"/>
        <v>5</v>
      </c>
      <c r="G866" s="4">
        <f t="shared" si="120"/>
        <v>2023</v>
      </c>
      <c r="H866" s="3">
        <v>45051</v>
      </c>
      <c r="I866" s="4" t="s">
        <v>940</v>
      </c>
      <c r="J866" s="4" t="s">
        <v>48</v>
      </c>
      <c r="K866" s="4">
        <v>24</v>
      </c>
      <c r="L866" s="4" t="str" cm="1">
        <f t="array" ref="L866">_xlfn.IFS(K866&gt;=50,"Senior",K866&lt;30,"Young Adult",K866&gt;=30,"Adult")</f>
        <v>Young Adult</v>
      </c>
      <c r="M866" s="4" t="s">
        <v>15</v>
      </c>
      <c r="N866" s="4">
        <v>1</v>
      </c>
      <c r="O866" s="5">
        <v>50</v>
      </c>
      <c r="P866">
        <f t="shared" si="121"/>
        <v>50</v>
      </c>
      <c r="Q866" s="22">
        <f t="shared" si="122"/>
        <v>0.75</v>
      </c>
      <c r="R866" s="22">
        <f t="shared" si="123"/>
        <v>1</v>
      </c>
    </row>
    <row r="867" spans="1:18" x14ac:dyDescent="0.5">
      <c r="A867" s="2">
        <v>964</v>
      </c>
      <c r="B867" s="31" t="str">
        <f t="shared" si="118"/>
        <v>Tuesday</v>
      </c>
      <c r="C867" s="40" t="str">
        <f t="shared" si="124"/>
        <v>January</v>
      </c>
      <c r="D867" s="40" t="str">
        <f t="shared" si="125"/>
        <v>Jan</v>
      </c>
      <c r="E867" s="4">
        <f t="shared" si="119"/>
        <v>31</v>
      </c>
      <c r="F867" s="33">
        <f t="shared" si="126"/>
        <v>1</v>
      </c>
      <c r="G867" s="4">
        <f t="shared" si="120"/>
        <v>2023</v>
      </c>
      <c r="H867" s="3">
        <v>44957</v>
      </c>
      <c r="I867" s="4" t="s">
        <v>941</v>
      </c>
      <c r="J867" s="4" t="s">
        <v>48</v>
      </c>
      <c r="K867" s="4">
        <v>24</v>
      </c>
      <c r="L867" s="4" t="str" cm="1">
        <f t="array" ref="L867">_xlfn.IFS(K867&gt;=50,"Senior",K867&lt;30,"Young Adult",K867&gt;=30,"Adult")</f>
        <v>Young Adult</v>
      </c>
      <c r="M867" s="4" t="s">
        <v>14</v>
      </c>
      <c r="N867" s="4">
        <v>3</v>
      </c>
      <c r="O867" s="5">
        <v>300</v>
      </c>
      <c r="P867">
        <f t="shared" si="121"/>
        <v>900</v>
      </c>
      <c r="Q867" s="22">
        <f t="shared" si="122"/>
        <v>13.5</v>
      </c>
      <c r="R867" s="22">
        <f t="shared" si="123"/>
        <v>18</v>
      </c>
    </row>
    <row r="868" spans="1:18" x14ac:dyDescent="0.5">
      <c r="A868" s="2">
        <v>11</v>
      </c>
      <c r="B868" s="31" t="str">
        <f t="shared" si="118"/>
        <v>Saturday</v>
      </c>
      <c r="C868" s="40" t="str">
        <f t="shared" si="124"/>
        <v>February</v>
      </c>
      <c r="D868" s="40" t="str">
        <f t="shared" si="125"/>
        <v>Feb</v>
      </c>
      <c r="E868" s="4">
        <f t="shared" si="119"/>
        <v>14</v>
      </c>
      <c r="F868" s="33">
        <f t="shared" si="126"/>
        <v>2</v>
      </c>
      <c r="G868" s="4">
        <f t="shared" si="120"/>
        <v>2023</v>
      </c>
      <c r="H868" s="3">
        <v>44971</v>
      </c>
      <c r="I868" s="4" t="s">
        <v>942</v>
      </c>
      <c r="J868" s="4" t="s">
        <v>48</v>
      </c>
      <c r="K868" s="4">
        <v>23</v>
      </c>
      <c r="L868" s="4" t="str" cm="1">
        <f t="array" ref="L868">_xlfn.IFS(K868&gt;=50,"Senior",K868&lt;30,"Young Adult",K868&gt;=30,"Adult")</f>
        <v>Young Adult</v>
      </c>
      <c r="M868" s="4" t="s">
        <v>14</v>
      </c>
      <c r="N868" s="4">
        <v>2</v>
      </c>
      <c r="O868" s="5">
        <v>50</v>
      </c>
      <c r="P868">
        <f t="shared" si="121"/>
        <v>100</v>
      </c>
      <c r="Q868" s="22">
        <f t="shared" si="122"/>
        <v>1.5</v>
      </c>
      <c r="R868" s="22">
        <f t="shared" si="123"/>
        <v>2</v>
      </c>
    </row>
    <row r="869" spans="1:18" x14ac:dyDescent="0.5">
      <c r="A869" s="2">
        <v>39</v>
      </c>
      <c r="B869" s="31" t="str">
        <f t="shared" si="118"/>
        <v>Saturday</v>
      </c>
      <c r="C869" s="40" t="str">
        <f t="shared" si="124"/>
        <v>April</v>
      </c>
      <c r="D869" s="40" t="str">
        <f t="shared" si="125"/>
        <v>Apr</v>
      </c>
      <c r="E869" s="4">
        <f t="shared" si="119"/>
        <v>21</v>
      </c>
      <c r="F869" s="33">
        <f t="shared" si="126"/>
        <v>4</v>
      </c>
      <c r="G869" s="4">
        <f t="shared" si="120"/>
        <v>2023</v>
      </c>
      <c r="H869" s="3">
        <v>45037</v>
      </c>
      <c r="I869" s="4" t="s">
        <v>943</v>
      </c>
      <c r="J869" s="4" t="s">
        <v>48</v>
      </c>
      <c r="K869" s="4">
        <v>23</v>
      </c>
      <c r="L869" s="4" t="str" cm="1">
        <f t="array" ref="L869">_xlfn.IFS(K869&gt;=50,"Senior",K869&lt;30,"Young Adult",K869&gt;=30,"Adult")</f>
        <v>Young Adult</v>
      </c>
      <c r="M869" s="4" t="s">
        <v>14</v>
      </c>
      <c r="N869" s="4">
        <v>4</v>
      </c>
      <c r="O869" s="5">
        <v>30</v>
      </c>
      <c r="P869">
        <f t="shared" si="121"/>
        <v>120</v>
      </c>
      <c r="Q869" s="22">
        <f t="shared" si="122"/>
        <v>1.7999999999999998</v>
      </c>
      <c r="R869" s="22">
        <f t="shared" si="123"/>
        <v>2.4</v>
      </c>
    </row>
    <row r="870" spans="1:18" x14ac:dyDescent="0.5">
      <c r="A870" s="2">
        <v>116</v>
      </c>
      <c r="B870" s="31" t="str">
        <f t="shared" si="118"/>
        <v>Monday</v>
      </c>
      <c r="C870" s="40" t="str">
        <f t="shared" si="124"/>
        <v>August</v>
      </c>
      <c r="D870" s="40" t="str">
        <f t="shared" si="125"/>
        <v>Aug</v>
      </c>
      <c r="E870" s="4">
        <f t="shared" si="119"/>
        <v>23</v>
      </c>
      <c r="F870" s="33">
        <f t="shared" si="126"/>
        <v>8</v>
      </c>
      <c r="G870" s="4">
        <f t="shared" si="120"/>
        <v>2023</v>
      </c>
      <c r="H870" s="3">
        <v>45161</v>
      </c>
      <c r="I870" s="4" t="s">
        <v>944</v>
      </c>
      <c r="J870" s="4" t="s">
        <v>32</v>
      </c>
      <c r="K870" s="4">
        <v>23</v>
      </c>
      <c r="L870" s="4" t="str" cm="1">
        <f t="array" ref="L870">_xlfn.IFS(K870&gt;=50,"Senior",K870&lt;30,"Young Adult",K870&gt;=30,"Adult")</f>
        <v>Young Adult</v>
      </c>
      <c r="M870" s="4" t="s">
        <v>14</v>
      </c>
      <c r="N870" s="4">
        <v>1</v>
      </c>
      <c r="O870" s="5">
        <v>30</v>
      </c>
      <c r="P870">
        <f t="shared" si="121"/>
        <v>30</v>
      </c>
      <c r="Q870" s="22">
        <f t="shared" si="122"/>
        <v>0.44999999999999996</v>
      </c>
      <c r="R870" s="22">
        <f t="shared" si="123"/>
        <v>0.6</v>
      </c>
    </row>
    <row r="871" spans="1:18" x14ac:dyDescent="0.5">
      <c r="A871" s="2">
        <v>147</v>
      </c>
      <c r="B871" s="31" t="str">
        <f t="shared" si="118"/>
        <v>Saturday</v>
      </c>
      <c r="C871" s="40" t="str">
        <f t="shared" si="124"/>
        <v>September</v>
      </c>
      <c r="D871" s="40" t="str">
        <f t="shared" si="125"/>
        <v>Sep</v>
      </c>
      <c r="E871" s="4">
        <f t="shared" si="119"/>
        <v>28</v>
      </c>
      <c r="F871" s="33">
        <f t="shared" si="126"/>
        <v>9</v>
      </c>
      <c r="G871" s="4">
        <f t="shared" si="120"/>
        <v>2023</v>
      </c>
      <c r="H871" s="3">
        <v>45197</v>
      </c>
      <c r="I871" s="4" t="s">
        <v>945</v>
      </c>
      <c r="J871" s="4" t="s">
        <v>48</v>
      </c>
      <c r="K871" s="4">
        <v>23</v>
      </c>
      <c r="L871" s="4" t="str" cm="1">
        <f t="array" ref="L871">_xlfn.IFS(K871&gt;=50,"Senior",K871&lt;30,"Young Adult",K871&gt;=30,"Adult")</f>
        <v>Young Adult</v>
      </c>
      <c r="M871" s="4" t="s">
        <v>15</v>
      </c>
      <c r="N871" s="4">
        <v>1</v>
      </c>
      <c r="O871" s="5">
        <v>300</v>
      </c>
      <c r="P871">
        <f t="shared" si="121"/>
        <v>300</v>
      </c>
      <c r="Q871" s="22">
        <f t="shared" si="122"/>
        <v>4.5</v>
      </c>
      <c r="R871" s="22">
        <f t="shared" si="123"/>
        <v>6</v>
      </c>
    </row>
    <row r="872" spans="1:18" x14ac:dyDescent="0.5">
      <c r="A872" s="2">
        <v>231</v>
      </c>
      <c r="B872" s="31" t="str">
        <f t="shared" si="118"/>
        <v>Wednesday</v>
      </c>
      <c r="C872" s="40" t="str">
        <f t="shared" si="124"/>
        <v>January</v>
      </c>
      <c r="D872" s="40" t="str">
        <f t="shared" si="125"/>
        <v>Jan</v>
      </c>
      <c r="E872" s="4">
        <f t="shared" si="119"/>
        <v>4</v>
      </c>
      <c r="F872" s="33">
        <f t="shared" si="126"/>
        <v>1</v>
      </c>
      <c r="G872" s="4">
        <f t="shared" si="120"/>
        <v>2023</v>
      </c>
      <c r="H872" s="3">
        <v>44930</v>
      </c>
      <c r="I872" s="4" t="s">
        <v>946</v>
      </c>
      <c r="J872" s="4" t="s">
        <v>32</v>
      </c>
      <c r="K872" s="4">
        <v>23</v>
      </c>
      <c r="L872" s="4" t="str" cm="1">
        <f t="array" ref="L872">_xlfn.IFS(K872&gt;=50,"Senior",K872&lt;30,"Young Adult",K872&gt;=30,"Adult")</f>
        <v>Young Adult</v>
      </c>
      <c r="M872" s="4" t="s">
        <v>14</v>
      </c>
      <c r="N872" s="4">
        <v>3</v>
      </c>
      <c r="O872" s="5">
        <v>50</v>
      </c>
      <c r="P872">
        <f t="shared" si="121"/>
        <v>150</v>
      </c>
      <c r="Q872" s="22">
        <f t="shared" si="122"/>
        <v>2.25</v>
      </c>
      <c r="R872" s="22">
        <f t="shared" si="123"/>
        <v>3</v>
      </c>
    </row>
    <row r="873" spans="1:18" x14ac:dyDescent="0.5">
      <c r="A873" s="2">
        <v>235</v>
      </c>
      <c r="B873" s="31" t="str">
        <f t="shared" si="118"/>
        <v>Tuesday</v>
      </c>
      <c r="C873" s="40" t="str">
        <f t="shared" si="124"/>
        <v>January</v>
      </c>
      <c r="D873" s="40" t="str">
        <f t="shared" si="125"/>
        <v>Jan</v>
      </c>
      <c r="E873" s="4">
        <f t="shared" si="119"/>
        <v>31</v>
      </c>
      <c r="F873" s="33">
        <f t="shared" si="126"/>
        <v>1</v>
      </c>
      <c r="G873" s="4">
        <f t="shared" si="120"/>
        <v>2023</v>
      </c>
      <c r="H873" s="3">
        <v>44957</v>
      </c>
      <c r="I873" s="4" t="s">
        <v>947</v>
      </c>
      <c r="J873" s="4" t="s">
        <v>32</v>
      </c>
      <c r="K873" s="4">
        <v>23</v>
      </c>
      <c r="L873" s="4" t="str" cm="1">
        <f t="array" ref="L873">_xlfn.IFS(K873&gt;=50,"Senior",K873&lt;30,"Young Adult",K873&gt;=30,"Adult")</f>
        <v>Young Adult</v>
      </c>
      <c r="M873" s="4" t="s">
        <v>15</v>
      </c>
      <c r="N873" s="4">
        <v>2</v>
      </c>
      <c r="O873" s="5">
        <v>500</v>
      </c>
      <c r="P873">
        <f t="shared" si="121"/>
        <v>1000</v>
      </c>
      <c r="Q873" s="22">
        <f t="shared" si="122"/>
        <v>15</v>
      </c>
      <c r="R873" s="22">
        <f t="shared" si="123"/>
        <v>20</v>
      </c>
    </row>
    <row r="874" spans="1:18" x14ac:dyDescent="0.5">
      <c r="A874" s="2">
        <v>240</v>
      </c>
      <c r="B874" s="31" t="str">
        <f t="shared" si="118"/>
        <v>Friday</v>
      </c>
      <c r="C874" s="40" t="str">
        <f t="shared" si="124"/>
        <v>February</v>
      </c>
      <c r="D874" s="40" t="str">
        <f t="shared" si="125"/>
        <v>Feb</v>
      </c>
      <c r="E874" s="4">
        <f t="shared" si="119"/>
        <v>6</v>
      </c>
      <c r="F874" s="33">
        <f t="shared" si="126"/>
        <v>2</v>
      </c>
      <c r="G874" s="4">
        <f t="shared" si="120"/>
        <v>2023</v>
      </c>
      <c r="H874" s="3">
        <v>44963</v>
      </c>
      <c r="I874" s="4" t="s">
        <v>948</v>
      </c>
      <c r="J874" s="4" t="s">
        <v>32</v>
      </c>
      <c r="K874" s="4">
        <v>23</v>
      </c>
      <c r="L874" s="4" t="str" cm="1">
        <f t="array" ref="L874">_xlfn.IFS(K874&gt;=50,"Senior",K874&lt;30,"Young Adult",K874&gt;=30,"Adult")</f>
        <v>Young Adult</v>
      </c>
      <c r="M874" s="4" t="s">
        <v>13</v>
      </c>
      <c r="N874" s="4">
        <v>1</v>
      </c>
      <c r="O874" s="5">
        <v>300</v>
      </c>
      <c r="P874">
        <f t="shared" si="121"/>
        <v>300</v>
      </c>
      <c r="Q874" s="22">
        <f t="shared" si="122"/>
        <v>4.5</v>
      </c>
      <c r="R874" s="22">
        <f t="shared" si="123"/>
        <v>6</v>
      </c>
    </row>
    <row r="875" spans="1:18" x14ac:dyDescent="0.5">
      <c r="A875" s="2">
        <v>241</v>
      </c>
      <c r="B875" s="31" t="str">
        <f t="shared" si="118"/>
        <v>Saturday</v>
      </c>
      <c r="C875" s="40" t="str">
        <f t="shared" si="124"/>
        <v>September</v>
      </c>
      <c r="D875" s="40" t="str">
        <f t="shared" si="125"/>
        <v>Sep</v>
      </c>
      <c r="E875" s="4">
        <f t="shared" si="119"/>
        <v>21</v>
      </c>
      <c r="F875" s="33">
        <f t="shared" si="126"/>
        <v>9</v>
      </c>
      <c r="G875" s="4">
        <f t="shared" si="120"/>
        <v>2023</v>
      </c>
      <c r="H875" s="3">
        <v>45190</v>
      </c>
      <c r="I875" s="4" t="s">
        <v>949</v>
      </c>
      <c r="J875" s="4" t="s">
        <v>32</v>
      </c>
      <c r="K875" s="4">
        <v>23</v>
      </c>
      <c r="L875" s="4" t="str" cm="1">
        <f t="array" ref="L875">_xlfn.IFS(K875&gt;=50,"Senior",K875&lt;30,"Young Adult",K875&gt;=30,"Adult")</f>
        <v>Young Adult</v>
      </c>
      <c r="M875" s="4" t="s">
        <v>15</v>
      </c>
      <c r="N875" s="4">
        <v>3</v>
      </c>
      <c r="O875" s="5">
        <v>25</v>
      </c>
      <c r="P875">
        <f t="shared" si="121"/>
        <v>75</v>
      </c>
      <c r="Q875" s="22">
        <f t="shared" si="122"/>
        <v>1.125</v>
      </c>
      <c r="R875" s="22">
        <f t="shared" si="123"/>
        <v>1.5</v>
      </c>
    </row>
    <row r="876" spans="1:18" x14ac:dyDescent="0.5">
      <c r="A876" s="2">
        <v>256</v>
      </c>
      <c r="B876" s="31" t="str">
        <f t="shared" si="118"/>
        <v>Wednesday</v>
      </c>
      <c r="C876" s="40" t="str">
        <f t="shared" si="124"/>
        <v>February</v>
      </c>
      <c r="D876" s="40" t="str">
        <f t="shared" si="125"/>
        <v>Feb</v>
      </c>
      <c r="E876" s="4">
        <f t="shared" si="119"/>
        <v>18</v>
      </c>
      <c r="F876" s="33">
        <f t="shared" si="126"/>
        <v>2</v>
      </c>
      <c r="G876" s="4">
        <f t="shared" si="120"/>
        <v>2023</v>
      </c>
      <c r="H876" s="3">
        <v>44975</v>
      </c>
      <c r="I876" s="4" t="s">
        <v>950</v>
      </c>
      <c r="J876" s="4" t="s">
        <v>48</v>
      </c>
      <c r="K876" s="4">
        <v>23</v>
      </c>
      <c r="L876" s="4" t="str" cm="1">
        <f t="array" ref="L876">_xlfn.IFS(K876&gt;=50,"Senior",K876&lt;30,"Young Adult",K876&gt;=30,"Adult")</f>
        <v>Young Adult</v>
      </c>
      <c r="M876" s="4" t="s">
        <v>14</v>
      </c>
      <c r="N876" s="4">
        <v>2</v>
      </c>
      <c r="O876" s="5">
        <v>500</v>
      </c>
      <c r="P876">
        <f t="shared" si="121"/>
        <v>1000</v>
      </c>
      <c r="Q876" s="22">
        <f t="shared" si="122"/>
        <v>15</v>
      </c>
      <c r="R876" s="22">
        <f t="shared" si="123"/>
        <v>20</v>
      </c>
    </row>
    <row r="877" spans="1:18" x14ac:dyDescent="0.5">
      <c r="A877" s="2">
        <v>263</v>
      </c>
      <c r="B877" s="31" t="str">
        <f t="shared" si="118"/>
        <v>Saturday</v>
      </c>
      <c r="C877" s="40" t="str">
        <f t="shared" si="124"/>
        <v>August</v>
      </c>
      <c r="D877" s="40" t="str">
        <f t="shared" si="125"/>
        <v>Aug</v>
      </c>
      <c r="E877" s="4">
        <f t="shared" si="119"/>
        <v>28</v>
      </c>
      <c r="F877" s="33">
        <f t="shared" si="126"/>
        <v>8</v>
      </c>
      <c r="G877" s="4">
        <f t="shared" si="120"/>
        <v>2023</v>
      </c>
      <c r="H877" s="3">
        <v>45166</v>
      </c>
      <c r="I877" s="4" t="s">
        <v>951</v>
      </c>
      <c r="J877" s="4" t="s">
        <v>48</v>
      </c>
      <c r="K877" s="4">
        <v>23</v>
      </c>
      <c r="L877" s="4" t="str" cm="1">
        <f t="array" ref="L877">_xlfn.IFS(K877&gt;=50,"Senior",K877&lt;30,"Young Adult",K877&gt;=30,"Adult")</f>
        <v>Young Adult</v>
      </c>
      <c r="M877" s="4" t="s">
        <v>13</v>
      </c>
      <c r="N877" s="4">
        <v>2</v>
      </c>
      <c r="O877" s="5">
        <v>30</v>
      </c>
      <c r="P877">
        <f t="shared" si="121"/>
        <v>60</v>
      </c>
      <c r="Q877" s="22">
        <f t="shared" si="122"/>
        <v>0.89999999999999991</v>
      </c>
      <c r="R877" s="22">
        <f t="shared" si="123"/>
        <v>1.2</v>
      </c>
    </row>
    <row r="878" spans="1:18" x14ac:dyDescent="0.5">
      <c r="A878" s="2">
        <v>274</v>
      </c>
      <c r="B878" s="31" t="str">
        <f t="shared" si="118"/>
        <v>Monday</v>
      </c>
      <c r="C878" s="40" t="str">
        <f t="shared" si="124"/>
        <v>April</v>
      </c>
      <c r="D878" s="40" t="str">
        <f t="shared" si="125"/>
        <v>Apr</v>
      </c>
      <c r="E878" s="4">
        <f t="shared" si="119"/>
        <v>9</v>
      </c>
      <c r="F878" s="33">
        <f t="shared" si="126"/>
        <v>4</v>
      </c>
      <c r="G878" s="4">
        <f t="shared" si="120"/>
        <v>2023</v>
      </c>
      <c r="H878" s="3">
        <v>45025</v>
      </c>
      <c r="I878" s="4" t="s">
        <v>952</v>
      </c>
      <c r="J878" s="4" t="s">
        <v>32</v>
      </c>
      <c r="K878" s="4">
        <v>23</v>
      </c>
      <c r="L878" s="4" t="str" cm="1">
        <f t="array" ref="L878">_xlfn.IFS(K878&gt;=50,"Senior",K878&lt;30,"Young Adult",K878&gt;=30,"Adult")</f>
        <v>Young Adult</v>
      </c>
      <c r="M878" s="4" t="s">
        <v>14</v>
      </c>
      <c r="N878" s="4">
        <v>2</v>
      </c>
      <c r="O878" s="5">
        <v>500</v>
      </c>
      <c r="P878">
        <f t="shared" si="121"/>
        <v>1000</v>
      </c>
      <c r="Q878" s="22">
        <f t="shared" si="122"/>
        <v>15</v>
      </c>
      <c r="R878" s="22">
        <f t="shared" si="123"/>
        <v>20</v>
      </c>
    </row>
    <row r="879" spans="1:18" x14ac:dyDescent="0.5">
      <c r="A879" s="2">
        <v>294</v>
      </c>
      <c r="B879" s="31" t="str">
        <f t="shared" si="118"/>
        <v>Friday</v>
      </c>
      <c r="C879" s="40" t="str">
        <f t="shared" si="124"/>
        <v>March</v>
      </c>
      <c r="D879" s="40" t="str">
        <f t="shared" si="125"/>
        <v>Mar</v>
      </c>
      <c r="E879" s="4">
        <f t="shared" si="119"/>
        <v>27</v>
      </c>
      <c r="F879" s="33">
        <f t="shared" si="126"/>
        <v>3</v>
      </c>
      <c r="G879" s="4">
        <f t="shared" si="120"/>
        <v>2023</v>
      </c>
      <c r="H879" s="3">
        <v>45012</v>
      </c>
      <c r="I879" s="4" t="s">
        <v>953</v>
      </c>
      <c r="J879" s="4" t="s">
        <v>32</v>
      </c>
      <c r="K879" s="4">
        <v>23</v>
      </c>
      <c r="L879" s="4" t="str" cm="1">
        <f t="array" ref="L879">_xlfn.IFS(K879&gt;=50,"Senior",K879&lt;30,"Young Adult",K879&gt;=30,"Adult")</f>
        <v>Young Adult</v>
      </c>
      <c r="M879" s="4" t="s">
        <v>14</v>
      </c>
      <c r="N879" s="4">
        <v>3</v>
      </c>
      <c r="O879" s="5">
        <v>30</v>
      </c>
      <c r="P879">
        <f t="shared" si="121"/>
        <v>90</v>
      </c>
      <c r="Q879" s="22">
        <f t="shared" si="122"/>
        <v>1.3499999999999999</v>
      </c>
      <c r="R879" s="22">
        <f t="shared" si="123"/>
        <v>1.8</v>
      </c>
    </row>
    <row r="880" spans="1:18" x14ac:dyDescent="0.5">
      <c r="A880" s="2">
        <v>369</v>
      </c>
      <c r="B880" s="31" t="str">
        <f t="shared" si="118"/>
        <v>Sunday</v>
      </c>
      <c r="C880" s="40" t="str">
        <f t="shared" si="124"/>
        <v>November</v>
      </c>
      <c r="D880" s="40" t="str">
        <f t="shared" si="125"/>
        <v>Nov</v>
      </c>
      <c r="E880" s="4">
        <f t="shared" si="119"/>
        <v>15</v>
      </c>
      <c r="F880" s="33">
        <f t="shared" si="126"/>
        <v>11</v>
      </c>
      <c r="G880" s="4">
        <f t="shared" si="120"/>
        <v>2023</v>
      </c>
      <c r="H880" s="3">
        <v>45245</v>
      </c>
      <c r="I880" s="4" t="s">
        <v>954</v>
      </c>
      <c r="J880" s="4" t="s">
        <v>48</v>
      </c>
      <c r="K880" s="4">
        <v>23</v>
      </c>
      <c r="L880" s="4" t="str" cm="1">
        <f t="array" ref="L880">_xlfn.IFS(K880&gt;=50,"Senior",K880&lt;30,"Young Adult",K880&gt;=30,"Adult")</f>
        <v>Young Adult</v>
      </c>
      <c r="M880" s="4" t="s">
        <v>15</v>
      </c>
      <c r="N880" s="4">
        <v>3</v>
      </c>
      <c r="O880" s="5">
        <v>500</v>
      </c>
      <c r="P880">
        <f t="shared" si="121"/>
        <v>1500</v>
      </c>
      <c r="Q880" s="22">
        <f t="shared" si="122"/>
        <v>22.5</v>
      </c>
      <c r="R880" s="22">
        <f t="shared" si="123"/>
        <v>30</v>
      </c>
    </row>
    <row r="881" spans="1:18" x14ac:dyDescent="0.5">
      <c r="A881" s="2">
        <v>370</v>
      </c>
      <c r="B881" s="31" t="str">
        <f t="shared" si="118"/>
        <v>Monday</v>
      </c>
      <c r="C881" s="40" t="str">
        <f t="shared" si="124"/>
        <v>October</v>
      </c>
      <c r="D881" s="40" t="str">
        <f t="shared" si="125"/>
        <v>Oct</v>
      </c>
      <c r="E881" s="4">
        <f t="shared" si="119"/>
        <v>16</v>
      </c>
      <c r="F881" s="33">
        <f t="shared" si="126"/>
        <v>10</v>
      </c>
      <c r="G881" s="4">
        <f t="shared" si="120"/>
        <v>2023</v>
      </c>
      <c r="H881" s="3">
        <v>45215</v>
      </c>
      <c r="I881" s="4" t="s">
        <v>955</v>
      </c>
      <c r="J881" s="4" t="s">
        <v>48</v>
      </c>
      <c r="K881" s="4">
        <v>23</v>
      </c>
      <c r="L881" s="4" t="str" cm="1">
        <f t="array" ref="L881">_xlfn.IFS(K881&gt;=50,"Senior",K881&lt;30,"Young Adult",K881&gt;=30,"Adult")</f>
        <v>Young Adult</v>
      </c>
      <c r="M881" s="4" t="s">
        <v>15</v>
      </c>
      <c r="N881" s="4">
        <v>2</v>
      </c>
      <c r="O881" s="5">
        <v>30</v>
      </c>
      <c r="P881">
        <f t="shared" si="121"/>
        <v>60</v>
      </c>
      <c r="Q881" s="22">
        <f t="shared" si="122"/>
        <v>0.89999999999999991</v>
      </c>
      <c r="R881" s="22">
        <f t="shared" si="123"/>
        <v>1.2</v>
      </c>
    </row>
    <row r="882" spans="1:18" x14ac:dyDescent="0.5">
      <c r="A882" s="2">
        <v>426</v>
      </c>
      <c r="B882" s="31" t="str">
        <f t="shared" si="118"/>
        <v>Tuesday</v>
      </c>
      <c r="C882" s="40" t="str">
        <f t="shared" si="124"/>
        <v>March</v>
      </c>
      <c r="D882" s="40" t="str">
        <f t="shared" si="125"/>
        <v>Mar</v>
      </c>
      <c r="E882" s="4">
        <f t="shared" si="119"/>
        <v>24</v>
      </c>
      <c r="F882" s="33">
        <f t="shared" si="126"/>
        <v>3</v>
      </c>
      <c r="G882" s="4">
        <f t="shared" si="120"/>
        <v>2023</v>
      </c>
      <c r="H882" s="3">
        <v>45009</v>
      </c>
      <c r="I882" s="4" t="s">
        <v>956</v>
      </c>
      <c r="J882" s="4" t="s">
        <v>48</v>
      </c>
      <c r="K882" s="4">
        <v>23</v>
      </c>
      <c r="L882" s="4" t="str" cm="1">
        <f t="array" ref="L882">_xlfn.IFS(K882&gt;=50,"Senior",K882&lt;30,"Young Adult",K882&gt;=30,"Adult")</f>
        <v>Young Adult</v>
      </c>
      <c r="M882" s="4" t="s">
        <v>15</v>
      </c>
      <c r="N882" s="4">
        <v>3</v>
      </c>
      <c r="O882" s="5">
        <v>50</v>
      </c>
      <c r="P882">
        <f t="shared" si="121"/>
        <v>150</v>
      </c>
      <c r="Q882" s="22">
        <f t="shared" si="122"/>
        <v>2.25</v>
      </c>
      <c r="R882" s="22">
        <f t="shared" si="123"/>
        <v>3</v>
      </c>
    </row>
    <row r="883" spans="1:18" x14ac:dyDescent="0.5">
      <c r="A883" s="2">
        <v>496</v>
      </c>
      <c r="B883" s="31" t="str">
        <f t="shared" si="118"/>
        <v>Saturday</v>
      </c>
      <c r="C883" s="40" t="str">
        <f t="shared" si="124"/>
        <v>December</v>
      </c>
      <c r="D883" s="40" t="str">
        <f t="shared" si="125"/>
        <v>Dec</v>
      </c>
      <c r="E883" s="4">
        <f t="shared" si="119"/>
        <v>14</v>
      </c>
      <c r="F883" s="33">
        <f t="shared" si="126"/>
        <v>12</v>
      </c>
      <c r="G883" s="4">
        <f t="shared" si="120"/>
        <v>2023</v>
      </c>
      <c r="H883" s="3">
        <v>45274</v>
      </c>
      <c r="I883" s="4" t="s">
        <v>957</v>
      </c>
      <c r="J883" s="4" t="s">
        <v>48</v>
      </c>
      <c r="K883" s="4">
        <v>23</v>
      </c>
      <c r="L883" s="4" t="str" cm="1">
        <f t="array" ref="L883">_xlfn.IFS(K883&gt;=50,"Senior",K883&lt;30,"Young Adult",K883&gt;=30,"Adult")</f>
        <v>Young Adult</v>
      </c>
      <c r="M883" s="4" t="s">
        <v>14</v>
      </c>
      <c r="N883" s="4">
        <v>2</v>
      </c>
      <c r="O883" s="5">
        <v>300</v>
      </c>
      <c r="P883">
        <f t="shared" si="121"/>
        <v>600</v>
      </c>
      <c r="Q883" s="22">
        <f t="shared" si="122"/>
        <v>9</v>
      </c>
      <c r="R883" s="22">
        <f t="shared" si="123"/>
        <v>12</v>
      </c>
    </row>
    <row r="884" spans="1:18" x14ac:dyDescent="0.5">
      <c r="A884" s="2">
        <v>644</v>
      </c>
      <c r="B884" s="31" t="str">
        <f t="shared" si="118"/>
        <v>Friday</v>
      </c>
      <c r="C884" s="40" t="str">
        <f t="shared" si="124"/>
        <v>September</v>
      </c>
      <c r="D884" s="40" t="str">
        <f t="shared" si="125"/>
        <v>Sep</v>
      </c>
      <c r="E884" s="4">
        <f t="shared" si="119"/>
        <v>6</v>
      </c>
      <c r="F884" s="33">
        <f t="shared" si="126"/>
        <v>9</v>
      </c>
      <c r="G884" s="4">
        <f t="shared" si="120"/>
        <v>2023</v>
      </c>
      <c r="H884" s="3">
        <v>45175</v>
      </c>
      <c r="I884" s="4" t="s">
        <v>958</v>
      </c>
      <c r="J884" s="4" t="s">
        <v>48</v>
      </c>
      <c r="K884" s="4">
        <v>23</v>
      </c>
      <c r="L884" s="4" t="str" cm="1">
        <f t="array" ref="L884">_xlfn.IFS(K884&gt;=50,"Senior",K884&lt;30,"Young Adult",K884&gt;=30,"Adult")</f>
        <v>Young Adult</v>
      </c>
      <c r="M884" s="4" t="s">
        <v>13</v>
      </c>
      <c r="N884" s="4">
        <v>3</v>
      </c>
      <c r="O884" s="5">
        <v>25</v>
      </c>
      <c r="P884">
        <f t="shared" si="121"/>
        <v>75</v>
      </c>
      <c r="Q884" s="22">
        <f t="shared" si="122"/>
        <v>1.125</v>
      </c>
      <c r="R884" s="22">
        <f t="shared" si="123"/>
        <v>1.5</v>
      </c>
    </row>
    <row r="885" spans="1:18" x14ac:dyDescent="0.5">
      <c r="A885" s="2">
        <v>663</v>
      </c>
      <c r="B885" s="31" t="str">
        <f t="shared" si="118"/>
        <v>Friday</v>
      </c>
      <c r="C885" s="40" t="str">
        <f t="shared" si="124"/>
        <v>March</v>
      </c>
      <c r="D885" s="40" t="str">
        <f t="shared" si="125"/>
        <v>Mar</v>
      </c>
      <c r="E885" s="4">
        <f t="shared" si="119"/>
        <v>20</v>
      </c>
      <c r="F885" s="33">
        <f t="shared" si="126"/>
        <v>3</v>
      </c>
      <c r="G885" s="4">
        <f t="shared" si="120"/>
        <v>2023</v>
      </c>
      <c r="H885" s="3">
        <v>45005</v>
      </c>
      <c r="I885" s="4" t="s">
        <v>959</v>
      </c>
      <c r="J885" s="4" t="s">
        <v>48</v>
      </c>
      <c r="K885" s="4">
        <v>23</v>
      </c>
      <c r="L885" s="4" t="str" cm="1">
        <f t="array" ref="L885">_xlfn.IFS(K885&gt;=50,"Senior",K885&lt;30,"Young Adult",K885&gt;=30,"Adult")</f>
        <v>Young Adult</v>
      </c>
      <c r="M885" s="4" t="s">
        <v>14</v>
      </c>
      <c r="N885" s="4">
        <v>4</v>
      </c>
      <c r="O885" s="5">
        <v>300</v>
      </c>
      <c r="P885">
        <f t="shared" si="121"/>
        <v>1200</v>
      </c>
      <c r="Q885" s="22">
        <f t="shared" si="122"/>
        <v>18</v>
      </c>
      <c r="R885" s="22">
        <f t="shared" si="123"/>
        <v>24</v>
      </c>
    </row>
    <row r="886" spans="1:18" x14ac:dyDescent="0.5">
      <c r="A886" s="2">
        <v>747</v>
      </c>
      <c r="B886" s="31" t="str">
        <f t="shared" si="118"/>
        <v>Sunday</v>
      </c>
      <c r="C886" s="40" t="str">
        <f t="shared" si="124"/>
        <v>November</v>
      </c>
      <c r="D886" s="40" t="str">
        <f t="shared" si="125"/>
        <v>Nov</v>
      </c>
      <c r="E886" s="4">
        <f t="shared" si="119"/>
        <v>15</v>
      </c>
      <c r="F886" s="33">
        <f t="shared" si="126"/>
        <v>11</v>
      </c>
      <c r="G886" s="4">
        <f t="shared" si="120"/>
        <v>2023</v>
      </c>
      <c r="H886" s="3">
        <v>45245</v>
      </c>
      <c r="I886" s="4" t="s">
        <v>960</v>
      </c>
      <c r="J886" s="4" t="s">
        <v>48</v>
      </c>
      <c r="K886" s="4">
        <v>23</v>
      </c>
      <c r="L886" s="4" t="str" cm="1">
        <f t="array" ref="L886">_xlfn.IFS(K886&gt;=50,"Senior",K886&lt;30,"Young Adult",K886&gt;=30,"Adult")</f>
        <v>Young Adult</v>
      </c>
      <c r="M886" s="4" t="s">
        <v>13</v>
      </c>
      <c r="N886" s="4">
        <v>1</v>
      </c>
      <c r="O886" s="5">
        <v>30</v>
      </c>
      <c r="P886">
        <f t="shared" si="121"/>
        <v>30</v>
      </c>
      <c r="Q886" s="22">
        <f t="shared" si="122"/>
        <v>0.44999999999999996</v>
      </c>
      <c r="R886" s="22">
        <f t="shared" si="123"/>
        <v>0.6</v>
      </c>
    </row>
    <row r="887" spans="1:18" x14ac:dyDescent="0.5">
      <c r="A887" s="2">
        <v>858</v>
      </c>
      <c r="B887" s="31" t="str">
        <f t="shared" si="118"/>
        <v>Monday</v>
      </c>
      <c r="C887" s="40" t="str">
        <f t="shared" si="124"/>
        <v>September</v>
      </c>
      <c r="D887" s="40" t="str">
        <f t="shared" si="125"/>
        <v>Sep</v>
      </c>
      <c r="E887" s="4">
        <f t="shared" si="119"/>
        <v>9</v>
      </c>
      <c r="F887" s="33">
        <f t="shared" si="126"/>
        <v>9</v>
      </c>
      <c r="G887" s="4">
        <f t="shared" si="120"/>
        <v>2023</v>
      </c>
      <c r="H887" s="3">
        <v>45178</v>
      </c>
      <c r="I887" s="4" t="s">
        <v>961</v>
      </c>
      <c r="J887" s="4" t="s">
        <v>48</v>
      </c>
      <c r="K887" s="4">
        <v>23</v>
      </c>
      <c r="L887" s="4" t="str" cm="1">
        <f t="array" ref="L887">_xlfn.IFS(K887&gt;=50,"Senior",K887&lt;30,"Young Adult",K887&gt;=30,"Adult")</f>
        <v>Young Adult</v>
      </c>
      <c r="M887" s="4" t="s">
        <v>15</v>
      </c>
      <c r="N887" s="4">
        <v>2</v>
      </c>
      <c r="O887" s="5">
        <v>50</v>
      </c>
      <c r="P887">
        <f t="shared" si="121"/>
        <v>100</v>
      </c>
      <c r="Q887" s="22">
        <f t="shared" si="122"/>
        <v>1.5</v>
      </c>
      <c r="R887" s="22">
        <f t="shared" si="123"/>
        <v>2</v>
      </c>
    </row>
    <row r="888" spans="1:18" x14ac:dyDescent="0.5">
      <c r="A888" s="2">
        <v>879</v>
      </c>
      <c r="B888" s="31" t="str">
        <f t="shared" si="118"/>
        <v>Thursday</v>
      </c>
      <c r="C888" s="40" t="str">
        <f t="shared" si="124"/>
        <v>December</v>
      </c>
      <c r="D888" s="40" t="str">
        <f t="shared" si="125"/>
        <v>Dec</v>
      </c>
      <c r="E888" s="4">
        <f t="shared" si="119"/>
        <v>26</v>
      </c>
      <c r="F888" s="33">
        <f t="shared" si="126"/>
        <v>12</v>
      </c>
      <c r="G888" s="4">
        <f t="shared" si="120"/>
        <v>2023</v>
      </c>
      <c r="H888" s="3">
        <v>45286</v>
      </c>
      <c r="I888" s="4" t="s">
        <v>962</v>
      </c>
      <c r="J888" s="4" t="s">
        <v>48</v>
      </c>
      <c r="K888" s="4">
        <v>23</v>
      </c>
      <c r="L888" s="4" t="str" cm="1">
        <f t="array" ref="L888">_xlfn.IFS(K888&gt;=50,"Senior",K888&lt;30,"Young Adult",K888&gt;=30,"Adult")</f>
        <v>Young Adult</v>
      </c>
      <c r="M888" s="4" t="s">
        <v>14</v>
      </c>
      <c r="N888" s="4">
        <v>1</v>
      </c>
      <c r="O888" s="5">
        <v>30</v>
      </c>
      <c r="P888">
        <f t="shared" si="121"/>
        <v>30</v>
      </c>
      <c r="Q888" s="22">
        <f t="shared" si="122"/>
        <v>0.44999999999999996</v>
      </c>
      <c r="R888" s="22">
        <f t="shared" si="123"/>
        <v>0.6</v>
      </c>
    </row>
    <row r="889" spans="1:18" x14ac:dyDescent="0.5">
      <c r="A889" s="2">
        <v>929</v>
      </c>
      <c r="B889" s="31" t="str">
        <f t="shared" si="118"/>
        <v>Friday</v>
      </c>
      <c r="C889" s="40" t="str">
        <f t="shared" si="124"/>
        <v>January</v>
      </c>
      <c r="D889" s="40" t="str">
        <f t="shared" si="125"/>
        <v>Jan</v>
      </c>
      <c r="E889" s="4">
        <f t="shared" si="119"/>
        <v>27</v>
      </c>
      <c r="F889" s="33">
        <f t="shared" si="126"/>
        <v>1</v>
      </c>
      <c r="G889" s="4">
        <f t="shared" si="120"/>
        <v>2023</v>
      </c>
      <c r="H889" s="3">
        <v>44953</v>
      </c>
      <c r="I889" s="4" t="s">
        <v>963</v>
      </c>
      <c r="J889" s="4" t="s">
        <v>32</v>
      </c>
      <c r="K889" s="4">
        <v>23</v>
      </c>
      <c r="L889" s="4" t="str" cm="1">
        <f t="array" ref="L889">_xlfn.IFS(K889&gt;=50,"Senior",K889&lt;30,"Young Adult",K889&gt;=30,"Adult")</f>
        <v>Young Adult</v>
      </c>
      <c r="M889" s="4" t="s">
        <v>13</v>
      </c>
      <c r="N889" s="4">
        <v>3</v>
      </c>
      <c r="O889" s="5">
        <v>25</v>
      </c>
      <c r="P889">
        <f t="shared" si="121"/>
        <v>75</v>
      </c>
      <c r="Q889" s="22">
        <f t="shared" si="122"/>
        <v>1.125</v>
      </c>
      <c r="R889" s="22">
        <f t="shared" si="123"/>
        <v>1.5</v>
      </c>
    </row>
    <row r="890" spans="1:18" x14ac:dyDescent="0.5">
      <c r="A890" s="2">
        <v>948</v>
      </c>
      <c r="B890" s="31" t="str">
        <f t="shared" si="118"/>
        <v>Friday</v>
      </c>
      <c r="C890" s="40" t="str">
        <f t="shared" si="124"/>
        <v>October</v>
      </c>
      <c r="D890" s="40" t="str">
        <f t="shared" si="125"/>
        <v>Oct</v>
      </c>
      <c r="E890" s="4">
        <f t="shared" si="119"/>
        <v>13</v>
      </c>
      <c r="F890" s="33">
        <f t="shared" si="126"/>
        <v>10</v>
      </c>
      <c r="G890" s="4">
        <f t="shared" si="120"/>
        <v>2023</v>
      </c>
      <c r="H890" s="3">
        <v>45212</v>
      </c>
      <c r="I890" s="4" t="s">
        <v>964</v>
      </c>
      <c r="J890" s="4" t="s">
        <v>32</v>
      </c>
      <c r="K890" s="4">
        <v>23</v>
      </c>
      <c r="L890" s="4" t="str" cm="1">
        <f t="array" ref="L890">_xlfn.IFS(K890&gt;=50,"Senior",K890&lt;30,"Young Adult",K890&gt;=30,"Adult")</f>
        <v>Young Adult</v>
      </c>
      <c r="M890" s="4" t="s">
        <v>15</v>
      </c>
      <c r="N890" s="4">
        <v>3</v>
      </c>
      <c r="O890" s="5">
        <v>25</v>
      </c>
      <c r="P890">
        <f t="shared" si="121"/>
        <v>75</v>
      </c>
      <c r="Q890" s="22">
        <f t="shared" si="122"/>
        <v>1.125</v>
      </c>
      <c r="R890" s="22">
        <f t="shared" si="123"/>
        <v>1.5</v>
      </c>
    </row>
    <row r="891" spans="1:18" x14ac:dyDescent="0.5">
      <c r="A891" s="2">
        <v>998</v>
      </c>
      <c r="B891" s="31" t="str">
        <f t="shared" si="118"/>
        <v>Sunday</v>
      </c>
      <c r="C891" s="40" t="str">
        <f t="shared" si="124"/>
        <v>October</v>
      </c>
      <c r="D891" s="40" t="str">
        <f t="shared" si="125"/>
        <v>Oct</v>
      </c>
      <c r="E891" s="4">
        <f t="shared" si="119"/>
        <v>29</v>
      </c>
      <c r="F891" s="33">
        <f t="shared" si="126"/>
        <v>10</v>
      </c>
      <c r="G891" s="4">
        <f t="shared" si="120"/>
        <v>2023</v>
      </c>
      <c r="H891" s="3">
        <v>45228</v>
      </c>
      <c r="I891" s="4" t="s">
        <v>965</v>
      </c>
      <c r="J891" s="4" t="s">
        <v>32</v>
      </c>
      <c r="K891" s="4">
        <v>23</v>
      </c>
      <c r="L891" s="4" t="str" cm="1">
        <f t="array" ref="L891">_xlfn.IFS(K891&gt;=50,"Senior",K891&lt;30,"Young Adult",K891&gt;=30,"Adult")</f>
        <v>Young Adult</v>
      </c>
      <c r="M891" s="4" t="s">
        <v>13</v>
      </c>
      <c r="N891" s="4">
        <v>4</v>
      </c>
      <c r="O891" s="5">
        <v>25</v>
      </c>
      <c r="P891">
        <f t="shared" si="121"/>
        <v>100</v>
      </c>
      <c r="Q891" s="22">
        <f t="shared" si="122"/>
        <v>1.5</v>
      </c>
      <c r="R891" s="22">
        <f t="shared" si="123"/>
        <v>2</v>
      </c>
    </row>
    <row r="892" spans="1:18" x14ac:dyDescent="0.5">
      <c r="A892" s="2">
        <v>13</v>
      </c>
      <c r="B892" s="31" t="str">
        <f t="shared" si="118"/>
        <v>Thursday</v>
      </c>
      <c r="C892" s="40" t="str">
        <f t="shared" si="124"/>
        <v>August</v>
      </c>
      <c r="D892" s="40" t="str">
        <f t="shared" si="125"/>
        <v>Aug</v>
      </c>
      <c r="E892" s="4">
        <f t="shared" si="119"/>
        <v>5</v>
      </c>
      <c r="F892" s="33">
        <f t="shared" si="126"/>
        <v>8</v>
      </c>
      <c r="G892" s="4">
        <f t="shared" si="120"/>
        <v>2023</v>
      </c>
      <c r="H892" s="3">
        <v>45143</v>
      </c>
      <c r="I892" s="4" t="s">
        <v>966</v>
      </c>
      <c r="J892" s="4" t="s">
        <v>48</v>
      </c>
      <c r="K892" s="4">
        <v>22</v>
      </c>
      <c r="L892" s="4" t="str" cm="1">
        <f t="array" ref="L892">_xlfn.IFS(K892&gt;=50,"Senior",K892&lt;30,"Young Adult",K892&gt;=30,"Adult")</f>
        <v>Young Adult</v>
      </c>
      <c r="M892" s="4" t="s">
        <v>15</v>
      </c>
      <c r="N892" s="4">
        <v>3</v>
      </c>
      <c r="O892" s="5">
        <v>500</v>
      </c>
      <c r="P892">
        <f t="shared" si="121"/>
        <v>1500</v>
      </c>
      <c r="Q892" s="22">
        <f t="shared" si="122"/>
        <v>22.5</v>
      </c>
      <c r="R892" s="22">
        <f t="shared" si="123"/>
        <v>30</v>
      </c>
    </row>
    <row r="893" spans="1:18" x14ac:dyDescent="0.5">
      <c r="A893" s="2">
        <v>20</v>
      </c>
      <c r="B893" s="31" t="str">
        <f t="shared" si="118"/>
        <v>Thursday</v>
      </c>
      <c r="C893" s="40" t="str">
        <f t="shared" si="124"/>
        <v>November</v>
      </c>
      <c r="D893" s="40" t="str">
        <f t="shared" si="125"/>
        <v>Nov</v>
      </c>
      <c r="E893" s="4">
        <f t="shared" si="119"/>
        <v>5</v>
      </c>
      <c r="F893" s="33">
        <f t="shared" si="126"/>
        <v>11</v>
      </c>
      <c r="G893" s="4">
        <f t="shared" si="120"/>
        <v>2023</v>
      </c>
      <c r="H893" s="3">
        <v>45235</v>
      </c>
      <c r="I893" s="4" t="s">
        <v>967</v>
      </c>
      <c r="J893" s="4" t="s">
        <v>48</v>
      </c>
      <c r="K893" s="4">
        <v>22</v>
      </c>
      <c r="L893" s="4" t="str" cm="1">
        <f t="array" ref="L893">_xlfn.IFS(K893&gt;=50,"Senior",K893&lt;30,"Young Adult",K893&gt;=30,"Adult")</f>
        <v>Young Adult</v>
      </c>
      <c r="M893" s="4" t="s">
        <v>14</v>
      </c>
      <c r="N893" s="4">
        <v>3</v>
      </c>
      <c r="O893" s="5">
        <v>300</v>
      </c>
      <c r="P893">
        <f t="shared" si="121"/>
        <v>900</v>
      </c>
      <c r="Q893" s="22">
        <f t="shared" si="122"/>
        <v>13.5</v>
      </c>
      <c r="R893" s="22">
        <f t="shared" si="123"/>
        <v>18</v>
      </c>
    </row>
    <row r="894" spans="1:18" x14ac:dyDescent="0.5">
      <c r="A894" s="2">
        <v>42</v>
      </c>
      <c r="B894" s="31" t="str">
        <f t="shared" si="118"/>
        <v>Tuesday</v>
      </c>
      <c r="C894" s="40" t="str">
        <f t="shared" si="124"/>
        <v>February</v>
      </c>
      <c r="D894" s="40" t="str">
        <f t="shared" si="125"/>
        <v>Feb</v>
      </c>
      <c r="E894" s="4">
        <f t="shared" si="119"/>
        <v>17</v>
      </c>
      <c r="F894" s="33">
        <f t="shared" si="126"/>
        <v>2</v>
      </c>
      <c r="G894" s="4">
        <f t="shared" si="120"/>
        <v>2023</v>
      </c>
      <c r="H894" s="3">
        <v>44974</v>
      </c>
      <c r="I894" s="4" t="s">
        <v>968</v>
      </c>
      <c r="J894" s="4" t="s">
        <v>48</v>
      </c>
      <c r="K894" s="4">
        <v>22</v>
      </c>
      <c r="L894" s="4" t="str" cm="1">
        <f t="array" ref="L894">_xlfn.IFS(K894&gt;=50,"Senior",K894&lt;30,"Young Adult",K894&gt;=30,"Adult")</f>
        <v>Young Adult</v>
      </c>
      <c r="M894" s="4" t="s">
        <v>14</v>
      </c>
      <c r="N894" s="4">
        <v>3</v>
      </c>
      <c r="O894" s="5">
        <v>300</v>
      </c>
      <c r="P894">
        <f t="shared" si="121"/>
        <v>900</v>
      </c>
      <c r="Q894" s="22">
        <f t="shared" si="122"/>
        <v>13.5</v>
      </c>
      <c r="R894" s="22">
        <f t="shared" si="123"/>
        <v>18</v>
      </c>
    </row>
    <row r="895" spans="1:18" x14ac:dyDescent="0.5">
      <c r="A895" s="2">
        <v>44</v>
      </c>
      <c r="B895" s="31" t="str">
        <f t="shared" si="118"/>
        <v>Thursday</v>
      </c>
      <c r="C895" s="40" t="str">
        <f t="shared" si="124"/>
        <v>February</v>
      </c>
      <c r="D895" s="40" t="str">
        <f t="shared" si="125"/>
        <v>Feb</v>
      </c>
      <c r="E895" s="4">
        <f t="shared" si="119"/>
        <v>19</v>
      </c>
      <c r="F895" s="33">
        <f t="shared" si="126"/>
        <v>2</v>
      </c>
      <c r="G895" s="4">
        <f t="shared" si="120"/>
        <v>2023</v>
      </c>
      <c r="H895" s="3">
        <v>44976</v>
      </c>
      <c r="I895" s="4" t="s">
        <v>969</v>
      </c>
      <c r="J895" s="4" t="s">
        <v>32</v>
      </c>
      <c r="K895" s="4">
        <v>22</v>
      </c>
      <c r="L895" s="4" t="str" cm="1">
        <f t="array" ref="L895">_xlfn.IFS(K895&gt;=50,"Senior",K895&lt;30,"Young Adult",K895&gt;=30,"Adult")</f>
        <v>Young Adult</v>
      </c>
      <c r="M895" s="4" t="s">
        <v>14</v>
      </c>
      <c r="N895" s="4">
        <v>1</v>
      </c>
      <c r="O895" s="5">
        <v>25</v>
      </c>
      <c r="P895">
        <f t="shared" si="121"/>
        <v>25</v>
      </c>
      <c r="Q895" s="22">
        <f t="shared" si="122"/>
        <v>0.375</v>
      </c>
      <c r="R895" s="22">
        <f t="shared" si="123"/>
        <v>0.5</v>
      </c>
    </row>
    <row r="896" spans="1:18" x14ac:dyDescent="0.5">
      <c r="A896" s="2">
        <v>76</v>
      </c>
      <c r="B896" s="31" t="str">
        <f t="shared" si="118"/>
        <v>Wednesday</v>
      </c>
      <c r="C896" s="40" t="str">
        <f t="shared" si="124"/>
        <v>March</v>
      </c>
      <c r="D896" s="40" t="str">
        <f t="shared" si="125"/>
        <v>Mar</v>
      </c>
      <c r="E896" s="4">
        <f t="shared" si="119"/>
        <v>25</v>
      </c>
      <c r="F896" s="33">
        <f t="shared" si="126"/>
        <v>3</v>
      </c>
      <c r="G896" s="4">
        <f t="shared" si="120"/>
        <v>2023</v>
      </c>
      <c r="H896" s="3">
        <v>45010</v>
      </c>
      <c r="I896" s="4" t="s">
        <v>970</v>
      </c>
      <c r="J896" s="4" t="s">
        <v>32</v>
      </c>
      <c r="K896" s="4">
        <v>22</v>
      </c>
      <c r="L896" s="4" t="str" cm="1">
        <f t="array" ref="L896">_xlfn.IFS(K896&gt;=50,"Senior",K896&lt;30,"Young Adult",K896&gt;=30,"Adult")</f>
        <v>Young Adult</v>
      </c>
      <c r="M896" s="4" t="s">
        <v>15</v>
      </c>
      <c r="N896" s="4">
        <v>2</v>
      </c>
      <c r="O896" s="5">
        <v>50</v>
      </c>
      <c r="P896">
        <f t="shared" si="121"/>
        <v>100</v>
      </c>
      <c r="Q896" s="22">
        <f t="shared" si="122"/>
        <v>1.5</v>
      </c>
      <c r="R896" s="22">
        <f t="shared" si="123"/>
        <v>2</v>
      </c>
    </row>
    <row r="897" spans="1:18" x14ac:dyDescent="0.5">
      <c r="A897" s="2">
        <v>105</v>
      </c>
      <c r="B897" s="31" t="str">
        <f t="shared" si="118"/>
        <v>Wednesday</v>
      </c>
      <c r="C897" s="40" t="str">
        <f t="shared" si="124"/>
        <v>July</v>
      </c>
      <c r="D897" s="40" t="str">
        <f t="shared" si="125"/>
        <v>Jul</v>
      </c>
      <c r="E897" s="4">
        <f t="shared" si="119"/>
        <v>25</v>
      </c>
      <c r="F897" s="33">
        <f t="shared" si="126"/>
        <v>7</v>
      </c>
      <c r="G897" s="4">
        <f t="shared" si="120"/>
        <v>2023</v>
      </c>
      <c r="H897" s="3">
        <v>45132</v>
      </c>
      <c r="I897" s="4" t="s">
        <v>971</v>
      </c>
      <c r="J897" s="4" t="s">
        <v>32</v>
      </c>
      <c r="K897" s="4">
        <v>22</v>
      </c>
      <c r="L897" s="4" t="str" cm="1">
        <f t="array" ref="L897">_xlfn.IFS(K897&gt;=50,"Senior",K897&lt;30,"Young Adult",K897&gt;=30,"Adult")</f>
        <v>Young Adult</v>
      </c>
      <c r="M897" s="4" t="s">
        <v>15</v>
      </c>
      <c r="N897" s="4">
        <v>1</v>
      </c>
      <c r="O897" s="5">
        <v>500</v>
      </c>
      <c r="P897">
        <f t="shared" si="121"/>
        <v>500</v>
      </c>
      <c r="Q897" s="22">
        <f t="shared" si="122"/>
        <v>7.5</v>
      </c>
      <c r="R897" s="22">
        <f t="shared" si="123"/>
        <v>10</v>
      </c>
    </row>
    <row r="898" spans="1:18" x14ac:dyDescent="0.5">
      <c r="A898" s="2">
        <v>114</v>
      </c>
      <c r="B898" s="31" t="str">
        <f t="shared" ref="B898:B961" si="127">TEXT($E898,"DDDD")</f>
        <v>Sunday</v>
      </c>
      <c r="C898" s="40" t="str">
        <f t="shared" si="124"/>
        <v>July</v>
      </c>
      <c r="D898" s="40" t="str">
        <f t="shared" si="125"/>
        <v>Jul</v>
      </c>
      <c r="E898" s="4">
        <f t="shared" ref="E898:E961" si="128">DAY(H898)</f>
        <v>22</v>
      </c>
      <c r="F898" s="33">
        <f t="shared" si="126"/>
        <v>7</v>
      </c>
      <c r="G898" s="4">
        <f t="shared" ref="G898:G961" si="129">YEAR(H898)</f>
        <v>2023</v>
      </c>
      <c r="H898" s="3">
        <v>45129</v>
      </c>
      <c r="I898" s="4" t="s">
        <v>972</v>
      </c>
      <c r="J898" s="4" t="s">
        <v>32</v>
      </c>
      <c r="K898" s="4">
        <v>22</v>
      </c>
      <c r="L898" s="4" t="str" cm="1">
        <f t="array" ref="L898">_xlfn.IFS(K898&gt;=50,"Senior",K898&lt;30,"Young Adult",K898&gt;=30,"Adult")</f>
        <v>Young Adult</v>
      </c>
      <c r="M898" s="4" t="s">
        <v>13</v>
      </c>
      <c r="N898" s="4">
        <v>4</v>
      </c>
      <c r="O898" s="5">
        <v>25</v>
      </c>
      <c r="P898">
        <f t="shared" ref="P898:P961" si="130">N898*O898</f>
        <v>100</v>
      </c>
      <c r="Q898" s="22">
        <f t="shared" ref="Q898:Q961" si="131">P898*$U$3</f>
        <v>1.5</v>
      </c>
      <c r="R898" s="22">
        <f t="shared" ref="R898:R961" si="132">P898*$U$4</f>
        <v>2</v>
      </c>
    </row>
    <row r="899" spans="1:18" x14ac:dyDescent="0.5">
      <c r="A899" s="2">
        <v>141</v>
      </c>
      <c r="B899" s="31" t="str">
        <f t="shared" si="127"/>
        <v>Monday</v>
      </c>
      <c r="C899" s="40" t="str">
        <f t="shared" ref="C899:C962" si="133">TEXT(DATE(2020,F899,2),"mmmm")</f>
        <v>November</v>
      </c>
      <c r="D899" s="40" t="str">
        <f t="shared" ref="D899:D962" si="134">TEXT(DATE(2002,F899,1),"mmm")</f>
        <v>Nov</v>
      </c>
      <c r="E899" s="4">
        <f t="shared" si="128"/>
        <v>2</v>
      </c>
      <c r="F899" s="33">
        <f t="shared" si="126"/>
        <v>11</v>
      </c>
      <c r="G899" s="4">
        <f t="shared" si="129"/>
        <v>2023</v>
      </c>
      <c r="H899" s="3">
        <v>45232</v>
      </c>
      <c r="I899" s="4" t="s">
        <v>973</v>
      </c>
      <c r="J899" s="4" t="s">
        <v>32</v>
      </c>
      <c r="K899" s="4">
        <v>22</v>
      </c>
      <c r="L899" s="4" t="str" cm="1">
        <f t="array" ref="L899">_xlfn.IFS(K899&gt;=50,"Senior",K899&lt;30,"Young Adult",K899&gt;=30,"Adult")</f>
        <v>Young Adult</v>
      </c>
      <c r="M899" s="4" t="s">
        <v>15</v>
      </c>
      <c r="N899" s="4">
        <v>1</v>
      </c>
      <c r="O899" s="5">
        <v>50</v>
      </c>
      <c r="P899">
        <f t="shared" si="130"/>
        <v>50</v>
      </c>
      <c r="Q899" s="22">
        <f t="shared" si="131"/>
        <v>0.75</v>
      </c>
      <c r="R899" s="22">
        <f t="shared" si="132"/>
        <v>1</v>
      </c>
    </row>
    <row r="900" spans="1:18" x14ac:dyDescent="0.5">
      <c r="A900" s="2">
        <v>149</v>
      </c>
      <c r="B900" s="31" t="str">
        <f t="shared" si="127"/>
        <v>Wednesday</v>
      </c>
      <c r="C900" s="40" t="str">
        <f t="shared" si="133"/>
        <v>October</v>
      </c>
      <c r="D900" s="40" t="str">
        <f t="shared" si="134"/>
        <v>Oct</v>
      </c>
      <c r="E900" s="4">
        <f t="shared" si="128"/>
        <v>11</v>
      </c>
      <c r="F900" s="33">
        <f t="shared" si="126"/>
        <v>10</v>
      </c>
      <c r="G900" s="4">
        <f t="shared" si="129"/>
        <v>2023</v>
      </c>
      <c r="H900" s="3">
        <v>45210</v>
      </c>
      <c r="I900" s="4" t="s">
        <v>974</v>
      </c>
      <c r="J900" s="4" t="s">
        <v>48</v>
      </c>
      <c r="K900" s="4">
        <v>22</v>
      </c>
      <c r="L900" s="4" t="str" cm="1">
        <f t="array" ref="L900">_xlfn.IFS(K900&gt;=50,"Senior",K900&lt;30,"Young Adult",K900&gt;=30,"Adult")</f>
        <v>Young Adult</v>
      </c>
      <c r="M900" s="4" t="s">
        <v>14</v>
      </c>
      <c r="N900" s="4">
        <v>3</v>
      </c>
      <c r="O900" s="5">
        <v>25</v>
      </c>
      <c r="P900">
        <f t="shared" si="130"/>
        <v>75</v>
      </c>
      <c r="Q900" s="22">
        <f t="shared" si="131"/>
        <v>1.125</v>
      </c>
      <c r="R900" s="22">
        <f t="shared" si="132"/>
        <v>1.5</v>
      </c>
    </row>
    <row r="901" spans="1:18" x14ac:dyDescent="0.5">
      <c r="A901" s="2">
        <v>273</v>
      </c>
      <c r="B901" s="31" t="str">
        <f t="shared" si="127"/>
        <v>Sunday</v>
      </c>
      <c r="C901" s="40" t="str">
        <f t="shared" si="133"/>
        <v>May</v>
      </c>
      <c r="D901" s="40" t="str">
        <f t="shared" si="134"/>
        <v>May</v>
      </c>
      <c r="E901" s="4">
        <f t="shared" si="128"/>
        <v>8</v>
      </c>
      <c r="F901" s="33">
        <f t="shared" si="126"/>
        <v>5</v>
      </c>
      <c r="G901" s="4">
        <f t="shared" si="129"/>
        <v>2023</v>
      </c>
      <c r="H901" s="3">
        <v>45054</v>
      </c>
      <c r="I901" s="4" t="s">
        <v>975</v>
      </c>
      <c r="J901" s="4" t="s">
        <v>32</v>
      </c>
      <c r="K901" s="4">
        <v>22</v>
      </c>
      <c r="L901" s="4" t="str" cm="1">
        <f t="array" ref="L901">_xlfn.IFS(K901&gt;=50,"Senior",K901&lt;30,"Young Adult",K901&gt;=30,"Adult")</f>
        <v>Young Adult</v>
      </c>
      <c r="M901" s="4" t="s">
        <v>13</v>
      </c>
      <c r="N901" s="4">
        <v>1</v>
      </c>
      <c r="O901" s="5">
        <v>50</v>
      </c>
      <c r="P901">
        <f t="shared" si="130"/>
        <v>50</v>
      </c>
      <c r="Q901" s="22">
        <f t="shared" si="131"/>
        <v>0.75</v>
      </c>
      <c r="R901" s="22">
        <f t="shared" si="132"/>
        <v>1</v>
      </c>
    </row>
    <row r="902" spans="1:18" x14ac:dyDescent="0.5">
      <c r="A902" s="2">
        <v>296</v>
      </c>
      <c r="B902" s="31" t="str">
        <f t="shared" si="127"/>
        <v>Friday</v>
      </c>
      <c r="C902" s="40" t="str">
        <f t="shared" si="133"/>
        <v>September</v>
      </c>
      <c r="D902" s="40" t="str">
        <f t="shared" si="134"/>
        <v>Sep</v>
      </c>
      <c r="E902" s="4">
        <f t="shared" si="128"/>
        <v>6</v>
      </c>
      <c r="F902" s="33">
        <f t="shared" si="126"/>
        <v>9</v>
      </c>
      <c r="G902" s="4">
        <f t="shared" si="129"/>
        <v>2023</v>
      </c>
      <c r="H902" s="3">
        <v>45175</v>
      </c>
      <c r="I902" s="4" t="s">
        <v>976</v>
      </c>
      <c r="J902" s="4" t="s">
        <v>32</v>
      </c>
      <c r="K902" s="4">
        <v>22</v>
      </c>
      <c r="L902" s="4" t="str" cm="1">
        <f t="array" ref="L902">_xlfn.IFS(K902&gt;=50,"Senior",K902&lt;30,"Young Adult",K902&gt;=30,"Adult")</f>
        <v>Young Adult</v>
      </c>
      <c r="M902" s="4" t="s">
        <v>14</v>
      </c>
      <c r="N902" s="4">
        <v>4</v>
      </c>
      <c r="O902" s="5">
        <v>300</v>
      </c>
      <c r="P902">
        <f t="shared" si="130"/>
        <v>1200</v>
      </c>
      <c r="Q902" s="22">
        <f t="shared" si="131"/>
        <v>18</v>
      </c>
      <c r="R902" s="22">
        <f t="shared" si="132"/>
        <v>24</v>
      </c>
    </row>
    <row r="903" spans="1:18" x14ac:dyDescent="0.5">
      <c r="A903" s="2">
        <v>317</v>
      </c>
      <c r="B903" s="31" t="str">
        <f t="shared" si="127"/>
        <v>Monday</v>
      </c>
      <c r="C903" s="40" t="str">
        <f t="shared" si="133"/>
        <v>January</v>
      </c>
      <c r="D903" s="40" t="str">
        <f t="shared" si="134"/>
        <v>Jan</v>
      </c>
      <c r="E903" s="4">
        <f t="shared" si="128"/>
        <v>30</v>
      </c>
      <c r="F903" s="33">
        <f t="shared" si="126"/>
        <v>1</v>
      </c>
      <c r="G903" s="4">
        <f t="shared" si="129"/>
        <v>2023</v>
      </c>
      <c r="H903" s="3">
        <v>44956</v>
      </c>
      <c r="I903" s="4" t="s">
        <v>977</v>
      </c>
      <c r="J903" s="4" t="s">
        <v>48</v>
      </c>
      <c r="K903" s="4">
        <v>22</v>
      </c>
      <c r="L903" s="4" t="str" cm="1">
        <f t="array" ref="L903">_xlfn.IFS(K903&gt;=50,"Senior",K903&lt;30,"Young Adult",K903&gt;=30,"Adult")</f>
        <v>Young Adult</v>
      </c>
      <c r="M903" s="4" t="s">
        <v>15</v>
      </c>
      <c r="N903" s="4">
        <v>3</v>
      </c>
      <c r="O903" s="5">
        <v>30</v>
      </c>
      <c r="P903">
        <f t="shared" si="130"/>
        <v>90</v>
      </c>
      <c r="Q903" s="22">
        <f t="shared" si="131"/>
        <v>1.3499999999999999</v>
      </c>
      <c r="R903" s="22">
        <f t="shared" si="132"/>
        <v>1.8</v>
      </c>
    </row>
    <row r="904" spans="1:18" x14ac:dyDescent="0.5">
      <c r="A904" s="2">
        <v>339</v>
      </c>
      <c r="B904" s="31" t="str">
        <f t="shared" si="127"/>
        <v>Tuesday</v>
      </c>
      <c r="C904" s="40" t="str">
        <f t="shared" si="133"/>
        <v>March</v>
      </c>
      <c r="D904" s="40" t="str">
        <f t="shared" si="134"/>
        <v>Mar</v>
      </c>
      <c r="E904" s="4">
        <f t="shared" si="128"/>
        <v>3</v>
      </c>
      <c r="F904" s="33">
        <f t="shared" si="126"/>
        <v>3</v>
      </c>
      <c r="G904" s="4">
        <f t="shared" si="129"/>
        <v>2023</v>
      </c>
      <c r="H904" s="3">
        <v>44988</v>
      </c>
      <c r="I904" s="4" t="s">
        <v>978</v>
      </c>
      <c r="J904" s="4" t="s">
        <v>32</v>
      </c>
      <c r="K904" s="4">
        <v>22</v>
      </c>
      <c r="L904" s="4" t="str" cm="1">
        <f t="array" ref="L904">_xlfn.IFS(K904&gt;=50,"Senior",K904&lt;30,"Young Adult",K904&gt;=30,"Adult")</f>
        <v>Young Adult</v>
      </c>
      <c r="M904" s="4" t="s">
        <v>15</v>
      </c>
      <c r="N904" s="4">
        <v>2</v>
      </c>
      <c r="O904" s="5">
        <v>25</v>
      </c>
      <c r="P904">
        <f t="shared" si="130"/>
        <v>50</v>
      </c>
      <c r="Q904" s="22">
        <f t="shared" si="131"/>
        <v>0.75</v>
      </c>
      <c r="R904" s="22">
        <f t="shared" si="132"/>
        <v>1</v>
      </c>
    </row>
    <row r="905" spans="1:18" x14ac:dyDescent="0.5">
      <c r="A905" s="2">
        <v>393</v>
      </c>
      <c r="B905" s="31" t="str">
        <f t="shared" si="127"/>
        <v>Wednesday</v>
      </c>
      <c r="C905" s="40" t="str">
        <f t="shared" si="133"/>
        <v>October</v>
      </c>
      <c r="D905" s="40" t="str">
        <f t="shared" si="134"/>
        <v>Oct</v>
      </c>
      <c r="E905" s="4">
        <f t="shared" si="128"/>
        <v>11</v>
      </c>
      <c r="F905" s="33">
        <f t="shared" si="126"/>
        <v>10</v>
      </c>
      <c r="G905" s="4">
        <f t="shared" si="129"/>
        <v>2023</v>
      </c>
      <c r="H905" s="3">
        <v>45210</v>
      </c>
      <c r="I905" s="4" t="s">
        <v>979</v>
      </c>
      <c r="J905" s="4" t="s">
        <v>32</v>
      </c>
      <c r="K905" s="4">
        <v>22</v>
      </c>
      <c r="L905" s="4" t="str" cm="1">
        <f t="array" ref="L905">_xlfn.IFS(K905&gt;=50,"Senior",K905&lt;30,"Young Adult",K905&gt;=30,"Adult")</f>
        <v>Young Adult</v>
      </c>
      <c r="M905" s="4" t="s">
        <v>13</v>
      </c>
      <c r="N905" s="4">
        <v>2</v>
      </c>
      <c r="O905" s="5">
        <v>500</v>
      </c>
      <c r="P905">
        <f t="shared" si="130"/>
        <v>1000</v>
      </c>
      <c r="Q905" s="22">
        <f t="shared" si="131"/>
        <v>15</v>
      </c>
      <c r="R905" s="22">
        <f t="shared" si="132"/>
        <v>20</v>
      </c>
    </row>
    <row r="906" spans="1:18" x14ac:dyDescent="0.5">
      <c r="A906" s="2">
        <v>406</v>
      </c>
      <c r="B906" s="31" t="str">
        <f t="shared" si="127"/>
        <v>Wednesday</v>
      </c>
      <c r="C906" s="40" t="str">
        <f t="shared" si="133"/>
        <v>April</v>
      </c>
      <c r="D906" s="40" t="str">
        <f t="shared" si="134"/>
        <v>Apr</v>
      </c>
      <c r="E906" s="4">
        <f t="shared" si="128"/>
        <v>18</v>
      </c>
      <c r="F906" s="33">
        <f t="shared" si="126"/>
        <v>4</v>
      </c>
      <c r="G906" s="4">
        <f t="shared" si="129"/>
        <v>2023</v>
      </c>
      <c r="H906" s="3">
        <v>45034</v>
      </c>
      <c r="I906" s="4" t="s">
        <v>980</v>
      </c>
      <c r="J906" s="4" t="s">
        <v>32</v>
      </c>
      <c r="K906" s="4">
        <v>22</v>
      </c>
      <c r="L906" s="4" t="str" cm="1">
        <f t="array" ref="L906">_xlfn.IFS(K906&gt;=50,"Senior",K906&lt;30,"Young Adult",K906&gt;=30,"Adult")</f>
        <v>Young Adult</v>
      </c>
      <c r="M906" s="4" t="s">
        <v>13</v>
      </c>
      <c r="N906" s="4">
        <v>4</v>
      </c>
      <c r="O906" s="5">
        <v>25</v>
      </c>
      <c r="P906">
        <f t="shared" si="130"/>
        <v>100</v>
      </c>
      <c r="Q906" s="22">
        <f t="shared" si="131"/>
        <v>1.5</v>
      </c>
      <c r="R906" s="22">
        <f t="shared" si="132"/>
        <v>2</v>
      </c>
    </row>
    <row r="907" spans="1:18" x14ac:dyDescent="0.5">
      <c r="A907" s="2">
        <v>420</v>
      </c>
      <c r="B907" s="31" t="str">
        <f t="shared" si="127"/>
        <v>Monday</v>
      </c>
      <c r="C907" s="40" t="str">
        <f t="shared" si="133"/>
        <v>January</v>
      </c>
      <c r="D907" s="40" t="str">
        <f t="shared" si="134"/>
        <v>Jan</v>
      </c>
      <c r="E907" s="4">
        <f t="shared" si="128"/>
        <v>23</v>
      </c>
      <c r="F907" s="33">
        <f t="shared" ref="F907:F970" si="135">MONTH(H907)</f>
        <v>1</v>
      </c>
      <c r="G907" s="4">
        <f t="shared" si="129"/>
        <v>2023</v>
      </c>
      <c r="H907" s="3">
        <v>44949</v>
      </c>
      <c r="I907" s="4" t="s">
        <v>981</v>
      </c>
      <c r="J907" s="4" t="s">
        <v>32</v>
      </c>
      <c r="K907" s="4">
        <v>22</v>
      </c>
      <c r="L907" s="4" t="str" cm="1">
        <f t="array" ref="L907">_xlfn.IFS(K907&gt;=50,"Senior",K907&lt;30,"Young Adult",K907&gt;=30,"Adult")</f>
        <v>Young Adult</v>
      </c>
      <c r="M907" s="4" t="s">
        <v>14</v>
      </c>
      <c r="N907" s="4">
        <v>4</v>
      </c>
      <c r="O907" s="5">
        <v>500</v>
      </c>
      <c r="P907">
        <f t="shared" si="130"/>
        <v>2000</v>
      </c>
      <c r="Q907" s="22">
        <f t="shared" si="131"/>
        <v>30</v>
      </c>
      <c r="R907" s="22">
        <f t="shared" si="132"/>
        <v>40</v>
      </c>
    </row>
    <row r="908" spans="1:18" x14ac:dyDescent="0.5">
      <c r="A908" s="2">
        <v>447</v>
      </c>
      <c r="B908" s="31" t="str">
        <f t="shared" si="127"/>
        <v>Friday</v>
      </c>
      <c r="C908" s="40" t="str">
        <f t="shared" si="133"/>
        <v>July</v>
      </c>
      <c r="D908" s="40" t="str">
        <f t="shared" si="134"/>
        <v>Jul</v>
      </c>
      <c r="E908" s="4">
        <f t="shared" si="128"/>
        <v>6</v>
      </c>
      <c r="F908" s="33">
        <f t="shared" si="135"/>
        <v>7</v>
      </c>
      <c r="G908" s="4">
        <f t="shared" si="129"/>
        <v>2023</v>
      </c>
      <c r="H908" s="3">
        <v>45113</v>
      </c>
      <c r="I908" s="4" t="s">
        <v>982</v>
      </c>
      <c r="J908" s="4" t="s">
        <v>48</v>
      </c>
      <c r="K908" s="4">
        <v>22</v>
      </c>
      <c r="L908" s="4" t="str" cm="1">
        <f t="array" ref="L908">_xlfn.IFS(K908&gt;=50,"Senior",K908&lt;30,"Young Adult",K908&gt;=30,"Adult")</f>
        <v>Young Adult</v>
      </c>
      <c r="M908" s="4" t="s">
        <v>13</v>
      </c>
      <c r="N908" s="4">
        <v>4</v>
      </c>
      <c r="O908" s="5">
        <v>500</v>
      </c>
      <c r="P908">
        <f t="shared" si="130"/>
        <v>2000</v>
      </c>
      <c r="Q908" s="22">
        <f t="shared" si="131"/>
        <v>30</v>
      </c>
      <c r="R908" s="22">
        <f t="shared" si="132"/>
        <v>40</v>
      </c>
    </row>
    <row r="909" spans="1:18" x14ac:dyDescent="0.5">
      <c r="A909" s="2">
        <v>597</v>
      </c>
      <c r="B909" s="31" t="str">
        <f t="shared" si="127"/>
        <v>Sunday</v>
      </c>
      <c r="C909" s="40" t="str">
        <f t="shared" si="133"/>
        <v>August</v>
      </c>
      <c r="D909" s="40" t="str">
        <f t="shared" si="134"/>
        <v>Aug</v>
      </c>
      <c r="E909" s="4">
        <f t="shared" si="128"/>
        <v>22</v>
      </c>
      <c r="F909" s="33">
        <f t="shared" si="135"/>
        <v>8</v>
      </c>
      <c r="G909" s="4">
        <f t="shared" si="129"/>
        <v>2023</v>
      </c>
      <c r="H909" s="3">
        <v>45160</v>
      </c>
      <c r="I909" s="4" t="s">
        <v>983</v>
      </c>
      <c r="J909" s="4" t="s">
        <v>48</v>
      </c>
      <c r="K909" s="4">
        <v>22</v>
      </c>
      <c r="L909" s="4" t="str" cm="1">
        <f t="array" ref="L909">_xlfn.IFS(K909&gt;=50,"Senior",K909&lt;30,"Young Adult",K909&gt;=30,"Adult")</f>
        <v>Young Adult</v>
      </c>
      <c r="M909" s="4" t="s">
        <v>13</v>
      </c>
      <c r="N909" s="4">
        <v>4</v>
      </c>
      <c r="O909" s="5">
        <v>300</v>
      </c>
      <c r="P909">
        <f t="shared" si="130"/>
        <v>1200</v>
      </c>
      <c r="Q909" s="22">
        <f t="shared" si="131"/>
        <v>18</v>
      </c>
      <c r="R909" s="22">
        <f t="shared" si="132"/>
        <v>24</v>
      </c>
    </row>
    <row r="910" spans="1:18" x14ac:dyDescent="0.5">
      <c r="A910" s="2">
        <v>606</v>
      </c>
      <c r="B910" s="31" t="str">
        <f t="shared" si="127"/>
        <v>Thursday</v>
      </c>
      <c r="C910" s="40" t="str">
        <f t="shared" si="133"/>
        <v>May</v>
      </c>
      <c r="D910" s="40" t="str">
        <f t="shared" si="134"/>
        <v>May</v>
      </c>
      <c r="E910" s="4">
        <f t="shared" si="128"/>
        <v>5</v>
      </c>
      <c r="F910" s="33">
        <f t="shared" si="135"/>
        <v>5</v>
      </c>
      <c r="G910" s="4">
        <f t="shared" si="129"/>
        <v>2023</v>
      </c>
      <c r="H910" s="3">
        <v>45051</v>
      </c>
      <c r="I910" s="4" t="s">
        <v>984</v>
      </c>
      <c r="J910" s="4" t="s">
        <v>48</v>
      </c>
      <c r="K910" s="4">
        <v>22</v>
      </c>
      <c r="L910" s="4" t="str" cm="1">
        <f t="array" ref="L910">_xlfn.IFS(K910&gt;=50,"Senior",K910&lt;30,"Young Adult",K910&gt;=30,"Adult")</f>
        <v>Young Adult</v>
      </c>
      <c r="M910" s="4" t="s">
        <v>15</v>
      </c>
      <c r="N910" s="4">
        <v>1</v>
      </c>
      <c r="O910" s="5">
        <v>50</v>
      </c>
      <c r="P910">
        <f t="shared" si="130"/>
        <v>50</v>
      </c>
      <c r="Q910" s="22">
        <f t="shared" si="131"/>
        <v>0.75</v>
      </c>
      <c r="R910" s="22">
        <f t="shared" si="132"/>
        <v>1</v>
      </c>
    </row>
    <row r="911" spans="1:18" x14ac:dyDescent="0.5">
      <c r="A911" s="2">
        <v>695</v>
      </c>
      <c r="B911" s="31" t="str">
        <f t="shared" si="127"/>
        <v>Thursday</v>
      </c>
      <c r="C911" s="40" t="str">
        <f t="shared" si="133"/>
        <v>August</v>
      </c>
      <c r="D911" s="40" t="str">
        <f t="shared" si="134"/>
        <v>Aug</v>
      </c>
      <c r="E911" s="4">
        <f t="shared" si="128"/>
        <v>12</v>
      </c>
      <c r="F911" s="33">
        <f t="shared" si="135"/>
        <v>8</v>
      </c>
      <c r="G911" s="4">
        <f t="shared" si="129"/>
        <v>2023</v>
      </c>
      <c r="H911" s="3">
        <v>45150</v>
      </c>
      <c r="I911" s="4" t="s">
        <v>985</v>
      </c>
      <c r="J911" s="4" t="s">
        <v>32</v>
      </c>
      <c r="K911" s="4">
        <v>22</v>
      </c>
      <c r="L911" s="4" t="str" cm="1">
        <f t="array" ref="L911">_xlfn.IFS(K911&gt;=50,"Senior",K911&lt;30,"Young Adult",K911&gt;=30,"Adult")</f>
        <v>Young Adult</v>
      </c>
      <c r="M911" s="4" t="s">
        <v>15</v>
      </c>
      <c r="N911" s="4">
        <v>3</v>
      </c>
      <c r="O911" s="5">
        <v>50</v>
      </c>
      <c r="P911">
        <f t="shared" si="130"/>
        <v>150</v>
      </c>
      <c r="Q911" s="22">
        <f t="shared" si="131"/>
        <v>2.25</v>
      </c>
      <c r="R911" s="22">
        <f t="shared" si="132"/>
        <v>3</v>
      </c>
    </row>
    <row r="912" spans="1:18" x14ac:dyDescent="0.5">
      <c r="A912" s="2">
        <v>836</v>
      </c>
      <c r="B912" s="31" t="str">
        <f t="shared" si="127"/>
        <v>Thursday</v>
      </c>
      <c r="C912" s="40" t="str">
        <f t="shared" si="133"/>
        <v>April</v>
      </c>
      <c r="D912" s="40" t="str">
        <f t="shared" si="134"/>
        <v>Apr</v>
      </c>
      <c r="E912" s="4">
        <f t="shared" si="128"/>
        <v>19</v>
      </c>
      <c r="F912" s="33">
        <f t="shared" si="135"/>
        <v>4</v>
      </c>
      <c r="G912" s="4">
        <f t="shared" si="129"/>
        <v>2023</v>
      </c>
      <c r="H912" s="3">
        <v>45035</v>
      </c>
      <c r="I912" s="4" t="s">
        <v>986</v>
      </c>
      <c r="J912" s="4" t="s">
        <v>32</v>
      </c>
      <c r="K912" s="4">
        <v>22</v>
      </c>
      <c r="L912" s="4" t="str" cm="1">
        <f t="array" ref="L912">_xlfn.IFS(K912&gt;=50,"Senior",K912&lt;30,"Young Adult",K912&gt;=30,"Adult")</f>
        <v>Young Adult</v>
      </c>
      <c r="M912" s="4" t="s">
        <v>14</v>
      </c>
      <c r="N912" s="4">
        <v>1</v>
      </c>
      <c r="O912" s="5">
        <v>50</v>
      </c>
      <c r="P912">
        <f t="shared" si="130"/>
        <v>50</v>
      </c>
      <c r="Q912" s="22">
        <f t="shared" si="131"/>
        <v>0.75</v>
      </c>
      <c r="R912" s="22">
        <f t="shared" si="132"/>
        <v>1</v>
      </c>
    </row>
    <row r="913" spans="1:18" x14ac:dyDescent="0.5">
      <c r="A913" s="2">
        <v>880</v>
      </c>
      <c r="B913" s="31" t="str">
        <f t="shared" si="127"/>
        <v>Saturday</v>
      </c>
      <c r="C913" s="40" t="str">
        <f t="shared" si="133"/>
        <v>August</v>
      </c>
      <c r="D913" s="40" t="str">
        <f t="shared" si="134"/>
        <v>Aug</v>
      </c>
      <c r="E913" s="4">
        <f t="shared" si="128"/>
        <v>21</v>
      </c>
      <c r="F913" s="33">
        <f t="shared" si="135"/>
        <v>8</v>
      </c>
      <c r="G913" s="4">
        <f t="shared" si="129"/>
        <v>2023</v>
      </c>
      <c r="H913" s="3">
        <v>45159</v>
      </c>
      <c r="I913" s="4" t="s">
        <v>987</v>
      </c>
      <c r="J913" s="4" t="s">
        <v>48</v>
      </c>
      <c r="K913" s="4">
        <v>22</v>
      </c>
      <c r="L913" s="4" t="str" cm="1">
        <f t="array" ref="L913">_xlfn.IFS(K913&gt;=50,"Senior",K913&lt;30,"Young Adult",K913&gt;=30,"Adult")</f>
        <v>Young Adult</v>
      </c>
      <c r="M913" s="4" t="s">
        <v>13</v>
      </c>
      <c r="N913" s="4">
        <v>2</v>
      </c>
      <c r="O913" s="5">
        <v>500</v>
      </c>
      <c r="P913">
        <f t="shared" si="130"/>
        <v>1000</v>
      </c>
      <c r="Q913" s="22">
        <f t="shared" si="131"/>
        <v>15</v>
      </c>
      <c r="R913" s="22">
        <f t="shared" si="132"/>
        <v>20</v>
      </c>
    </row>
    <row r="914" spans="1:18" x14ac:dyDescent="0.5">
      <c r="A914" s="2">
        <v>881</v>
      </c>
      <c r="B914" s="31" t="str">
        <f t="shared" si="127"/>
        <v>Thursday</v>
      </c>
      <c r="C914" s="40" t="str">
        <f t="shared" si="133"/>
        <v>May</v>
      </c>
      <c r="D914" s="40" t="str">
        <f t="shared" si="134"/>
        <v>May</v>
      </c>
      <c r="E914" s="4">
        <f t="shared" si="128"/>
        <v>19</v>
      </c>
      <c r="F914" s="33">
        <f t="shared" si="135"/>
        <v>5</v>
      </c>
      <c r="G914" s="4">
        <f t="shared" si="129"/>
        <v>2023</v>
      </c>
      <c r="H914" s="3">
        <v>45065</v>
      </c>
      <c r="I914" s="4" t="s">
        <v>988</v>
      </c>
      <c r="J914" s="4" t="s">
        <v>48</v>
      </c>
      <c r="K914" s="4">
        <v>22</v>
      </c>
      <c r="L914" s="4" t="str" cm="1">
        <f t="array" ref="L914">_xlfn.IFS(K914&gt;=50,"Senior",K914&lt;30,"Young Adult",K914&gt;=30,"Adult")</f>
        <v>Young Adult</v>
      </c>
      <c r="M914" s="4" t="s">
        <v>15</v>
      </c>
      <c r="N914" s="4">
        <v>1</v>
      </c>
      <c r="O914" s="5">
        <v>300</v>
      </c>
      <c r="P914">
        <f t="shared" si="130"/>
        <v>300</v>
      </c>
      <c r="Q914" s="22">
        <f t="shared" si="131"/>
        <v>4.5</v>
      </c>
      <c r="R914" s="22">
        <f t="shared" si="132"/>
        <v>6</v>
      </c>
    </row>
    <row r="915" spans="1:18" x14ac:dyDescent="0.5">
      <c r="A915" s="2">
        <v>919</v>
      </c>
      <c r="B915" s="31" t="str">
        <f t="shared" si="127"/>
        <v>Monday</v>
      </c>
      <c r="C915" s="40" t="str">
        <f t="shared" si="133"/>
        <v>September</v>
      </c>
      <c r="D915" s="40" t="str">
        <f t="shared" si="134"/>
        <v>Sep</v>
      </c>
      <c r="E915" s="4">
        <f t="shared" si="128"/>
        <v>9</v>
      </c>
      <c r="F915" s="33">
        <f t="shared" si="135"/>
        <v>9</v>
      </c>
      <c r="G915" s="4">
        <f t="shared" si="129"/>
        <v>2023</v>
      </c>
      <c r="H915" s="3">
        <v>45178</v>
      </c>
      <c r="I915" s="4" t="s">
        <v>989</v>
      </c>
      <c r="J915" s="4" t="s">
        <v>32</v>
      </c>
      <c r="K915" s="4">
        <v>22</v>
      </c>
      <c r="L915" s="4" t="str" cm="1">
        <f t="array" ref="L915">_xlfn.IFS(K915&gt;=50,"Senior",K915&lt;30,"Young Adult",K915&gt;=30,"Adult")</f>
        <v>Young Adult</v>
      </c>
      <c r="M915" s="4" t="s">
        <v>13</v>
      </c>
      <c r="N915" s="4">
        <v>2</v>
      </c>
      <c r="O915" s="5">
        <v>25</v>
      </c>
      <c r="P915">
        <f t="shared" si="130"/>
        <v>50</v>
      </c>
      <c r="Q915" s="22">
        <f t="shared" si="131"/>
        <v>0.75</v>
      </c>
      <c r="R915" s="22">
        <f t="shared" si="132"/>
        <v>1</v>
      </c>
    </row>
    <row r="916" spans="1:18" x14ac:dyDescent="0.5">
      <c r="A916" s="2">
        <v>926</v>
      </c>
      <c r="B916" s="31" t="str">
        <f t="shared" si="127"/>
        <v>Saturday</v>
      </c>
      <c r="C916" s="40" t="str">
        <f t="shared" si="133"/>
        <v>August</v>
      </c>
      <c r="D916" s="40" t="str">
        <f t="shared" si="134"/>
        <v>Aug</v>
      </c>
      <c r="E916" s="4">
        <f t="shared" si="128"/>
        <v>14</v>
      </c>
      <c r="F916" s="33">
        <f t="shared" si="135"/>
        <v>8</v>
      </c>
      <c r="G916" s="4">
        <f t="shared" si="129"/>
        <v>2023</v>
      </c>
      <c r="H916" s="3">
        <v>45152</v>
      </c>
      <c r="I916" s="4" t="s">
        <v>990</v>
      </c>
      <c r="J916" s="4" t="s">
        <v>48</v>
      </c>
      <c r="K916" s="4">
        <v>22</v>
      </c>
      <c r="L916" s="4" t="str" cm="1">
        <f t="array" ref="L916">_xlfn.IFS(K916&gt;=50,"Senior",K916&lt;30,"Young Adult",K916&gt;=30,"Adult")</f>
        <v>Young Adult</v>
      </c>
      <c r="M916" s="4" t="s">
        <v>15</v>
      </c>
      <c r="N916" s="4">
        <v>1</v>
      </c>
      <c r="O916" s="5">
        <v>30</v>
      </c>
      <c r="P916">
        <f t="shared" si="130"/>
        <v>30</v>
      </c>
      <c r="Q916" s="22">
        <f t="shared" si="131"/>
        <v>0.44999999999999996</v>
      </c>
      <c r="R916" s="22">
        <f t="shared" si="132"/>
        <v>0.6</v>
      </c>
    </row>
    <row r="917" spans="1:18" x14ac:dyDescent="0.5">
      <c r="A917" s="2">
        <v>933</v>
      </c>
      <c r="B917" s="31" t="str">
        <f t="shared" si="127"/>
        <v>Tuesday</v>
      </c>
      <c r="C917" s="40" t="str">
        <f t="shared" si="133"/>
        <v>February</v>
      </c>
      <c r="D917" s="40" t="str">
        <f t="shared" si="134"/>
        <v>Feb</v>
      </c>
      <c r="E917" s="4">
        <f t="shared" si="128"/>
        <v>3</v>
      </c>
      <c r="F917" s="33">
        <f t="shared" si="135"/>
        <v>2</v>
      </c>
      <c r="G917" s="4">
        <f t="shared" si="129"/>
        <v>2023</v>
      </c>
      <c r="H917" s="3">
        <v>44960</v>
      </c>
      <c r="I917" s="4" t="s">
        <v>991</v>
      </c>
      <c r="J917" s="4" t="s">
        <v>48</v>
      </c>
      <c r="K917" s="4">
        <v>22</v>
      </c>
      <c r="L917" s="4" t="str" cm="1">
        <f t="array" ref="L917">_xlfn.IFS(K917&gt;=50,"Senior",K917&lt;30,"Young Adult",K917&gt;=30,"Adult")</f>
        <v>Young Adult</v>
      </c>
      <c r="M917" s="4" t="s">
        <v>13</v>
      </c>
      <c r="N917" s="4">
        <v>1</v>
      </c>
      <c r="O917" s="5">
        <v>30</v>
      </c>
      <c r="P917">
        <f t="shared" si="130"/>
        <v>30</v>
      </c>
      <c r="Q917" s="22">
        <f t="shared" si="131"/>
        <v>0.44999999999999996</v>
      </c>
      <c r="R917" s="22">
        <f t="shared" si="132"/>
        <v>0.6</v>
      </c>
    </row>
    <row r="918" spans="1:18" x14ac:dyDescent="0.5">
      <c r="A918" s="2">
        <v>965</v>
      </c>
      <c r="B918" s="31" t="str">
        <f t="shared" si="127"/>
        <v>Monday</v>
      </c>
      <c r="C918" s="40" t="str">
        <f t="shared" si="133"/>
        <v>November</v>
      </c>
      <c r="D918" s="40" t="str">
        <f t="shared" si="134"/>
        <v>Nov</v>
      </c>
      <c r="E918" s="4">
        <f t="shared" si="128"/>
        <v>9</v>
      </c>
      <c r="F918" s="33">
        <f t="shared" si="135"/>
        <v>11</v>
      </c>
      <c r="G918" s="4">
        <f t="shared" si="129"/>
        <v>2023</v>
      </c>
      <c r="H918" s="3">
        <v>45239</v>
      </c>
      <c r="I918" s="4" t="s">
        <v>992</v>
      </c>
      <c r="J918" s="4" t="s">
        <v>48</v>
      </c>
      <c r="K918" s="4">
        <v>22</v>
      </c>
      <c r="L918" s="4" t="str" cm="1">
        <f t="array" ref="L918">_xlfn.IFS(K918&gt;=50,"Senior",K918&lt;30,"Young Adult",K918&gt;=30,"Adult")</f>
        <v>Young Adult</v>
      </c>
      <c r="M918" s="4" t="s">
        <v>14</v>
      </c>
      <c r="N918" s="4">
        <v>4</v>
      </c>
      <c r="O918" s="5">
        <v>50</v>
      </c>
      <c r="P918">
        <f t="shared" si="130"/>
        <v>200</v>
      </c>
      <c r="Q918" s="22">
        <f t="shared" si="131"/>
        <v>3</v>
      </c>
      <c r="R918" s="22">
        <f t="shared" si="132"/>
        <v>4</v>
      </c>
    </row>
    <row r="919" spans="1:18" x14ac:dyDescent="0.5">
      <c r="A919" s="2">
        <v>61</v>
      </c>
      <c r="B919" s="31" t="str">
        <f t="shared" si="127"/>
        <v>Monday</v>
      </c>
      <c r="C919" s="40" t="str">
        <f t="shared" si="133"/>
        <v>April</v>
      </c>
      <c r="D919" s="40" t="str">
        <f t="shared" si="134"/>
        <v>Apr</v>
      </c>
      <c r="E919" s="4">
        <f t="shared" si="128"/>
        <v>9</v>
      </c>
      <c r="F919" s="33">
        <f t="shared" si="135"/>
        <v>4</v>
      </c>
      <c r="G919" s="4">
        <f t="shared" si="129"/>
        <v>2023</v>
      </c>
      <c r="H919" s="3">
        <v>45025</v>
      </c>
      <c r="I919" s="4" t="s">
        <v>993</v>
      </c>
      <c r="J919" s="4" t="s">
        <v>48</v>
      </c>
      <c r="K919" s="4">
        <v>21</v>
      </c>
      <c r="L919" s="4" t="str" cm="1">
        <f t="array" ref="L919">_xlfn.IFS(K919&gt;=50,"Senior",K919&lt;30,"Young Adult",K919&gt;=30,"Adult")</f>
        <v>Young Adult</v>
      </c>
      <c r="M919" s="4" t="s">
        <v>13</v>
      </c>
      <c r="N919" s="4">
        <v>4</v>
      </c>
      <c r="O919" s="5">
        <v>50</v>
      </c>
      <c r="P919">
        <f t="shared" si="130"/>
        <v>200</v>
      </c>
      <c r="Q919" s="22">
        <f t="shared" si="131"/>
        <v>3</v>
      </c>
      <c r="R919" s="22">
        <f t="shared" si="132"/>
        <v>4</v>
      </c>
    </row>
    <row r="920" spans="1:18" x14ac:dyDescent="0.5">
      <c r="A920" s="2">
        <v>107</v>
      </c>
      <c r="B920" s="31" t="str">
        <f t="shared" si="127"/>
        <v>Tuesday</v>
      </c>
      <c r="C920" s="40" t="str">
        <f t="shared" si="133"/>
        <v>February</v>
      </c>
      <c r="D920" s="40" t="str">
        <f t="shared" si="134"/>
        <v>Feb</v>
      </c>
      <c r="E920" s="4">
        <f t="shared" si="128"/>
        <v>3</v>
      </c>
      <c r="F920" s="33">
        <f t="shared" si="135"/>
        <v>2</v>
      </c>
      <c r="G920" s="4">
        <f t="shared" si="129"/>
        <v>2023</v>
      </c>
      <c r="H920" s="3">
        <v>44960</v>
      </c>
      <c r="I920" s="4" t="s">
        <v>994</v>
      </c>
      <c r="J920" s="4" t="s">
        <v>32</v>
      </c>
      <c r="K920" s="4">
        <v>21</v>
      </c>
      <c r="L920" s="4" t="str" cm="1">
        <f t="array" ref="L920">_xlfn.IFS(K920&gt;=50,"Senior",K920&lt;30,"Young Adult",K920&gt;=30,"Adult")</f>
        <v>Young Adult</v>
      </c>
      <c r="M920" s="4" t="s">
        <v>14</v>
      </c>
      <c r="N920" s="4">
        <v>4</v>
      </c>
      <c r="O920" s="5">
        <v>300</v>
      </c>
      <c r="P920">
        <f t="shared" si="130"/>
        <v>1200</v>
      </c>
      <c r="Q920" s="22">
        <f t="shared" si="131"/>
        <v>18</v>
      </c>
      <c r="R920" s="22">
        <f t="shared" si="132"/>
        <v>24</v>
      </c>
    </row>
    <row r="921" spans="1:18" x14ac:dyDescent="0.5">
      <c r="A921" s="2">
        <v>129</v>
      </c>
      <c r="B921" s="31" t="str">
        <f t="shared" si="127"/>
        <v>Monday</v>
      </c>
      <c r="C921" s="40" t="str">
        <f t="shared" si="133"/>
        <v>April</v>
      </c>
      <c r="D921" s="40" t="str">
        <f t="shared" si="134"/>
        <v>Apr</v>
      </c>
      <c r="E921" s="4">
        <f t="shared" si="128"/>
        <v>23</v>
      </c>
      <c r="F921" s="33">
        <f t="shared" si="135"/>
        <v>4</v>
      </c>
      <c r="G921" s="4">
        <f t="shared" si="129"/>
        <v>2023</v>
      </c>
      <c r="H921" s="3">
        <v>45039</v>
      </c>
      <c r="I921" s="4" t="s">
        <v>995</v>
      </c>
      <c r="J921" s="4" t="s">
        <v>32</v>
      </c>
      <c r="K921" s="4">
        <v>21</v>
      </c>
      <c r="L921" s="4" t="str" cm="1">
        <f t="array" ref="L921">_xlfn.IFS(K921&gt;=50,"Senior",K921&lt;30,"Young Adult",K921&gt;=30,"Adult")</f>
        <v>Young Adult</v>
      </c>
      <c r="M921" s="4" t="s">
        <v>13</v>
      </c>
      <c r="N921" s="4">
        <v>2</v>
      </c>
      <c r="O921" s="5">
        <v>300</v>
      </c>
      <c r="P921">
        <f t="shared" si="130"/>
        <v>600</v>
      </c>
      <c r="Q921" s="22">
        <f t="shared" si="131"/>
        <v>9</v>
      </c>
      <c r="R921" s="22">
        <f t="shared" si="132"/>
        <v>12</v>
      </c>
    </row>
    <row r="922" spans="1:18" x14ac:dyDescent="0.5">
      <c r="A922" s="2">
        <v>131</v>
      </c>
      <c r="B922" s="31" t="str">
        <f t="shared" si="127"/>
        <v>Wednesday</v>
      </c>
      <c r="C922" s="40" t="str">
        <f t="shared" si="133"/>
        <v>September</v>
      </c>
      <c r="D922" s="40" t="str">
        <f t="shared" si="134"/>
        <v>Sep</v>
      </c>
      <c r="E922" s="4">
        <f t="shared" si="128"/>
        <v>18</v>
      </c>
      <c r="F922" s="33">
        <f t="shared" si="135"/>
        <v>9</v>
      </c>
      <c r="G922" s="4">
        <f t="shared" si="129"/>
        <v>2023</v>
      </c>
      <c r="H922" s="3">
        <v>45187</v>
      </c>
      <c r="I922" s="4" t="s">
        <v>996</v>
      </c>
      <c r="J922" s="4" t="s">
        <v>32</v>
      </c>
      <c r="K922" s="4">
        <v>21</v>
      </c>
      <c r="L922" s="4" t="str" cm="1">
        <f t="array" ref="L922">_xlfn.IFS(K922&gt;=50,"Senior",K922&lt;30,"Young Adult",K922&gt;=30,"Adult")</f>
        <v>Young Adult</v>
      </c>
      <c r="M922" s="4" t="s">
        <v>13</v>
      </c>
      <c r="N922" s="4">
        <v>2</v>
      </c>
      <c r="O922" s="5">
        <v>300</v>
      </c>
      <c r="P922">
        <f t="shared" si="130"/>
        <v>600</v>
      </c>
      <c r="Q922" s="22">
        <f t="shared" si="131"/>
        <v>9</v>
      </c>
      <c r="R922" s="22">
        <f t="shared" si="132"/>
        <v>12</v>
      </c>
    </row>
    <row r="923" spans="1:18" x14ac:dyDescent="0.5">
      <c r="A923" s="2">
        <v>212</v>
      </c>
      <c r="B923" s="31" t="str">
        <f t="shared" si="127"/>
        <v>Monday</v>
      </c>
      <c r="C923" s="40" t="str">
        <f t="shared" si="133"/>
        <v>June</v>
      </c>
      <c r="D923" s="40" t="str">
        <f t="shared" si="134"/>
        <v>Jun</v>
      </c>
      <c r="E923" s="4">
        <f t="shared" si="128"/>
        <v>9</v>
      </c>
      <c r="F923" s="33">
        <f t="shared" si="135"/>
        <v>6</v>
      </c>
      <c r="G923" s="4">
        <f t="shared" si="129"/>
        <v>2023</v>
      </c>
      <c r="H923" s="3">
        <v>45086</v>
      </c>
      <c r="I923" s="4" t="s">
        <v>997</v>
      </c>
      <c r="J923" s="4" t="s">
        <v>48</v>
      </c>
      <c r="K923" s="4">
        <v>21</v>
      </c>
      <c r="L923" s="4" t="str" cm="1">
        <f t="array" ref="L923">_xlfn.IFS(K923&gt;=50,"Senior",K923&lt;30,"Young Adult",K923&gt;=30,"Adult")</f>
        <v>Young Adult</v>
      </c>
      <c r="M923" s="4" t="s">
        <v>14</v>
      </c>
      <c r="N923" s="4">
        <v>3</v>
      </c>
      <c r="O923" s="5">
        <v>500</v>
      </c>
      <c r="P923">
        <f t="shared" si="130"/>
        <v>1500</v>
      </c>
      <c r="Q923" s="22">
        <f t="shared" si="131"/>
        <v>22.5</v>
      </c>
      <c r="R923" s="22">
        <f t="shared" si="132"/>
        <v>30</v>
      </c>
    </row>
    <row r="924" spans="1:18" x14ac:dyDescent="0.5">
      <c r="A924" s="2">
        <v>242</v>
      </c>
      <c r="B924" s="31" t="str">
        <f t="shared" si="127"/>
        <v>Monday</v>
      </c>
      <c r="C924" s="40" t="str">
        <f t="shared" si="133"/>
        <v>May</v>
      </c>
      <c r="D924" s="40" t="str">
        <f t="shared" si="134"/>
        <v>May</v>
      </c>
      <c r="E924" s="4">
        <f t="shared" si="128"/>
        <v>2</v>
      </c>
      <c r="F924" s="33">
        <f t="shared" si="135"/>
        <v>5</v>
      </c>
      <c r="G924" s="4">
        <f t="shared" si="129"/>
        <v>2023</v>
      </c>
      <c r="H924" s="3">
        <v>45048</v>
      </c>
      <c r="I924" s="4" t="s">
        <v>998</v>
      </c>
      <c r="J924" s="4" t="s">
        <v>48</v>
      </c>
      <c r="K924" s="4">
        <v>21</v>
      </c>
      <c r="L924" s="4" t="str" cm="1">
        <f t="array" ref="L924">_xlfn.IFS(K924&gt;=50,"Senior",K924&lt;30,"Young Adult",K924&gt;=30,"Adult")</f>
        <v>Young Adult</v>
      </c>
      <c r="M924" s="4" t="s">
        <v>14</v>
      </c>
      <c r="N924" s="4">
        <v>1</v>
      </c>
      <c r="O924" s="5">
        <v>25</v>
      </c>
      <c r="P924">
        <f t="shared" si="130"/>
        <v>25</v>
      </c>
      <c r="Q924" s="22">
        <f t="shared" si="131"/>
        <v>0.375</v>
      </c>
      <c r="R924" s="22">
        <f t="shared" si="132"/>
        <v>0.5</v>
      </c>
    </row>
    <row r="925" spans="1:18" x14ac:dyDescent="0.5">
      <c r="A925" s="2">
        <v>261</v>
      </c>
      <c r="B925" s="31" t="str">
        <f t="shared" si="127"/>
        <v>Thursday</v>
      </c>
      <c r="C925" s="40" t="str">
        <f t="shared" si="133"/>
        <v>August</v>
      </c>
      <c r="D925" s="40" t="str">
        <f t="shared" si="134"/>
        <v>Aug</v>
      </c>
      <c r="E925" s="4">
        <f t="shared" si="128"/>
        <v>5</v>
      </c>
      <c r="F925" s="33">
        <f t="shared" si="135"/>
        <v>8</v>
      </c>
      <c r="G925" s="4">
        <f t="shared" si="129"/>
        <v>2023</v>
      </c>
      <c r="H925" s="3">
        <v>45143</v>
      </c>
      <c r="I925" s="4" t="s">
        <v>999</v>
      </c>
      <c r="J925" s="4" t="s">
        <v>48</v>
      </c>
      <c r="K925" s="4">
        <v>21</v>
      </c>
      <c r="L925" s="4" t="str" cm="1">
        <f t="array" ref="L925">_xlfn.IFS(K925&gt;=50,"Senior",K925&lt;30,"Young Adult",K925&gt;=30,"Adult")</f>
        <v>Young Adult</v>
      </c>
      <c r="M925" s="4" t="s">
        <v>14</v>
      </c>
      <c r="N925" s="4">
        <v>2</v>
      </c>
      <c r="O925" s="5">
        <v>25</v>
      </c>
      <c r="P925">
        <f t="shared" si="130"/>
        <v>50</v>
      </c>
      <c r="Q925" s="22">
        <f t="shared" si="131"/>
        <v>0.75</v>
      </c>
      <c r="R925" s="22">
        <f t="shared" si="132"/>
        <v>1</v>
      </c>
    </row>
    <row r="926" spans="1:18" x14ac:dyDescent="0.5">
      <c r="A926" s="2">
        <v>276</v>
      </c>
      <c r="B926" s="31" t="str">
        <f t="shared" si="127"/>
        <v>Monday</v>
      </c>
      <c r="C926" s="40" t="str">
        <f t="shared" si="133"/>
        <v>October</v>
      </c>
      <c r="D926" s="40" t="str">
        <f t="shared" si="134"/>
        <v>Oct</v>
      </c>
      <c r="E926" s="4">
        <f t="shared" si="128"/>
        <v>2</v>
      </c>
      <c r="F926" s="33">
        <f t="shared" si="135"/>
        <v>10</v>
      </c>
      <c r="G926" s="4">
        <f t="shared" si="129"/>
        <v>2023</v>
      </c>
      <c r="H926" s="3">
        <v>45201</v>
      </c>
      <c r="I926" s="4" t="s">
        <v>1000</v>
      </c>
      <c r="J926" s="4" t="s">
        <v>32</v>
      </c>
      <c r="K926" s="4">
        <v>21</v>
      </c>
      <c r="L926" s="4" t="str" cm="1">
        <f t="array" ref="L926">_xlfn.IFS(K926&gt;=50,"Senior",K926&lt;30,"Young Adult",K926&gt;=30,"Adult")</f>
        <v>Young Adult</v>
      </c>
      <c r="M926" s="4" t="s">
        <v>13</v>
      </c>
      <c r="N926" s="4">
        <v>4</v>
      </c>
      <c r="O926" s="5">
        <v>25</v>
      </c>
      <c r="P926">
        <f t="shared" si="130"/>
        <v>100</v>
      </c>
      <c r="Q926" s="22">
        <f t="shared" si="131"/>
        <v>1.5</v>
      </c>
      <c r="R926" s="22">
        <f t="shared" si="132"/>
        <v>2</v>
      </c>
    </row>
    <row r="927" spans="1:18" x14ac:dyDescent="0.5">
      <c r="A927" s="2">
        <v>343</v>
      </c>
      <c r="B927" s="31" t="str">
        <f t="shared" si="127"/>
        <v>Sunday</v>
      </c>
      <c r="C927" s="40" t="str">
        <f t="shared" si="133"/>
        <v>November</v>
      </c>
      <c r="D927" s="40" t="str">
        <f t="shared" si="134"/>
        <v>Nov</v>
      </c>
      <c r="E927" s="4">
        <f t="shared" si="128"/>
        <v>1</v>
      </c>
      <c r="F927" s="33">
        <f t="shared" si="135"/>
        <v>11</v>
      </c>
      <c r="G927" s="4">
        <f t="shared" si="129"/>
        <v>2023</v>
      </c>
      <c r="H927" s="3">
        <v>45231</v>
      </c>
      <c r="I927" s="4" t="s">
        <v>1001</v>
      </c>
      <c r="J927" s="4" t="s">
        <v>48</v>
      </c>
      <c r="K927" s="4">
        <v>21</v>
      </c>
      <c r="L927" s="4" t="str" cm="1">
        <f t="array" ref="L927">_xlfn.IFS(K927&gt;=50,"Senior",K927&lt;30,"Young Adult",K927&gt;=30,"Adult")</f>
        <v>Young Adult</v>
      </c>
      <c r="M927" s="4" t="s">
        <v>15</v>
      </c>
      <c r="N927" s="4">
        <v>2</v>
      </c>
      <c r="O927" s="5">
        <v>25</v>
      </c>
      <c r="P927">
        <f t="shared" si="130"/>
        <v>50</v>
      </c>
      <c r="Q927" s="22">
        <f t="shared" si="131"/>
        <v>0.75</v>
      </c>
      <c r="R927" s="22">
        <f t="shared" si="132"/>
        <v>1</v>
      </c>
    </row>
    <row r="928" spans="1:18" x14ac:dyDescent="0.5">
      <c r="A928" s="2">
        <v>389</v>
      </c>
      <c r="B928" s="31" t="str">
        <f t="shared" si="127"/>
        <v>Sunday</v>
      </c>
      <c r="C928" s="40" t="str">
        <f t="shared" si="133"/>
        <v>December</v>
      </c>
      <c r="D928" s="40" t="str">
        <f t="shared" si="134"/>
        <v>Dec</v>
      </c>
      <c r="E928" s="4">
        <f t="shared" si="128"/>
        <v>1</v>
      </c>
      <c r="F928" s="33">
        <f t="shared" si="135"/>
        <v>12</v>
      </c>
      <c r="G928" s="4">
        <f t="shared" si="129"/>
        <v>2023</v>
      </c>
      <c r="H928" s="3">
        <v>45261</v>
      </c>
      <c r="I928" s="4" t="s">
        <v>1002</v>
      </c>
      <c r="J928" s="4" t="s">
        <v>48</v>
      </c>
      <c r="K928" s="4">
        <v>21</v>
      </c>
      <c r="L928" s="4" t="str" cm="1">
        <f t="array" ref="L928">_xlfn.IFS(K928&gt;=50,"Senior",K928&lt;30,"Young Adult",K928&gt;=30,"Adult")</f>
        <v>Young Adult</v>
      </c>
      <c r="M928" s="4" t="s">
        <v>14</v>
      </c>
      <c r="N928" s="4">
        <v>2</v>
      </c>
      <c r="O928" s="5">
        <v>25</v>
      </c>
      <c r="P928">
        <f t="shared" si="130"/>
        <v>50</v>
      </c>
      <c r="Q928" s="22">
        <f t="shared" si="131"/>
        <v>0.75</v>
      </c>
      <c r="R928" s="22">
        <f t="shared" si="132"/>
        <v>1</v>
      </c>
    </row>
    <row r="929" spans="1:18" x14ac:dyDescent="0.5">
      <c r="A929" s="2">
        <v>409</v>
      </c>
      <c r="B929" s="31" t="str">
        <f t="shared" si="127"/>
        <v>Wednesday</v>
      </c>
      <c r="C929" s="40" t="str">
        <f t="shared" si="133"/>
        <v>December</v>
      </c>
      <c r="D929" s="40" t="str">
        <f t="shared" si="134"/>
        <v>Dec</v>
      </c>
      <c r="E929" s="4">
        <f t="shared" si="128"/>
        <v>18</v>
      </c>
      <c r="F929" s="33">
        <f t="shared" si="135"/>
        <v>12</v>
      </c>
      <c r="G929" s="4">
        <f t="shared" si="129"/>
        <v>2023</v>
      </c>
      <c r="H929" s="3">
        <v>45278</v>
      </c>
      <c r="I929" s="4" t="s">
        <v>1003</v>
      </c>
      <c r="J929" s="4" t="s">
        <v>32</v>
      </c>
      <c r="K929" s="4">
        <v>21</v>
      </c>
      <c r="L929" s="4" t="str" cm="1">
        <f t="array" ref="L929">_xlfn.IFS(K929&gt;=50,"Senior",K929&lt;30,"Young Adult",K929&gt;=30,"Adult")</f>
        <v>Young Adult</v>
      </c>
      <c r="M929" s="4" t="s">
        <v>15</v>
      </c>
      <c r="N929" s="4">
        <v>3</v>
      </c>
      <c r="O929" s="5">
        <v>300</v>
      </c>
      <c r="P929">
        <f t="shared" si="130"/>
        <v>900</v>
      </c>
      <c r="Q929" s="22">
        <f t="shared" si="131"/>
        <v>13.5</v>
      </c>
      <c r="R929" s="22">
        <f t="shared" si="132"/>
        <v>18</v>
      </c>
    </row>
    <row r="930" spans="1:18" x14ac:dyDescent="0.5">
      <c r="A930" s="2">
        <v>446</v>
      </c>
      <c r="B930" s="31" t="str">
        <f t="shared" si="127"/>
        <v>Saturday</v>
      </c>
      <c r="C930" s="40" t="str">
        <f t="shared" si="133"/>
        <v>June</v>
      </c>
      <c r="D930" s="40" t="str">
        <f t="shared" si="134"/>
        <v>Jun</v>
      </c>
      <c r="E930" s="4">
        <f t="shared" si="128"/>
        <v>7</v>
      </c>
      <c r="F930" s="33">
        <f t="shared" si="135"/>
        <v>6</v>
      </c>
      <c r="G930" s="4">
        <f t="shared" si="129"/>
        <v>2023</v>
      </c>
      <c r="H930" s="3">
        <v>45084</v>
      </c>
      <c r="I930" s="4" t="s">
        <v>1004</v>
      </c>
      <c r="J930" s="4" t="s">
        <v>48</v>
      </c>
      <c r="K930" s="4">
        <v>21</v>
      </c>
      <c r="L930" s="4" t="str" cm="1">
        <f t="array" ref="L930">_xlfn.IFS(K930&gt;=50,"Senior",K930&lt;30,"Young Adult",K930&gt;=30,"Adult")</f>
        <v>Young Adult</v>
      </c>
      <c r="M930" s="4" t="s">
        <v>15</v>
      </c>
      <c r="N930" s="4">
        <v>1</v>
      </c>
      <c r="O930" s="5">
        <v>50</v>
      </c>
      <c r="P930">
        <f t="shared" si="130"/>
        <v>50</v>
      </c>
      <c r="Q930" s="22">
        <f t="shared" si="131"/>
        <v>0.75</v>
      </c>
      <c r="R930" s="22">
        <f t="shared" si="132"/>
        <v>1</v>
      </c>
    </row>
    <row r="931" spans="1:18" x14ac:dyDescent="0.5">
      <c r="A931" s="2">
        <v>537</v>
      </c>
      <c r="B931" s="31" t="str">
        <f t="shared" si="127"/>
        <v>Tuesday</v>
      </c>
      <c r="C931" s="40" t="str">
        <f t="shared" si="133"/>
        <v>June</v>
      </c>
      <c r="D931" s="40" t="str">
        <f t="shared" si="134"/>
        <v>Jun</v>
      </c>
      <c r="E931" s="4">
        <f t="shared" si="128"/>
        <v>3</v>
      </c>
      <c r="F931" s="33">
        <f t="shared" si="135"/>
        <v>6</v>
      </c>
      <c r="G931" s="4">
        <f t="shared" si="129"/>
        <v>2023</v>
      </c>
      <c r="H931" s="3">
        <v>45080</v>
      </c>
      <c r="I931" s="4" t="s">
        <v>1005</v>
      </c>
      <c r="J931" s="4" t="s">
        <v>32</v>
      </c>
      <c r="K931" s="4">
        <v>21</v>
      </c>
      <c r="L931" s="4" t="str" cm="1">
        <f t="array" ref="L931">_xlfn.IFS(K931&gt;=50,"Senior",K931&lt;30,"Young Adult",K931&gt;=30,"Adult")</f>
        <v>Young Adult</v>
      </c>
      <c r="M931" s="4" t="s">
        <v>13</v>
      </c>
      <c r="N931" s="4">
        <v>1</v>
      </c>
      <c r="O931" s="5">
        <v>500</v>
      </c>
      <c r="P931">
        <f t="shared" si="130"/>
        <v>500</v>
      </c>
      <c r="Q931" s="22">
        <f t="shared" si="131"/>
        <v>7.5</v>
      </c>
      <c r="R931" s="22">
        <f t="shared" si="132"/>
        <v>10</v>
      </c>
    </row>
    <row r="932" spans="1:18" x14ac:dyDescent="0.5">
      <c r="A932" s="2">
        <v>577</v>
      </c>
      <c r="B932" s="31" t="str">
        <f t="shared" si="127"/>
        <v>Friday</v>
      </c>
      <c r="C932" s="40" t="str">
        <f t="shared" si="133"/>
        <v>February</v>
      </c>
      <c r="D932" s="40" t="str">
        <f t="shared" si="134"/>
        <v>Feb</v>
      </c>
      <c r="E932" s="4">
        <f t="shared" si="128"/>
        <v>13</v>
      </c>
      <c r="F932" s="33">
        <f t="shared" si="135"/>
        <v>2</v>
      </c>
      <c r="G932" s="4">
        <f t="shared" si="129"/>
        <v>2023</v>
      </c>
      <c r="H932" s="3">
        <v>44970</v>
      </c>
      <c r="I932" s="4" t="s">
        <v>1006</v>
      </c>
      <c r="J932" s="4" t="s">
        <v>48</v>
      </c>
      <c r="K932" s="4">
        <v>21</v>
      </c>
      <c r="L932" s="4" t="str" cm="1">
        <f t="array" ref="L932">_xlfn.IFS(K932&gt;=50,"Senior",K932&lt;30,"Young Adult",K932&gt;=30,"Adult")</f>
        <v>Young Adult</v>
      </c>
      <c r="M932" s="4" t="s">
        <v>13</v>
      </c>
      <c r="N932" s="4">
        <v>4</v>
      </c>
      <c r="O932" s="5">
        <v>500</v>
      </c>
      <c r="P932">
        <f t="shared" si="130"/>
        <v>2000</v>
      </c>
      <c r="Q932" s="22">
        <f t="shared" si="131"/>
        <v>30</v>
      </c>
      <c r="R932" s="22">
        <f t="shared" si="132"/>
        <v>40</v>
      </c>
    </row>
    <row r="933" spans="1:18" x14ac:dyDescent="0.5">
      <c r="A933" s="2">
        <v>636</v>
      </c>
      <c r="B933" s="31" t="str">
        <f t="shared" si="127"/>
        <v>Monday</v>
      </c>
      <c r="C933" s="40" t="str">
        <f t="shared" si="133"/>
        <v>March</v>
      </c>
      <c r="D933" s="40" t="str">
        <f t="shared" si="134"/>
        <v>Mar</v>
      </c>
      <c r="E933" s="4">
        <f t="shared" si="128"/>
        <v>23</v>
      </c>
      <c r="F933" s="33">
        <f t="shared" si="135"/>
        <v>3</v>
      </c>
      <c r="G933" s="4">
        <f t="shared" si="129"/>
        <v>2023</v>
      </c>
      <c r="H933" s="3">
        <v>45008</v>
      </c>
      <c r="I933" s="4" t="s">
        <v>1007</v>
      </c>
      <c r="J933" s="4" t="s">
        <v>32</v>
      </c>
      <c r="K933" s="4">
        <v>21</v>
      </c>
      <c r="L933" s="4" t="str" cm="1">
        <f t="array" ref="L933">_xlfn.IFS(K933&gt;=50,"Senior",K933&lt;30,"Young Adult",K933&gt;=30,"Adult")</f>
        <v>Young Adult</v>
      </c>
      <c r="M933" s="4" t="s">
        <v>13</v>
      </c>
      <c r="N933" s="4">
        <v>3</v>
      </c>
      <c r="O933" s="5">
        <v>500</v>
      </c>
      <c r="P933">
        <f t="shared" si="130"/>
        <v>1500</v>
      </c>
      <c r="Q933" s="22">
        <f t="shared" si="131"/>
        <v>22.5</v>
      </c>
      <c r="R933" s="22">
        <f t="shared" si="132"/>
        <v>30</v>
      </c>
    </row>
    <row r="934" spans="1:18" x14ac:dyDescent="0.5">
      <c r="A934" s="2">
        <v>801</v>
      </c>
      <c r="B934" s="31" t="str">
        <f t="shared" si="127"/>
        <v>Tuesday</v>
      </c>
      <c r="C934" s="40" t="str">
        <f t="shared" si="133"/>
        <v>August</v>
      </c>
      <c r="D934" s="40" t="str">
        <f t="shared" si="134"/>
        <v>Aug</v>
      </c>
      <c r="E934" s="4">
        <f t="shared" si="128"/>
        <v>10</v>
      </c>
      <c r="F934" s="33">
        <f t="shared" si="135"/>
        <v>8</v>
      </c>
      <c r="G934" s="4">
        <f t="shared" si="129"/>
        <v>2023</v>
      </c>
      <c r="H934" s="3">
        <v>45148</v>
      </c>
      <c r="I934" s="4" t="s">
        <v>1008</v>
      </c>
      <c r="J934" s="4" t="s">
        <v>48</v>
      </c>
      <c r="K934" s="4">
        <v>21</v>
      </c>
      <c r="L934" s="4" t="str" cm="1">
        <f t="array" ref="L934">_xlfn.IFS(K934&gt;=50,"Senior",K934&lt;30,"Young Adult",K934&gt;=30,"Adult")</f>
        <v>Young Adult</v>
      </c>
      <c r="M934" s="4" t="s">
        <v>14</v>
      </c>
      <c r="N934" s="4">
        <v>4</v>
      </c>
      <c r="O934" s="5">
        <v>50</v>
      </c>
      <c r="P934">
        <f t="shared" si="130"/>
        <v>200</v>
      </c>
      <c r="Q934" s="22">
        <f t="shared" si="131"/>
        <v>3</v>
      </c>
      <c r="R934" s="22">
        <f t="shared" si="132"/>
        <v>4</v>
      </c>
    </row>
    <row r="935" spans="1:18" x14ac:dyDescent="0.5">
      <c r="A935" s="2">
        <v>843</v>
      </c>
      <c r="B935" s="31" t="str">
        <f t="shared" si="127"/>
        <v>Sunday</v>
      </c>
      <c r="C935" s="40" t="str">
        <f t="shared" si="133"/>
        <v>May</v>
      </c>
      <c r="D935" s="40" t="str">
        <f t="shared" si="134"/>
        <v>May</v>
      </c>
      <c r="E935" s="4">
        <f t="shared" si="128"/>
        <v>22</v>
      </c>
      <c r="F935" s="33">
        <f t="shared" si="135"/>
        <v>5</v>
      </c>
      <c r="G935" s="4">
        <f t="shared" si="129"/>
        <v>2023</v>
      </c>
      <c r="H935" s="3">
        <v>45068</v>
      </c>
      <c r="I935" s="4" t="s">
        <v>1009</v>
      </c>
      <c r="J935" s="4" t="s">
        <v>48</v>
      </c>
      <c r="K935" s="4">
        <v>21</v>
      </c>
      <c r="L935" s="4" t="str" cm="1">
        <f t="array" ref="L935">_xlfn.IFS(K935&gt;=50,"Senior",K935&lt;30,"Young Adult",K935&gt;=30,"Adult")</f>
        <v>Young Adult</v>
      </c>
      <c r="M935" s="4" t="s">
        <v>13</v>
      </c>
      <c r="N935" s="4">
        <v>3</v>
      </c>
      <c r="O935" s="5">
        <v>500</v>
      </c>
      <c r="P935">
        <f t="shared" si="130"/>
        <v>1500</v>
      </c>
      <c r="Q935" s="22">
        <f t="shared" si="131"/>
        <v>22.5</v>
      </c>
      <c r="R935" s="22">
        <f t="shared" si="132"/>
        <v>30</v>
      </c>
    </row>
    <row r="936" spans="1:18" x14ac:dyDescent="0.5">
      <c r="A936" s="2">
        <v>853</v>
      </c>
      <c r="B936" s="31" t="str">
        <f t="shared" si="127"/>
        <v>Wednesday</v>
      </c>
      <c r="C936" s="40" t="str">
        <f t="shared" si="133"/>
        <v>May</v>
      </c>
      <c r="D936" s="40" t="str">
        <f t="shared" si="134"/>
        <v>May</v>
      </c>
      <c r="E936" s="4">
        <f t="shared" si="128"/>
        <v>4</v>
      </c>
      <c r="F936" s="33">
        <f t="shared" si="135"/>
        <v>5</v>
      </c>
      <c r="G936" s="4">
        <f t="shared" si="129"/>
        <v>2023</v>
      </c>
      <c r="H936" s="3">
        <v>45050</v>
      </c>
      <c r="I936" s="4" t="s">
        <v>1010</v>
      </c>
      <c r="J936" s="4" t="s">
        <v>48</v>
      </c>
      <c r="K936" s="4">
        <v>21</v>
      </c>
      <c r="L936" s="4" t="str" cm="1">
        <f t="array" ref="L936">_xlfn.IFS(K936&gt;=50,"Senior",K936&lt;30,"Young Adult",K936&gt;=30,"Adult")</f>
        <v>Young Adult</v>
      </c>
      <c r="M936" s="4" t="s">
        <v>13</v>
      </c>
      <c r="N936" s="4">
        <v>2</v>
      </c>
      <c r="O936" s="5">
        <v>500</v>
      </c>
      <c r="P936">
        <f t="shared" si="130"/>
        <v>1000</v>
      </c>
      <c r="Q936" s="22">
        <f t="shared" si="131"/>
        <v>15</v>
      </c>
      <c r="R936" s="22">
        <f t="shared" si="132"/>
        <v>20</v>
      </c>
    </row>
    <row r="937" spans="1:18" x14ac:dyDescent="0.5">
      <c r="A937" s="2">
        <v>867</v>
      </c>
      <c r="B937" s="31" t="str">
        <f t="shared" si="127"/>
        <v>Friday</v>
      </c>
      <c r="C937" s="40" t="str">
        <f t="shared" si="133"/>
        <v>June</v>
      </c>
      <c r="D937" s="40" t="str">
        <f t="shared" si="134"/>
        <v>Jun</v>
      </c>
      <c r="E937" s="4">
        <f t="shared" si="128"/>
        <v>6</v>
      </c>
      <c r="F937" s="33">
        <f t="shared" si="135"/>
        <v>6</v>
      </c>
      <c r="G937" s="4">
        <f t="shared" si="129"/>
        <v>2023</v>
      </c>
      <c r="H937" s="3">
        <v>45083</v>
      </c>
      <c r="I937" s="4" t="s">
        <v>1011</v>
      </c>
      <c r="J937" s="4" t="s">
        <v>48</v>
      </c>
      <c r="K937" s="4">
        <v>21</v>
      </c>
      <c r="L937" s="4" t="str" cm="1">
        <f t="array" ref="L937">_xlfn.IFS(K937&gt;=50,"Senior",K937&lt;30,"Young Adult",K937&gt;=30,"Adult")</f>
        <v>Young Adult</v>
      </c>
      <c r="M937" s="4" t="s">
        <v>15</v>
      </c>
      <c r="N937" s="4">
        <v>1</v>
      </c>
      <c r="O937" s="5">
        <v>500</v>
      </c>
      <c r="P937">
        <f t="shared" si="130"/>
        <v>500</v>
      </c>
      <c r="Q937" s="22">
        <f t="shared" si="131"/>
        <v>7.5</v>
      </c>
      <c r="R937" s="22">
        <f t="shared" si="132"/>
        <v>10</v>
      </c>
    </row>
    <row r="938" spans="1:18" x14ac:dyDescent="0.5">
      <c r="A938" s="2">
        <v>900</v>
      </c>
      <c r="B938" s="31" t="str">
        <f t="shared" si="127"/>
        <v>Saturday</v>
      </c>
      <c r="C938" s="40" t="str">
        <f t="shared" si="133"/>
        <v>February</v>
      </c>
      <c r="D938" s="40" t="str">
        <f t="shared" si="134"/>
        <v>Feb</v>
      </c>
      <c r="E938" s="4">
        <f t="shared" si="128"/>
        <v>21</v>
      </c>
      <c r="F938" s="33">
        <f t="shared" si="135"/>
        <v>2</v>
      </c>
      <c r="G938" s="4">
        <f t="shared" si="129"/>
        <v>2023</v>
      </c>
      <c r="H938" s="3">
        <v>44978</v>
      </c>
      <c r="I938" s="4" t="s">
        <v>1012</v>
      </c>
      <c r="J938" s="4" t="s">
        <v>48</v>
      </c>
      <c r="K938" s="4">
        <v>21</v>
      </c>
      <c r="L938" s="4" t="str" cm="1">
        <f t="array" ref="L938">_xlfn.IFS(K938&gt;=50,"Senior",K938&lt;30,"Young Adult",K938&gt;=30,"Adult")</f>
        <v>Young Adult</v>
      </c>
      <c r="M938" s="4" t="s">
        <v>14</v>
      </c>
      <c r="N938" s="4">
        <v>2</v>
      </c>
      <c r="O938" s="5">
        <v>30</v>
      </c>
      <c r="P938">
        <f t="shared" si="130"/>
        <v>60</v>
      </c>
      <c r="Q938" s="22">
        <f t="shared" si="131"/>
        <v>0.89999999999999991</v>
      </c>
      <c r="R938" s="22">
        <f t="shared" si="132"/>
        <v>1.2</v>
      </c>
    </row>
    <row r="939" spans="1:18" x14ac:dyDescent="0.5">
      <c r="A939" s="2">
        <v>46</v>
      </c>
      <c r="B939" s="31" t="str">
        <f t="shared" si="127"/>
        <v>Thursday</v>
      </c>
      <c r="C939" s="40" t="str">
        <f t="shared" si="133"/>
        <v>June</v>
      </c>
      <c r="D939" s="40" t="str">
        <f t="shared" si="134"/>
        <v>Jun</v>
      </c>
      <c r="E939" s="4">
        <f t="shared" si="128"/>
        <v>26</v>
      </c>
      <c r="F939" s="33">
        <f t="shared" si="135"/>
        <v>6</v>
      </c>
      <c r="G939" s="4">
        <f t="shared" si="129"/>
        <v>2023</v>
      </c>
      <c r="H939" s="3">
        <v>45103</v>
      </c>
      <c r="I939" s="4" t="s">
        <v>1013</v>
      </c>
      <c r="J939" s="4" t="s">
        <v>32</v>
      </c>
      <c r="K939" s="4">
        <v>20</v>
      </c>
      <c r="L939" s="4" t="str" cm="1">
        <f t="array" ref="L939">_xlfn.IFS(K939&gt;=50,"Senior",K939&lt;30,"Young Adult",K939&gt;=30,"Adult")</f>
        <v>Young Adult</v>
      </c>
      <c r="M939" s="4" t="s">
        <v>15</v>
      </c>
      <c r="N939" s="4">
        <v>4</v>
      </c>
      <c r="O939" s="5">
        <v>300</v>
      </c>
      <c r="P939">
        <f t="shared" si="130"/>
        <v>1200</v>
      </c>
      <c r="Q939" s="22">
        <f t="shared" si="131"/>
        <v>18</v>
      </c>
      <c r="R939" s="22">
        <f t="shared" si="132"/>
        <v>24</v>
      </c>
    </row>
    <row r="940" spans="1:18" x14ac:dyDescent="0.5">
      <c r="A940" s="2">
        <v>72</v>
      </c>
      <c r="B940" s="31" t="str">
        <f t="shared" si="127"/>
        <v>Monday</v>
      </c>
      <c r="C940" s="40" t="str">
        <f t="shared" si="133"/>
        <v>May</v>
      </c>
      <c r="D940" s="40" t="str">
        <f t="shared" si="134"/>
        <v>May</v>
      </c>
      <c r="E940" s="4">
        <f t="shared" si="128"/>
        <v>23</v>
      </c>
      <c r="F940" s="33">
        <f t="shared" si="135"/>
        <v>5</v>
      </c>
      <c r="G940" s="4">
        <f t="shared" si="129"/>
        <v>2023</v>
      </c>
      <c r="H940" s="3">
        <v>45069</v>
      </c>
      <c r="I940" s="4" t="s">
        <v>1014</v>
      </c>
      <c r="J940" s="4" t="s">
        <v>32</v>
      </c>
      <c r="K940" s="4">
        <v>20</v>
      </c>
      <c r="L940" s="4" t="str" cm="1">
        <f t="array" ref="L940">_xlfn.IFS(K940&gt;=50,"Senior",K940&lt;30,"Young Adult",K940&gt;=30,"Adult")</f>
        <v>Young Adult</v>
      </c>
      <c r="M940" s="4" t="s">
        <v>15</v>
      </c>
      <c r="N940" s="4">
        <v>4</v>
      </c>
      <c r="O940" s="5">
        <v>500</v>
      </c>
      <c r="P940">
        <f t="shared" si="130"/>
        <v>2000</v>
      </c>
      <c r="Q940" s="22">
        <f t="shared" si="131"/>
        <v>30</v>
      </c>
      <c r="R940" s="22">
        <f t="shared" si="132"/>
        <v>40</v>
      </c>
    </row>
    <row r="941" spans="1:18" x14ac:dyDescent="0.5">
      <c r="A941" s="2">
        <v>133</v>
      </c>
      <c r="B941" s="31" t="str">
        <f t="shared" si="127"/>
        <v>Monday</v>
      </c>
      <c r="C941" s="40" t="str">
        <f t="shared" si="133"/>
        <v>February</v>
      </c>
      <c r="D941" s="40" t="str">
        <f t="shared" si="134"/>
        <v>Feb</v>
      </c>
      <c r="E941" s="4">
        <f t="shared" si="128"/>
        <v>16</v>
      </c>
      <c r="F941" s="33">
        <f t="shared" si="135"/>
        <v>2</v>
      </c>
      <c r="G941" s="4">
        <f t="shared" si="129"/>
        <v>2023</v>
      </c>
      <c r="H941" s="3">
        <v>44973</v>
      </c>
      <c r="I941" s="4" t="s">
        <v>1015</v>
      </c>
      <c r="J941" s="4" t="s">
        <v>48</v>
      </c>
      <c r="K941" s="4">
        <v>20</v>
      </c>
      <c r="L941" s="4" t="str" cm="1">
        <f t="array" ref="L941">_xlfn.IFS(K941&gt;=50,"Senior",K941&lt;30,"Young Adult",K941&gt;=30,"Adult")</f>
        <v>Young Adult</v>
      </c>
      <c r="M941" s="4" t="s">
        <v>15</v>
      </c>
      <c r="N941" s="4">
        <v>3</v>
      </c>
      <c r="O941" s="5">
        <v>300</v>
      </c>
      <c r="P941">
        <f t="shared" si="130"/>
        <v>900</v>
      </c>
      <c r="Q941" s="22">
        <f t="shared" si="131"/>
        <v>13.5</v>
      </c>
      <c r="R941" s="22">
        <f t="shared" si="132"/>
        <v>18</v>
      </c>
    </row>
    <row r="942" spans="1:18" x14ac:dyDescent="0.5">
      <c r="A942" s="2">
        <v>135</v>
      </c>
      <c r="B942" s="31" t="str">
        <f t="shared" si="127"/>
        <v>Thursday</v>
      </c>
      <c r="C942" s="40" t="str">
        <f t="shared" si="133"/>
        <v>February</v>
      </c>
      <c r="D942" s="40" t="str">
        <f t="shared" si="134"/>
        <v>Feb</v>
      </c>
      <c r="E942" s="4">
        <f t="shared" si="128"/>
        <v>26</v>
      </c>
      <c r="F942" s="33">
        <f t="shared" si="135"/>
        <v>2</v>
      </c>
      <c r="G942" s="4">
        <f t="shared" si="129"/>
        <v>2023</v>
      </c>
      <c r="H942" s="3">
        <v>44983</v>
      </c>
      <c r="I942" s="4" t="s">
        <v>1016</v>
      </c>
      <c r="J942" s="4" t="s">
        <v>48</v>
      </c>
      <c r="K942" s="4">
        <v>20</v>
      </c>
      <c r="L942" s="4" t="str" cm="1">
        <f t="array" ref="L942">_xlfn.IFS(K942&gt;=50,"Senior",K942&lt;30,"Young Adult",K942&gt;=30,"Adult")</f>
        <v>Young Adult</v>
      </c>
      <c r="M942" s="4" t="s">
        <v>14</v>
      </c>
      <c r="N942" s="4">
        <v>2</v>
      </c>
      <c r="O942" s="5">
        <v>25</v>
      </c>
      <c r="P942">
        <f t="shared" si="130"/>
        <v>50</v>
      </c>
      <c r="Q942" s="22">
        <f t="shared" si="131"/>
        <v>0.75</v>
      </c>
      <c r="R942" s="22">
        <f t="shared" si="132"/>
        <v>1</v>
      </c>
    </row>
    <row r="943" spans="1:18" x14ac:dyDescent="0.5">
      <c r="A943" s="2">
        <v>186</v>
      </c>
      <c r="B943" s="31" t="str">
        <f t="shared" si="127"/>
        <v>Thursday</v>
      </c>
      <c r="C943" s="40" t="str">
        <f t="shared" si="133"/>
        <v>July</v>
      </c>
      <c r="D943" s="40" t="str">
        <f t="shared" si="134"/>
        <v>Jul</v>
      </c>
      <c r="E943" s="4">
        <f t="shared" si="128"/>
        <v>5</v>
      </c>
      <c r="F943" s="33">
        <f t="shared" si="135"/>
        <v>7</v>
      </c>
      <c r="G943" s="4">
        <f t="shared" si="129"/>
        <v>2023</v>
      </c>
      <c r="H943" s="3">
        <v>45112</v>
      </c>
      <c r="I943" s="4" t="s">
        <v>1017</v>
      </c>
      <c r="J943" s="4" t="s">
        <v>48</v>
      </c>
      <c r="K943" s="4">
        <v>20</v>
      </c>
      <c r="L943" s="4" t="str" cm="1">
        <f t="array" ref="L943">_xlfn.IFS(K943&gt;=50,"Senior",K943&lt;30,"Young Adult",K943&gt;=30,"Adult")</f>
        <v>Young Adult</v>
      </c>
      <c r="M943" s="4" t="s">
        <v>14</v>
      </c>
      <c r="N943" s="4">
        <v>4</v>
      </c>
      <c r="O943" s="5">
        <v>50</v>
      </c>
      <c r="P943">
        <f t="shared" si="130"/>
        <v>200</v>
      </c>
      <c r="Q943" s="22">
        <f t="shared" si="131"/>
        <v>3</v>
      </c>
      <c r="R943" s="22">
        <f t="shared" si="132"/>
        <v>4</v>
      </c>
    </row>
    <row r="944" spans="1:18" x14ac:dyDescent="0.5">
      <c r="A944" s="2">
        <v>214</v>
      </c>
      <c r="B944" s="31" t="str">
        <f t="shared" si="127"/>
        <v>Tuesday</v>
      </c>
      <c r="C944" s="40" t="str">
        <f t="shared" si="133"/>
        <v>December</v>
      </c>
      <c r="D944" s="40" t="str">
        <f t="shared" si="134"/>
        <v>Dec</v>
      </c>
      <c r="E944" s="4">
        <f t="shared" si="128"/>
        <v>10</v>
      </c>
      <c r="F944" s="33">
        <f t="shared" si="135"/>
        <v>12</v>
      </c>
      <c r="G944" s="4">
        <f t="shared" si="129"/>
        <v>2023</v>
      </c>
      <c r="H944" s="3">
        <v>45270</v>
      </c>
      <c r="I944" s="4" t="s">
        <v>1018</v>
      </c>
      <c r="J944" s="4" t="s">
        <v>48</v>
      </c>
      <c r="K944" s="4">
        <v>20</v>
      </c>
      <c r="L944" s="4" t="str" cm="1">
        <f t="array" ref="L944">_xlfn.IFS(K944&gt;=50,"Senior",K944&lt;30,"Young Adult",K944&gt;=30,"Adult")</f>
        <v>Young Adult</v>
      </c>
      <c r="M944" s="4" t="s">
        <v>13</v>
      </c>
      <c r="N944" s="4">
        <v>2</v>
      </c>
      <c r="O944" s="5">
        <v>30</v>
      </c>
      <c r="P944">
        <f t="shared" si="130"/>
        <v>60</v>
      </c>
      <c r="Q944" s="22">
        <f t="shared" si="131"/>
        <v>0.89999999999999991</v>
      </c>
      <c r="R944" s="22">
        <f t="shared" si="132"/>
        <v>1.2</v>
      </c>
    </row>
    <row r="945" spans="1:18" x14ac:dyDescent="0.5">
      <c r="A945" s="2">
        <v>249</v>
      </c>
      <c r="B945" s="31" t="str">
        <f t="shared" si="127"/>
        <v>Friday</v>
      </c>
      <c r="C945" s="40" t="str">
        <f t="shared" si="133"/>
        <v>October</v>
      </c>
      <c r="D945" s="40" t="str">
        <f t="shared" si="134"/>
        <v>Oct</v>
      </c>
      <c r="E945" s="4">
        <f t="shared" si="128"/>
        <v>20</v>
      </c>
      <c r="F945" s="33">
        <f t="shared" si="135"/>
        <v>10</v>
      </c>
      <c r="G945" s="4">
        <f t="shared" si="129"/>
        <v>2023</v>
      </c>
      <c r="H945" s="3">
        <v>45219</v>
      </c>
      <c r="I945" s="4" t="s">
        <v>1019</v>
      </c>
      <c r="J945" s="4" t="s">
        <v>48</v>
      </c>
      <c r="K945" s="4">
        <v>20</v>
      </c>
      <c r="L945" s="4" t="str" cm="1">
        <f t="array" ref="L945">_xlfn.IFS(K945&gt;=50,"Senior",K945&lt;30,"Young Adult",K945&gt;=30,"Adult")</f>
        <v>Young Adult</v>
      </c>
      <c r="M945" s="4" t="s">
        <v>14</v>
      </c>
      <c r="N945" s="4">
        <v>1</v>
      </c>
      <c r="O945" s="5">
        <v>50</v>
      </c>
      <c r="P945">
        <f t="shared" si="130"/>
        <v>50</v>
      </c>
      <c r="Q945" s="22">
        <f t="shared" si="131"/>
        <v>0.75</v>
      </c>
      <c r="R945" s="22">
        <f t="shared" si="132"/>
        <v>1</v>
      </c>
    </row>
    <row r="946" spans="1:18" x14ac:dyDescent="0.5">
      <c r="A946" s="2">
        <v>292</v>
      </c>
      <c r="B946" s="31" t="str">
        <f t="shared" si="127"/>
        <v>Tuesday</v>
      </c>
      <c r="C946" s="40" t="str">
        <f t="shared" si="133"/>
        <v>February</v>
      </c>
      <c r="D946" s="40" t="str">
        <f t="shared" si="134"/>
        <v>Feb</v>
      </c>
      <c r="E946" s="4">
        <f t="shared" si="128"/>
        <v>17</v>
      </c>
      <c r="F946" s="33">
        <f t="shared" si="135"/>
        <v>2</v>
      </c>
      <c r="G946" s="4">
        <f t="shared" si="129"/>
        <v>2023</v>
      </c>
      <c r="H946" s="3">
        <v>44974</v>
      </c>
      <c r="I946" s="4" t="s">
        <v>1020</v>
      </c>
      <c r="J946" s="4" t="s">
        <v>48</v>
      </c>
      <c r="K946" s="4">
        <v>20</v>
      </c>
      <c r="L946" s="4" t="str" cm="1">
        <f t="array" ref="L946">_xlfn.IFS(K946&gt;=50,"Senior",K946&lt;30,"Young Adult",K946&gt;=30,"Adult")</f>
        <v>Young Adult</v>
      </c>
      <c r="M946" s="4" t="s">
        <v>13</v>
      </c>
      <c r="N946" s="4">
        <v>4</v>
      </c>
      <c r="O946" s="5">
        <v>300</v>
      </c>
      <c r="P946">
        <f t="shared" si="130"/>
        <v>1200</v>
      </c>
      <c r="Q946" s="22">
        <f t="shared" si="131"/>
        <v>18</v>
      </c>
      <c r="R946" s="22">
        <f t="shared" si="132"/>
        <v>24</v>
      </c>
    </row>
    <row r="947" spans="1:18" x14ac:dyDescent="0.5">
      <c r="A947" s="2">
        <v>371</v>
      </c>
      <c r="B947" s="31" t="str">
        <f t="shared" si="127"/>
        <v>Saturday</v>
      </c>
      <c r="C947" s="40" t="str">
        <f t="shared" si="133"/>
        <v>February</v>
      </c>
      <c r="D947" s="40" t="str">
        <f t="shared" si="134"/>
        <v>Feb</v>
      </c>
      <c r="E947" s="4">
        <f t="shared" si="128"/>
        <v>21</v>
      </c>
      <c r="F947" s="33">
        <f t="shared" si="135"/>
        <v>2</v>
      </c>
      <c r="G947" s="4">
        <f t="shared" si="129"/>
        <v>2023</v>
      </c>
      <c r="H947" s="3">
        <v>44978</v>
      </c>
      <c r="I947" s="4" t="s">
        <v>1021</v>
      </c>
      <c r="J947" s="4" t="s">
        <v>32</v>
      </c>
      <c r="K947" s="4">
        <v>20</v>
      </c>
      <c r="L947" s="4" t="str" cm="1">
        <f t="array" ref="L947">_xlfn.IFS(K947&gt;=50,"Senior",K947&lt;30,"Young Adult",K947&gt;=30,"Adult")</f>
        <v>Young Adult</v>
      </c>
      <c r="M947" s="4" t="s">
        <v>13</v>
      </c>
      <c r="N947" s="4">
        <v>1</v>
      </c>
      <c r="O947" s="5">
        <v>25</v>
      </c>
      <c r="P947">
        <f t="shared" si="130"/>
        <v>25</v>
      </c>
      <c r="Q947" s="22">
        <f t="shared" si="131"/>
        <v>0.375</v>
      </c>
      <c r="R947" s="22">
        <f t="shared" si="132"/>
        <v>0.5</v>
      </c>
    </row>
    <row r="948" spans="1:18" x14ac:dyDescent="0.5">
      <c r="A948" s="2">
        <v>542</v>
      </c>
      <c r="B948" s="31" t="str">
        <f t="shared" si="127"/>
        <v>Tuesday</v>
      </c>
      <c r="C948" s="40" t="str">
        <f t="shared" si="133"/>
        <v>June</v>
      </c>
      <c r="D948" s="40" t="str">
        <f t="shared" si="134"/>
        <v>Jun</v>
      </c>
      <c r="E948" s="4">
        <f t="shared" si="128"/>
        <v>17</v>
      </c>
      <c r="F948" s="33">
        <f t="shared" si="135"/>
        <v>6</v>
      </c>
      <c r="G948" s="4">
        <f t="shared" si="129"/>
        <v>2023</v>
      </c>
      <c r="H948" s="3">
        <v>45094</v>
      </c>
      <c r="I948" s="4" t="s">
        <v>1022</v>
      </c>
      <c r="J948" s="4" t="s">
        <v>32</v>
      </c>
      <c r="K948" s="4">
        <v>20</v>
      </c>
      <c r="L948" s="4" t="str" cm="1">
        <f t="array" ref="L948">_xlfn.IFS(K948&gt;=50,"Senior",K948&lt;30,"Young Adult",K948&gt;=30,"Adult")</f>
        <v>Young Adult</v>
      </c>
      <c r="M948" s="4" t="s">
        <v>13</v>
      </c>
      <c r="N948" s="4">
        <v>1</v>
      </c>
      <c r="O948" s="5">
        <v>50</v>
      </c>
      <c r="P948">
        <f t="shared" si="130"/>
        <v>50</v>
      </c>
      <c r="Q948" s="22">
        <f t="shared" si="131"/>
        <v>0.75</v>
      </c>
      <c r="R948" s="22">
        <f t="shared" si="132"/>
        <v>1</v>
      </c>
    </row>
    <row r="949" spans="1:18" x14ac:dyDescent="0.5">
      <c r="A949" s="2">
        <v>557</v>
      </c>
      <c r="B949" s="31" t="str">
        <f t="shared" si="127"/>
        <v>Friday</v>
      </c>
      <c r="C949" s="40" t="str">
        <f t="shared" si="133"/>
        <v>July</v>
      </c>
      <c r="D949" s="40" t="str">
        <f t="shared" si="134"/>
        <v>Jul</v>
      </c>
      <c r="E949" s="4">
        <f t="shared" si="128"/>
        <v>27</v>
      </c>
      <c r="F949" s="33">
        <f t="shared" si="135"/>
        <v>7</v>
      </c>
      <c r="G949" s="4">
        <f t="shared" si="129"/>
        <v>2023</v>
      </c>
      <c r="H949" s="3">
        <v>45134</v>
      </c>
      <c r="I949" s="4" t="s">
        <v>1023</v>
      </c>
      <c r="J949" s="4" t="s">
        <v>32</v>
      </c>
      <c r="K949" s="4">
        <v>20</v>
      </c>
      <c r="L949" s="4" t="str" cm="1">
        <f t="array" ref="L949">_xlfn.IFS(K949&gt;=50,"Senior",K949&lt;30,"Young Adult",K949&gt;=30,"Adult")</f>
        <v>Young Adult</v>
      </c>
      <c r="M949" s="4" t="s">
        <v>13</v>
      </c>
      <c r="N949" s="4">
        <v>3</v>
      </c>
      <c r="O949" s="5">
        <v>30</v>
      </c>
      <c r="P949">
        <f t="shared" si="130"/>
        <v>90</v>
      </c>
      <c r="Q949" s="22">
        <f t="shared" si="131"/>
        <v>1.3499999999999999</v>
      </c>
      <c r="R949" s="22">
        <f t="shared" si="132"/>
        <v>1.8</v>
      </c>
    </row>
    <row r="950" spans="1:18" x14ac:dyDescent="0.5">
      <c r="A950" s="2">
        <v>563</v>
      </c>
      <c r="B950" s="31" t="str">
        <f t="shared" si="127"/>
        <v>Monday</v>
      </c>
      <c r="C950" s="40" t="str">
        <f t="shared" si="133"/>
        <v>August</v>
      </c>
      <c r="D950" s="40" t="str">
        <f t="shared" si="134"/>
        <v>Aug</v>
      </c>
      <c r="E950" s="4">
        <f t="shared" si="128"/>
        <v>9</v>
      </c>
      <c r="F950" s="33">
        <f t="shared" si="135"/>
        <v>8</v>
      </c>
      <c r="G950" s="4">
        <f t="shared" si="129"/>
        <v>2023</v>
      </c>
      <c r="H950" s="3">
        <v>45147</v>
      </c>
      <c r="I950" s="4" t="s">
        <v>1024</v>
      </c>
      <c r="J950" s="4" t="s">
        <v>48</v>
      </c>
      <c r="K950" s="4">
        <v>20</v>
      </c>
      <c r="L950" s="4" t="str" cm="1">
        <f t="array" ref="L950">_xlfn.IFS(K950&gt;=50,"Senior",K950&lt;30,"Young Adult",K950&gt;=30,"Adult")</f>
        <v>Young Adult</v>
      </c>
      <c r="M950" s="4" t="s">
        <v>14</v>
      </c>
      <c r="N950" s="4">
        <v>2</v>
      </c>
      <c r="O950" s="5">
        <v>30</v>
      </c>
      <c r="P950">
        <f t="shared" si="130"/>
        <v>60</v>
      </c>
      <c r="Q950" s="22">
        <f t="shared" si="131"/>
        <v>0.89999999999999991</v>
      </c>
      <c r="R950" s="22">
        <f t="shared" si="132"/>
        <v>1.2</v>
      </c>
    </row>
    <row r="951" spans="1:18" x14ac:dyDescent="0.5">
      <c r="A951" s="2">
        <v>602</v>
      </c>
      <c r="B951" s="31" t="str">
        <f t="shared" si="127"/>
        <v>Monday</v>
      </c>
      <c r="C951" s="40" t="str">
        <f t="shared" si="133"/>
        <v>December</v>
      </c>
      <c r="D951" s="40" t="str">
        <f t="shared" si="134"/>
        <v>Dec</v>
      </c>
      <c r="E951" s="4">
        <f t="shared" si="128"/>
        <v>23</v>
      </c>
      <c r="F951" s="33">
        <f t="shared" si="135"/>
        <v>12</v>
      </c>
      <c r="G951" s="4">
        <f t="shared" si="129"/>
        <v>2023</v>
      </c>
      <c r="H951" s="3">
        <v>45283</v>
      </c>
      <c r="I951" s="4" t="s">
        <v>1025</v>
      </c>
      <c r="J951" s="4" t="s">
        <v>32</v>
      </c>
      <c r="K951" s="4">
        <v>20</v>
      </c>
      <c r="L951" s="4" t="str" cm="1">
        <f t="array" ref="L951">_xlfn.IFS(K951&gt;=50,"Senior",K951&lt;30,"Young Adult",K951&gt;=30,"Adult")</f>
        <v>Young Adult</v>
      </c>
      <c r="M951" s="4" t="s">
        <v>15</v>
      </c>
      <c r="N951" s="4">
        <v>1</v>
      </c>
      <c r="O951" s="5">
        <v>300</v>
      </c>
      <c r="P951">
        <f t="shared" si="130"/>
        <v>300</v>
      </c>
      <c r="Q951" s="22">
        <f t="shared" si="131"/>
        <v>4.5</v>
      </c>
      <c r="R951" s="22">
        <f t="shared" si="132"/>
        <v>6</v>
      </c>
    </row>
    <row r="952" spans="1:18" x14ac:dyDescent="0.5">
      <c r="A952" s="2">
        <v>722</v>
      </c>
      <c r="B952" s="31" t="str">
        <f t="shared" si="127"/>
        <v>Saturday</v>
      </c>
      <c r="C952" s="40" t="str">
        <f t="shared" si="133"/>
        <v>July</v>
      </c>
      <c r="D952" s="40" t="str">
        <f t="shared" si="134"/>
        <v>Jul</v>
      </c>
      <c r="E952" s="4">
        <f t="shared" si="128"/>
        <v>14</v>
      </c>
      <c r="F952" s="33">
        <f t="shared" si="135"/>
        <v>7</v>
      </c>
      <c r="G952" s="4">
        <f t="shared" si="129"/>
        <v>2023</v>
      </c>
      <c r="H952" s="3">
        <v>45121</v>
      </c>
      <c r="I952" s="4" t="s">
        <v>1026</v>
      </c>
      <c r="J952" s="4" t="s">
        <v>48</v>
      </c>
      <c r="K952" s="4">
        <v>20</v>
      </c>
      <c r="L952" s="4" t="str" cm="1">
        <f t="array" ref="L952">_xlfn.IFS(K952&gt;=50,"Senior",K952&lt;30,"Young Adult",K952&gt;=30,"Adult")</f>
        <v>Young Adult</v>
      </c>
      <c r="M952" s="4" t="s">
        <v>13</v>
      </c>
      <c r="N952" s="4">
        <v>3</v>
      </c>
      <c r="O952" s="5">
        <v>300</v>
      </c>
      <c r="P952">
        <f t="shared" si="130"/>
        <v>900</v>
      </c>
      <c r="Q952" s="22">
        <f t="shared" si="131"/>
        <v>13.5</v>
      </c>
      <c r="R952" s="22">
        <f t="shared" si="132"/>
        <v>18</v>
      </c>
    </row>
    <row r="953" spans="1:18" x14ac:dyDescent="0.5">
      <c r="A953" s="2">
        <v>792</v>
      </c>
      <c r="B953" s="31" t="str">
        <f t="shared" si="127"/>
        <v>Monday</v>
      </c>
      <c r="C953" s="40" t="str">
        <f t="shared" si="133"/>
        <v>July</v>
      </c>
      <c r="D953" s="40" t="str">
        <f t="shared" si="134"/>
        <v>Jul</v>
      </c>
      <c r="E953" s="4">
        <f t="shared" si="128"/>
        <v>9</v>
      </c>
      <c r="F953" s="33">
        <f t="shared" si="135"/>
        <v>7</v>
      </c>
      <c r="G953" s="4">
        <f t="shared" si="129"/>
        <v>2023</v>
      </c>
      <c r="H953" s="3">
        <v>45116</v>
      </c>
      <c r="I953" s="4" t="s">
        <v>1027</v>
      </c>
      <c r="J953" s="4" t="s">
        <v>32</v>
      </c>
      <c r="K953" s="4">
        <v>20</v>
      </c>
      <c r="L953" s="4" t="str" cm="1">
        <f t="array" ref="L953">_xlfn.IFS(K953&gt;=50,"Senior",K953&lt;30,"Young Adult",K953&gt;=30,"Adult")</f>
        <v>Young Adult</v>
      </c>
      <c r="M953" s="4" t="s">
        <v>13</v>
      </c>
      <c r="N953" s="4">
        <v>1</v>
      </c>
      <c r="O953" s="5">
        <v>50</v>
      </c>
      <c r="P953">
        <f t="shared" si="130"/>
        <v>50</v>
      </c>
      <c r="Q953" s="22">
        <f t="shared" si="131"/>
        <v>0.75</v>
      </c>
      <c r="R953" s="22">
        <f t="shared" si="132"/>
        <v>1</v>
      </c>
    </row>
    <row r="954" spans="1:18" x14ac:dyDescent="0.5">
      <c r="A954" s="2">
        <v>839</v>
      </c>
      <c r="B954" s="31" t="str">
        <f t="shared" si="127"/>
        <v>Tuesday</v>
      </c>
      <c r="C954" s="40" t="str">
        <f t="shared" si="133"/>
        <v>June</v>
      </c>
      <c r="D954" s="40" t="str">
        <f t="shared" si="134"/>
        <v>Jun</v>
      </c>
      <c r="E954" s="4">
        <f t="shared" si="128"/>
        <v>24</v>
      </c>
      <c r="F954" s="33">
        <f t="shared" si="135"/>
        <v>6</v>
      </c>
      <c r="G954" s="4">
        <f t="shared" si="129"/>
        <v>2023</v>
      </c>
      <c r="H954" s="3">
        <v>45101</v>
      </c>
      <c r="I954" s="4" t="s">
        <v>1028</v>
      </c>
      <c r="J954" s="4" t="s">
        <v>32</v>
      </c>
      <c r="K954" s="4">
        <v>20</v>
      </c>
      <c r="L954" s="4" t="str" cm="1">
        <f t="array" ref="L954">_xlfn.IFS(K954&gt;=50,"Senior",K954&lt;30,"Young Adult",K954&gt;=30,"Adult")</f>
        <v>Young Adult</v>
      </c>
      <c r="M954" s="4" t="s">
        <v>15</v>
      </c>
      <c r="N954" s="4">
        <v>4</v>
      </c>
      <c r="O954" s="5">
        <v>300</v>
      </c>
      <c r="P954">
        <f t="shared" si="130"/>
        <v>1200</v>
      </c>
      <c r="Q954" s="22">
        <f t="shared" si="131"/>
        <v>18</v>
      </c>
      <c r="R954" s="22">
        <f t="shared" si="132"/>
        <v>24</v>
      </c>
    </row>
    <row r="955" spans="1:18" x14ac:dyDescent="0.5">
      <c r="A955" s="2">
        <v>878</v>
      </c>
      <c r="B955" s="31" t="str">
        <f t="shared" si="127"/>
        <v>Monday</v>
      </c>
      <c r="C955" s="40" t="str">
        <f t="shared" si="133"/>
        <v>June</v>
      </c>
      <c r="D955" s="40" t="str">
        <f t="shared" si="134"/>
        <v>Jun</v>
      </c>
      <c r="E955" s="4">
        <f t="shared" si="128"/>
        <v>30</v>
      </c>
      <c r="F955" s="33">
        <f t="shared" si="135"/>
        <v>6</v>
      </c>
      <c r="G955" s="4">
        <f t="shared" si="129"/>
        <v>2023</v>
      </c>
      <c r="H955" s="3">
        <v>45107</v>
      </c>
      <c r="I955" s="4" t="s">
        <v>1029</v>
      </c>
      <c r="J955" s="4" t="s">
        <v>32</v>
      </c>
      <c r="K955" s="4">
        <v>20</v>
      </c>
      <c r="L955" s="4" t="str" cm="1">
        <f t="array" ref="L955">_xlfn.IFS(K955&gt;=50,"Senior",K955&lt;30,"Young Adult",K955&gt;=30,"Adult")</f>
        <v>Young Adult</v>
      </c>
      <c r="M955" s="4" t="s">
        <v>14</v>
      </c>
      <c r="N955" s="4">
        <v>1</v>
      </c>
      <c r="O955" s="5">
        <v>30</v>
      </c>
      <c r="P955">
        <f t="shared" si="130"/>
        <v>30</v>
      </c>
      <c r="Q955" s="22">
        <f t="shared" si="131"/>
        <v>0.44999999999999996</v>
      </c>
      <c r="R955" s="22">
        <f t="shared" si="132"/>
        <v>0.6</v>
      </c>
    </row>
    <row r="956" spans="1:18" x14ac:dyDescent="0.5">
      <c r="A956" s="2">
        <v>892</v>
      </c>
      <c r="B956" s="31" t="str">
        <f t="shared" si="127"/>
        <v>Monday</v>
      </c>
      <c r="C956" s="40" t="str">
        <f t="shared" si="133"/>
        <v>April</v>
      </c>
      <c r="D956" s="40" t="str">
        <f t="shared" si="134"/>
        <v>Apr</v>
      </c>
      <c r="E956" s="4">
        <f t="shared" si="128"/>
        <v>9</v>
      </c>
      <c r="F956" s="33">
        <f t="shared" si="135"/>
        <v>4</v>
      </c>
      <c r="G956" s="4">
        <f t="shared" si="129"/>
        <v>2023</v>
      </c>
      <c r="H956" s="3">
        <v>45025</v>
      </c>
      <c r="I956" s="4" t="s">
        <v>1030</v>
      </c>
      <c r="J956" s="4" t="s">
        <v>48</v>
      </c>
      <c r="K956" s="4">
        <v>20</v>
      </c>
      <c r="L956" s="4" t="str" cm="1">
        <f t="array" ref="L956">_xlfn.IFS(K956&gt;=50,"Senior",K956&lt;30,"Young Adult",K956&gt;=30,"Adult")</f>
        <v>Young Adult</v>
      </c>
      <c r="M956" s="4" t="s">
        <v>15</v>
      </c>
      <c r="N956" s="4">
        <v>1</v>
      </c>
      <c r="O956" s="5">
        <v>50</v>
      </c>
      <c r="P956">
        <f t="shared" si="130"/>
        <v>50</v>
      </c>
      <c r="Q956" s="22">
        <f t="shared" si="131"/>
        <v>0.75</v>
      </c>
      <c r="R956" s="22">
        <f t="shared" si="132"/>
        <v>1</v>
      </c>
    </row>
    <row r="957" spans="1:18" x14ac:dyDescent="0.5">
      <c r="A957" s="2">
        <v>906</v>
      </c>
      <c r="B957" s="31" t="str">
        <f t="shared" si="127"/>
        <v>Wednesday</v>
      </c>
      <c r="C957" s="40" t="str">
        <f t="shared" si="133"/>
        <v>June</v>
      </c>
      <c r="D957" s="40" t="str">
        <f t="shared" si="134"/>
        <v>Jun</v>
      </c>
      <c r="E957" s="4">
        <f t="shared" si="128"/>
        <v>4</v>
      </c>
      <c r="F957" s="33">
        <f t="shared" si="135"/>
        <v>6</v>
      </c>
      <c r="G957" s="4">
        <f t="shared" si="129"/>
        <v>2023</v>
      </c>
      <c r="H957" s="3">
        <v>45081</v>
      </c>
      <c r="I957" s="4" t="s">
        <v>1031</v>
      </c>
      <c r="J957" s="4" t="s">
        <v>32</v>
      </c>
      <c r="K957" s="4">
        <v>20</v>
      </c>
      <c r="L957" s="4" t="str" cm="1">
        <f t="array" ref="L957">_xlfn.IFS(K957&gt;=50,"Senior",K957&lt;30,"Young Adult",K957&gt;=30,"Adult")</f>
        <v>Young Adult</v>
      </c>
      <c r="M957" s="4" t="s">
        <v>14</v>
      </c>
      <c r="N957" s="4">
        <v>1</v>
      </c>
      <c r="O957" s="5">
        <v>50</v>
      </c>
      <c r="P957">
        <f t="shared" si="130"/>
        <v>50</v>
      </c>
      <c r="Q957" s="22">
        <f t="shared" si="131"/>
        <v>0.75</v>
      </c>
      <c r="R957" s="22">
        <f t="shared" si="132"/>
        <v>1</v>
      </c>
    </row>
    <row r="958" spans="1:18" x14ac:dyDescent="0.5">
      <c r="A958" s="2">
        <v>910</v>
      </c>
      <c r="B958" s="31" t="str">
        <f t="shared" si="127"/>
        <v>Friday</v>
      </c>
      <c r="C958" s="40" t="str">
        <f t="shared" si="133"/>
        <v>March</v>
      </c>
      <c r="D958" s="40" t="str">
        <f t="shared" si="134"/>
        <v>Mar</v>
      </c>
      <c r="E958" s="4">
        <f t="shared" si="128"/>
        <v>6</v>
      </c>
      <c r="F958" s="33">
        <f t="shared" si="135"/>
        <v>3</v>
      </c>
      <c r="G958" s="4">
        <f t="shared" si="129"/>
        <v>2023</v>
      </c>
      <c r="H958" s="3">
        <v>44991</v>
      </c>
      <c r="I958" s="4" t="s">
        <v>1032</v>
      </c>
      <c r="J958" s="4" t="s">
        <v>32</v>
      </c>
      <c r="K958" s="4">
        <v>20</v>
      </c>
      <c r="L958" s="4" t="str" cm="1">
        <f t="array" ref="L958">_xlfn.IFS(K958&gt;=50,"Senior",K958&lt;30,"Young Adult",K958&gt;=30,"Adult")</f>
        <v>Young Adult</v>
      </c>
      <c r="M958" s="4" t="s">
        <v>13</v>
      </c>
      <c r="N958" s="4">
        <v>3</v>
      </c>
      <c r="O958" s="5">
        <v>50</v>
      </c>
      <c r="P958">
        <f t="shared" si="130"/>
        <v>150</v>
      </c>
      <c r="Q958" s="22">
        <f t="shared" si="131"/>
        <v>2.25</v>
      </c>
      <c r="R958" s="22">
        <f t="shared" si="132"/>
        <v>3</v>
      </c>
    </row>
    <row r="959" spans="1:18" x14ac:dyDescent="0.5">
      <c r="A959" s="2">
        <v>940</v>
      </c>
      <c r="B959" s="31" t="str">
        <f t="shared" si="127"/>
        <v>Saturday</v>
      </c>
      <c r="C959" s="40" t="str">
        <f t="shared" si="133"/>
        <v>January</v>
      </c>
      <c r="D959" s="40" t="str">
        <f t="shared" si="134"/>
        <v>Jan</v>
      </c>
      <c r="E959" s="4">
        <f t="shared" si="128"/>
        <v>28</v>
      </c>
      <c r="F959" s="33">
        <f t="shared" si="135"/>
        <v>1</v>
      </c>
      <c r="G959" s="4">
        <f t="shared" si="129"/>
        <v>2023</v>
      </c>
      <c r="H959" s="3">
        <v>44954</v>
      </c>
      <c r="I959" s="4" t="s">
        <v>1033</v>
      </c>
      <c r="J959" s="4" t="s">
        <v>32</v>
      </c>
      <c r="K959" s="4">
        <v>20</v>
      </c>
      <c r="L959" s="4" t="str" cm="1">
        <f t="array" ref="L959">_xlfn.IFS(K959&gt;=50,"Senior",K959&lt;30,"Young Adult",K959&gt;=30,"Adult")</f>
        <v>Young Adult</v>
      </c>
      <c r="M959" s="4" t="s">
        <v>15</v>
      </c>
      <c r="N959" s="4">
        <v>1</v>
      </c>
      <c r="O959" s="5">
        <v>30</v>
      </c>
      <c r="P959">
        <f t="shared" si="130"/>
        <v>30</v>
      </c>
      <c r="Q959" s="22">
        <f t="shared" si="131"/>
        <v>0.44999999999999996</v>
      </c>
      <c r="R959" s="22">
        <f t="shared" si="132"/>
        <v>0.6</v>
      </c>
    </row>
    <row r="960" spans="1:18" x14ac:dyDescent="0.5">
      <c r="A960" s="2">
        <v>16</v>
      </c>
      <c r="B960" s="31" t="str">
        <f t="shared" si="127"/>
        <v>Tuesday</v>
      </c>
      <c r="C960" s="40" t="str">
        <f t="shared" si="133"/>
        <v>February</v>
      </c>
      <c r="D960" s="40" t="str">
        <f t="shared" si="134"/>
        <v>Feb</v>
      </c>
      <c r="E960" s="4">
        <f t="shared" si="128"/>
        <v>17</v>
      </c>
      <c r="F960" s="33">
        <f t="shared" si="135"/>
        <v>2</v>
      </c>
      <c r="G960" s="4">
        <f t="shared" si="129"/>
        <v>2023</v>
      </c>
      <c r="H960" s="3">
        <v>44974</v>
      </c>
      <c r="I960" s="4" t="s">
        <v>1034</v>
      </c>
      <c r="J960" s="4" t="s">
        <v>48</v>
      </c>
      <c r="K960" s="4">
        <v>19</v>
      </c>
      <c r="L960" s="4" t="str" cm="1">
        <f t="array" ref="L960">_xlfn.IFS(K960&gt;=50,"Senior",K960&lt;30,"Young Adult",K960&gt;=30,"Adult")</f>
        <v>Young Adult</v>
      </c>
      <c r="M960" s="4" t="s">
        <v>14</v>
      </c>
      <c r="N960" s="4">
        <v>3</v>
      </c>
      <c r="O960" s="5">
        <v>500</v>
      </c>
      <c r="P960">
        <f t="shared" si="130"/>
        <v>1500</v>
      </c>
      <c r="Q960" s="22">
        <f t="shared" si="131"/>
        <v>22.5</v>
      </c>
      <c r="R960" s="22">
        <f t="shared" si="132"/>
        <v>30</v>
      </c>
    </row>
    <row r="961" spans="1:18" x14ac:dyDescent="0.5">
      <c r="A961" s="2">
        <v>86</v>
      </c>
      <c r="B961" s="31" t="str">
        <f t="shared" si="127"/>
        <v>Sunday</v>
      </c>
      <c r="C961" s="40" t="str">
        <f t="shared" si="133"/>
        <v>November</v>
      </c>
      <c r="D961" s="40" t="str">
        <f t="shared" si="134"/>
        <v>Nov</v>
      </c>
      <c r="E961" s="4">
        <f t="shared" si="128"/>
        <v>8</v>
      </c>
      <c r="F961" s="33">
        <f t="shared" si="135"/>
        <v>11</v>
      </c>
      <c r="G961" s="4">
        <f t="shared" si="129"/>
        <v>2023</v>
      </c>
      <c r="H961" s="3">
        <v>45238</v>
      </c>
      <c r="I961" s="4" t="s">
        <v>1035</v>
      </c>
      <c r="J961" s="4" t="s">
        <v>48</v>
      </c>
      <c r="K961" s="4">
        <v>19</v>
      </c>
      <c r="L961" s="4" t="str" cm="1">
        <f t="array" ref="L961">_xlfn.IFS(K961&gt;=50,"Senior",K961&lt;30,"Young Adult",K961&gt;=30,"Adult")</f>
        <v>Young Adult</v>
      </c>
      <c r="M961" s="4" t="s">
        <v>13</v>
      </c>
      <c r="N961" s="4">
        <v>3</v>
      </c>
      <c r="O961" s="5">
        <v>30</v>
      </c>
      <c r="P961">
        <f t="shared" si="130"/>
        <v>90</v>
      </c>
      <c r="Q961" s="22">
        <f t="shared" si="131"/>
        <v>1.3499999999999999</v>
      </c>
      <c r="R961" s="22">
        <f t="shared" si="132"/>
        <v>1.8</v>
      </c>
    </row>
    <row r="962" spans="1:18" x14ac:dyDescent="0.5">
      <c r="A962" s="2">
        <v>117</v>
      </c>
      <c r="B962" s="31" t="str">
        <f t="shared" ref="B962:B1001" si="136">TEXT($E962,"DDDD")</f>
        <v>Sunday</v>
      </c>
      <c r="C962" s="40" t="str">
        <f t="shared" si="133"/>
        <v>March</v>
      </c>
      <c r="D962" s="40" t="str">
        <f t="shared" si="134"/>
        <v>Mar</v>
      </c>
      <c r="E962" s="4">
        <f t="shared" ref="E962:E1001" si="137">DAY(H962)</f>
        <v>15</v>
      </c>
      <c r="F962" s="33">
        <f t="shared" si="135"/>
        <v>3</v>
      </c>
      <c r="G962" s="4">
        <f t="shared" ref="G962:G1001" si="138">YEAR(H962)</f>
        <v>2023</v>
      </c>
      <c r="H962" s="3">
        <v>45000</v>
      </c>
      <c r="I962" s="4" t="s">
        <v>1036</v>
      </c>
      <c r="J962" s="4" t="s">
        <v>48</v>
      </c>
      <c r="K962" s="4">
        <v>19</v>
      </c>
      <c r="L962" s="4" t="str" cm="1">
        <f t="array" ref="L962">_xlfn.IFS(K962&gt;=50,"Senior",K962&lt;30,"Young Adult",K962&gt;=30,"Adult")</f>
        <v>Young Adult</v>
      </c>
      <c r="M962" s="4" t="s">
        <v>15</v>
      </c>
      <c r="N962" s="4">
        <v>2</v>
      </c>
      <c r="O962" s="5">
        <v>500</v>
      </c>
      <c r="P962">
        <f t="shared" ref="P962:P1001" si="139">N962*O962</f>
        <v>1000</v>
      </c>
      <c r="Q962" s="22">
        <f t="shared" ref="Q962:Q1001" si="140">P962*$U$3</f>
        <v>15</v>
      </c>
      <c r="R962" s="22">
        <f t="shared" ref="R962:R1001" si="141">P962*$U$4</f>
        <v>20</v>
      </c>
    </row>
    <row r="963" spans="1:18" x14ac:dyDescent="0.5">
      <c r="A963" s="2">
        <v>181</v>
      </c>
      <c r="B963" s="31" t="str">
        <f t="shared" si="136"/>
        <v>Tuesday</v>
      </c>
      <c r="C963" s="40" t="str">
        <f t="shared" ref="C963:C1001" si="142">TEXT(DATE(2020,F963,2),"mmmm")</f>
        <v>November</v>
      </c>
      <c r="D963" s="40" t="str">
        <f t="shared" ref="D963:D1001" si="143">TEXT(DATE(2002,F963,1),"mmm")</f>
        <v>Nov</v>
      </c>
      <c r="E963" s="4">
        <f t="shared" si="137"/>
        <v>3</v>
      </c>
      <c r="F963" s="33">
        <f t="shared" si="135"/>
        <v>11</v>
      </c>
      <c r="G963" s="4">
        <f t="shared" si="138"/>
        <v>2023</v>
      </c>
      <c r="H963" s="3">
        <v>45233</v>
      </c>
      <c r="I963" s="4" t="s">
        <v>1037</v>
      </c>
      <c r="J963" s="4" t="s">
        <v>48</v>
      </c>
      <c r="K963" s="4">
        <v>19</v>
      </c>
      <c r="L963" s="4" t="str" cm="1">
        <f t="array" ref="L963">_xlfn.IFS(K963&gt;=50,"Senior",K963&lt;30,"Young Adult",K963&gt;=30,"Adult")</f>
        <v>Young Adult</v>
      </c>
      <c r="M963" s="4" t="s">
        <v>15</v>
      </c>
      <c r="N963" s="4">
        <v>4</v>
      </c>
      <c r="O963" s="5">
        <v>300</v>
      </c>
      <c r="P963">
        <f t="shared" si="139"/>
        <v>1200</v>
      </c>
      <c r="Q963" s="22">
        <f t="shared" si="140"/>
        <v>18</v>
      </c>
      <c r="R963" s="22">
        <f t="shared" si="141"/>
        <v>24</v>
      </c>
    </row>
    <row r="964" spans="1:18" x14ac:dyDescent="0.5">
      <c r="A964" s="2">
        <v>257</v>
      </c>
      <c r="B964" s="31" t="str">
        <f t="shared" si="136"/>
        <v>Thursday</v>
      </c>
      <c r="C964" s="40" t="str">
        <f t="shared" si="142"/>
        <v>February</v>
      </c>
      <c r="D964" s="40" t="str">
        <f t="shared" si="143"/>
        <v>Feb</v>
      </c>
      <c r="E964" s="4">
        <f t="shared" si="137"/>
        <v>19</v>
      </c>
      <c r="F964" s="33">
        <f t="shared" si="135"/>
        <v>2</v>
      </c>
      <c r="G964" s="4">
        <f t="shared" si="138"/>
        <v>2023</v>
      </c>
      <c r="H964" s="3">
        <v>44976</v>
      </c>
      <c r="I964" s="4" t="s">
        <v>1038</v>
      </c>
      <c r="J964" s="4" t="s">
        <v>48</v>
      </c>
      <c r="K964" s="4">
        <v>19</v>
      </c>
      <c r="L964" s="4" t="str" cm="1">
        <f t="array" ref="L964">_xlfn.IFS(K964&gt;=50,"Senior",K964&lt;30,"Young Adult",K964&gt;=30,"Adult")</f>
        <v>Young Adult</v>
      </c>
      <c r="M964" s="4" t="s">
        <v>13</v>
      </c>
      <c r="N964" s="4">
        <v>4</v>
      </c>
      <c r="O964" s="5">
        <v>500</v>
      </c>
      <c r="P964">
        <f t="shared" si="139"/>
        <v>2000</v>
      </c>
      <c r="Q964" s="22">
        <f t="shared" si="140"/>
        <v>30</v>
      </c>
      <c r="R964" s="22">
        <f t="shared" si="141"/>
        <v>40</v>
      </c>
    </row>
    <row r="965" spans="1:18" x14ac:dyDescent="0.5">
      <c r="A965" s="2">
        <v>266</v>
      </c>
      <c r="B965" s="31" t="str">
        <f t="shared" si="136"/>
        <v>Sunday</v>
      </c>
      <c r="C965" s="40" t="str">
        <f t="shared" si="142"/>
        <v>December</v>
      </c>
      <c r="D965" s="40" t="str">
        <f t="shared" si="143"/>
        <v>Dec</v>
      </c>
      <c r="E965" s="4">
        <f t="shared" si="137"/>
        <v>1</v>
      </c>
      <c r="F965" s="33">
        <f t="shared" si="135"/>
        <v>12</v>
      </c>
      <c r="G965" s="4">
        <f t="shared" si="138"/>
        <v>2023</v>
      </c>
      <c r="H965" s="3">
        <v>45261</v>
      </c>
      <c r="I965" s="4" t="s">
        <v>1039</v>
      </c>
      <c r="J965" s="4" t="s">
        <v>32</v>
      </c>
      <c r="K965" s="4">
        <v>19</v>
      </c>
      <c r="L965" s="4" t="str" cm="1">
        <f t="array" ref="L965">_xlfn.IFS(K965&gt;=50,"Senior",K965&lt;30,"Young Adult",K965&gt;=30,"Adult")</f>
        <v>Young Adult</v>
      </c>
      <c r="M965" s="4" t="s">
        <v>15</v>
      </c>
      <c r="N965" s="4">
        <v>2</v>
      </c>
      <c r="O965" s="5">
        <v>30</v>
      </c>
      <c r="P965">
        <f t="shared" si="139"/>
        <v>60</v>
      </c>
      <c r="Q965" s="22">
        <f t="shared" si="140"/>
        <v>0.89999999999999991</v>
      </c>
      <c r="R965" s="22">
        <f t="shared" si="141"/>
        <v>1.2</v>
      </c>
    </row>
    <row r="966" spans="1:18" x14ac:dyDescent="0.5">
      <c r="A966" s="2">
        <v>300</v>
      </c>
      <c r="B966" s="31" t="str">
        <f t="shared" si="136"/>
        <v>Tuesday</v>
      </c>
      <c r="C966" s="40" t="str">
        <f t="shared" si="142"/>
        <v>January</v>
      </c>
      <c r="D966" s="40" t="str">
        <f t="shared" si="143"/>
        <v>Jan</v>
      </c>
      <c r="E966" s="4">
        <f t="shared" si="137"/>
        <v>31</v>
      </c>
      <c r="F966" s="33">
        <f t="shared" si="135"/>
        <v>1</v>
      </c>
      <c r="G966" s="4">
        <f t="shared" si="138"/>
        <v>2023</v>
      </c>
      <c r="H966" s="3">
        <v>44957</v>
      </c>
      <c r="I966" s="4" t="s">
        <v>1040</v>
      </c>
      <c r="J966" s="4" t="s">
        <v>32</v>
      </c>
      <c r="K966" s="4">
        <v>19</v>
      </c>
      <c r="L966" s="4" t="str" cm="1">
        <f t="array" ref="L966">_xlfn.IFS(K966&gt;=50,"Senior",K966&lt;30,"Young Adult",K966&gt;=30,"Adult")</f>
        <v>Young Adult</v>
      </c>
      <c r="M966" s="4" t="s">
        <v>15</v>
      </c>
      <c r="N966" s="4">
        <v>4</v>
      </c>
      <c r="O966" s="5">
        <v>50</v>
      </c>
      <c r="P966">
        <f t="shared" si="139"/>
        <v>200</v>
      </c>
      <c r="Q966" s="22">
        <f t="shared" si="140"/>
        <v>3</v>
      </c>
      <c r="R966" s="22">
        <f t="shared" si="141"/>
        <v>4</v>
      </c>
    </row>
    <row r="967" spans="1:18" x14ac:dyDescent="0.5">
      <c r="A967" s="2">
        <v>303</v>
      </c>
      <c r="B967" s="31" t="str">
        <f t="shared" si="136"/>
        <v>Monday</v>
      </c>
      <c r="C967" s="40" t="str">
        <f t="shared" si="142"/>
        <v>January</v>
      </c>
      <c r="D967" s="40" t="str">
        <f t="shared" si="143"/>
        <v>Jan</v>
      </c>
      <c r="E967" s="4">
        <f t="shared" si="137"/>
        <v>2</v>
      </c>
      <c r="F967" s="33">
        <f t="shared" si="135"/>
        <v>1</v>
      </c>
      <c r="G967" s="4">
        <f t="shared" si="138"/>
        <v>2023</v>
      </c>
      <c r="H967" s="3">
        <v>44928</v>
      </c>
      <c r="I967" s="4" t="s">
        <v>1041</v>
      </c>
      <c r="J967" s="4" t="s">
        <v>48</v>
      </c>
      <c r="K967" s="4">
        <v>19</v>
      </c>
      <c r="L967" s="4" t="str" cm="1">
        <f t="array" ref="L967">_xlfn.IFS(K967&gt;=50,"Senior",K967&lt;30,"Young Adult",K967&gt;=30,"Adult")</f>
        <v>Young Adult</v>
      </c>
      <c r="M967" s="4" t="s">
        <v>15</v>
      </c>
      <c r="N967" s="4">
        <v>3</v>
      </c>
      <c r="O967" s="5">
        <v>30</v>
      </c>
      <c r="P967">
        <f t="shared" si="139"/>
        <v>90</v>
      </c>
      <c r="Q967" s="22">
        <f t="shared" si="140"/>
        <v>1.3499999999999999</v>
      </c>
      <c r="R967" s="22">
        <f t="shared" si="141"/>
        <v>1.8</v>
      </c>
    </row>
    <row r="968" spans="1:18" x14ac:dyDescent="0.5">
      <c r="A968" s="2">
        <v>364</v>
      </c>
      <c r="B968" s="31" t="str">
        <f t="shared" si="136"/>
        <v>Monday</v>
      </c>
      <c r="C968" s="40" t="str">
        <f t="shared" si="142"/>
        <v>August</v>
      </c>
      <c r="D968" s="40" t="str">
        <f t="shared" si="143"/>
        <v>Aug</v>
      </c>
      <c r="E968" s="4">
        <f t="shared" si="137"/>
        <v>23</v>
      </c>
      <c r="F968" s="33">
        <f t="shared" si="135"/>
        <v>8</v>
      </c>
      <c r="G968" s="4">
        <f t="shared" si="138"/>
        <v>2023</v>
      </c>
      <c r="H968" s="3">
        <v>45161</v>
      </c>
      <c r="I968" s="4" t="s">
        <v>1042</v>
      </c>
      <c r="J968" s="4" t="s">
        <v>32</v>
      </c>
      <c r="K968" s="4">
        <v>19</v>
      </c>
      <c r="L968" s="4" t="str" cm="1">
        <f t="array" ref="L968">_xlfn.IFS(K968&gt;=50,"Senior",K968&lt;30,"Young Adult",K968&gt;=30,"Adult")</f>
        <v>Young Adult</v>
      </c>
      <c r="M968" s="4" t="s">
        <v>13</v>
      </c>
      <c r="N968" s="4">
        <v>1</v>
      </c>
      <c r="O968" s="5">
        <v>500</v>
      </c>
      <c r="P968">
        <f t="shared" si="139"/>
        <v>500</v>
      </c>
      <c r="Q968" s="22">
        <f t="shared" si="140"/>
        <v>7.5</v>
      </c>
      <c r="R968" s="22">
        <f t="shared" si="141"/>
        <v>10</v>
      </c>
    </row>
    <row r="969" spans="1:18" x14ac:dyDescent="0.5">
      <c r="A969" s="2">
        <v>391</v>
      </c>
      <c r="B969" s="31" t="str">
        <f t="shared" si="136"/>
        <v>Thursday</v>
      </c>
      <c r="C969" s="40" t="str">
        <f t="shared" si="142"/>
        <v>January</v>
      </c>
      <c r="D969" s="40" t="str">
        <f t="shared" si="143"/>
        <v>Jan</v>
      </c>
      <c r="E969" s="4">
        <f t="shared" si="137"/>
        <v>5</v>
      </c>
      <c r="F969" s="33">
        <f t="shared" si="135"/>
        <v>1</v>
      </c>
      <c r="G969" s="4">
        <f t="shared" si="138"/>
        <v>2023</v>
      </c>
      <c r="H969" s="3">
        <v>44931</v>
      </c>
      <c r="I969" s="4" t="s">
        <v>1043</v>
      </c>
      <c r="J969" s="4" t="s">
        <v>48</v>
      </c>
      <c r="K969" s="4">
        <v>19</v>
      </c>
      <c r="L969" s="4" t="str" cm="1">
        <f t="array" ref="L969">_xlfn.IFS(K969&gt;=50,"Senior",K969&lt;30,"Young Adult",K969&gt;=30,"Adult")</f>
        <v>Young Adult</v>
      </c>
      <c r="M969" s="4" t="s">
        <v>13</v>
      </c>
      <c r="N969" s="4">
        <v>2</v>
      </c>
      <c r="O969" s="5">
        <v>25</v>
      </c>
      <c r="P969">
        <f t="shared" si="139"/>
        <v>50</v>
      </c>
      <c r="Q969" s="22">
        <f t="shared" si="140"/>
        <v>0.75</v>
      </c>
      <c r="R969" s="22">
        <f t="shared" si="141"/>
        <v>1</v>
      </c>
    </row>
    <row r="970" spans="1:18" x14ac:dyDescent="0.5">
      <c r="A970" s="2">
        <v>412</v>
      </c>
      <c r="B970" s="31" t="str">
        <f t="shared" si="136"/>
        <v>Monday</v>
      </c>
      <c r="C970" s="40" t="str">
        <f t="shared" si="142"/>
        <v>September</v>
      </c>
      <c r="D970" s="40" t="str">
        <f t="shared" si="143"/>
        <v>Sep</v>
      </c>
      <c r="E970" s="4">
        <f t="shared" si="137"/>
        <v>16</v>
      </c>
      <c r="F970" s="33">
        <f t="shared" si="135"/>
        <v>9</v>
      </c>
      <c r="G970" s="4">
        <f t="shared" si="138"/>
        <v>2023</v>
      </c>
      <c r="H970" s="3">
        <v>45185</v>
      </c>
      <c r="I970" s="4" t="s">
        <v>1044</v>
      </c>
      <c r="J970" s="4" t="s">
        <v>32</v>
      </c>
      <c r="K970" s="4">
        <v>19</v>
      </c>
      <c r="L970" s="4" t="str" cm="1">
        <f t="array" ref="L970">_xlfn.IFS(K970&gt;=50,"Senior",K970&lt;30,"Young Adult",K970&gt;=30,"Adult")</f>
        <v>Young Adult</v>
      </c>
      <c r="M970" s="4" t="s">
        <v>15</v>
      </c>
      <c r="N970" s="4">
        <v>4</v>
      </c>
      <c r="O970" s="5">
        <v>500</v>
      </c>
      <c r="P970">
        <f t="shared" si="139"/>
        <v>2000</v>
      </c>
      <c r="Q970" s="22">
        <f t="shared" si="140"/>
        <v>30</v>
      </c>
      <c r="R970" s="22">
        <f t="shared" si="141"/>
        <v>40</v>
      </c>
    </row>
    <row r="971" spans="1:18" x14ac:dyDescent="0.5">
      <c r="A971" s="2">
        <v>484</v>
      </c>
      <c r="B971" s="31" t="str">
        <f t="shared" si="136"/>
        <v>Friday</v>
      </c>
      <c r="C971" s="40" t="str">
        <f t="shared" si="142"/>
        <v>January</v>
      </c>
      <c r="D971" s="40" t="str">
        <f t="shared" si="143"/>
        <v>Jan</v>
      </c>
      <c r="E971" s="4">
        <f t="shared" si="137"/>
        <v>13</v>
      </c>
      <c r="F971" s="33">
        <f t="shared" ref="F971:F1001" si="144">MONTH(H971)</f>
        <v>1</v>
      </c>
      <c r="G971" s="4">
        <f t="shared" si="138"/>
        <v>2023</v>
      </c>
      <c r="H971" s="3">
        <v>44939</v>
      </c>
      <c r="I971" s="4" t="s">
        <v>1045</v>
      </c>
      <c r="J971" s="4" t="s">
        <v>32</v>
      </c>
      <c r="K971" s="4">
        <v>19</v>
      </c>
      <c r="L971" s="4" t="str" cm="1">
        <f t="array" ref="L971">_xlfn.IFS(K971&gt;=50,"Senior",K971&lt;30,"Young Adult",K971&gt;=30,"Adult")</f>
        <v>Young Adult</v>
      </c>
      <c r="M971" s="4" t="s">
        <v>14</v>
      </c>
      <c r="N971" s="4">
        <v>4</v>
      </c>
      <c r="O971" s="5">
        <v>300</v>
      </c>
      <c r="P971">
        <f t="shared" si="139"/>
        <v>1200</v>
      </c>
      <c r="Q971" s="22">
        <f t="shared" si="140"/>
        <v>18</v>
      </c>
      <c r="R971" s="22">
        <f t="shared" si="141"/>
        <v>24</v>
      </c>
    </row>
    <row r="972" spans="1:18" x14ac:dyDescent="0.5">
      <c r="A972" s="2">
        <v>533</v>
      </c>
      <c r="B972" s="31" t="str">
        <f t="shared" si="136"/>
        <v>Monday</v>
      </c>
      <c r="C972" s="40" t="str">
        <f t="shared" si="142"/>
        <v>November</v>
      </c>
      <c r="D972" s="40" t="str">
        <f t="shared" si="143"/>
        <v>Nov</v>
      </c>
      <c r="E972" s="4">
        <f t="shared" si="137"/>
        <v>16</v>
      </c>
      <c r="F972" s="33">
        <f t="shared" si="144"/>
        <v>11</v>
      </c>
      <c r="G972" s="4">
        <f t="shared" si="138"/>
        <v>2023</v>
      </c>
      <c r="H972" s="3">
        <v>45246</v>
      </c>
      <c r="I972" s="4" t="s">
        <v>1046</v>
      </c>
      <c r="J972" s="4" t="s">
        <v>48</v>
      </c>
      <c r="K972" s="4">
        <v>19</v>
      </c>
      <c r="L972" s="4" t="str" cm="1">
        <f t="array" ref="L972">_xlfn.IFS(K972&gt;=50,"Senior",K972&lt;30,"Young Adult",K972&gt;=30,"Adult")</f>
        <v>Young Adult</v>
      </c>
      <c r="M972" s="4" t="s">
        <v>15</v>
      </c>
      <c r="N972" s="4">
        <v>3</v>
      </c>
      <c r="O972" s="5">
        <v>500</v>
      </c>
      <c r="P972">
        <f t="shared" si="139"/>
        <v>1500</v>
      </c>
      <c r="Q972" s="22">
        <f t="shared" si="140"/>
        <v>22.5</v>
      </c>
      <c r="R972" s="22">
        <f t="shared" si="141"/>
        <v>30</v>
      </c>
    </row>
    <row r="973" spans="1:18" x14ac:dyDescent="0.5">
      <c r="A973" s="2">
        <v>594</v>
      </c>
      <c r="B973" s="31" t="str">
        <f t="shared" si="136"/>
        <v>Sunday</v>
      </c>
      <c r="C973" s="40" t="str">
        <f t="shared" si="142"/>
        <v>September</v>
      </c>
      <c r="D973" s="40" t="str">
        <f t="shared" si="143"/>
        <v>Sep</v>
      </c>
      <c r="E973" s="4">
        <f t="shared" si="137"/>
        <v>1</v>
      </c>
      <c r="F973" s="33">
        <f t="shared" si="144"/>
        <v>9</v>
      </c>
      <c r="G973" s="4">
        <f t="shared" si="138"/>
        <v>2023</v>
      </c>
      <c r="H973" s="3">
        <v>45170</v>
      </c>
      <c r="I973" s="4" t="s">
        <v>1047</v>
      </c>
      <c r="J973" s="4" t="s">
        <v>32</v>
      </c>
      <c r="K973" s="4">
        <v>19</v>
      </c>
      <c r="L973" s="4" t="str" cm="1">
        <f t="array" ref="L973">_xlfn.IFS(K973&gt;=50,"Senior",K973&lt;30,"Young Adult",K973&gt;=30,"Adult")</f>
        <v>Young Adult</v>
      </c>
      <c r="M973" s="4" t="s">
        <v>15</v>
      </c>
      <c r="N973" s="4">
        <v>2</v>
      </c>
      <c r="O973" s="5">
        <v>300</v>
      </c>
      <c r="P973">
        <f t="shared" si="139"/>
        <v>600</v>
      </c>
      <c r="Q973" s="22">
        <f t="shared" si="140"/>
        <v>9</v>
      </c>
      <c r="R973" s="22">
        <f t="shared" si="141"/>
        <v>12</v>
      </c>
    </row>
    <row r="974" spans="1:18" x14ac:dyDescent="0.5">
      <c r="A974" s="2">
        <v>601</v>
      </c>
      <c r="B974" s="31" t="str">
        <f t="shared" si="136"/>
        <v>Tuesday</v>
      </c>
      <c r="C974" s="40" t="str">
        <f t="shared" si="142"/>
        <v>April</v>
      </c>
      <c r="D974" s="40" t="str">
        <f t="shared" si="143"/>
        <v>Apr</v>
      </c>
      <c r="E974" s="4">
        <f t="shared" si="137"/>
        <v>10</v>
      </c>
      <c r="F974" s="33">
        <f t="shared" si="144"/>
        <v>4</v>
      </c>
      <c r="G974" s="4">
        <f t="shared" si="138"/>
        <v>2023</v>
      </c>
      <c r="H974" s="3">
        <v>45026</v>
      </c>
      <c r="I974" s="4" t="s">
        <v>1048</v>
      </c>
      <c r="J974" s="4" t="s">
        <v>48</v>
      </c>
      <c r="K974" s="4">
        <v>19</v>
      </c>
      <c r="L974" s="4" t="str" cm="1">
        <f t="array" ref="L974">_xlfn.IFS(K974&gt;=50,"Senior",K974&lt;30,"Young Adult",K974&gt;=30,"Adult")</f>
        <v>Young Adult</v>
      </c>
      <c r="M974" s="4" t="s">
        <v>14</v>
      </c>
      <c r="N974" s="4">
        <v>1</v>
      </c>
      <c r="O974" s="5">
        <v>30</v>
      </c>
      <c r="P974">
        <f t="shared" si="139"/>
        <v>30</v>
      </c>
      <c r="Q974" s="22">
        <f t="shared" si="140"/>
        <v>0.44999999999999996</v>
      </c>
      <c r="R974" s="22">
        <f t="shared" si="141"/>
        <v>0.6</v>
      </c>
    </row>
    <row r="975" spans="1:18" x14ac:dyDescent="0.5">
      <c r="A975" s="2">
        <v>628</v>
      </c>
      <c r="B975" s="31" t="str">
        <f t="shared" si="136"/>
        <v>Sunday</v>
      </c>
      <c r="C975" s="40" t="str">
        <f t="shared" si="142"/>
        <v>November</v>
      </c>
      <c r="D975" s="40" t="str">
        <f t="shared" si="143"/>
        <v>Nov</v>
      </c>
      <c r="E975" s="4">
        <f t="shared" si="137"/>
        <v>1</v>
      </c>
      <c r="F975" s="33">
        <f t="shared" si="144"/>
        <v>11</v>
      </c>
      <c r="G975" s="4">
        <f t="shared" si="138"/>
        <v>2023</v>
      </c>
      <c r="H975" s="3">
        <v>45231</v>
      </c>
      <c r="I975" s="4" t="s">
        <v>1049</v>
      </c>
      <c r="J975" s="4" t="s">
        <v>32</v>
      </c>
      <c r="K975" s="4">
        <v>19</v>
      </c>
      <c r="L975" s="4" t="str" cm="1">
        <f t="array" ref="L975">_xlfn.IFS(K975&gt;=50,"Senior",K975&lt;30,"Young Adult",K975&gt;=30,"Adult")</f>
        <v>Young Adult</v>
      </c>
      <c r="M975" s="4" t="s">
        <v>13</v>
      </c>
      <c r="N975" s="4">
        <v>4</v>
      </c>
      <c r="O975" s="5">
        <v>50</v>
      </c>
      <c r="P975">
        <f t="shared" si="139"/>
        <v>200</v>
      </c>
      <c r="Q975" s="22">
        <f t="shared" si="140"/>
        <v>3</v>
      </c>
      <c r="R975" s="22">
        <f t="shared" si="141"/>
        <v>4</v>
      </c>
    </row>
    <row r="976" spans="1:18" x14ac:dyDescent="0.5">
      <c r="A976" s="2">
        <v>677</v>
      </c>
      <c r="B976" s="31" t="str">
        <f t="shared" si="136"/>
        <v>Friday</v>
      </c>
      <c r="C976" s="40" t="str">
        <f t="shared" si="142"/>
        <v>October</v>
      </c>
      <c r="D976" s="40" t="str">
        <f t="shared" si="143"/>
        <v>Oct</v>
      </c>
      <c r="E976" s="4">
        <f t="shared" si="137"/>
        <v>27</v>
      </c>
      <c r="F976" s="33">
        <f t="shared" si="144"/>
        <v>10</v>
      </c>
      <c r="G976" s="4">
        <f t="shared" si="138"/>
        <v>2023</v>
      </c>
      <c r="H976" s="3">
        <v>45226</v>
      </c>
      <c r="I976" s="4" t="s">
        <v>1050</v>
      </c>
      <c r="J976" s="4" t="s">
        <v>32</v>
      </c>
      <c r="K976" s="4">
        <v>19</v>
      </c>
      <c r="L976" s="4" t="str" cm="1">
        <f t="array" ref="L976">_xlfn.IFS(K976&gt;=50,"Senior",K976&lt;30,"Young Adult",K976&gt;=30,"Adult")</f>
        <v>Young Adult</v>
      </c>
      <c r="M976" s="4" t="s">
        <v>13</v>
      </c>
      <c r="N976" s="4">
        <v>3</v>
      </c>
      <c r="O976" s="5">
        <v>500</v>
      </c>
      <c r="P976">
        <f t="shared" si="139"/>
        <v>1500</v>
      </c>
      <c r="Q976" s="22">
        <f t="shared" si="140"/>
        <v>22.5</v>
      </c>
      <c r="R976" s="22">
        <f t="shared" si="141"/>
        <v>30</v>
      </c>
    </row>
    <row r="977" spans="1:18" x14ac:dyDescent="0.5">
      <c r="A977" s="2">
        <v>709</v>
      </c>
      <c r="B977" s="31" t="str">
        <f t="shared" si="136"/>
        <v>Saturday</v>
      </c>
      <c r="C977" s="40" t="str">
        <f t="shared" si="142"/>
        <v>July</v>
      </c>
      <c r="D977" s="40" t="str">
        <f t="shared" si="143"/>
        <v>Jul</v>
      </c>
      <c r="E977" s="4">
        <f t="shared" si="137"/>
        <v>21</v>
      </c>
      <c r="F977" s="33">
        <f t="shared" si="144"/>
        <v>7</v>
      </c>
      <c r="G977" s="4">
        <f t="shared" si="138"/>
        <v>2023</v>
      </c>
      <c r="H977" s="3">
        <v>45128</v>
      </c>
      <c r="I977" s="4" t="s">
        <v>1051</v>
      </c>
      <c r="J977" s="4" t="s">
        <v>32</v>
      </c>
      <c r="K977" s="4">
        <v>19</v>
      </c>
      <c r="L977" s="4" t="str" cm="1">
        <f t="array" ref="L977">_xlfn.IFS(K977&gt;=50,"Senior",K977&lt;30,"Young Adult",K977&gt;=30,"Adult")</f>
        <v>Young Adult</v>
      </c>
      <c r="M977" s="4" t="s">
        <v>15</v>
      </c>
      <c r="N977" s="4">
        <v>2</v>
      </c>
      <c r="O977" s="5">
        <v>500</v>
      </c>
      <c r="P977">
        <f t="shared" si="139"/>
        <v>1000</v>
      </c>
      <c r="Q977" s="22">
        <f t="shared" si="140"/>
        <v>15</v>
      </c>
      <c r="R977" s="22">
        <f t="shared" si="141"/>
        <v>20</v>
      </c>
    </row>
    <row r="978" spans="1:18" x14ac:dyDescent="0.5">
      <c r="A978" s="2">
        <v>812</v>
      </c>
      <c r="B978" s="31" t="str">
        <f t="shared" si="136"/>
        <v>Thursday</v>
      </c>
      <c r="C978" s="40" t="str">
        <f t="shared" si="142"/>
        <v>November</v>
      </c>
      <c r="D978" s="40" t="str">
        <f t="shared" si="143"/>
        <v>Nov</v>
      </c>
      <c r="E978" s="4">
        <f t="shared" si="137"/>
        <v>12</v>
      </c>
      <c r="F978" s="33">
        <f t="shared" si="144"/>
        <v>11</v>
      </c>
      <c r="G978" s="4">
        <f t="shared" si="138"/>
        <v>2023</v>
      </c>
      <c r="H978" s="3">
        <v>45242</v>
      </c>
      <c r="I978" s="4" t="s">
        <v>1052</v>
      </c>
      <c r="J978" s="4" t="s">
        <v>48</v>
      </c>
      <c r="K978" s="4">
        <v>19</v>
      </c>
      <c r="L978" s="4" t="str" cm="1">
        <f t="array" ref="L978">_xlfn.IFS(K978&gt;=50,"Senior",K978&lt;30,"Young Adult",K978&gt;=30,"Adult")</f>
        <v>Young Adult</v>
      </c>
      <c r="M978" s="4" t="s">
        <v>15</v>
      </c>
      <c r="N978" s="4">
        <v>3</v>
      </c>
      <c r="O978" s="5">
        <v>25</v>
      </c>
      <c r="P978">
        <f t="shared" si="139"/>
        <v>75</v>
      </c>
      <c r="Q978" s="22">
        <f t="shared" si="140"/>
        <v>1.125</v>
      </c>
      <c r="R978" s="22">
        <f t="shared" si="141"/>
        <v>1.5</v>
      </c>
    </row>
    <row r="979" spans="1:18" x14ac:dyDescent="0.5">
      <c r="A979" s="2">
        <v>979</v>
      </c>
      <c r="B979" s="31" t="str">
        <f t="shared" si="136"/>
        <v>Monday</v>
      </c>
      <c r="C979" s="40" t="str">
        <f t="shared" si="142"/>
        <v>January</v>
      </c>
      <c r="D979" s="40" t="str">
        <f t="shared" si="143"/>
        <v>Jan</v>
      </c>
      <c r="E979" s="4">
        <f t="shared" si="137"/>
        <v>2</v>
      </c>
      <c r="F979" s="33">
        <f t="shared" si="144"/>
        <v>1</v>
      </c>
      <c r="G979" s="4">
        <f t="shared" si="138"/>
        <v>2023</v>
      </c>
      <c r="H979" s="3">
        <v>44928</v>
      </c>
      <c r="I979" s="4" t="s">
        <v>1053</v>
      </c>
      <c r="J979" s="4" t="s">
        <v>32</v>
      </c>
      <c r="K979" s="4">
        <v>19</v>
      </c>
      <c r="L979" s="4" t="str" cm="1">
        <f t="array" ref="L979">_xlfn.IFS(K979&gt;=50,"Senior",K979&lt;30,"Young Adult",K979&gt;=30,"Adult")</f>
        <v>Young Adult</v>
      </c>
      <c r="M979" s="4" t="s">
        <v>13</v>
      </c>
      <c r="N979" s="4">
        <v>1</v>
      </c>
      <c r="O979" s="5">
        <v>25</v>
      </c>
      <c r="P979">
        <f t="shared" si="139"/>
        <v>25</v>
      </c>
      <c r="Q979" s="22">
        <f t="shared" si="140"/>
        <v>0.375</v>
      </c>
      <c r="R979" s="22">
        <f t="shared" si="141"/>
        <v>0.5</v>
      </c>
    </row>
    <row r="980" spans="1:18" x14ac:dyDescent="0.5">
      <c r="A980" s="2">
        <v>985</v>
      </c>
      <c r="B980" s="31" t="str">
        <f t="shared" si="136"/>
        <v>Monday</v>
      </c>
      <c r="C980" s="40" t="str">
        <f t="shared" si="142"/>
        <v>May</v>
      </c>
      <c r="D980" s="40" t="str">
        <f t="shared" si="143"/>
        <v>May</v>
      </c>
      <c r="E980" s="4">
        <f t="shared" si="137"/>
        <v>30</v>
      </c>
      <c r="F980" s="33">
        <f t="shared" si="144"/>
        <v>5</v>
      </c>
      <c r="G980" s="4">
        <f t="shared" si="138"/>
        <v>2023</v>
      </c>
      <c r="H980" s="3">
        <v>45076</v>
      </c>
      <c r="I980" s="4" t="s">
        <v>1054</v>
      </c>
      <c r="J980" s="4" t="s">
        <v>32</v>
      </c>
      <c r="K980" s="4">
        <v>19</v>
      </c>
      <c r="L980" s="4" t="str" cm="1">
        <f t="array" ref="L980">_xlfn.IFS(K980&gt;=50,"Senior",K980&lt;30,"Young Adult",K980&gt;=30,"Adult")</f>
        <v>Young Adult</v>
      </c>
      <c r="M980" s="4" t="s">
        <v>15</v>
      </c>
      <c r="N980" s="4">
        <v>2</v>
      </c>
      <c r="O980" s="5">
        <v>25</v>
      </c>
      <c r="P980">
        <f t="shared" si="139"/>
        <v>50</v>
      </c>
      <c r="Q980" s="22">
        <f t="shared" si="140"/>
        <v>0.75</v>
      </c>
      <c r="R980" s="22">
        <f t="shared" si="141"/>
        <v>1</v>
      </c>
    </row>
    <row r="981" spans="1:18" x14ac:dyDescent="0.5">
      <c r="A981" s="2">
        <v>22</v>
      </c>
      <c r="B981" s="31" t="str">
        <f t="shared" si="136"/>
        <v>Sunday</v>
      </c>
      <c r="C981" s="40" t="str">
        <f t="shared" si="142"/>
        <v>October</v>
      </c>
      <c r="D981" s="40" t="str">
        <f t="shared" si="143"/>
        <v>Oct</v>
      </c>
      <c r="E981" s="4">
        <f t="shared" si="137"/>
        <v>15</v>
      </c>
      <c r="F981" s="33">
        <f t="shared" si="144"/>
        <v>10</v>
      </c>
      <c r="G981" s="4">
        <f t="shared" si="138"/>
        <v>2023</v>
      </c>
      <c r="H981" s="3">
        <v>45214</v>
      </c>
      <c r="I981" s="4" t="s">
        <v>1055</v>
      </c>
      <c r="J981" s="4" t="s">
        <v>48</v>
      </c>
      <c r="K981" s="4">
        <v>18</v>
      </c>
      <c r="L981" s="4" t="str" cm="1">
        <f t="array" ref="L981">_xlfn.IFS(K981&gt;=50,"Senior",K981&lt;30,"Young Adult",K981&gt;=30,"Adult")</f>
        <v>Young Adult</v>
      </c>
      <c r="M981" s="4" t="s">
        <v>14</v>
      </c>
      <c r="N981" s="4">
        <v>2</v>
      </c>
      <c r="O981" s="5">
        <v>50</v>
      </c>
      <c r="P981">
        <f t="shared" si="139"/>
        <v>100</v>
      </c>
      <c r="Q981" s="22">
        <f t="shared" si="140"/>
        <v>1.5</v>
      </c>
      <c r="R981" s="22">
        <f t="shared" si="141"/>
        <v>2</v>
      </c>
    </row>
    <row r="982" spans="1:18" x14ac:dyDescent="0.5">
      <c r="A982" s="2">
        <v>37</v>
      </c>
      <c r="B982" s="31" t="str">
        <f t="shared" si="136"/>
        <v>Monday</v>
      </c>
      <c r="C982" s="40" t="str">
        <f t="shared" si="142"/>
        <v>May</v>
      </c>
      <c r="D982" s="40" t="str">
        <f t="shared" si="143"/>
        <v>May</v>
      </c>
      <c r="E982" s="4">
        <f t="shared" si="137"/>
        <v>23</v>
      </c>
      <c r="F982" s="33">
        <f t="shared" si="144"/>
        <v>5</v>
      </c>
      <c r="G982" s="4">
        <f t="shared" si="138"/>
        <v>2023</v>
      </c>
      <c r="H982" s="3">
        <v>45069</v>
      </c>
      <c r="I982" s="4" t="s">
        <v>1056</v>
      </c>
      <c r="J982" s="4" t="s">
        <v>32</v>
      </c>
      <c r="K982" s="4">
        <v>18</v>
      </c>
      <c r="L982" s="4" t="str" cm="1">
        <f t="array" ref="L982">_xlfn.IFS(K982&gt;=50,"Senior",K982&lt;30,"Young Adult",K982&gt;=30,"Adult")</f>
        <v>Young Adult</v>
      </c>
      <c r="M982" s="4" t="s">
        <v>13</v>
      </c>
      <c r="N982" s="4">
        <v>3</v>
      </c>
      <c r="O982" s="5">
        <v>25</v>
      </c>
      <c r="P982">
        <f t="shared" si="139"/>
        <v>75</v>
      </c>
      <c r="Q982" s="22">
        <f t="shared" si="140"/>
        <v>1.125</v>
      </c>
      <c r="R982" s="22">
        <f t="shared" si="141"/>
        <v>1.5</v>
      </c>
    </row>
    <row r="983" spans="1:18" x14ac:dyDescent="0.5">
      <c r="A983" s="2">
        <v>58</v>
      </c>
      <c r="B983" s="31" t="str">
        <f t="shared" si="136"/>
        <v>Friday</v>
      </c>
      <c r="C983" s="40" t="str">
        <f t="shared" si="142"/>
        <v>November</v>
      </c>
      <c r="D983" s="40" t="str">
        <f t="shared" si="143"/>
        <v>Nov</v>
      </c>
      <c r="E983" s="4">
        <f t="shared" si="137"/>
        <v>13</v>
      </c>
      <c r="F983" s="33">
        <f t="shared" si="144"/>
        <v>11</v>
      </c>
      <c r="G983" s="4">
        <f t="shared" si="138"/>
        <v>2023</v>
      </c>
      <c r="H983" s="3">
        <v>45243</v>
      </c>
      <c r="I983" s="4" t="s">
        <v>1057</v>
      </c>
      <c r="J983" s="4" t="s">
        <v>48</v>
      </c>
      <c r="K983" s="4">
        <v>18</v>
      </c>
      <c r="L983" s="4" t="str" cm="1">
        <f t="array" ref="L983">_xlfn.IFS(K983&gt;=50,"Senior",K983&lt;30,"Young Adult",K983&gt;=30,"Adult")</f>
        <v>Young Adult</v>
      </c>
      <c r="M983" s="4" t="s">
        <v>14</v>
      </c>
      <c r="N983" s="4">
        <v>4</v>
      </c>
      <c r="O983" s="5">
        <v>300</v>
      </c>
      <c r="P983">
        <f t="shared" si="139"/>
        <v>1200</v>
      </c>
      <c r="Q983" s="22">
        <f t="shared" si="140"/>
        <v>18</v>
      </c>
      <c r="R983" s="22">
        <f t="shared" si="141"/>
        <v>24</v>
      </c>
    </row>
    <row r="984" spans="1:18" x14ac:dyDescent="0.5">
      <c r="A984" s="2">
        <v>62</v>
      </c>
      <c r="B984" s="31" t="str">
        <f t="shared" si="136"/>
        <v>Friday</v>
      </c>
      <c r="C984" s="40" t="str">
        <f t="shared" si="142"/>
        <v>December</v>
      </c>
      <c r="D984" s="40" t="str">
        <f t="shared" si="143"/>
        <v>Dec</v>
      </c>
      <c r="E984" s="4">
        <f t="shared" si="137"/>
        <v>27</v>
      </c>
      <c r="F984" s="33">
        <f t="shared" si="144"/>
        <v>12</v>
      </c>
      <c r="G984" s="4">
        <f t="shared" si="138"/>
        <v>2023</v>
      </c>
      <c r="H984" s="3">
        <v>45287</v>
      </c>
      <c r="I984" s="4" t="s">
        <v>1058</v>
      </c>
      <c r="J984" s="4" t="s">
        <v>48</v>
      </c>
      <c r="K984" s="4">
        <v>18</v>
      </c>
      <c r="L984" s="4" t="str" cm="1">
        <f t="array" ref="L984">_xlfn.IFS(K984&gt;=50,"Senior",K984&lt;30,"Young Adult",K984&gt;=30,"Adult")</f>
        <v>Young Adult</v>
      </c>
      <c r="M984" s="4" t="s">
        <v>13</v>
      </c>
      <c r="N984" s="4">
        <v>2</v>
      </c>
      <c r="O984" s="5">
        <v>50</v>
      </c>
      <c r="P984">
        <f t="shared" si="139"/>
        <v>100</v>
      </c>
      <c r="Q984" s="22">
        <f t="shared" si="140"/>
        <v>1.5</v>
      </c>
      <c r="R984" s="22">
        <f t="shared" si="141"/>
        <v>2</v>
      </c>
    </row>
    <row r="985" spans="1:18" x14ac:dyDescent="0.5">
      <c r="A985" s="2">
        <v>74</v>
      </c>
      <c r="B985" s="31" t="str">
        <f t="shared" si="136"/>
        <v>Sunday</v>
      </c>
      <c r="C985" s="40" t="str">
        <f t="shared" si="142"/>
        <v>November</v>
      </c>
      <c r="D985" s="40" t="str">
        <f t="shared" si="143"/>
        <v>Nov</v>
      </c>
      <c r="E985" s="4">
        <f t="shared" si="137"/>
        <v>22</v>
      </c>
      <c r="F985" s="33">
        <f t="shared" si="144"/>
        <v>11</v>
      </c>
      <c r="G985" s="4">
        <f t="shared" si="138"/>
        <v>2023</v>
      </c>
      <c r="H985" s="3">
        <v>45252</v>
      </c>
      <c r="I985" s="4" t="s">
        <v>1059</v>
      </c>
      <c r="J985" s="4" t="s">
        <v>32</v>
      </c>
      <c r="K985" s="4">
        <v>18</v>
      </c>
      <c r="L985" s="4" t="str" cm="1">
        <f t="array" ref="L985">_xlfn.IFS(K985&gt;=50,"Senior",K985&lt;30,"Young Adult",K985&gt;=30,"Adult")</f>
        <v>Young Adult</v>
      </c>
      <c r="M985" s="4" t="s">
        <v>13</v>
      </c>
      <c r="N985" s="4">
        <v>4</v>
      </c>
      <c r="O985" s="5">
        <v>500</v>
      </c>
      <c r="P985">
        <f t="shared" si="139"/>
        <v>2000</v>
      </c>
      <c r="Q985" s="22">
        <f t="shared" si="140"/>
        <v>30</v>
      </c>
      <c r="R985" s="22">
        <f t="shared" si="141"/>
        <v>40</v>
      </c>
    </row>
    <row r="986" spans="1:18" x14ac:dyDescent="0.5">
      <c r="A986" s="2">
        <v>148</v>
      </c>
      <c r="B986" s="31" t="str">
        <f t="shared" si="136"/>
        <v>Monday</v>
      </c>
      <c r="C986" s="40" t="str">
        <f t="shared" si="142"/>
        <v>May</v>
      </c>
      <c r="D986" s="40" t="str">
        <f t="shared" si="143"/>
        <v>May</v>
      </c>
      <c r="E986" s="4">
        <f t="shared" si="137"/>
        <v>9</v>
      </c>
      <c r="F986" s="33">
        <f t="shared" si="144"/>
        <v>5</v>
      </c>
      <c r="G986" s="4">
        <f t="shared" si="138"/>
        <v>2023</v>
      </c>
      <c r="H986" s="3">
        <v>45055</v>
      </c>
      <c r="I986" s="4" t="s">
        <v>1060</v>
      </c>
      <c r="J986" s="4" t="s">
        <v>48</v>
      </c>
      <c r="K986" s="4">
        <v>18</v>
      </c>
      <c r="L986" s="4" t="str" cm="1">
        <f t="array" ref="L986">_xlfn.IFS(K986&gt;=50,"Senior",K986&lt;30,"Young Adult",K986&gt;=30,"Adult")</f>
        <v>Young Adult</v>
      </c>
      <c r="M986" s="4" t="s">
        <v>14</v>
      </c>
      <c r="N986" s="4">
        <v>2</v>
      </c>
      <c r="O986" s="5">
        <v>30</v>
      </c>
      <c r="P986">
        <f t="shared" si="139"/>
        <v>60</v>
      </c>
      <c r="Q986" s="22">
        <f t="shared" si="140"/>
        <v>0.89999999999999991</v>
      </c>
      <c r="R986" s="22">
        <f t="shared" si="141"/>
        <v>1.2</v>
      </c>
    </row>
    <row r="987" spans="1:18" x14ac:dyDescent="0.5">
      <c r="A987" s="2">
        <v>169</v>
      </c>
      <c r="B987" s="31" t="str">
        <f t="shared" si="136"/>
        <v>Tuesday</v>
      </c>
      <c r="C987" s="40" t="str">
        <f t="shared" si="142"/>
        <v>November</v>
      </c>
      <c r="D987" s="40" t="str">
        <f t="shared" si="143"/>
        <v>Nov</v>
      </c>
      <c r="E987" s="4">
        <f t="shared" si="137"/>
        <v>17</v>
      </c>
      <c r="F987" s="33">
        <f t="shared" si="144"/>
        <v>11</v>
      </c>
      <c r="G987" s="4">
        <f t="shared" si="138"/>
        <v>2023</v>
      </c>
      <c r="H987" s="3">
        <v>45247</v>
      </c>
      <c r="I987" s="4" t="s">
        <v>1061</v>
      </c>
      <c r="J987" s="4" t="s">
        <v>48</v>
      </c>
      <c r="K987" s="4">
        <v>18</v>
      </c>
      <c r="L987" s="4" t="str" cm="1">
        <f t="array" ref="L987">_xlfn.IFS(K987&gt;=50,"Senior",K987&lt;30,"Young Adult",K987&gt;=30,"Adult")</f>
        <v>Young Adult</v>
      </c>
      <c r="M987" s="4" t="s">
        <v>13</v>
      </c>
      <c r="N987" s="4">
        <v>3</v>
      </c>
      <c r="O987" s="5">
        <v>500</v>
      </c>
      <c r="P987">
        <f t="shared" si="139"/>
        <v>1500</v>
      </c>
      <c r="Q987" s="22">
        <f t="shared" si="140"/>
        <v>22.5</v>
      </c>
      <c r="R987" s="22">
        <f t="shared" si="141"/>
        <v>30</v>
      </c>
    </row>
    <row r="988" spans="1:18" x14ac:dyDescent="0.5">
      <c r="A988" s="2">
        <v>283</v>
      </c>
      <c r="B988" s="31" t="str">
        <f t="shared" si="136"/>
        <v>Sunday</v>
      </c>
      <c r="C988" s="40" t="str">
        <f t="shared" si="142"/>
        <v>May</v>
      </c>
      <c r="D988" s="40" t="str">
        <f t="shared" si="143"/>
        <v>May</v>
      </c>
      <c r="E988" s="4">
        <f t="shared" si="137"/>
        <v>8</v>
      </c>
      <c r="F988" s="33">
        <f t="shared" si="144"/>
        <v>5</v>
      </c>
      <c r="G988" s="4">
        <f t="shared" si="138"/>
        <v>2023</v>
      </c>
      <c r="H988" s="3">
        <v>45054</v>
      </c>
      <c r="I988" s="4" t="s">
        <v>1062</v>
      </c>
      <c r="J988" s="4" t="s">
        <v>32</v>
      </c>
      <c r="K988" s="4">
        <v>18</v>
      </c>
      <c r="L988" s="4" t="str" cm="1">
        <f t="array" ref="L988">_xlfn.IFS(K988&gt;=50,"Senior",K988&lt;30,"Young Adult",K988&gt;=30,"Adult")</f>
        <v>Young Adult</v>
      </c>
      <c r="M988" s="4" t="s">
        <v>15</v>
      </c>
      <c r="N988" s="4">
        <v>1</v>
      </c>
      <c r="O988" s="5">
        <v>500</v>
      </c>
      <c r="P988">
        <f t="shared" si="139"/>
        <v>500</v>
      </c>
      <c r="Q988" s="22">
        <f t="shared" si="140"/>
        <v>7.5</v>
      </c>
      <c r="R988" s="22">
        <f t="shared" si="141"/>
        <v>10</v>
      </c>
    </row>
    <row r="989" spans="1:18" x14ac:dyDescent="0.5">
      <c r="A989" s="2">
        <v>305</v>
      </c>
      <c r="B989" s="31" t="str">
        <f t="shared" si="136"/>
        <v>Monday</v>
      </c>
      <c r="C989" s="40" t="str">
        <f t="shared" si="142"/>
        <v>May</v>
      </c>
      <c r="D989" s="40" t="str">
        <f t="shared" si="143"/>
        <v>May</v>
      </c>
      <c r="E989" s="4">
        <f t="shared" si="137"/>
        <v>16</v>
      </c>
      <c r="F989" s="33">
        <f t="shared" si="144"/>
        <v>5</v>
      </c>
      <c r="G989" s="4">
        <f t="shared" si="138"/>
        <v>2023</v>
      </c>
      <c r="H989" s="3">
        <v>45062</v>
      </c>
      <c r="I989" s="4" t="s">
        <v>1063</v>
      </c>
      <c r="J989" s="4" t="s">
        <v>32</v>
      </c>
      <c r="K989" s="4">
        <v>18</v>
      </c>
      <c r="L989" s="4" t="str" cm="1">
        <f t="array" ref="L989">_xlfn.IFS(K989&gt;=50,"Senior",K989&lt;30,"Young Adult",K989&gt;=30,"Adult")</f>
        <v>Young Adult</v>
      </c>
      <c r="M989" s="4" t="s">
        <v>13</v>
      </c>
      <c r="N989" s="4">
        <v>1</v>
      </c>
      <c r="O989" s="5">
        <v>30</v>
      </c>
      <c r="P989">
        <f t="shared" si="139"/>
        <v>30</v>
      </c>
      <c r="Q989" s="22">
        <f t="shared" si="140"/>
        <v>0.44999999999999996</v>
      </c>
      <c r="R989" s="22">
        <f t="shared" si="141"/>
        <v>0.6</v>
      </c>
    </row>
    <row r="990" spans="1:18" x14ac:dyDescent="0.5">
      <c r="A990" s="2">
        <v>326</v>
      </c>
      <c r="B990" s="31" t="str">
        <f t="shared" si="136"/>
        <v>Sunday</v>
      </c>
      <c r="C990" s="40" t="str">
        <f t="shared" si="142"/>
        <v>September</v>
      </c>
      <c r="D990" s="40" t="str">
        <f t="shared" si="143"/>
        <v>Sep</v>
      </c>
      <c r="E990" s="4">
        <f t="shared" si="137"/>
        <v>15</v>
      </c>
      <c r="F990" s="33">
        <f t="shared" si="144"/>
        <v>9</v>
      </c>
      <c r="G990" s="4">
        <f t="shared" si="138"/>
        <v>2023</v>
      </c>
      <c r="H990" s="3">
        <v>45184</v>
      </c>
      <c r="I990" s="4" t="s">
        <v>1064</v>
      </c>
      <c r="J990" s="4" t="s">
        <v>32</v>
      </c>
      <c r="K990" s="4">
        <v>18</v>
      </c>
      <c r="L990" s="4" t="str" cm="1">
        <f t="array" ref="L990">_xlfn.IFS(K990&gt;=50,"Senior",K990&lt;30,"Young Adult",K990&gt;=30,"Adult")</f>
        <v>Young Adult</v>
      </c>
      <c r="M990" s="4" t="s">
        <v>14</v>
      </c>
      <c r="N990" s="4">
        <v>3</v>
      </c>
      <c r="O990" s="5">
        <v>25</v>
      </c>
      <c r="P990">
        <f t="shared" si="139"/>
        <v>75</v>
      </c>
      <c r="Q990" s="22">
        <f t="shared" si="140"/>
        <v>1.125</v>
      </c>
      <c r="R990" s="22">
        <f t="shared" si="141"/>
        <v>1.5</v>
      </c>
    </row>
    <row r="991" spans="1:18" x14ac:dyDescent="0.5">
      <c r="A991" s="2">
        <v>461</v>
      </c>
      <c r="B991" s="31" t="str">
        <f t="shared" si="136"/>
        <v>Wednesday</v>
      </c>
      <c r="C991" s="40" t="str">
        <f t="shared" si="142"/>
        <v>March</v>
      </c>
      <c r="D991" s="40" t="str">
        <f t="shared" si="143"/>
        <v>Mar</v>
      </c>
      <c r="E991" s="4">
        <f t="shared" si="137"/>
        <v>25</v>
      </c>
      <c r="F991" s="33">
        <f t="shared" si="144"/>
        <v>3</v>
      </c>
      <c r="G991" s="4">
        <f t="shared" si="138"/>
        <v>2023</v>
      </c>
      <c r="H991" s="3">
        <v>45010</v>
      </c>
      <c r="I991" s="4" t="s">
        <v>1065</v>
      </c>
      <c r="J991" s="4" t="s">
        <v>32</v>
      </c>
      <c r="K991" s="4">
        <v>18</v>
      </c>
      <c r="L991" s="4" t="str" cm="1">
        <f t="array" ref="L991">_xlfn.IFS(K991&gt;=50,"Senior",K991&lt;30,"Young Adult",K991&gt;=30,"Adult")</f>
        <v>Young Adult</v>
      </c>
      <c r="M991" s="4" t="s">
        <v>13</v>
      </c>
      <c r="N991" s="4">
        <v>2</v>
      </c>
      <c r="O991" s="5">
        <v>500</v>
      </c>
      <c r="P991">
        <f t="shared" si="139"/>
        <v>1000</v>
      </c>
      <c r="Q991" s="22">
        <f t="shared" si="140"/>
        <v>15</v>
      </c>
      <c r="R991" s="22">
        <f t="shared" si="141"/>
        <v>20</v>
      </c>
    </row>
    <row r="992" spans="1:18" x14ac:dyDescent="0.5">
      <c r="A992" s="2">
        <v>469</v>
      </c>
      <c r="B992" s="31" t="str">
        <f t="shared" si="136"/>
        <v>Sunday</v>
      </c>
      <c r="C992" s="40" t="str">
        <f t="shared" si="142"/>
        <v>May</v>
      </c>
      <c r="D992" s="40" t="str">
        <f t="shared" si="143"/>
        <v>May</v>
      </c>
      <c r="E992" s="4">
        <f t="shared" si="137"/>
        <v>8</v>
      </c>
      <c r="F992" s="33">
        <f t="shared" si="144"/>
        <v>5</v>
      </c>
      <c r="G992" s="4">
        <f t="shared" si="138"/>
        <v>2023</v>
      </c>
      <c r="H992" s="3">
        <v>45054</v>
      </c>
      <c r="I992" s="4" t="s">
        <v>1066</v>
      </c>
      <c r="J992" s="4" t="s">
        <v>48</v>
      </c>
      <c r="K992" s="4">
        <v>18</v>
      </c>
      <c r="L992" s="4" t="str" cm="1">
        <f t="array" ref="L992">_xlfn.IFS(K992&gt;=50,"Senior",K992&lt;30,"Young Adult",K992&gt;=30,"Adult")</f>
        <v>Young Adult</v>
      </c>
      <c r="M992" s="4" t="s">
        <v>13</v>
      </c>
      <c r="N992" s="4">
        <v>3</v>
      </c>
      <c r="O992" s="5">
        <v>25</v>
      </c>
      <c r="P992">
        <f t="shared" si="139"/>
        <v>75</v>
      </c>
      <c r="Q992" s="22">
        <f t="shared" si="140"/>
        <v>1.125</v>
      </c>
      <c r="R992" s="22">
        <f t="shared" si="141"/>
        <v>1.5</v>
      </c>
    </row>
    <row r="993" spans="1:19" x14ac:dyDescent="0.5">
      <c r="A993" s="2">
        <v>514</v>
      </c>
      <c r="B993" s="31" t="str">
        <f t="shared" si="136"/>
        <v>Sunday</v>
      </c>
      <c r="C993" s="40" t="str">
        <f t="shared" si="142"/>
        <v>March</v>
      </c>
      <c r="D993" s="40" t="str">
        <f t="shared" si="143"/>
        <v>Mar</v>
      </c>
      <c r="E993" s="4">
        <f t="shared" si="137"/>
        <v>1</v>
      </c>
      <c r="F993" s="33">
        <f t="shared" si="144"/>
        <v>3</v>
      </c>
      <c r="G993" s="4">
        <f t="shared" si="138"/>
        <v>2023</v>
      </c>
      <c r="H993" s="3">
        <v>44986</v>
      </c>
      <c r="I993" s="4" t="s">
        <v>1067</v>
      </c>
      <c r="J993" s="4" t="s">
        <v>32</v>
      </c>
      <c r="K993" s="4">
        <v>18</v>
      </c>
      <c r="L993" s="4" t="str" cm="1">
        <f t="array" ref="L993">_xlfn.IFS(K993&gt;=50,"Senior",K993&lt;30,"Young Adult",K993&gt;=30,"Adult")</f>
        <v>Young Adult</v>
      </c>
      <c r="M993" s="4" t="s">
        <v>15</v>
      </c>
      <c r="N993" s="4">
        <v>1</v>
      </c>
      <c r="O993" s="5">
        <v>300</v>
      </c>
      <c r="P993">
        <f t="shared" si="139"/>
        <v>300</v>
      </c>
      <c r="Q993" s="22">
        <f t="shared" si="140"/>
        <v>4.5</v>
      </c>
      <c r="R993" s="22">
        <f t="shared" si="141"/>
        <v>6</v>
      </c>
    </row>
    <row r="994" spans="1:19" x14ac:dyDescent="0.5">
      <c r="A994" s="2">
        <v>530</v>
      </c>
      <c r="B994" s="31" t="str">
        <f t="shared" si="136"/>
        <v>Thursday</v>
      </c>
      <c r="C994" s="40" t="str">
        <f t="shared" si="142"/>
        <v>February</v>
      </c>
      <c r="D994" s="40" t="str">
        <f t="shared" si="143"/>
        <v>Feb</v>
      </c>
      <c r="E994" s="4">
        <f t="shared" si="137"/>
        <v>5</v>
      </c>
      <c r="F994" s="33">
        <f t="shared" si="144"/>
        <v>2</v>
      </c>
      <c r="G994" s="4">
        <f t="shared" si="138"/>
        <v>2023</v>
      </c>
      <c r="H994" s="3">
        <v>44962</v>
      </c>
      <c r="I994" s="4" t="s">
        <v>1068</v>
      </c>
      <c r="J994" s="4" t="s">
        <v>32</v>
      </c>
      <c r="K994" s="4">
        <v>18</v>
      </c>
      <c r="L994" s="4" t="str" cm="1">
        <f t="array" ref="L994">_xlfn.IFS(K994&gt;=50,"Senior",K994&lt;30,"Young Adult",K994&gt;=30,"Adult")</f>
        <v>Young Adult</v>
      </c>
      <c r="M994" s="4" t="s">
        <v>15</v>
      </c>
      <c r="N994" s="4">
        <v>4</v>
      </c>
      <c r="O994" s="5">
        <v>30</v>
      </c>
      <c r="P994">
        <f t="shared" si="139"/>
        <v>120</v>
      </c>
      <c r="Q994" s="22">
        <f t="shared" si="140"/>
        <v>1.7999999999999998</v>
      </c>
      <c r="R994" s="22">
        <f t="shared" si="141"/>
        <v>2.4</v>
      </c>
    </row>
    <row r="995" spans="1:19" x14ac:dyDescent="0.5">
      <c r="A995" s="2">
        <v>538</v>
      </c>
      <c r="B995" s="31" t="str">
        <f t="shared" si="136"/>
        <v>Tuesday</v>
      </c>
      <c r="C995" s="40" t="str">
        <f t="shared" si="142"/>
        <v>September</v>
      </c>
      <c r="D995" s="40" t="str">
        <f t="shared" si="143"/>
        <v>Sep</v>
      </c>
      <c r="E995" s="4">
        <f t="shared" si="137"/>
        <v>17</v>
      </c>
      <c r="F995" s="33">
        <f t="shared" si="144"/>
        <v>9</v>
      </c>
      <c r="G995" s="4">
        <f t="shared" si="138"/>
        <v>2023</v>
      </c>
      <c r="H995" s="3">
        <v>45186</v>
      </c>
      <c r="I995" s="4" t="s">
        <v>1069</v>
      </c>
      <c r="J995" s="4" t="s">
        <v>48</v>
      </c>
      <c r="K995" s="4">
        <v>18</v>
      </c>
      <c r="L995" s="4" t="str" cm="1">
        <f t="array" ref="L995">_xlfn.IFS(K995&gt;=50,"Senior",K995&lt;30,"Young Adult",K995&gt;=30,"Adult")</f>
        <v>Young Adult</v>
      </c>
      <c r="M995" s="4" t="s">
        <v>14</v>
      </c>
      <c r="N995" s="4">
        <v>3</v>
      </c>
      <c r="O995" s="5">
        <v>50</v>
      </c>
      <c r="P995">
        <f t="shared" si="139"/>
        <v>150</v>
      </c>
      <c r="Q995" s="22">
        <f t="shared" si="140"/>
        <v>2.25</v>
      </c>
      <c r="R995" s="22">
        <f t="shared" si="141"/>
        <v>3</v>
      </c>
    </row>
    <row r="996" spans="1:19" x14ac:dyDescent="0.5">
      <c r="A996" s="2">
        <v>556</v>
      </c>
      <c r="B996" s="31" t="str">
        <f t="shared" si="136"/>
        <v>Wednesday</v>
      </c>
      <c r="C996" s="40" t="str">
        <f t="shared" si="142"/>
        <v>June</v>
      </c>
      <c r="D996" s="40" t="str">
        <f t="shared" si="143"/>
        <v>Jun</v>
      </c>
      <c r="E996" s="4">
        <f t="shared" si="137"/>
        <v>4</v>
      </c>
      <c r="F996" s="33">
        <f t="shared" si="144"/>
        <v>6</v>
      </c>
      <c r="G996" s="4">
        <f t="shared" si="138"/>
        <v>2023</v>
      </c>
      <c r="H996" s="3">
        <v>45081</v>
      </c>
      <c r="I996" s="4" t="s">
        <v>1070</v>
      </c>
      <c r="J996" s="4" t="s">
        <v>32</v>
      </c>
      <c r="K996" s="4">
        <v>18</v>
      </c>
      <c r="L996" s="4" t="str" cm="1">
        <f t="array" ref="L996">_xlfn.IFS(K996&gt;=50,"Senior",K996&lt;30,"Young Adult",K996&gt;=30,"Adult")</f>
        <v>Young Adult</v>
      </c>
      <c r="M996" s="4" t="s">
        <v>15</v>
      </c>
      <c r="N996" s="4">
        <v>1</v>
      </c>
      <c r="O996" s="5">
        <v>50</v>
      </c>
      <c r="P996">
        <f t="shared" si="139"/>
        <v>50</v>
      </c>
      <c r="Q996" s="22">
        <f t="shared" si="140"/>
        <v>0.75</v>
      </c>
      <c r="R996" s="22">
        <f t="shared" si="141"/>
        <v>1</v>
      </c>
    </row>
    <row r="997" spans="1:19" x14ac:dyDescent="0.5">
      <c r="A997" s="2">
        <v>595</v>
      </c>
      <c r="B997" s="31" t="str">
        <f t="shared" si="136"/>
        <v>Monday</v>
      </c>
      <c r="C997" s="40" t="str">
        <f t="shared" si="142"/>
        <v>November</v>
      </c>
      <c r="D997" s="40" t="str">
        <f t="shared" si="143"/>
        <v>Nov</v>
      </c>
      <c r="E997" s="4">
        <f t="shared" si="137"/>
        <v>9</v>
      </c>
      <c r="F997" s="33">
        <f t="shared" si="144"/>
        <v>11</v>
      </c>
      <c r="G997" s="4">
        <f t="shared" si="138"/>
        <v>2023</v>
      </c>
      <c r="H997" s="3">
        <v>45239</v>
      </c>
      <c r="I997" s="4" t="s">
        <v>1071</v>
      </c>
      <c r="J997" s="4" t="s">
        <v>32</v>
      </c>
      <c r="K997" s="4">
        <v>18</v>
      </c>
      <c r="L997" s="4" t="str" cm="1">
        <f t="array" ref="L997">_xlfn.IFS(K997&gt;=50,"Senior",K997&lt;30,"Young Adult",K997&gt;=30,"Adult")</f>
        <v>Young Adult</v>
      </c>
      <c r="M997" s="4" t="s">
        <v>14</v>
      </c>
      <c r="N997" s="4">
        <v>4</v>
      </c>
      <c r="O997" s="5">
        <v>500</v>
      </c>
      <c r="P997">
        <f t="shared" si="139"/>
        <v>2000</v>
      </c>
      <c r="Q997" s="22">
        <f t="shared" si="140"/>
        <v>30</v>
      </c>
      <c r="R997" s="22">
        <f t="shared" si="141"/>
        <v>40</v>
      </c>
    </row>
    <row r="998" spans="1:19" x14ac:dyDescent="0.5">
      <c r="A998" s="2">
        <v>679</v>
      </c>
      <c r="B998" s="31" t="str">
        <f t="shared" si="136"/>
        <v>Wednesday</v>
      </c>
      <c r="C998" s="40" t="str">
        <f t="shared" si="142"/>
        <v>January</v>
      </c>
      <c r="D998" s="40" t="str">
        <f t="shared" si="143"/>
        <v>Jan</v>
      </c>
      <c r="E998" s="4">
        <f t="shared" si="137"/>
        <v>11</v>
      </c>
      <c r="F998" s="33">
        <f t="shared" si="144"/>
        <v>1</v>
      </c>
      <c r="G998" s="4">
        <f t="shared" si="138"/>
        <v>2023</v>
      </c>
      <c r="H998" s="3">
        <v>44937</v>
      </c>
      <c r="I998" s="4" t="s">
        <v>1072</v>
      </c>
      <c r="J998" s="4" t="s">
        <v>32</v>
      </c>
      <c r="K998" s="4">
        <v>18</v>
      </c>
      <c r="L998" s="4" t="str" cm="1">
        <f t="array" ref="L998">_xlfn.IFS(K998&gt;=50,"Senior",K998&lt;30,"Young Adult",K998&gt;=30,"Adult")</f>
        <v>Young Adult</v>
      </c>
      <c r="M998" s="4" t="s">
        <v>13</v>
      </c>
      <c r="N998" s="4">
        <v>3</v>
      </c>
      <c r="O998" s="5">
        <v>30</v>
      </c>
      <c r="P998">
        <f t="shared" si="139"/>
        <v>90</v>
      </c>
      <c r="Q998" s="22">
        <f t="shared" si="140"/>
        <v>1.3499999999999999</v>
      </c>
      <c r="R998" s="22">
        <f t="shared" si="141"/>
        <v>1.8</v>
      </c>
    </row>
    <row r="999" spans="1:19" x14ac:dyDescent="0.5">
      <c r="A999" s="2">
        <v>714</v>
      </c>
      <c r="B999" s="31" t="str">
        <f t="shared" si="136"/>
        <v>Thursday</v>
      </c>
      <c r="C999" s="40" t="str">
        <f t="shared" si="142"/>
        <v>February</v>
      </c>
      <c r="D999" s="40" t="str">
        <f t="shared" si="143"/>
        <v>Feb</v>
      </c>
      <c r="E999" s="4">
        <f t="shared" si="137"/>
        <v>12</v>
      </c>
      <c r="F999" s="33">
        <f t="shared" si="144"/>
        <v>2</v>
      </c>
      <c r="G999" s="4">
        <f t="shared" si="138"/>
        <v>2023</v>
      </c>
      <c r="H999" s="3">
        <v>44969</v>
      </c>
      <c r="I999" s="4" t="s">
        <v>1073</v>
      </c>
      <c r="J999" s="4" t="s">
        <v>32</v>
      </c>
      <c r="K999" s="4">
        <v>18</v>
      </c>
      <c r="L999" s="4" t="str" cm="1">
        <f t="array" ref="L999">_xlfn.IFS(K999&gt;=50,"Senior",K999&lt;30,"Young Adult",K999&gt;=30,"Adult")</f>
        <v>Young Adult</v>
      </c>
      <c r="M999" s="4" t="s">
        <v>14</v>
      </c>
      <c r="N999" s="4">
        <v>1</v>
      </c>
      <c r="O999" s="5">
        <v>500</v>
      </c>
      <c r="P999">
        <f t="shared" si="139"/>
        <v>500</v>
      </c>
      <c r="Q999" s="22">
        <f t="shared" si="140"/>
        <v>7.5</v>
      </c>
      <c r="R999" s="22">
        <f t="shared" si="141"/>
        <v>10</v>
      </c>
    </row>
    <row r="1000" spans="1:19" x14ac:dyDescent="0.5">
      <c r="A1000" s="2">
        <v>837</v>
      </c>
      <c r="B1000" s="31" t="str">
        <f t="shared" si="136"/>
        <v>Sunday</v>
      </c>
      <c r="C1000" s="40" t="str">
        <f t="shared" si="142"/>
        <v>July</v>
      </c>
      <c r="D1000" s="40" t="str">
        <f t="shared" si="143"/>
        <v>Jul</v>
      </c>
      <c r="E1000" s="4">
        <f t="shared" si="137"/>
        <v>1</v>
      </c>
      <c r="F1000" s="33">
        <f t="shared" si="144"/>
        <v>7</v>
      </c>
      <c r="G1000" s="4">
        <f t="shared" si="138"/>
        <v>2023</v>
      </c>
      <c r="H1000" s="3">
        <v>45108</v>
      </c>
      <c r="I1000" s="4" t="s">
        <v>1074</v>
      </c>
      <c r="J1000" s="4" t="s">
        <v>48</v>
      </c>
      <c r="K1000" s="4">
        <v>18</v>
      </c>
      <c r="L1000" s="4" t="str" cm="1">
        <f t="array" ref="L1000">_xlfn.IFS(K1000&gt;=50,"Senior",K1000&lt;30,"Young Adult",K1000&gt;=30,"Adult")</f>
        <v>Young Adult</v>
      </c>
      <c r="M1000" s="4" t="s">
        <v>13</v>
      </c>
      <c r="N1000" s="4">
        <v>3</v>
      </c>
      <c r="O1000" s="5">
        <v>30</v>
      </c>
      <c r="P1000">
        <f t="shared" si="139"/>
        <v>90</v>
      </c>
      <c r="Q1000" s="22">
        <f t="shared" si="140"/>
        <v>1.3499999999999999</v>
      </c>
      <c r="R1000" s="22">
        <f t="shared" si="141"/>
        <v>1.8</v>
      </c>
    </row>
    <row r="1001" spans="1:19" x14ac:dyDescent="0.5">
      <c r="A1001" s="6">
        <v>847</v>
      </c>
      <c r="B1001" s="31" t="str">
        <f t="shared" si="136"/>
        <v>Sunday</v>
      </c>
      <c r="C1001" s="40" t="str">
        <f t="shared" si="142"/>
        <v>April</v>
      </c>
      <c r="D1001" s="40" t="str">
        <f t="shared" si="143"/>
        <v>Apr</v>
      </c>
      <c r="E1001" s="4">
        <f t="shared" si="137"/>
        <v>8</v>
      </c>
      <c r="F1001" s="33">
        <f t="shared" si="144"/>
        <v>4</v>
      </c>
      <c r="G1001" s="4">
        <f t="shared" si="138"/>
        <v>2023</v>
      </c>
      <c r="H1001" s="7">
        <v>45024</v>
      </c>
      <c r="I1001" s="8" t="s">
        <v>1075</v>
      </c>
      <c r="J1001" s="8" t="s">
        <v>32</v>
      </c>
      <c r="K1001" s="8">
        <v>18</v>
      </c>
      <c r="L1001" s="4" t="str" cm="1">
        <f t="array" ref="L1001">_xlfn.IFS(K1001&gt;=50,"Senior",K1001&lt;30,"Young Adult",K1001&gt;=30,"Adult")</f>
        <v>Young Adult</v>
      </c>
      <c r="M1001" s="8" t="s">
        <v>15</v>
      </c>
      <c r="N1001" s="8">
        <v>4</v>
      </c>
      <c r="O1001" s="9">
        <v>300</v>
      </c>
      <c r="P1001">
        <f t="shared" si="139"/>
        <v>1200</v>
      </c>
      <c r="Q1001" s="22">
        <f t="shared" si="140"/>
        <v>18</v>
      </c>
      <c r="R1001" s="22">
        <f t="shared" si="141"/>
        <v>24</v>
      </c>
    </row>
    <row r="1002" spans="1:19" x14ac:dyDescent="0.5">
      <c r="A1002" s="6"/>
      <c r="B1002" s="31"/>
      <c r="C1002" s="40"/>
      <c r="D1002" s="40"/>
      <c r="E1002" s="4"/>
      <c r="F1002" s="33"/>
      <c r="G1002" s="4"/>
      <c r="H1002" s="7"/>
      <c r="I1002" s="8"/>
      <c r="J1002" s="8"/>
      <c r="K1002" s="8"/>
      <c r="L1002" s="4"/>
      <c r="M1002" s="8"/>
      <c r="N1002" s="8"/>
      <c r="O1002" s="9"/>
    </row>
    <row r="1003" spans="1:19" s="1" customFormat="1" x14ac:dyDescent="0.5">
      <c r="B1003" s="32"/>
      <c r="C1003" s="41"/>
      <c r="D1003" s="41"/>
      <c r="P1003" s="23" t="s">
        <v>1076</v>
      </c>
      <c r="Q1003" s="23">
        <f>SUM(Q2:Q1002)</f>
        <v>6840</v>
      </c>
      <c r="R1003" s="23">
        <f>SUM(R2:R1002)</f>
        <v>9120.0000000000036</v>
      </c>
      <c r="S1003" s="23"/>
    </row>
    <row r="1004" spans="1:19" s="1" customFormat="1" x14ac:dyDescent="0.5">
      <c r="B1004" s="32"/>
      <c r="C1004" s="41"/>
      <c r="D1004" s="41"/>
      <c r="M1004"/>
      <c r="P1004" s="23"/>
      <c r="Q1004" s="23"/>
      <c r="R1004" s="23"/>
      <c r="S1004" s="23"/>
    </row>
    <row r="1005" spans="1:19" x14ac:dyDescent="0.5">
      <c r="P1005" s="23" t="s">
        <v>1077</v>
      </c>
      <c r="Q1005" s="23">
        <f>AVERAGE(Q2:Q1001)</f>
        <v>6.84</v>
      </c>
      <c r="R1005" s="23">
        <f>AVERAGE(R2:R1001)</f>
        <v>9.1200000000000028</v>
      </c>
    </row>
    <row r="1006" spans="1:19" x14ac:dyDescent="0.5">
      <c r="P1006" s="23"/>
    </row>
    <row r="1008" spans="1:19" x14ac:dyDescent="0.5">
      <c r="P1008" s="23"/>
    </row>
  </sheetData>
  <autoFilter ref="A1:R1001" xr:uid="{00000000-0001-0000-0000-000000000000}">
    <sortState xmlns:xlrd2="http://schemas.microsoft.com/office/spreadsheetml/2017/richdata2" ref="A2:R1001">
      <sortCondition descending="1" ref="K1"/>
    </sortState>
  </autoFilter>
  <sortState xmlns:xlrd2="http://schemas.microsoft.com/office/spreadsheetml/2017/richdata2" ref="T15:X18">
    <sortCondition ref="T14:T18"/>
  </sortState>
  <phoneticPr fontId="21" type="noConversion"/>
  <conditionalFormatting sqref="Q2:Q1002">
    <cfRule type="top10" dxfId="14" priority="1" bottom="1" rank="10"/>
    <cfRule type="top10" dxfId="13" priority="2" rank="10"/>
  </conditionalFormatting>
  <conditionalFormatting sqref="U15:U18">
    <cfRule type="colorScale" priority="4">
      <colorScale>
        <cfvo type="min"/>
        <cfvo type="percentile" val="50"/>
        <cfvo type="max"/>
        <color rgb="FF63BE7B"/>
        <color rgb="FFFFEB84"/>
        <color rgb="FFF8696B"/>
      </colorScale>
    </cfRule>
  </conditionalFormatting>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sheetPr>
    <tabColor rgb="FFFFC000"/>
  </sheetPr>
  <dimension ref="A1:F10"/>
  <sheetViews>
    <sheetView workbookViewId="0"/>
  </sheetViews>
  <sheetFormatPr defaultColWidth="11.25" defaultRowHeight="15.75" x14ac:dyDescent="0.5"/>
  <cols>
    <col min="1" max="1" width="14.5" customWidth="1"/>
    <col min="3" max="3" width="23.25" customWidth="1"/>
    <col min="4" max="4" width="17.75" customWidth="1"/>
  </cols>
  <sheetData>
    <row r="1" spans="1:6" x14ac:dyDescent="0.5">
      <c r="A1" s="1" t="s">
        <v>54</v>
      </c>
      <c r="B1" s="29" t="s">
        <v>65</v>
      </c>
      <c r="C1" s="29" t="s">
        <v>1078</v>
      </c>
      <c r="D1" s="1" t="s">
        <v>1079</v>
      </c>
    </row>
    <row r="2" spans="1:6" x14ac:dyDescent="0.5">
      <c r="A2">
        <v>10</v>
      </c>
      <c r="B2" cm="1">
        <f t="array" ref="B2">VLOOKUP($A2,retail_sales_dataset!$A:R,COLUMN(retail_sales_dataset!P:P),FALSE)</f>
        <v>200</v>
      </c>
      <c r="C2" s="18" t="str" cm="1">
        <f t="array" ref="C2">VLOOKUP($A2,retail_sales_dataset!$A:$R,COLUMN(retail_sales_dataset!M:M),FALSE)</f>
        <v>Clothing</v>
      </c>
      <c r="D2" t="str">
        <f>CONCATENATE(B2," -  ",C2)</f>
        <v>200 -  Clothing</v>
      </c>
      <c r="F2" s="47"/>
    </row>
    <row r="3" spans="1:6" x14ac:dyDescent="0.5">
      <c r="A3">
        <v>15</v>
      </c>
      <c r="B3" cm="1">
        <f t="array" ref="B3">VLOOKUP($A3,retail_sales_dataset!$A:R,COLUMN(retail_sales_dataset!P:P),FALSE)</f>
        <v>2000</v>
      </c>
      <c r="C3" s="18" t="str" cm="1">
        <f t="array" ref="C3">VLOOKUP($A3,retail_sales_dataset!$A:$R,COLUMN(retail_sales_dataset!M:M),FALSE)</f>
        <v>Electronics</v>
      </c>
      <c r="D3" t="str">
        <f t="shared" ref="D3:D10" si="0">CONCATENATE(B3,"   ",C3)</f>
        <v>2000   Electronics</v>
      </c>
    </row>
    <row r="4" spans="1:6" x14ac:dyDescent="0.5">
      <c r="A4">
        <v>25</v>
      </c>
      <c r="B4" cm="1">
        <f t="array" ref="B4">VLOOKUP($A4,retail_sales_dataset!$A:R,COLUMN(retail_sales_dataset!P:P),FALSE)</f>
        <v>50</v>
      </c>
      <c r="C4" s="18" t="str" cm="1">
        <f t="array" ref="C4">VLOOKUP($A4,retail_sales_dataset!$A:$R,COLUMN(retail_sales_dataset!M:M),FALSE)</f>
        <v>Beauty</v>
      </c>
      <c r="D4" t="str">
        <f t="shared" si="0"/>
        <v>50   Beauty</v>
      </c>
    </row>
    <row r="5" spans="1:6" x14ac:dyDescent="0.5">
      <c r="A5">
        <v>30</v>
      </c>
      <c r="B5" cm="1">
        <f t="array" ref="B5">VLOOKUP($A5,retail_sales_dataset!$A:R,COLUMN(retail_sales_dataset!P:P),FALSE)</f>
        <v>900</v>
      </c>
      <c r="C5" s="18" t="str" cm="1">
        <f t="array" ref="C5">VLOOKUP($A5,retail_sales_dataset!$A:$R,COLUMN(retail_sales_dataset!M:M),FALSE)</f>
        <v>Beauty</v>
      </c>
      <c r="D5" t="str">
        <f t="shared" si="0"/>
        <v>900   Beauty</v>
      </c>
    </row>
    <row r="6" spans="1:6" x14ac:dyDescent="0.5">
      <c r="A6">
        <v>54</v>
      </c>
      <c r="B6" cm="1">
        <f t="array" ref="B6">VLOOKUP($A6,retail_sales_dataset!$A:R,COLUMN(retail_sales_dataset!P:P),FALSE)</f>
        <v>1500</v>
      </c>
      <c r="C6" s="18" t="str" cm="1">
        <f t="array" ref="C6">VLOOKUP($A6,retail_sales_dataset!$A:$R,COLUMN(retail_sales_dataset!M:M),FALSE)</f>
        <v>Electronics</v>
      </c>
      <c r="D6" t="str">
        <f t="shared" si="0"/>
        <v>1500   Electronics</v>
      </c>
    </row>
    <row r="7" spans="1:6" x14ac:dyDescent="0.5">
      <c r="A7">
        <v>55</v>
      </c>
      <c r="B7" cm="1">
        <f t="array" ref="B7">VLOOKUP($A7,retail_sales_dataset!$A:R,COLUMN(retail_sales_dataset!P:P),FALSE)</f>
        <v>120</v>
      </c>
      <c r="C7" s="18" t="str" cm="1">
        <f t="array" ref="C7">VLOOKUP($A7,retail_sales_dataset!$A:$R,COLUMN(retail_sales_dataset!M:M),FALSE)</f>
        <v>Beauty</v>
      </c>
      <c r="D7" t="str">
        <f t="shared" si="0"/>
        <v>120   Beauty</v>
      </c>
    </row>
    <row r="8" spans="1:6" x14ac:dyDescent="0.5">
      <c r="A8">
        <v>67</v>
      </c>
      <c r="B8" cm="1">
        <f t="array" ref="B8">VLOOKUP($A8,retail_sales_dataset!$A:R,COLUMN(retail_sales_dataset!P:P),FALSE)</f>
        <v>1200</v>
      </c>
      <c r="C8" s="18" t="str" cm="1">
        <f t="array" ref="C8">VLOOKUP($A8,retail_sales_dataset!$A:$R,COLUMN(retail_sales_dataset!M:M),FALSE)</f>
        <v>Beauty</v>
      </c>
      <c r="D8" t="str">
        <f t="shared" si="0"/>
        <v>1200   Beauty</v>
      </c>
    </row>
    <row r="9" spans="1:6" x14ac:dyDescent="0.5">
      <c r="A9">
        <v>89</v>
      </c>
      <c r="B9" cm="1">
        <f t="array" ref="B9">VLOOKUP($A9,retail_sales_dataset!$A:R,COLUMN(retail_sales_dataset!P:P),FALSE)</f>
        <v>2000</v>
      </c>
      <c r="C9" s="18" t="str" cm="1">
        <f t="array" ref="C9">VLOOKUP($A9,retail_sales_dataset!$A:$R,COLUMN(retail_sales_dataset!M:M),FALSE)</f>
        <v>Electronics</v>
      </c>
      <c r="D9" t="str">
        <f t="shared" si="0"/>
        <v>2000   Electronics</v>
      </c>
    </row>
    <row r="10" spans="1:6" x14ac:dyDescent="0.5">
      <c r="A10">
        <v>100</v>
      </c>
      <c r="B10" cm="1">
        <f t="array" ref="B10">VLOOKUP($A10,retail_sales_dataset!$A:R,COLUMN(retail_sales_dataset!P:P),FALSE)</f>
        <v>30</v>
      </c>
      <c r="C10" s="18" t="str" cm="1">
        <f t="array" ref="C10">VLOOKUP($A10,retail_sales_dataset!$A:$R,COLUMN(retail_sales_dataset!M:M),FALSE)</f>
        <v>Electronics</v>
      </c>
      <c r="D10" t="str">
        <f t="shared" si="0"/>
        <v>30   Electronics</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sheetPr>
    <tabColor rgb="FFFFC000"/>
  </sheetPr>
  <dimension ref="A1:L20"/>
  <sheetViews>
    <sheetView tabSelected="1" workbookViewId="0"/>
  </sheetViews>
  <sheetFormatPr defaultRowHeight="15.75" x14ac:dyDescent="0.5"/>
  <cols>
    <col min="1" max="1" width="14.5" customWidth="1"/>
    <col min="6" max="6" width="11.25" bestFit="1" customWidth="1"/>
  </cols>
  <sheetData>
    <row r="1" spans="1:12" x14ac:dyDescent="0.5">
      <c r="A1" s="10" t="s">
        <v>1080</v>
      </c>
      <c r="B1" s="11" t="s">
        <v>1081</v>
      </c>
      <c r="C1" s="11" t="s">
        <v>1082</v>
      </c>
      <c r="D1" s="11" t="s">
        <v>1083</v>
      </c>
      <c r="E1" s="11" t="s">
        <v>1084</v>
      </c>
      <c r="F1" s="11" t="s">
        <v>1085</v>
      </c>
    </row>
    <row r="2" spans="1:12" x14ac:dyDescent="0.5">
      <c r="A2" s="12" t="s">
        <v>1086</v>
      </c>
      <c r="B2" s="10">
        <v>80</v>
      </c>
      <c r="C2" s="10">
        <v>75</v>
      </c>
      <c r="D2" s="10">
        <v>90</v>
      </c>
      <c r="E2" s="45">
        <f t="shared" ref="E2:E11" si="0">AVERAGE(B2:D2)</f>
        <v>81.666666666666671</v>
      </c>
      <c r="F2" s="10">
        <f t="shared" ref="F2:F11" si="1">MAX(B2:D2)</f>
        <v>90</v>
      </c>
    </row>
    <row r="3" spans="1:12" x14ac:dyDescent="0.5">
      <c r="A3" s="10" t="s">
        <v>27</v>
      </c>
      <c r="B3" s="10">
        <v>75</v>
      </c>
      <c r="C3" s="10">
        <v>85</v>
      </c>
      <c r="D3" s="10">
        <v>85</v>
      </c>
      <c r="E3" s="45">
        <f t="shared" si="0"/>
        <v>81.666666666666671</v>
      </c>
      <c r="F3" s="10">
        <f t="shared" si="1"/>
        <v>85</v>
      </c>
    </row>
    <row r="4" spans="1:12" x14ac:dyDescent="0.5">
      <c r="A4" s="12" t="s">
        <v>1087</v>
      </c>
      <c r="B4" s="10">
        <v>85</v>
      </c>
      <c r="C4" s="10">
        <v>75</v>
      </c>
      <c r="D4" s="10">
        <v>80</v>
      </c>
      <c r="E4" s="45">
        <f t="shared" si="0"/>
        <v>80</v>
      </c>
      <c r="F4" s="10">
        <f t="shared" si="1"/>
        <v>85</v>
      </c>
    </row>
    <row r="5" spans="1:12" x14ac:dyDescent="0.5">
      <c r="A5" s="12" t="s">
        <v>1088</v>
      </c>
      <c r="B5" s="10">
        <v>80</v>
      </c>
      <c r="C5" s="10">
        <v>70</v>
      </c>
      <c r="D5" s="10">
        <v>80</v>
      </c>
      <c r="E5" s="45">
        <f t="shared" si="0"/>
        <v>76.666666666666671</v>
      </c>
      <c r="F5" s="10">
        <f t="shared" si="1"/>
        <v>80</v>
      </c>
    </row>
    <row r="6" spans="1:12" x14ac:dyDescent="0.5">
      <c r="A6" s="10" t="s">
        <v>30</v>
      </c>
      <c r="B6" s="10">
        <v>80</v>
      </c>
      <c r="C6" s="10">
        <v>70</v>
      </c>
      <c r="D6" s="10">
        <v>80</v>
      </c>
      <c r="E6" s="45">
        <f t="shared" si="0"/>
        <v>76.666666666666671</v>
      </c>
      <c r="F6" s="10">
        <f t="shared" si="1"/>
        <v>80</v>
      </c>
    </row>
    <row r="7" spans="1:12" x14ac:dyDescent="0.5">
      <c r="A7" s="12" t="s">
        <v>1089</v>
      </c>
      <c r="B7" s="10">
        <v>65</v>
      </c>
      <c r="C7" s="10">
        <v>80</v>
      </c>
      <c r="D7" s="10">
        <v>70</v>
      </c>
      <c r="E7" s="45">
        <f t="shared" si="0"/>
        <v>71.666666666666671</v>
      </c>
      <c r="F7" s="10">
        <f t="shared" si="1"/>
        <v>80</v>
      </c>
    </row>
    <row r="8" spans="1:12" x14ac:dyDescent="0.5">
      <c r="A8" s="12" t="s">
        <v>28</v>
      </c>
      <c r="B8" s="10">
        <v>90</v>
      </c>
      <c r="C8" s="10">
        <v>50</v>
      </c>
      <c r="D8" s="10">
        <v>70</v>
      </c>
      <c r="E8" s="45">
        <f t="shared" si="0"/>
        <v>70</v>
      </c>
      <c r="F8" s="10">
        <f t="shared" si="1"/>
        <v>90</v>
      </c>
    </row>
    <row r="9" spans="1:12" x14ac:dyDescent="0.5">
      <c r="A9" s="10" t="s">
        <v>1090</v>
      </c>
      <c r="B9" s="10">
        <v>55</v>
      </c>
      <c r="C9" s="10">
        <v>80</v>
      </c>
      <c r="D9" s="10">
        <v>60</v>
      </c>
      <c r="E9" s="45">
        <f t="shared" si="0"/>
        <v>65</v>
      </c>
      <c r="F9" s="10">
        <f t="shared" si="1"/>
        <v>80</v>
      </c>
    </row>
    <row r="10" spans="1:12" x14ac:dyDescent="0.5">
      <c r="A10" s="12" t="s">
        <v>29</v>
      </c>
      <c r="B10" s="10">
        <v>55</v>
      </c>
      <c r="C10" s="10">
        <v>70</v>
      </c>
      <c r="D10" s="10">
        <v>65</v>
      </c>
      <c r="E10" s="45">
        <f t="shared" si="0"/>
        <v>63.333333333333336</v>
      </c>
      <c r="F10" s="10">
        <f t="shared" si="1"/>
        <v>70</v>
      </c>
    </row>
    <row r="11" spans="1:12" x14ac:dyDescent="0.5">
      <c r="A11" s="10" t="s">
        <v>1091</v>
      </c>
      <c r="B11" s="10">
        <v>55</v>
      </c>
      <c r="C11" s="10">
        <v>30</v>
      </c>
      <c r="D11" s="10">
        <v>65</v>
      </c>
      <c r="E11" s="45">
        <f t="shared" si="0"/>
        <v>50</v>
      </c>
      <c r="F11" s="10">
        <f t="shared" si="1"/>
        <v>65</v>
      </c>
    </row>
    <row r="14" spans="1:12" x14ac:dyDescent="0.5">
      <c r="A14" t="s">
        <v>1092</v>
      </c>
    </row>
    <row r="15" spans="1:12" x14ac:dyDescent="0.5">
      <c r="A15" t="s">
        <v>1093</v>
      </c>
      <c r="H15" s="46" t="s">
        <v>1094</v>
      </c>
      <c r="I15" s="46"/>
      <c r="J15" s="46"/>
      <c r="K15" s="46"/>
      <c r="L15" s="46"/>
    </row>
    <row r="16" spans="1:12" x14ac:dyDescent="0.5">
      <c r="A16" t="s">
        <v>1095</v>
      </c>
    </row>
    <row r="17" spans="1:11" x14ac:dyDescent="0.5">
      <c r="A17" t="s">
        <v>1096</v>
      </c>
      <c r="H17" s="46" t="s">
        <v>1097</v>
      </c>
      <c r="I17" s="46"/>
      <c r="J17" s="46"/>
      <c r="K17" s="46"/>
    </row>
    <row r="18" spans="1:11" x14ac:dyDescent="0.5">
      <c r="A18" t="s">
        <v>1098</v>
      </c>
    </row>
    <row r="19" spans="1:11" x14ac:dyDescent="0.5">
      <c r="A19" t="s">
        <v>1099</v>
      </c>
    </row>
    <row r="20" spans="1:11" x14ac:dyDescent="0.5">
      <c r="A20" t="s">
        <v>1100</v>
      </c>
    </row>
  </sheetData>
  <autoFilter ref="A1:F11" xr:uid="{3029549F-D9F2-4BBA-B41C-4FB67985CEC1}">
    <sortState xmlns:xlrd2="http://schemas.microsoft.com/office/spreadsheetml/2017/richdata2" ref="A2:F11">
      <sortCondition descending="1" ref="E1:E11"/>
    </sortState>
  </autoFilter>
  <conditionalFormatting sqref="E2:E11">
    <cfRule type="top10" dxfId="12" priority="1" bottom="1" rank="1"/>
    <cfRule type="top10" dxfId="11" priority="2" rank="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DE16E6042C19CB4983E0EA3858D9E00B" ma:contentTypeVersion="0" ma:contentTypeDescription="Create a new document." ma:contentTypeScope="" ma:versionID="8bfb01e22aff2ccb2256c834010b940a">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xml version="1.0" encoding="utf-8"?>
<p:properties xmlns:p="http://schemas.microsoft.com/office/2006/metadata/properties" xmlns:xsi="http://www.w3.org/2001/XMLSchema-instance" xmlns:pc="http://schemas.microsoft.com/office/infopath/2007/PartnerControls">
  <documentManagement/>
</p:properties>
</file>

<file path=customXml/item17.xml>��
</file>

<file path=customXml/item18.xml>��
</file>

<file path=customXml/item19.xml>��
</file>

<file path=customXml/itemProps1.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2.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3.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4.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5.xml><?xml version="1.0" encoding="utf-8"?>
<ds:datastoreItem xmlns:ds="http://schemas.openxmlformats.org/officeDocument/2006/customXml" ds:itemID="{3EC621A6-8077-4099-ACBE-9BB8602167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6.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7.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8.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9.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10.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11.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2.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13.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14.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15.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16.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s>
</ds:datastoreItem>
</file>

<file path=customXml/itemProps17.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18.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19.xml><?xml version="1.0" encoding="utf-8"?>
<ds:datastoreItem xmlns:ds="http://schemas.openxmlformats.org/officeDocument/2006/customXml" ds:itemID="{6DA07CEC-807D-4764-A388-A6BBED7640E0}">
  <ds:schemaRefs>
    <ds:schemaRef ds:uri="http://gemini/pivotcustomization/Diagra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 3</vt:lpstr>
      <vt:lpstr>Fun 2</vt:lpstr>
      <vt:lpstr>Fan 4</vt:lpstr>
      <vt:lpstr>Fun With Data 1</vt:lpstr>
      <vt:lpstr>Pivot table</vt:lpstr>
      <vt:lpstr>Slicers</vt:lpstr>
      <vt:lpstr>retail_sales_dataset</vt:lpstr>
      <vt:lpstr>Transactions</vt:lpstr>
      <vt:lpstr>Task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Susana De Lama</cp:lastModifiedBy>
  <cp:revision/>
  <dcterms:created xsi:type="dcterms:W3CDTF">2024-01-05T15:03:52Z</dcterms:created>
  <dcterms:modified xsi:type="dcterms:W3CDTF">2025-06-12T09:33:50Z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0x010100DE16E6042C19CB4983E0EA3858D9E00B</vt:lpwstr>
  </property>
</Properties>
</file>